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sebwr\Public First Dropbox\Policy and Research Team\Polling\Archived Work\2024\02 - Phoenix (Pensions)\Results\"/>
    </mc:Choice>
  </mc:AlternateContent>
  <xr:revisionPtr revIDLastSave="0" documentId="13_ncr:1_{8D6EEF71-FCB2-4006-93B9-06F23D6F77BA}" xr6:coauthVersionLast="47" xr6:coauthVersionMax="47" xr10:uidLastSave="{00000000-0000-0000-0000-000000000000}"/>
  <bookViews>
    <workbookView xWindow="-93" yWindow="-93" windowWidth="25786" windowHeight="1398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02" l="1"/>
  <c r="B22" i="101"/>
  <c r="B22" i="100"/>
  <c r="B22" i="99"/>
  <c r="B22" i="98"/>
  <c r="B17" i="97"/>
  <c r="B19" i="96"/>
  <c r="B22" i="95"/>
  <c r="B18" i="94"/>
  <c r="B18" i="93"/>
  <c r="B18" i="92"/>
  <c r="B18" i="91"/>
  <c r="B18" i="90"/>
  <c r="B19" i="89"/>
  <c r="B22" i="88"/>
  <c r="B22" i="87"/>
  <c r="B22" i="86"/>
  <c r="B22" i="85"/>
  <c r="B22" i="84"/>
  <c r="B22" i="83"/>
  <c r="B17" i="82"/>
  <c r="B17" i="81"/>
  <c r="B17" i="80"/>
  <c r="B17" i="79"/>
  <c r="B17" i="78"/>
  <c r="B18" i="77"/>
  <c r="B21" i="76"/>
  <c r="B17" i="75"/>
  <c r="B17" i="74"/>
  <c r="B17" i="73"/>
  <c r="B17" i="72"/>
  <c r="B17" i="71"/>
  <c r="B17" i="70"/>
  <c r="B19" i="69"/>
  <c r="B19" i="68"/>
  <c r="B19" i="67"/>
  <c r="B19" i="66"/>
  <c r="B19" i="65"/>
  <c r="B19" i="64"/>
  <c r="B19" i="63"/>
  <c r="B19" i="62"/>
  <c r="B19" i="61"/>
  <c r="B19" i="60"/>
  <c r="B27" i="59"/>
  <c r="B21" i="58"/>
  <c r="B21" i="57"/>
  <c r="B21" i="56"/>
  <c r="B17" i="55"/>
  <c r="B17" i="54"/>
  <c r="B16" i="53"/>
  <c r="B16" i="52"/>
  <c r="B16" i="51"/>
  <c r="B16" i="50"/>
  <c r="B16" i="49"/>
  <c r="B16" i="48"/>
  <c r="B18" i="47"/>
  <c r="B17" i="46"/>
  <c r="B22" i="45"/>
  <c r="B22" i="44"/>
  <c r="B22" i="43"/>
  <c r="B22" i="42"/>
  <c r="B22" i="41"/>
  <c r="B22" i="40"/>
  <c r="B22" i="39"/>
  <c r="B22" i="38"/>
  <c r="B22" i="37"/>
  <c r="B16" i="36"/>
  <c r="B22" i="35"/>
  <c r="B21" i="34"/>
  <c r="B17" i="33"/>
  <c r="B17" i="32"/>
  <c r="B18" i="31"/>
  <c r="B19" i="30"/>
  <c r="B19" i="29"/>
  <c r="B18" i="27"/>
  <c r="B22" i="26"/>
  <c r="B22" i="25"/>
  <c r="B22" i="24"/>
  <c r="B22" i="23"/>
  <c r="B22" i="22"/>
  <c r="B22" i="21"/>
  <c r="B18" i="20"/>
  <c r="B20" i="19"/>
  <c r="B17" i="18"/>
  <c r="B23" i="17"/>
  <c r="B23" i="16"/>
  <c r="B20" i="15"/>
  <c r="B29" i="14"/>
  <c r="B17" i="13"/>
  <c r="B18" i="12"/>
  <c r="B22" i="11"/>
  <c r="B22" i="10"/>
  <c r="B22" i="9"/>
  <c r="B22" i="8"/>
  <c r="B22" i="7"/>
  <c r="B21" i="6"/>
  <c r="B22" i="5"/>
  <c r="B16" i="4"/>
  <c r="E106" i="2"/>
  <c r="D106" i="2"/>
  <c r="E105" i="2"/>
  <c r="D105" i="2"/>
  <c r="E104" i="2"/>
  <c r="D104" i="2"/>
  <c r="E103" i="2"/>
  <c r="D103" i="2"/>
  <c r="E102" i="2"/>
  <c r="D102" i="2"/>
  <c r="E101" i="2"/>
  <c r="D101" i="2"/>
  <c r="E100" i="2"/>
  <c r="D100" i="2"/>
  <c r="E99" i="2"/>
  <c r="D99" i="2"/>
  <c r="E98" i="2"/>
  <c r="D98" i="2"/>
  <c r="E97" i="2"/>
  <c r="D97" i="2"/>
  <c r="E96" i="2"/>
  <c r="D96" i="2"/>
  <c r="E95" i="2"/>
  <c r="D95" i="2"/>
  <c r="D94" i="2"/>
  <c r="E93" i="2"/>
  <c r="D93" i="2"/>
  <c r="E92" i="2"/>
  <c r="D92" i="2"/>
  <c r="E91" i="2"/>
  <c r="D91" i="2"/>
  <c r="E90" i="2"/>
  <c r="D90" i="2"/>
  <c r="E89" i="2"/>
  <c r="D89" i="2"/>
  <c r="E88" i="2"/>
  <c r="D88" i="2"/>
  <c r="D87" i="2"/>
  <c r="E86" i="2"/>
  <c r="D86" i="2"/>
  <c r="E85" i="2"/>
  <c r="D85" i="2"/>
  <c r="E84" i="2"/>
  <c r="D84" i="2"/>
  <c r="E83" i="2"/>
  <c r="D83"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D52" i="2"/>
  <c r="E51" i="2"/>
  <c r="D51" i="2"/>
  <c r="E50" i="2"/>
  <c r="D50" i="2"/>
  <c r="E49" i="2"/>
  <c r="D49" i="2"/>
  <c r="E48" i="2"/>
  <c r="D48" i="2"/>
  <c r="E47" i="2"/>
  <c r="D47" i="2"/>
  <c r="E46" i="2"/>
  <c r="D46" i="2"/>
  <c r="D45" i="2"/>
  <c r="E44" i="2"/>
  <c r="D44" i="2"/>
  <c r="E43" i="2"/>
  <c r="D43" i="2"/>
  <c r="E42" i="2"/>
  <c r="D42"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D26" i="2"/>
  <c r="E25" i="2"/>
  <c r="D25" i="2"/>
  <c r="E24" i="2"/>
  <c r="D24" i="2"/>
  <c r="E23" i="2"/>
  <c r="D23" i="2"/>
  <c r="E22" i="2"/>
  <c r="D22" i="2"/>
  <c r="E21" i="2"/>
  <c r="D21" i="2"/>
  <c r="E20" i="2"/>
  <c r="D20" i="2"/>
  <c r="E19" i="2"/>
  <c r="D19" i="2"/>
  <c r="E18" i="2"/>
  <c r="D18" i="2"/>
  <c r="E17" i="2"/>
  <c r="D17" i="2"/>
  <c r="E16" i="2"/>
  <c r="D16" i="2"/>
  <c r="E15" i="2"/>
  <c r="D15" i="2"/>
  <c r="E14" i="2"/>
  <c r="D14" i="2"/>
  <c r="E13" i="2"/>
  <c r="D13" i="2"/>
  <c r="D12" i="2"/>
  <c r="E11" i="2"/>
  <c r="D11" i="2"/>
  <c r="E10" i="2"/>
  <c r="D10" i="2"/>
  <c r="E9" i="2"/>
  <c r="D9" i="2"/>
  <c r="D6" i="2"/>
  <c r="F20" i="1"/>
</calcChain>
</file>

<file path=xl/sharedStrings.xml><?xml version="1.0" encoding="utf-8"?>
<sst xmlns="http://schemas.openxmlformats.org/spreadsheetml/2006/main" count="6524" uniqueCount="399">
  <si>
    <t>Fieldwork:</t>
  </si>
  <si>
    <t>1st Feb - 11th Feb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</si>
  <si>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</si>
  <si>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</si>
  <si>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</si>
  <si>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</si>
  <si>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</si>
  <si>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</si>
  <si>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</si>
  <si>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</si>
  <si>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</si>
  <si>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</si>
  <si>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</si>
  <si>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</si>
  <si>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</si>
  <si>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</si>
  <si>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</si>
  <si>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</si>
  <si>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</si>
  <si>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</si>
  <si>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London</t>
  </si>
  <si>
    <t>South East</t>
  </si>
  <si>
    <t>South West</t>
  </si>
  <si>
    <t>East of England</t>
  </si>
  <si>
    <t>East Midlands</t>
  </si>
  <si>
    <t>West Midlands</t>
  </si>
  <si>
    <t>Yorkshire and the Humber</t>
  </si>
  <si>
    <t>North East</t>
  </si>
  <si>
    <t>North West</t>
  </si>
  <si>
    <t>Scotland</t>
  </si>
  <si>
    <t>Wales</t>
  </si>
  <si>
    <t>Northern Ireland</t>
  </si>
  <si>
    <t>AB</t>
  </si>
  <si>
    <t>C1</t>
  </si>
  <si>
    <t>C2</t>
  </si>
  <si>
    <t>DE</t>
  </si>
  <si>
    <t>18-24</t>
  </si>
  <si>
    <t>25-34</t>
  </si>
  <si>
    <t>35-44</t>
  </si>
  <si>
    <t>45-54</t>
  </si>
  <si>
    <t>55-64</t>
  </si>
  <si>
    <t>65+</t>
  </si>
  <si>
    <t>Retired</t>
  </si>
  <si>
    <t>Semi-retired</t>
  </si>
  <si>
    <t>Not retired</t>
  </si>
  <si>
    <t>Working full time</t>
  </si>
  <si>
    <t>Working part time</t>
  </si>
  <si>
    <t>Not working</t>
  </si>
  <si>
    <t>Workplace pension</t>
  </si>
  <si>
    <t>Separate private pension</t>
  </si>
  <si>
    <t>Workplace + separate private pension</t>
  </si>
  <si>
    <t>Don't have a pension</t>
  </si>
  <si>
    <t>Gender</t>
  </si>
  <si>
    <t>Region</t>
  </si>
  <si>
    <t>Social Grade</t>
  </si>
  <si>
    <t>Age</t>
  </si>
  <si>
    <t>Retired?</t>
  </si>
  <si>
    <t>Working status</t>
  </si>
  <si>
    <t>Pension type</t>
  </si>
  <si>
    <t>Voter type</t>
  </si>
  <si>
    <t>I am currently retired</t>
  </si>
  <si>
    <t>I am semi-retired</t>
  </si>
  <si>
    <t>I am not retired</t>
  </si>
  <si>
    <t xml:space="preserve"> Are you currently retired?</t>
  </si>
  <si>
    <t>BASE: All Respondents</t>
  </si>
  <si>
    <t>Fieldwork:  1st Feb - 11th Feb 2024</t>
  </si>
  <si>
    <t>Data weighted by interlocking age &amp; gender, region and social grade to Nationally Representative Proportions</t>
  </si>
  <si>
    <t>The state pension</t>
  </si>
  <si>
    <t>Pension contributions I make from my salary</t>
  </si>
  <si>
    <t>Savings I have personally put aside for retirement</t>
  </si>
  <si>
    <t>Part-time or occasional work during my retirement</t>
  </si>
  <si>
    <t>More passive income sources such as rental income, investments</t>
  </si>
  <si>
    <t>Support from friends or family</t>
  </si>
  <si>
    <t>Don’t Know</t>
  </si>
  <si>
    <t>N/A - I do not plan to ever retire</t>
  </si>
  <si>
    <t>Other (Please Specify)</t>
  </si>
  <si>
    <t>0</t>
  </si>
  <si>
    <t>*</t>
  </si>
  <si>
    <t>Which of the following do you expect to use to support yourself when you retire?Select any which apply</t>
  </si>
  <si>
    <t>BASE: Not retired</t>
  </si>
  <si>
    <t>Pension contributions I made from my salary</t>
  </si>
  <si>
    <t>Which of the following do you use to support yourself in retirement?Select any which apply</t>
  </si>
  <si>
    <t>BASE: Semi-retired</t>
  </si>
  <si>
    <t xml:space="preserve"> A comfortable retirement is one of the main things that encourages me to work and save</t>
  </si>
  <si>
    <t xml:space="preserve"> I am looking forward to retirement</t>
  </si>
  <si>
    <t xml:space="preserve"> I am worried about retiring</t>
  </si>
  <si>
    <t xml:space="preserve"> I never really think about retirement</t>
  </si>
  <si>
    <t>Strongly agree</t>
  </si>
  <si>
    <t>Agree</t>
  </si>
  <si>
    <t>Neither agree nor disagree</t>
  </si>
  <si>
    <t>Disagree</t>
  </si>
  <si>
    <t>Strongly disagree</t>
  </si>
  <si>
    <t>Don’t know</t>
  </si>
  <si>
    <t>Total Agree:</t>
  </si>
  <si>
    <t>Total Disagree:</t>
  </si>
  <si>
    <t>Net:</t>
  </si>
  <si>
    <t>Grid Summary: Do you agree or disagree with the following?</t>
  </si>
  <si>
    <t>BASE: Semi or not retired</t>
  </si>
  <si>
    <t>Do you agree or disagree with the following?: I am looking forward to retirement</t>
  </si>
  <si>
    <t>Do you agree or disagree with the following?: A comfortable retirement is one of the main things that encourages me to work and save</t>
  </si>
  <si>
    <t>Do you agree or disagree with the following?: I never really think about retirement</t>
  </si>
  <si>
    <t>Do you agree or disagree with the following?: I am worried about retiring</t>
  </si>
  <si>
    <t>I don’t have a pension</t>
  </si>
  <si>
    <t>Other (please specify)</t>
  </si>
  <si>
    <t>Excluding state pension, which of the following types of pension do you have? Select any which apply</t>
  </si>
  <si>
    <t>I have heard of this and could explain what it means</t>
  </si>
  <si>
    <t>I have heard of this but don’t know what it means</t>
  </si>
  <si>
    <t>I have never heard of this</t>
  </si>
  <si>
    <t xml:space="preserve"> How familiar are you with the government’s automatic enrolment pension scheme?</t>
  </si>
  <si>
    <t>Anxiety</t>
  </si>
  <si>
    <t>Calm</t>
  </si>
  <si>
    <t>Acceptance</t>
  </si>
  <si>
    <t>Fear</t>
  </si>
  <si>
    <t>Excitement</t>
  </si>
  <si>
    <t>Confusion</t>
  </si>
  <si>
    <t>Sadness</t>
  </si>
  <si>
    <t>Certainty</t>
  </si>
  <si>
    <t>Trust</t>
  </si>
  <si>
    <t>Joy</t>
  </si>
  <si>
    <t>None of these</t>
  </si>
  <si>
    <t>Pride</t>
  </si>
  <si>
    <t>Boredom</t>
  </si>
  <si>
    <t>Anger</t>
  </si>
  <si>
    <t>Shame</t>
  </si>
  <si>
    <t>When you think about your own pension and planning for retirement, what emotions do you feel?Select any which apply</t>
  </si>
  <si>
    <t>Once a month or more</t>
  </si>
  <si>
    <t>Once every few months</t>
  </si>
  <si>
    <t>Once a year</t>
  </si>
  <si>
    <t>Once every few years</t>
  </si>
  <si>
    <t>Less often, but still on occasion</t>
  </si>
  <si>
    <t>Never</t>
  </si>
  <si>
    <t xml:space="preserve"> How often do you check your pension(s)?</t>
  </si>
  <si>
    <t>None</t>
  </si>
  <si>
    <t>2% or less</t>
  </si>
  <si>
    <t>3%-5%</t>
  </si>
  <si>
    <t>6-9%</t>
  </si>
  <si>
    <t>10-12%</t>
  </si>
  <si>
    <t>13-15%</t>
  </si>
  <si>
    <t>16-20%</t>
  </si>
  <si>
    <t>Over 20%</t>
  </si>
  <si>
    <t>Not applicable - do not have a salary</t>
  </si>
  <si>
    <t xml:space="preserve"> As far as you are aware, what percentage of your salary do you contribute to your pension?</t>
  </si>
  <si>
    <t xml:space="preserve"> As far as you are aware, what percentage of your salary does your employer contribute to your pension?</t>
  </si>
  <si>
    <t>BASE: Question randomly assigned to respondents</t>
  </si>
  <si>
    <t>Too high</t>
  </si>
  <si>
    <t>Too low</t>
  </si>
  <si>
    <t>About right</t>
  </si>
  <si>
    <t>Not sure</t>
  </si>
  <si>
    <t xml:space="preserve"> The state pension age (currently set at 66) is due to rise to 67 in the next few years. This is the age you become eligible to receive money from the government to financially support your retirement.Do you think a state pension age of 67 would be too high, too low or about right?</t>
  </si>
  <si>
    <t>Very confident</t>
  </si>
  <si>
    <t>Somewhat confident</t>
  </si>
  <si>
    <t>Not that confident</t>
  </si>
  <si>
    <t>Not at all confident</t>
  </si>
  <si>
    <t>Total Confident:</t>
  </si>
  <si>
    <t xml:space="preserve"> How confident are you that you can support yourself financially through working and savings until the retirement age of 67?</t>
  </si>
  <si>
    <t>BASE: Younger than 67</t>
  </si>
  <si>
    <t>Yes, absolutely</t>
  </si>
  <si>
    <t>Yes, probably</t>
  </si>
  <si>
    <t>No, probably not</t>
  </si>
  <si>
    <t>No, definitely not</t>
  </si>
  <si>
    <t xml:space="preserve"> Automatic enrolment on private pensions has been set up by the Government to ensure people have a private pension in retirement.Do you think it is the Government's responsibility to ensure that everyone gets an adequate income from their private pension?</t>
  </si>
  <si>
    <t xml:space="preserve"> The government should assess whether the current pension system delivers an adequate retirement income for most people.</t>
  </si>
  <si>
    <t xml:space="preserve"> The government should know if the current pension system will support future generations when they reach retirement.</t>
  </si>
  <si>
    <t xml:space="preserve"> The government should set out a plan to increase contributions into workplace pensions if they are not enough for most people to live off.</t>
  </si>
  <si>
    <t xml:space="preserve"> The government has a responsibility to ensure everyone is able to retire at the age of 67  </t>
  </si>
  <si>
    <t xml:space="preserve"> I believe it is the Government’s responsibility to ensure individuals have an adequate income in retirement from their private and State pension combined.</t>
  </si>
  <si>
    <t>Somewhat agree</t>
  </si>
  <si>
    <t>Somewhat disagree</t>
  </si>
  <si>
    <t>Grid Summary: Next we have some questions about what the government should do in terms of pensions.To what extent do you agree or disagree with the following statements?</t>
  </si>
  <si>
    <t xml:space="preserve">Next we have some questions about what the government should do in terms of pensions.To what extent do you agree or disagree with the following statements?: The government has a responsibility to ensure everyone is able to retire at the age of 67  </t>
  </si>
  <si>
    <t>Next we have some questions about what the government should do in terms of pensions.To what extent do you agree or disagree with the following statements?: The government should assess whether the current pension system delivers an adequate retirement income for most people.</t>
  </si>
  <si>
    <t>Next we have some questions about what the government should do in terms of pensions.To what extent do you agree or disagree with the following statements?: The government should know if the current pension system will support future generations when they reach retirement.</t>
  </si>
  <si>
    <t>Next we have some questions about what the government should do in terms of pensions.To what extent do you agree or disagree with the following statements?: The government should set out a plan to increase contributions into workplace pensions if they are not enough for most people to live off.</t>
  </si>
  <si>
    <t>Next we have some questions about what the government should do in terms of pensions.To what extent do you agree or disagree with the following statements?: I believe it is the Government’s responsibility to ensure individuals have an adequate income in retirement from their private and State pension combined.</t>
  </si>
  <si>
    <t>People should have to have a certain amount of their salary going into their pensions</t>
  </si>
  <si>
    <t>People should by default have a certain amount of their salary going into a pension scheme, but be able to opt out of it</t>
  </si>
  <si>
    <t>People should not have their salary going into a pension scheme by default, but should be able to opt into it</t>
  </si>
  <si>
    <t>People should work out themselves how to save for their pension</t>
  </si>
  <si>
    <t xml:space="preserve"> Which of the following best describes how you think workplace pensions should work in the UK?</t>
  </si>
  <si>
    <t>The Government</t>
  </si>
  <si>
    <t>Employers</t>
  </si>
  <si>
    <t>The members of public themselves</t>
  </si>
  <si>
    <t>Pension funds, who manage the money people put into their pensions</t>
  </si>
  <si>
    <t>None of the above</t>
  </si>
  <si>
    <t>Don't Know</t>
  </si>
  <si>
    <t>Who do you think should be responsible for ensuring that the minimum contribution from employers and employees to pensions for members of the public is set at the right level? You may select more than one if you believe the responsibility is sharedSelect any which apply</t>
  </si>
  <si>
    <t>It should ensure that retirees have enough to live comfortably on</t>
  </si>
  <si>
    <t>It should ensure that retirees have enough to cover their basic needs and some non-essentials as well</t>
  </si>
  <si>
    <t>It should ensure that retirees have enough to cover their basic needs</t>
  </si>
  <si>
    <t>It should minimise the amount people pay in from their salaries, even if that means not covering basic needs</t>
  </si>
  <si>
    <t>None of the above - there should not be a default contribution</t>
  </si>
  <si>
    <t xml:space="preserve"> By default, people in work contribute a portion of their salary to their pension along with their employer. The default level is set by the Government.Which of the following do you think this default level should do?</t>
  </si>
  <si>
    <t>It ensures that retirees have enough to live comfortably on</t>
  </si>
  <si>
    <t>It ensures that retirees have enough to cover their basic needs and some non-essentials as well</t>
  </si>
  <si>
    <t>It ensures that retirees have enough to cover their basic needs</t>
  </si>
  <si>
    <t>It minimises the amount people pay in from their salaries, even if that means not covering basic needs</t>
  </si>
  <si>
    <t xml:space="preserve"> And what do you expect the default level currently does?</t>
  </si>
  <si>
    <t>I expect analysis showed that this was the minimum that people needed to support themselves in retirement</t>
  </si>
  <si>
    <t>I expect that Government set it higher than what analysis showed to be the minimum people needed</t>
  </si>
  <si>
    <t>I expect that the Government set it lower than what analysis showed to be the minimum people needed</t>
  </si>
  <si>
    <t xml:space="preserve"> Currently, the legal minimum workplace pension contribution is set at 8% of an employee’s earnings.How do you expect the Government decided that this level should be 8%?</t>
  </si>
  <si>
    <t>About the right amount</t>
  </si>
  <si>
    <t xml:space="preserve"> For you personally, is the current legal minimum workplace pension contribution, set at 8% of an employee’s earnings (with 5% from the employee and 3% from their employer)...</t>
  </si>
  <si>
    <t>9%</t>
  </si>
  <si>
    <t>10%</t>
  </si>
  <si>
    <t>11%</t>
  </si>
  <si>
    <t>12%</t>
  </si>
  <si>
    <t>13%</t>
  </si>
  <si>
    <t>14%</t>
  </si>
  <si>
    <t>15% or higher</t>
  </si>
  <si>
    <t xml:space="preserve"> You said you believe the current legal minimum workplace pension contribution is too low for you personally. In your view, how much would be enough?</t>
  </si>
  <si>
    <t>BASE: Believe current workplace pension contribution minimum is too low</t>
  </si>
  <si>
    <t>It should be up to individuals themselves to pay more towards their pension</t>
  </si>
  <si>
    <t>I assume this is the right amount as it’s set out by the government</t>
  </si>
  <si>
    <t>I have other savings I can use to supplement my pension</t>
  </si>
  <si>
    <t>I can’t afford for more of my paycheck to go into my pension</t>
  </si>
  <si>
    <t>I plan to rely on my state pension</t>
  </si>
  <si>
    <t>I have worked out how much I need and this is the right level</t>
  </si>
  <si>
    <t>You said you believe the current legal minimum workplace pension contribution is about the right amount, why is this? Select any which apply</t>
  </si>
  <si>
    <t>BASE: Believe current workplace pension contribution minimum is about right</t>
  </si>
  <si>
    <t>It should be up to the Government to ensure that everyone saves enough to afford their essentials when they retire</t>
  </si>
  <si>
    <t>It should be up to individuals themselves to ensure that they save enough to afford their essentials when they retire</t>
  </si>
  <si>
    <t xml:space="preserve"> In general, which of the following comes closest to your view?</t>
  </si>
  <si>
    <t xml:space="preserve"> If my pay increases, I would be happy to pay a bit more into my pension</t>
  </si>
  <si>
    <t xml:space="preserve"> I cannot afford to put any more into my pension</t>
  </si>
  <si>
    <t xml:space="preserve"> I find it easy to determine how much money I need to put aside for my pension</t>
  </si>
  <si>
    <t>Strongly Agree</t>
  </si>
  <si>
    <t>Somewhat Agree</t>
  </si>
  <si>
    <t>Neither Agree nor Disagree</t>
  </si>
  <si>
    <t>Somewhat Disagree</t>
  </si>
  <si>
    <t>Strongly Disagree</t>
  </si>
  <si>
    <t>Grid Summary: To what extent do you agree with the following statements?</t>
  </si>
  <si>
    <t>To what extent do you agree with the following statements?: I find it easy to determine how much money I need to put aside for my pension</t>
  </si>
  <si>
    <t>To what extent do you agree with the following statements?: If my pay increases, I would be happy to pay a bit more into my pension</t>
  </si>
  <si>
    <t>To what extent do you agree with the following statements?: I cannot afford to put any more into my pension</t>
  </si>
  <si>
    <t xml:space="preserve"> When I am automatically enrolled into a pension, it should be enough to provide an adequate retirement</t>
  </si>
  <si>
    <t xml:space="preserve"> The current auto-enrolment pension scheme influences individuals to prioritise short-term financial goals over long-term retirement planning</t>
  </si>
  <si>
    <t xml:space="preserve"> Pension contributions are just another form of tax</t>
  </si>
  <si>
    <t xml:space="preserve"> I am confident the Government has a plan to ensure all individuals have an adequate income when they retire</t>
  </si>
  <si>
    <t>To what extent do you agree with the following statements?: I am confident the Government has a plan to ensure all individuals have an adequate income when they retire</t>
  </si>
  <si>
    <t>To what extent do you agree with the following statements?: When I am automatically enrolled into a pension, it should be enough to provide an adequate retirement</t>
  </si>
  <si>
    <t>To what extent do you agree with the following statements?: The current auto-enrolment pension scheme influences individuals to prioritise short-term financial goals over long-term retirement planning</t>
  </si>
  <si>
    <t>To what extent do you agree with the following statements?: Pension contributions are just another form of tax</t>
  </si>
  <si>
    <t>More likely to plan financially for their retirement</t>
  </si>
  <si>
    <t>Neither more nor less likely to plan financially for their retirement</t>
  </si>
  <si>
    <t>Less likely to plan financially for their retirement</t>
  </si>
  <si>
    <t xml:space="preserve"> Do you think automatic enrolment in pension plans makes people more or less likely to proactively plan for their retirement financially?</t>
  </si>
  <si>
    <t>My basic needs are covered, but no more</t>
  </si>
  <si>
    <t>My basic needs are covered, and I have some money left over for non-essentials</t>
  </si>
  <si>
    <t>I have more flexibility and financial security than the minimum standard</t>
  </si>
  <si>
    <t>I have even more financial freedom than the minimum standard and can afford some luxuries</t>
  </si>
  <si>
    <t xml:space="preserve"> To me, having an adequate income in retirement means…</t>
  </si>
  <si>
    <t xml:space="preserve"> Housing</t>
  </si>
  <si>
    <t xml:space="preserve"> Transport</t>
  </si>
  <si>
    <t xml:space="preserve"> Food</t>
  </si>
  <si>
    <t xml:space="preserve"> Health and social care</t>
  </si>
  <si>
    <t xml:space="preserve"> Clothes</t>
  </si>
  <si>
    <t>The Government should ensure everyone can afford this with a combination of workplace pensions and state pension</t>
  </si>
  <si>
    <t>The Government should not ensure that everyone can afford this with a combination of workplace pensions and state pension</t>
  </si>
  <si>
    <t>Grid Summary: For most people who retire, they will support themselves financially through a combination of their workplace pension contributions and state pension.Which of the following, if any, do you think the Government should ensure every person can afford with their contributions and the state pension?</t>
  </si>
  <si>
    <t>For most people who retire, they will support themselves financially through a combination of their workplace pension contributions and state pension.Which of the following, if any, do you think the Government should ensure every person can afford with their contributions and the state pension?: Housing</t>
  </si>
  <si>
    <t>For most people who retire, they will support themselves financially through a combination of their workplace pension contributions and state pension.Which of the following, if any, do you think the Government should ensure every person can afford with their contributions and the state pension?: Transport</t>
  </si>
  <si>
    <t>For most people who retire, they will support themselves financially through a combination of their workplace pension contributions and state pension.Which of the following, if any, do you think the Government should ensure every person can afford with their contributions and the state pension?: Food</t>
  </si>
  <si>
    <t>For most people who retire, they will support themselves financially through a combination of their workplace pension contributions and state pension.Which of the following, if any, do you think the Government should ensure every person can afford with their contributions and the state pension?: Health and social care</t>
  </si>
  <si>
    <t>For most people who retire, they will support themselves financially through a combination of their workplace pension contributions and state pension.Which of the following, if any, do you think the Government should ensure every person can afford with their contributions and the state pension?: Clothes</t>
  </si>
  <si>
    <t>Yes</t>
  </si>
  <si>
    <t>No</t>
  </si>
  <si>
    <t>N/A - I do not receive a salary</t>
  </si>
  <si>
    <t xml:space="preserve"> Would you be prepared to put a small extra amount of your pay today into your pension, along with a greater contribution from your employer, to get a better income during your retirement?</t>
  </si>
  <si>
    <t>Pension contributions are just another tax on myself and my employer</t>
  </si>
  <si>
    <t>Pension contributions are additional income deferred for my retirement</t>
  </si>
  <si>
    <t>Neither of the above are accurate descriptions of pension contributions</t>
  </si>
  <si>
    <t xml:space="preserve"> In your view, which of the following best describes pension contributions?</t>
  </si>
  <si>
    <t xml:space="preserve"> My employer should pay the same amount as me into my pension</t>
  </si>
  <si>
    <t xml:space="preserve"> If I had to choose, I would rather have a good standard of living today, than save for retirement.</t>
  </si>
  <si>
    <t>To what extent do you agree with the following statements?: If I had to choose, I would rather have a good standard of living today, than save for retirement.</t>
  </si>
  <si>
    <t>To what extent do you agree with the following statements?: My employer should pay the same amount as me into my pension</t>
  </si>
  <si>
    <t>£5,000 or less a year</t>
  </si>
  <si>
    <t>£5,001 - £10,000 a year</t>
  </si>
  <si>
    <t>£10,001 - £15,000 a year</t>
  </si>
  <si>
    <t>£15,001 - £20,000 a year</t>
  </si>
  <si>
    <t>£20,001 - £25,000 a year</t>
  </si>
  <si>
    <t>£25,001 - £30,000 a year</t>
  </si>
  <si>
    <t>£30,001 - £35,000 a year</t>
  </si>
  <si>
    <t>£35,001 - £40,000 a year</t>
  </si>
  <si>
    <t>£40,001 - £45,000 a year</t>
  </si>
  <si>
    <t>£45,001 - £50,000 a year</t>
  </si>
  <si>
    <t>£50,001 - £75,000 a year</t>
  </si>
  <si>
    <t>£75,001 - £100,000 a year</t>
  </si>
  <si>
    <t>Over £100,000 a year</t>
  </si>
  <si>
    <t xml:space="preserve"> How much do you think you would personally need to have available each year in your retirement in order to have an adequate retirement income?</t>
  </si>
  <si>
    <t>This is more than I would need to live comfortably</t>
  </si>
  <si>
    <t>I would be able to live comfortably on this</t>
  </si>
  <si>
    <t>I would be able to get by on this, but I would need more to live comfortably</t>
  </si>
  <si>
    <t>I would only just be able to survive on this</t>
  </si>
  <si>
    <t>I would not be able to survive on this</t>
  </si>
  <si>
    <t xml:space="preserve"> Imagine the pension you lived on when you retired was £8000. Which of the following comes closest to your view?</t>
  </si>
  <si>
    <t xml:space="preserve"> Imagine the pension you lived on when you retired was £13,000. Which of the following comes closest to your view?</t>
  </si>
  <si>
    <t xml:space="preserve"> Imagine the pension you lived on when you retired was £18,000. Which of the following comes closest to your view?</t>
  </si>
  <si>
    <t xml:space="preserve"> Imagine the pension you lived on when you retired was £23,000. Which of the following comes closest to your view?</t>
  </si>
  <si>
    <t xml:space="preserve"> Imagine the pension you lived on when you retired was £28,000. Which of the following comes closest to your view?</t>
  </si>
  <si>
    <t xml:space="preserve"> Imagine the pension you lived on when you retired was £33,000. Which of the following comes closest to your view?</t>
  </si>
  <si>
    <t xml:space="preserve"> Imagine the pension you lived on when you retired was £37,000. Which of the following comes closest to your view?</t>
  </si>
  <si>
    <t xml:space="preserve"> Imagine the pension you lived on when you retired was £43,000. Which of the following comes closest to your view?</t>
  </si>
  <si>
    <t xml:space="preserve"> Imagine the pension you lived on when you retired was £47,000. Which of the following comes closest to your view?</t>
  </si>
  <si>
    <t xml:space="preserve"> Copy of Imagine the pension you lived on when you retired was £52,000. Which of the following comes closest to your view?</t>
  </si>
  <si>
    <t xml:space="preserve"> The average pensioner 20 years ago</t>
  </si>
  <si>
    <t xml:space="preserve"> The average pensioner today</t>
  </si>
  <si>
    <t xml:space="preserve"> The average pensioner in 10 years time</t>
  </si>
  <si>
    <t xml:space="preserve"> The average pensioner in 20 years time</t>
  </si>
  <si>
    <t>More than they need(ed)</t>
  </si>
  <si>
    <t>Less than they need(ed)</t>
  </si>
  <si>
    <t>Grid Summary: Looking at the periods below, do you think the average pensioner of this period had enough to live on, too much or too little?</t>
  </si>
  <si>
    <t>Looking at the periods below, do you think the average pensioner of this period had enough to live on, too much or too little?: The average pensioner 20 years ago</t>
  </si>
  <si>
    <t>Looking at the periods below, do you think the average pensioner of this period had enough to live on, too much or too little?: The average pensioner today</t>
  </si>
  <si>
    <t>Looking at the periods below, do you think the average pensioner of this period had enough to live on, too much or too little?: The average pensioner in 10 years time</t>
  </si>
  <si>
    <t>Looking at the periods below, do you think the average pensioner of this period had enough to live on, too much or too little?: The average pensioner in 20 years time</t>
  </si>
  <si>
    <t>Those who are currently retired will probably have a better quality of life than those who retire in 20 years time</t>
  </si>
  <si>
    <t>Those who are currently retired will have the same quality of life than those who retire in 20 years time</t>
  </si>
  <si>
    <t>Those who retire in 20 years time will have a better quality of life than those who are currently retired</t>
  </si>
  <si>
    <t xml:space="preserve"> Which of the following comes closest to your view?</t>
  </si>
  <si>
    <t>Neither confident nor unconfident</t>
  </si>
  <si>
    <t>Somewhat unconfident</t>
  </si>
  <si>
    <t>Very unconfident</t>
  </si>
  <si>
    <t>Total Unconfident:</t>
  </si>
  <si>
    <t xml:space="preserve"> It has been estimated that 1 in every 3 adults in the UK who think their pension will be sufficient are actually going to fall short by £100,000 of an adequate retirement income.Do you feel confident that your current pension savings or your planned pension savings will provide you with an adequate retirement income?</t>
  </si>
  <si>
    <t>Not surprised at all</t>
  </si>
  <si>
    <t>Slightly surprised</t>
  </si>
  <si>
    <t>Moderately surprised</t>
  </si>
  <si>
    <t>Extremely surprised</t>
  </si>
  <si>
    <t xml:space="preserve"> It has been estimated that 1 in every 3 adults in the UK who think their pension will be sufficient are actually going to fall short by £100,000 of an adequate retirement income.How surprised are you by the estimate above?</t>
  </si>
  <si>
    <t xml:space="preserve"> Looking after those who are currently retired</t>
  </si>
  <si>
    <t xml:space="preserve"> Ensuring everyone can retire comfortably</t>
  </si>
  <si>
    <t xml:space="preserve"> Setting the right level for the state pension</t>
  </si>
  <si>
    <t xml:space="preserve"> Setting the right level for pension contributions made from salaries</t>
  </si>
  <si>
    <t>The Labour Party</t>
  </si>
  <si>
    <t>The Conservative Party</t>
  </si>
  <si>
    <t>Neither of the above</t>
  </si>
  <si>
    <t>Grid Summary: Do you trust the Labour or Conservative Party more when it comes to the following?</t>
  </si>
  <si>
    <t>Do you trust the Labour or Conservative Party more when it comes to the following?: Looking after those who are currently retired</t>
  </si>
  <si>
    <t>Do you trust the Labour or Conservative Party more when it comes to the following?: Ensuring everyone can retire comfortably</t>
  </si>
  <si>
    <t>Do you trust the Labour or Conservative Party more when it comes to the following?: Setting the right level for the state pension</t>
  </si>
  <si>
    <t>Do you trust the Labour or Conservative Party more when it comes to the following?: Setting the right level for pension contributions made from salaries</t>
  </si>
  <si>
    <t xml:space="preserve"> Providing people with more information about what they need to save for an adequate retirement</t>
  </si>
  <si>
    <t xml:space="preserve"> New government analysis to work out how much people now need for an adequate retirement </t>
  </si>
  <si>
    <t xml:space="preserve"> Increasing the pension contributions employers make</t>
  </si>
  <si>
    <t xml:space="preserve"> Increasing the current state pension</t>
  </si>
  <si>
    <t xml:space="preserve"> Increasing the pension contributions people make from their salary</t>
  </si>
  <si>
    <t>Strongly Support</t>
  </si>
  <si>
    <t>Support</t>
  </si>
  <si>
    <t>Neither Support Nor Oppose</t>
  </si>
  <si>
    <t>Oppose</t>
  </si>
  <si>
    <t>Strongly Oppose</t>
  </si>
  <si>
    <t>Total Support:</t>
  </si>
  <si>
    <t>Total Oppose:</t>
  </si>
  <si>
    <t>Grid Summary: Which of the following would you support being done by the next Government when it comes to pensions?</t>
  </si>
  <si>
    <t xml:space="preserve">Which of the following would you support being done by the next Government when it comes to pensions?: New government analysis to work out how much people now need for an adequate retirement </t>
  </si>
  <si>
    <t>Which of the following would you support being done by the next Government when it comes to pensions?: Increasing the pension contributions employers make</t>
  </si>
  <si>
    <t>Which of the following would you support being done by the next Government when it comes to pensions?: Increasing the pension contributions people make from their salary</t>
  </si>
  <si>
    <t>Which of the following would you support being done by the next Government when it comes to pensions?: Increasing the current state pension</t>
  </si>
  <si>
    <t>Which of the following would you support being done by the next Government when it comes to pensions?: Providing people with more information about what they need to save for an adequate retirement</t>
  </si>
  <si>
    <t>The increase should fall entirely on the employer</t>
  </si>
  <si>
    <t>The increase should fall more on the employer, but some should fall on the employee</t>
  </si>
  <si>
    <t>The increase should be split equally between employer and employee</t>
  </si>
  <si>
    <t>The increase should fall more on the employee, but some should fall on the employer</t>
  </si>
  <si>
    <t>The increase should fall entirely on the employee</t>
  </si>
  <si>
    <t xml:space="preserve"> If the Government increased the level of pension contribution coming from employers and employees, which of the following comes closest to your view?</t>
  </si>
  <si>
    <t xml:space="preserve"> New government analysis to work out how much people now need for a adequate retirement</t>
  </si>
  <si>
    <t xml:space="preserve"> Increasing people’s pension contributions from their salary</t>
  </si>
  <si>
    <t>Both are equally likely to do this</t>
  </si>
  <si>
    <t>Neither of the above are likely to do this</t>
  </si>
  <si>
    <t>Grid Summary: And do you think the Conservative party or Labour party would be more likely to do these?</t>
  </si>
  <si>
    <t>And do you think the Conservative party or Labour party would be more likely to do these?: New government analysis to work out how much people now need for a adequate retirement</t>
  </si>
  <si>
    <t>And do you think the Conservative party or Labour party would be more likely to do these?: Increasing people’s pension contributions from their salary</t>
  </si>
  <si>
    <t>And do you think the Conservative party or Labour party would be more likely to do these?: Increasing the current state pension</t>
  </si>
  <si>
    <t>And do you think the Conservative party or Labour party would be more likely to do these?: Providing people with more information about what they need to save for an adequate retirement</t>
  </si>
  <si>
    <t>Strongly support</t>
  </si>
  <si>
    <t>Neither Support nor Oppose</t>
  </si>
  <si>
    <t xml:space="preserve"> If the Government carried out a review of pension contributions and found that in order for people to afford an adequate retirement this needed to be increased from its current level of 8%, would you support or oppose increasing pension contributions?</t>
  </si>
  <si>
    <t>It’s not affordable in the current economy</t>
  </si>
  <si>
    <t>The current level of 8% is already high enough</t>
  </si>
  <si>
    <t>The Government should find other ways to support people in retirement</t>
  </si>
  <si>
    <t>I would prefer to have the money now rather than in a pension scheme</t>
  </si>
  <si>
    <t>People should be able to work out their pension arrangements themselves</t>
  </si>
  <si>
    <t>You said you would oppose this increase. Which of the following explains why?Select any which apply</t>
  </si>
  <si>
    <t>BASE: Would oppose increasing minimum workplace pension contributions</t>
  </si>
  <si>
    <t>If the current level of pension contribution is too low for everyone to afford an adequate retirement, then it should be increased</t>
  </si>
  <si>
    <t>If the current level of pension contribution is too low for everyone to afford an adequate retirement, it should not be increased but the Government should find other ways to support people in retirement</t>
  </si>
  <si>
    <t>Even if the current level of pension contribution is too low for everyone to afford an adequate retirement, there is no need for the Government to take any action at the moment</t>
  </si>
  <si>
    <t xml:space="preserve"> Imagine the Government said that in order to ensure everyone would be able to afford an adequate retirement, the workplace pension enrolment would need to increase from 8% to 9%.Would you support or oppose increasing enrolment to this level?</t>
  </si>
  <si>
    <t xml:space="preserve"> Imagine the Government said that in order to ensure everyone would be able to afford an adequate retirement, the workplace pension enrolment would need to increase from 8% to 10%. Would you support or oppose increasing enrolment to this level?</t>
  </si>
  <si>
    <t xml:space="preserve"> Imagine the Government said that in order to ensure everyone would be able to afford an adequate retirement, the workplace pension enrolment would need to increase from 8% to 12%. Would you support or oppose increasing enrolment to this level?</t>
  </si>
  <si>
    <t xml:space="preserve"> Imagine the Government said that in order to ensure everyone would be able to afford an adequate retirement, the workplace pension enrolment would need to increase from 8% to 15%. Would you support or oppose increasing enrolment to this level?</t>
  </si>
  <si>
    <t xml:space="preserve"> Imagine the Government said that in order to ensure everyone would be able to afford an adequate retirement, the workplace pension enrolment would need to increase from 8% to 20%. Would you support or oppose increasing enrolment to this level?</t>
  </si>
  <si>
    <t>Full Results</t>
  </si>
  <si>
    <t xml:space="preserve">phonix </t>
  </si>
  <si>
    <t>Public First Poll for The Phoenix Group</t>
  </si>
  <si>
    <t>Conservative 2019 to Labour VI</t>
  </si>
  <si>
    <t>Conservative 2019 to Don't Know 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</si>
</sst>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11" sqref="D11"/>
    </sheetView>
  </sheetViews>
  <sheetFormatPr defaultColWidth="11.41015625" defaultRowHeight="14.35" x14ac:dyDescent="0.5"/>
  <sheetData>
    <row r="7" spans="6:12" ht="39.950000000000003" customHeight="1" x14ac:dyDescent="0.5">
      <c r="F7" s="25" t="s">
        <v>396</v>
      </c>
      <c r="G7" s="26"/>
      <c r="H7" s="26"/>
      <c r="I7" s="26"/>
      <c r="J7" s="26"/>
      <c r="K7" s="26"/>
      <c r="L7" s="26"/>
    </row>
    <row r="10" spans="6:12" ht="20.100000000000001" customHeight="1" x14ac:dyDescent="0.6">
      <c r="F10" s="2" t="s">
        <v>0</v>
      </c>
      <c r="K10" s="3" t="s">
        <v>1</v>
      </c>
    </row>
    <row r="11" spans="6:12" ht="20.100000000000001" customHeight="1" x14ac:dyDescent="0.6">
      <c r="F11" s="2" t="s">
        <v>2</v>
      </c>
      <c r="K11" s="3" t="s">
        <v>3</v>
      </c>
    </row>
    <row r="12" spans="6:12" ht="20.100000000000001" customHeight="1" x14ac:dyDescent="0.6">
      <c r="F12" s="2" t="s">
        <v>4</v>
      </c>
      <c r="K12" s="3" t="s">
        <v>5</v>
      </c>
    </row>
    <row r="13" spans="6:12" ht="20.100000000000001" customHeight="1" x14ac:dyDescent="0.6">
      <c r="F13" s="2" t="s">
        <v>6</v>
      </c>
      <c r="K13" s="3">
        <v>3014</v>
      </c>
    </row>
    <row r="14" spans="6:12" ht="18" x14ac:dyDescent="0.6">
      <c r="F14" s="2"/>
    </row>
    <row r="15" spans="6:12" ht="18" x14ac:dyDescent="0.6">
      <c r="F15" s="2"/>
    </row>
    <row r="16" spans="6:12" ht="18" x14ac:dyDescent="0.6">
      <c r="F16" s="2" t="s">
        <v>7</v>
      </c>
    </row>
    <row r="17" spans="6:13" ht="50.1" customHeight="1" x14ac:dyDescent="0.5">
      <c r="F17" s="27" t="s">
        <v>8</v>
      </c>
      <c r="G17" s="26"/>
      <c r="H17" s="26"/>
      <c r="I17" s="26"/>
      <c r="J17" s="26"/>
      <c r="K17" s="26"/>
      <c r="L17" s="26"/>
      <c r="M17" s="26"/>
    </row>
    <row r="19" spans="6:13" ht="30" customHeight="1" x14ac:dyDescent="0.5">
      <c r="F19" s="4" t="s">
        <v>9</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6"/>
  <sheetViews>
    <sheetView showGridLines="0" workbookViewId="0">
      <selection activeCell="G31" sqref="G31"/>
    </sheetView>
  </sheetViews>
  <sheetFormatPr defaultColWidth="11.41015625" defaultRowHeight="14.35" x14ac:dyDescent="0.5"/>
  <cols>
    <col min="4" max="4" width="100.703125" customWidth="1"/>
    <col min="5" max="5" width="20.703125" customWidth="1"/>
  </cols>
  <sheetData>
    <row r="2" spans="3:6" ht="39.950000000000003" customHeight="1" x14ac:dyDescent="0.5">
      <c r="D2" s="1" t="s">
        <v>10</v>
      </c>
    </row>
    <row r="6" spans="3:6" x14ac:dyDescent="0.5">
      <c r="D6" s="8" t="str">
        <f>HYPERLINK("#'Full Results'!A1", "Full Results")</f>
        <v>Full Results</v>
      </c>
    </row>
    <row r="8" spans="3:6" x14ac:dyDescent="0.5">
      <c r="D8" s="6" t="s">
        <v>11</v>
      </c>
      <c r="E8" s="6" t="s">
        <v>12</v>
      </c>
      <c r="F8" s="6" t="s">
        <v>13</v>
      </c>
    </row>
    <row r="9" spans="3:6" x14ac:dyDescent="0.5">
      <c r="C9">
        <v>1</v>
      </c>
      <c r="D9" s="8" t="str">
        <f>HYPERLINK("#'Table 1'!A1", " Are you currently retired?")</f>
        <v xml:space="preserve"> Are you currently retired?</v>
      </c>
      <c r="E9" s="14" t="str">
        <f>HYPERLINK("#'Full Results'!A11", "11")</f>
        <v>11</v>
      </c>
      <c r="F9" t="s">
        <v>64</v>
      </c>
    </row>
    <row r="10" spans="3:6" x14ac:dyDescent="0.5">
      <c r="C10">
        <v>2</v>
      </c>
      <c r="D10" s="8" t="str">
        <f>HYPERLINK("#'Table 2'!A1", "Which of the following do you expect to use to support yourself when you retire?Select any which apply")</f>
        <v>Which of the following do you expect to use to support yourself when you retire?Select any which apply</v>
      </c>
      <c r="E10" s="14" t="str">
        <f>HYPERLINK("#'Full Results'!A17", "17")</f>
        <v>17</v>
      </c>
      <c r="F10" t="s">
        <v>79</v>
      </c>
    </row>
    <row r="11" spans="3:6" x14ac:dyDescent="0.5">
      <c r="C11">
        <v>3</v>
      </c>
      <c r="D11" s="8" t="str">
        <f>HYPERLINK("#'Table 3'!A1", "Which of the following do you use to support yourself in retirement?Select any which apply")</f>
        <v>Which of the following do you use to support yourself in retirement?Select any which apply</v>
      </c>
      <c r="E11" s="14" t="str">
        <f>HYPERLINK("#'Full Results'!A29", "29")</f>
        <v>29</v>
      </c>
      <c r="F11" t="s">
        <v>82</v>
      </c>
    </row>
    <row r="12" spans="3:6" x14ac:dyDescent="0.5">
      <c r="C12">
        <v>4</v>
      </c>
      <c r="D12" s="8" t="str">
        <f>HYPERLINK("#'Table 4'!A1", "Grid Summary: Do you agree or disagree with the following?")</f>
        <v>Grid Summary: Do you agree or disagree with the following?</v>
      </c>
      <c r="E12" s="7"/>
      <c r="F12" t="s">
        <v>97</v>
      </c>
    </row>
    <row r="13" spans="3:6" x14ac:dyDescent="0.5">
      <c r="C13">
        <v>5</v>
      </c>
      <c r="D13" s="8" t="str">
        <f>HYPERLINK("#'Table 5'!A1", "Do you agree or disagree with the following?: I am looking forward to retirement")</f>
        <v>Do you agree or disagree with the following?: I am looking forward to retirement</v>
      </c>
      <c r="E13" s="14" t="str">
        <f>HYPERLINK("#'Full Results'!A40", "40")</f>
        <v>40</v>
      </c>
      <c r="F13" t="s">
        <v>97</v>
      </c>
    </row>
    <row r="14" spans="3:6" x14ac:dyDescent="0.5">
      <c r="C14">
        <v>6</v>
      </c>
      <c r="D14" s="8" t="str">
        <f>HYPERLINK("#'Table 6'!A1", "Do you agree or disagree with the following?: A comfortable retirement is one of the main things that encourages me to work and save")</f>
        <v>Do you agree or disagree with the following?: A comfortable retirement is one of the main things that encourages me to work and save</v>
      </c>
      <c r="E14" s="14" t="str">
        <f>HYPERLINK("#'Full Results'!A52", "52")</f>
        <v>52</v>
      </c>
      <c r="F14" t="s">
        <v>97</v>
      </c>
    </row>
    <row r="15" spans="3:6" x14ac:dyDescent="0.5">
      <c r="C15">
        <v>7</v>
      </c>
      <c r="D15" s="8" t="str">
        <f>HYPERLINK("#'Table 7'!A1", "Do you agree or disagree with the following?: I never really think about retirement")</f>
        <v>Do you agree or disagree with the following?: I never really think about retirement</v>
      </c>
      <c r="E15" s="14" t="str">
        <f>HYPERLINK("#'Full Results'!A64", "64")</f>
        <v>64</v>
      </c>
      <c r="F15" t="s">
        <v>97</v>
      </c>
    </row>
    <row r="16" spans="3:6" x14ac:dyDescent="0.5">
      <c r="C16">
        <v>8</v>
      </c>
      <c r="D16" s="8" t="str">
        <f>HYPERLINK("#'Table 8'!A1", "Do you agree or disagree with the following?: I am worried about retiring")</f>
        <v>Do you agree or disagree with the following?: I am worried about retiring</v>
      </c>
      <c r="E16" s="14" t="str">
        <f>HYPERLINK("#'Full Results'!A76", "76")</f>
        <v>76</v>
      </c>
      <c r="F16" t="s">
        <v>97</v>
      </c>
    </row>
    <row r="17" spans="3:6" x14ac:dyDescent="0.5">
      <c r="C17">
        <v>9</v>
      </c>
      <c r="D17" s="8" t="str">
        <f>HYPERLINK("#'Table 9'!A1", "Excluding state pension, which of the following types of pension do you have? Select any which apply")</f>
        <v>Excluding state pension, which of the following types of pension do you have? Select any which apply</v>
      </c>
      <c r="E17" s="14" t="str">
        <f>HYPERLINK("#'Full Results'!A88", "88")</f>
        <v>88</v>
      </c>
      <c r="F17" t="s">
        <v>64</v>
      </c>
    </row>
    <row r="18" spans="3:6" x14ac:dyDescent="0.5">
      <c r="C18">
        <v>10</v>
      </c>
      <c r="D18" s="8" t="str">
        <f>HYPERLINK("#'Table 10'!A1", " How familiar are you with the government’s automatic enrolment pension scheme?")</f>
        <v xml:space="preserve"> How familiar are you with the government’s automatic enrolment pension scheme?</v>
      </c>
      <c r="E18" s="14" t="str">
        <f>HYPERLINK("#'Full Results'!A96", "96")</f>
        <v>96</v>
      </c>
      <c r="F18" t="s">
        <v>64</v>
      </c>
    </row>
    <row r="19" spans="3:6" x14ac:dyDescent="0.5">
      <c r="C19">
        <v>11</v>
      </c>
      <c r="D19" s="8" t="str">
        <f>HYPERLINK("#'Table 11'!A1", "When you think about your own pension and planning for retirement, what emotions do you feel?Select any which apply")</f>
        <v>When you think about your own pension and planning for retirement, what emotions do you feel?Select any which apply</v>
      </c>
      <c r="E19" s="14" t="str">
        <f>HYPERLINK("#'Full Results'!A103", "103")</f>
        <v>103</v>
      </c>
      <c r="F19" t="s">
        <v>64</v>
      </c>
    </row>
    <row r="20" spans="3:6" x14ac:dyDescent="0.5">
      <c r="C20">
        <v>12</v>
      </c>
      <c r="D20" s="8" t="str">
        <f>HYPERLINK("#'Table 12'!A1", " How often do you check your pension(s)?")</f>
        <v xml:space="preserve"> How often do you check your pension(s)?</v>
      </c>
      <c r="E20" s="14" t="str">
        <f>HYPERLINK("#'Full Results'!A122", "122")</f>
        <v>122</v>
      </c>
      <c r="F20" t="s">
        <v>64</v>
      </c>
    </row>
    <row r="21" spans="3:6" x14ac:dyDescent="0.5">
      <c r="C21">
        <v>13</v>
      </c>
      <c r="D21" s="8" t="str">
        <f>HYPERLINK("#'Table 13'!A1", " As far as you are aware, what percentage of your salary do you contribute to your pension?")</f>
        <v xml:space="preserve"> As far as you are aware, what percentage of your salary do you contribute to your pension?</v>
      </c>
      <c r="E21" s="14" t="str">
        <f>HYPERLINK("#'Full Results'!A132", "132")</f>
        <v>132</v>
      </c>
      <c r="F21" t="s">
        <v>97</v>
      </c>
    </row>
    <row r="22" spans="3:6" x14ac:dyDescent="0.5">
      <c r="C22">
        <v>14</v>
      </c>
      <c r="D22" s="8" t="str">
        <f>HYPERLINK("#'Table 14'!A1", " As far as you are aware, what percentage of your salary does your employer contribute to your pension?")</f>
        <v xml:space="preserve"> As far as you are aware, what percentage of your salary does your employer contribute to your pension?</v>
      </c>
      <c r="E22" s="14" t="str">
        <f>HYPERLINK("#'Full Results'!A145", "145")</f>
        <v>145</v>
      </c>
      <c r="F22" t="s">
        <v>97</v>
      </c>
    </row>
    <row r="23" spans="3:6" x14ac:dyDescent="0.5">
      <c r="C23">
        <v>15</v>
      </c>
      <c r="D23" s="8" t="str">
        <f>HYPERLINK("#'Table 15'!A1", " The state pension age (currently set at 66) is due to rise to 67 in the next few years. This is the age you become eligible to receive money from the government to financially support your retirement.Do you think a state pension age of 67 would ...")</f>
        <v xml:space="preserve"> The state pension age (currently set at 66) is due to rise to 67 in the next few years. This is the age you become eligible to receive money from the government to financially support your retirement.Do you think a state pension age of 67 would ...</v>
      </c>
      <c r="E23" s="14" t="str">
        <f>HYPERLINK("#'Full Results'!A158", "158")</f>
        <v>158</v>
      </c>
      <c r="F23" t="s">
        <v>64</v>
      </c>
    </row>
    <row r="24" spans="3:6" x14ac:dyDescent="0.5">
      <c r="C24">
        <v>16</v>
      </c>
      <c r="D24" s="8" t="str">
        <f>HYPERLINK("#'Table 16'!A1", " How confident are you that you can support yourself financially through working and savings until the retirement age of 67?")</f>
        <v xml:space="preserve"> How confident are you that you can support yourself financially through working and savings until the retirement age of 67?</v>
      </c>
      <c r="E24" s="14" t="str">
        <f>HYPERLINK("#'Full Results'!A165", "165")</f>
        <v>165</v>
      </c>
      <c r="F24" t="s">
        <v>155</v>
      </c>
    </row>
    <row r="25" spans="3:6" x14ac:dyDescent="0.5">
      <c r="C25">
        <v>17</v>
      </c>
      <c r="D25" s="8" t="str">
        <f>HYPERLINK("#'Table 17'!A1", " Automatic enrolment on private pensions has been set up by the Government to ensure people have a private pension in retirement.Do you think it is the Government's responsibility to ensure that everyone gets an adequate income from their private...")</f>
        <v xml:space="preserve"> Automatic enrolment on private pensions has been set up by the Government to ensure people have a private pension in retirement.Do you think it is the Government's responsibility to ensure that everyone gets an adequate income from their private...</v>
      </c>
      <c r="E25" s="14" t="str">
        <f>HYPERLINK("#'Full Results'!A175", "175")</f>
        <v>175</v>
      </c>
      <c r="F25" t="s">
        <v>64</v>
      </c>
    </row>
    <row r="26" spans="3:6" x14ac:dyDescent="0.5">
      <c r="C26">
        <v>18</v>
      </c>
      <c r="D26" s="8" t="str">
        <f>HYPERLINK("#'Table 18'!A1", "Grid Summary: Next we have some questions about what the government should do in terms of pensions.To what extent do you agree or disagree with the following statements?")</f>
        <v>Grid Summary: Next we have some questions about what the government should do in terms of pensions.To what extent do you agree or disagree with the following statements?</v>
      </c>
      <c r="E26" s="7"/>
      <c r="F26" t="s">
        <v>64</v>
      </c>
    </row>
    <row r="27" spans="3:6" x14ac:dyDescent="0.5">
      <c r="C27">
        <v>19</v>
      </c>
      <c r="D27" s="8" t="str">
        <f>HYPERLINK("#'Table 19'!A1", "Next we have some questions about what the government should do in terms of pensions.To what extent do you agree or disagree with the following statements?: The government has a responsibility to ensure everyone is able to retire at the age of 67  ")</f>
        <v xml:space="preserve">Next we have some questions about what the government should do in terms of pensions.To what extent do you agree or disagree with the following statements?: The government has a responsibility to ensure everyone is able to retire at the age of 67  </v>
      </c>
      <c r="E27" s="14" t="str">
        <f>HYPERLINK("#'Full Results'!A183", "183")</f>
        <v>183</v>
      </c>
      <c r="F27" t="s">
        <v>64</v>
      </c>
    </row>
    <row r="28" spans="3:6" x14ac:dyDescent="0.5">
      <c r="C28">
        <v>20</v>
      </c>
      <c r="D28" s="8" t="str">
        <f>HYPERLINK("#'Table 20'!A1", "Next we have some questions about what the government should do in terms of pensions.To what extent do you agree or disagree with the following statements?: The government should assess whether the current pension system delivers an adequate reti...")</f>
        <v>Next we have some questions about what the government should do in terms of pensions.To what extent do you agree or disagree with the following statements?: The government should assess whether the current pension system delivers an adequate reti...</v>
      </c>
      <c r="E28" s="14" t="str">
        <f>HYPERLINK("#'Full Results'!A195", "195")</f>
        <v>195</v>
      </c>
      <c r="F28" t="s">
        <v>64</v>
      </c>
    </row>
    <row r="29" spans="3:6" x14ac:dyDescent="0.5">
      <c r="C29">
        <v>21</v>
      </c>
      <c r="D29" s="8" t="str">
        <f>HYPERLINK("#'Table 21'!A1", "Next we have some questions about what the government should do in terms of pensions.To what extent do you agree or disagree with the following statements?: The government should know if the current pension system will support future generations ...")</f>
        <v>Next we have some questions about what the government should do in terms of pensions.To what extent do you agree or disagree with the following statements?: The government should know if the current pension system will support future generations ...</v>
      </c>
      <c r="E29" s="14" t="str">
        <f>HYPERLINK("#'Full Results'!A207", "207")</f>
        <v>207</v>
      </c>
      <c r="F29" t="s">
        <v>64</v>
      </c>
    </row>
    <row r="30" spans="3:6" x14ac:dyDescent="0.5">
      <c r="C30">
        <v>22</v>
      </c>
      <c r="D30" s="8" t="str">
        <f>HYPERLINK("#'Table 22'!A1", "Next we have some questions about what the government should do in terms of pensions.To what extent do you agree or disagree with the following statements?: The government should set out a plan to increase contributions into workplace pensions if...")</f>
        <v>Next we have some questions about what the government should do in terms of pensions.To what extent do you agree or disagree with the following statements?: The government should set out a plan to increase contributions into workplace pensions if...</v>
      </c>
      <c r="E30" s="14" t="str">
        <f>HYPERLINK("#'Full Results'!A219", "219")</f>
        <v>219</v>
      </c>
      <c r="F30" t="s">
        <v>64</v>
      </c>
    </row>
    <row r="31" spans="3:6" x14ac:dyDescent="0.5">
      <c r="C31">
        <v>23</v>
      </c>
      <c r="D31" s="8" t="str">
        <f>HYPERLINK("#'Table 23'!A1", "Next we have some questions about what the government should do in terms of pensions.To what extent do you agree or disagree with the following statements?: I believe it is the Government’s responsibility to ensure individuals have an adequate in...")</f>
        <v>Next we have some questions about what the government should do in terms of pensions.To what extent do you agree or disagree with the following statements?: I believe it is the Government’s responsibility to ensure individuals have an adequate in...</v>
      </c>
      <c r="E31" s="14" t="str">
        <f>HYPERLINK("#'Full Results'!A231", "231")</f>
        <v>231</v>
      </c>
      <c r="F31" t="s">
        <v>64</v>
      </c>
    </row>
    <row r="32" spans="3:6" x14ac:dyDescent="0.5">
      <c r="C32">
        <v>24</v>
      </c>
      <c r="D32" s="8" t="str">
        <f>HYPERLINK("#'Table 24'!A1", " Which of the following best describes how you think workplace pensions should work in the UK?")</f>
        <v xml:space="preserve"> Which of the following best describes how you think workplace pensions should work in the UK?</v>
      </c>
      <c r="E32" s="14" t="str">
        <f>HYPERLINK("#'Full Results'!A243", "243")</f>
        <v>243</v>
      </c>
      <c r="F32" t="s">
        <v>64</v>
      </c>
    </row>
    <row r="33" spans="3:6" x14ac:dyDescent="0.5">
      <c r="C33">
        <v>26</v>
      </c>
      <c r="D33" s="8" t="str">
        <f>HYPERLINK("#'Table 26'!A1", "Who do you think should be responsible for ensuring that the minimum contribution from employers and employees to pensions for members of the public is set at the right level? You may select more than one if you believe the responsibility is shar...")</f>
        <v>Who do you think should be responsible for ensuring that the minimum contribution from employers and employees to pensions for members of the public is set at the right level? You may select more than one if you believe the responsibility is shar...</v>
      </c>
      <c r="E33" s="14" t="str">
        <f>HYPERLINK("#'Full Results'!A261", "261")</f>
        <v>261</v>
      </c>
      <c r="F33" t="s">
        <v>64</v>
      </c>
    </row>
    <row r="34" spans="3:6" x14ac:dyDescent="0.5">
      <c r="C34">
        <v>27</v>
      </c>
      <c r="D34" s="8" t="str">
        <f>HYPERLINK("#'Table 27'!A1", " By default, people in work contribute a portion of their salary to their pension along with their employer. The default level is set by the Government.Which of the following do you think this default level should do?")</f>
        <v xml:space="preserve"> By default, people in work contribute a portion of their salary to their pension along with their employer. The default level is set by the Government.Which of the following do you think this default level should do?</v>
      </c>
      <c r="E34" s="14" t="str">
        <f>HYPERLINK("#'Full Results'!A270", "270")</f>
        <v>270</v>
      </c>
      <c r="F34" t="s">
        <v>64</v>
      </c>
    </row>
    <row r="35" spans="3:6" x14ac:dyDescent="0.5">
      <c r="C35">
        <v>28</v>
      </c>
      <c r="D35" s="8" t="str">
        <f>HYPERLINK("#'Table 28'!A1", " And what do you expect the default level currently does?")</f>
        <v xml:space="preserve"> And what do you expect the default level currently does?</v>
      </c>
      <c r="E35" s="14" t="str">
        <f>HYPERLINK("#'Full Results'!A279", "279")</f>
        <v>279</v>
      </c>
      <c r="F35" t="s">
        <v>64</v>
      </c>
    </row>
    <row r="36" spans="3:6" x14ac:dyDescent="0.5">
      <c r="C36">
        <v>29</v>
      </c>
      <c r="D36" s="8" t="str">
        <f>HYPERLINK("#'Table 29'!A1", " Currently, the legal minimum workplace pension contribution is set at 8% of an employee’s earnings.How do you expect the Government decided that this level should be 8%?")</f>
        <v xml:space="preserve"> Currently, the legal minimum workplace pension contribution is set at 8% of an employee’s earnings.How do you expect the Government decided that this level should be 8%?</v>
      </c>
      <c r="E36" s="14" t="str">
        <f>HYPERLINK("#'Full Results'!A287", "287")</f>
        <v>287</v>
      </c>
      <c r="F36" t="s">
        <v>64</v>
      </c>
    </row>
    <row r="37" spans="3:6" x14ac:dyDescent="0.5">
      <c r="C37">
        <v>30</v>
      </c>
      <c r="D37" s="8" t="str">
        <f>HYPERLINK("#'Table 30'!A1", " For you personally, is the current legal minimum workplace pension contribution, set at 8% of an employee’s earnings (with 5% from the employee and 3% from their employer)...")</f>
        <v xml:space="preserve"> For you personally, is the current legal minimum workplace pension contribution, set at 8% of an employee’s earnings (with 5% from the employee and 3% from their employer)...</v>
      </c>
      <c r="E37" s="14" t="str">
        <f>HYPERLINK("#'Full Results'!A294", "294")</f>
        <v>294</v>
      </c>
      <c r="F37" t="s">
        <v>97</v>
      </c>
    </row>
    <row r="38" spans="3:6" x14ac:dyDescent="0.5">
      <c r="C38">
        <v>31</v>
      </c>
      <c r="D38" s="8" t="str">
        <f>HYPERLINK("#'Table 31'!A1", " You said you believe the current legal minimum workplace pension contribution is too low for you personally. In your view, how much would be enough?")</f>
        <v xml:space="preserve"> You said you believe the current legal minimum workplace pension contribution is too low for you personally. In your view, how much would be enough?</v>
      </c>
      <c r="E38" s="14" t="str">
        <f>HYPERLINK("#'Full Results'!A301", "301")</f>
        <v>301</v>
      </c>
      <c r="F38" t="s">
        <v>211</v>
      </c>
    </row>
    <row r="39" spans="3:6" x14ac:dyDescent="0.5">
      <c r="C39">
        <v>32</v>
      </c>
      <c r="D39" s="8" t="str">
        <f>HYPERLINK("#'Table 32'!A1", "You said you believe the current legal minimum workplace pension contribution is about the right amount, why is this? Select any which apply")</f>
        <v>You said you believe the current legal minimum workplace pension contribution is about the right amount, why is this? Select any which apply</v>
      </c>
      <c r="E39" s="14" t="str">
        <f>HYPERLINK("#'Full Results'!A312", "312")</f>
        <v>312</v>
      </c>
      <c r="F39" t="s">
        <v>219</v>
      </c>
    </row>
    <row r="40" spans="3:6" x14ac:dyDescent="0.5">
      <c r="C40">
        <v>33</v>
      </c>
      <c r="D40" s="8" t="str">
        <f>HYPERLINK("#'Table 33'!A1", " In general, which of the following comes closest to your view?")</f>
        <v xml:space="preserve"> In general, which of the following comes closest to your view?</v>
      </c>
      <c r="E40" s="14" t="str">
        <f>HYPERLINK("#'Full Results'!A324", "324")</f>
        <v>324</v>
      </c>
      <c r="F40" t="s">
        <v>64</v>
      </c>
    </row>
    <row r="41" spans="3:6" x14ac:dyDescent="0.5">
      <c r="C41">
        <v>34</v>
      </c>
      <c r="D41" s="8" t="str">
        <f>HYPERLINK("#'Table 34'!A1", "Grid Summary: To what extent do you agree with the following statements?")</f>
        <v>Grid Summary: To what extent do you agree with the following statements?</v>
      </c>
      <c r="E41" s="7"/>
      <c r="F41" t="s">
        <v>97</v>
      </c>
    </row>
    <row r="42" spans="3:6" x14ac:dyDescent="0.5">
      <c r="C42">
        <v>35</v>
      </c>
      <c r="D42" s="8" t="str">
        <f>HYPERLINK("#'Table 35'!A1", "To what extent do you agree with the following statements?: I find it easy to determine how much money I need to put aside for my pension")</f>
        <v>To what extent do you agree with the following statements?: I find it easy to determine how much money I need to put aside for my pension</v>
      </c>
      <c r="E42" s="14" t="str">
        <f>HYPERLINK("#'Full Results'!A330", "330")</f>
        <v>330</v>
      </c>
      <c r="F42" t="s">
        <v>97</v>
      </c>
    </row>
    <row r="43" spans="3:6" x14ac:dyDescent="0.5">
      <c r="C43">
        <v>36</v>
      </c>
      <c r="D43" s="8" t="str">
        <f>HYPERLINK("#'Table 36'!A1", "To what extent do you agree with the following statements?: If my pay increases, I would be happy to pay a bit more into my pension")</f>
        <v>To what extent do you agree with the following statements?: If my pay increases, I would be happy to pay a bit more into my pension</v>
      </c>
      <c r="E43" s="14" t="str">
        <f>HYPERLINK("#'Full Results'!A342", "342")</f>
        <v>342</v>
      </c>
      <c r="F43" t="s">
        <v>97</v>
      </c>
    </row>
    <row r="44" spans="3:6" x14ac:dyDescent="0.5">
      <c r="C44">
        <v>37</v>
      </c>
      <c r="D44" s="8" t="str">
        <f>HYPERLINK("#'Table 37'!A1", "To what extent do you agree with the following statements?: I cannot afford to put any more into my pension")</f>
        <v>To what extent do you agree with the following statements?: I cannot afford to put any more into my pension</v>
      </c>
      <c r="E44" s="14" t="str">
        <f>HYPERLINK("#'Full Results'!A354", "354")</f>
        <v>354</v>
      </c>
      <c r="F44" t="s">
        <v>97</v>
      </c>
    </row>
    <row r="45" spans="3:6" x14ac:dyDescent="0.5">
      <c r="C45">
        <v>38</v>
      </c>
      <c r="D45" s="8" t="str">
        <f>HYPERLINK("#'Table 38'!A1", "Grid Summary: To what extent do you agree with the following statements?")</f>
        <v>Grid Summary: To what extent do you agree with the following statements?</v>
      </c>
      <c r="E45" s="7"/>
      <c r="F45" t="s">
        <v>64</v>
      </c>
    </row>
    <row r="46" spans="3:6" x14ac:dyDescent="0.5">
      <c r="C46">
        <v>39</v>
      </c>
      <c r="D46" s="8" t="str">
        <f>HYPERLINK("#'Table 39'!A1", "To what extent do you agree with the following statements?: I am confident the Government has a plan to ensure all individuals have an adequate income when they retire")</f>
        <v>To what extent do you agree with the following statements?: I am confident the Government has a plan to ensure all individuals have an adequate income when they retire</v>
      </c>
      <c r="E46" s="14" t="str">
        <f>HYPERLINK("#'Full Results'!A366", "366")</f>
        <v>366</v>
      </c>
      <c r="F46" t="s">
        <v>64</v>
      </c>
    </row>
    <row r="47" spans="3:6" x14ac:dyDescent="0.5">
      <c r="C47">
        <v>40</v>
      </c>
      <c r="D47" s="8" t="str">
        <f>HYPERLINK("#'Table 40'!A1", "To what extent do you agree with the following statements?: When I am automatically enrolled into a pension, it should be enough to provide an adequate retirement")</f>
        <v>To what extent do you agree with the following statements?: When I am automatically enrolled into a pension, it should be enough to provide an adequate retirement</v>
      </c>
      <c r="E47" s="14" t="str">
        <f>HYPERLINK("#'Full Results'!A378", "378")</f>
        <v>378</v>
      </c>
      <c r="F47" t="s">
        <v>64</v>
      </c>
    </row>
    <row r="48" spans="3:6" x14ac:dyDescent="0.5">
      <c r="C48">
        <v>41</v>
      </c>
      <c r="D48" s="8" t="str">
        <f>HYPERLINK("#'Table 41'!A1", "To what extent do you agree with the following statements?: The current auto-enrolment pension scheme influences individuals to prioritise short-term financial goals over long-term retirement planning")</f>
        <v>To what extent do you agree with the following statements?: The current auto-enrolment pension scheme influences individuals to prioritise short-term financial goals over long-term retirement planning</v>
      </c>
      <c r="E48" s="14" t="str">
        <f>HYPERLINK("#'Full Results'!A390", "390")</f>
        <v>390</v>
      </c>
      <c r="F48" t="s">
        <v>64</v>
      </c>
    </row>
    <row r="49" spans="3:6" x14ac:dyDescent="0.5">
      <c r="C49">
        <v>42</v>
      </c>
      <c r="D49" s="8" t="str">
        <f>HYPERLINK("#'Table 42'!A1", "To what extent do you agree with the following statements?: Pension contributions are just another form of tax")</f>
        <v>To what extent do you agree with the following statements?: Pension contributions are just another form of tax</v>
      </c>
      <c r="E49" s="14" t="str">
        <f>HYPERLINK("#'Full Results'!A402", "402")</f>
        <v>402</v>
      </c>
      <c r="F49" t="s">
        <v>64</v>
      </c>
    </row>
    <row r="50" spans="3:6" x14ac:dyDescent="0.5">
      <c r="C50">
        <v>43</v>
      </c>
      <c r="D50" s="8" t="str">
        <f>HYPERLINK("#'Table 43'!A1", " Do you think automatic enrolment in pension plans makes people more or less likely to proactively plan for their retirement financially?")</f>
        <v xml:space="preserve"> Do you think automatic enrolment in pension plans makes people more or less likely to proactively plan for their retirement financially?</v>
      </c>
      <c r="E50" s="14" t="str">
        <f>HYPERLINK("#'Full Results'!A414", "414")</f>
        <v>414</v>
      </c>
      <c r="F50" t="s">
        <v>64</v>
      </c>
    </row>
    <row r="51" spans="3:6" x14ac:dyDescent="0.5">
      <c r="C51">
        <v>44</v>
      </c>
      <c r="D51" s="8" t="str">
        <f>HYPERLINK("#'Table 44'!A1", " To me, having an adequate income in retirement means…")</f>
        <v xml:space="preserve"> To me, having an adequate income in retirement means…</v>
      </c>
      <c r="E51" s="14" t="str">
        <f>HYPERLINK("#'Full Results'!A421", "421")</f>
        <v>421</v>
      </c>
      <c r="F51" t="s">
        <v>64</v>
      </c>
    </row>
    <row r="52" spans="3:6" x14ac:dyDescent="0.5">
      <c r="C52">
        <v>45</v>
      </c>
      <c r="D52" s="8" t="str">
        <f>HYPERLINK("#'Table 45'!A1", "Grid Summary: For most people who retire, they will support themselves financially through a combination of their workplace pension contributions and state pension.Which of the following, if any, do you think the Government should ensure every pe...")</f>
        <v>Grid Summary: For most people who retire, they will support themselves financially through a combination of their workplace pension contributions and state pension.Which of the following, if any, do you think the Government should ensure every pe...</v>
      </c>
      <c r="E52" s="7"/>
      <c r="F52" t="s">
        <v>64</v>
      </c>
    </row>
    <row r="53" spans="3:6" x14ac:dyDescent="0.5">
      <c r="C53">
        <v>46</v>
      </c>
      <c r="D53" s="8" t="str">
        <f>HYPERLINK("#'Table 46'!A1", "For most people who retire, they will support themselves financially through a combination of their workplace pension contributions and state pension.Which of the following, if any, do you think the Government should ensure every person can affor...")</f>
        <v>For most people who retire, they will support themselves financially through a combination of their workplace pension contributions and state pension.Which of the following, if any, do you think the Government should ensure every person can affor...</v>
      </c>
      <c r="E53" s="14" t="str">
        <f>HYPERLINK("#'Full Results'!A429", "429")</f>
        <v>429</v>
      </c>
      <c r="F53" t="s">
        <v>64</v>
      </c>
    </row>
    <row r="54" spans="3:6" x14ac:dyDescent="0.5">
      <c r="C54">
        <v>47</v>
      </c>
      <c r="D54" s="8" t="str">
        <f>HYPERLINK("#'Table 47'!A1", "For most people who retire, they will support themselves financially through a combination of their workplace pension contributions and state pension.Which of the following, if any, do you think the Government should ensure every person can affor...")</f>
        <v>For most people who retire, they will support themselves financially through a combination of their workplace pension contributions and state pension.Which of the following, if any, do you think the Government should ensure every person can affor...</v>
      </c>
      <c r="E54" s="14" t="str">
        <f>HYPERLINK("#'Full Results'!A435", "435")</f>
        <v>435</v>
      </c>
      <c r="F54" t="s">
        <v>64</v>
      </c>
    </row>
    <row r="55" spans="3:6" x14ac:dyDescent="0.5">
      <c r="C55">
        <v>48</v>
      </c>
      <c r="D55" s="8" t="str">
        <f>HYPERLINK("#'Table 48'!A1", "For most people who retire, they will support themselves financially through a combination of their workplace pension contributions and state pension.Which of the following, if any, do you think the Government should ensure every person can affor...")</f>
        <v>For most people who retire, they will support themselves financially through a combination of their workplace pension contributions and state pension.Which of the following, if any, do you think the Government should ensure every person can affor...</v>
      </c>
      <c r="E55" s="14" t="str">
        <f>HYPERLINK("#'Full Results'!A441", "441")</f>
        <v>441</v>
      </c>
      <c r="F55" t="s">
        <v>64</v>
      </c>
    </row>
    <row r="56" spans="3:6" x14ac:dyDescent="0.5">
      <c r="C56">
        <v>49</v>
      </c>
      <c r="D56" s="8" t="str">
        <f>HYPERLINK("#'Table 49'!A1", "For most people who retire, they will support themselves financially through a combination of their workplace pension contributions and state pension.Which of the following, if any, do you think the Government should ensure every person can affor...")</f>
        <v>For most people who retire, they will support themselves financially through a combination of their workplace pension contributions and state pension.Which of the following, if any, do you think the Government should ensure every person can affor...</v>
      </c>
      <c r="E56" s="14" t="str">
        <f>HYPERLINK("#'Full Results'!A447", "447")</f>
        <v>447</v>
      </c>
      <c r="F56" t="s">
        <v>64</v>
      </c>
    </row>
    <row r="57" spans="3:6" x14ac:dyDescent="0.5">
      <c r="C57">
        <v>50</v>
      </c>
      <c r="D57" s="8" t="str">
        <f>HYPERLINK("#'Table 50'!A1", "For most people who retire, they will support themselves financially through a combination of their workplace pension contributions and state pension.Which of the following, if any, do you think the Government should ensure every person can affor...")</f>
        <v>For most people who retire, they will support themselves financially through a combination of their workplace pension contributions and state pension.Which of the following, if any, do you think the Government should ensure every person can affor...</v>
      </c>
      <c r="E57" s="14" t="str">
        <f>HYPERLINK("#'Full Results'!A453", "453")</f>
        <v>453</v>
      </c>
      <c r="F57" t="s">
        <v>64</v>
      </c>
    </row>
    <row r="58" spans="3:6" x14ac:dyDescent="0.5">
      <c r="C58">
        <v>51</v>
      </c>
      <c r="D58" s="8" t="str">
        <f>HYPERLINK("#'Table 51'!A1", " Would you be prepared to put a small extra amount of your pay today into your pension, along with a greater contribution from your employer, to get a better income during your retirement?")</f>
        <v xml:space="preserve"> Would you be prepared to put a small extra amount of your pay today into your pension, along with a greater contribution from your employer, to get a better income during your retirement?</v>
      </c>
      <c r="E58" s="14" t="str">
        <f>HYPERLINK("#'Full Results'!A459", "459")</f>
        <v>459</v>
      </c>
      <c r="F58" t="s">
        <v>97</v>
      </c>
    </row>
    <row r="59" spans="3:6" x14ac:dyDescent="0.5">
      <c r="C59">
        <v>52</v>
      </c>
      <c r="D59" s="8" t="str">
        <f>HYPERLINK("#'Table 52'!A1", " In your view, which of the following best describes pension contributions?")</f>
        <v xml:space="preserve"> In your view, which of the following best describes pension contributions?</v>
      </c>
      <c r="E59" s="14" t="str">
        <f>HYPERLINK("#'Full Results'!A466", "466")</f>
        <v>466</v>
      </c>
      <c r="F59" t="s">
        <v>64</v>
      </c>
    </row>
    <row r="60" spans="3:6" x14ac:dyDescent="0.5">
      <c r="C60">
        <v>53</v>
      </c>
      <c r="D60" s="8" t="str">
        <f>HYPERLINK("#'Table 53'!A1", "Grid Summary: To what extent do you agree with the following statements?")</f>
        <v>Grid Summary: To what extent do you agree with the following statements?</v>
      </c>
      <c r="E60" s="7"/>
      <c r="F60" t="s">
        <v>97</v>
      </c>
    </row>
    <row r="61" spans="3:6" x14ac:dyDescent="0.5">
      <c r="C61">
        <v>54</v>
      </c>
      <c r="D61" s="8" t="str">
        <f>HYPERLINK("#'Table 54'!A1", "To what extent do you agree with the following statements?: If I had to choose, I would rather have a good standard of living today, than save for retirement.")</f>
        <v>To what extent do you agree with the following statements?: If I had to choose, I would rather have a good standard of living today, than save for retirement.</v>
      </c>
      <c r="E61" s="14" t="str">
        <f>HYPERLINK("#'Full Results'!A473", "473")</f>
        <v>473</v>
      </c>
      <c r="F61" t="s">
        <v>97</v>
      </c>
    </row>
    <row r="62" spans="3:6" x14ac:dyDescent="0.5">
      <c r="C62">
        <v>55</v>
      </c>
      <c r="D62" s="8" t="str">
        <f>HYPERLINK("#'Table 55'!A1", "To what extent do you agree with the following statements?: My employer should pay the same amount as me into my pension")</f>
        <v>To what extent do you agree with the following statements?: My employer should pay the same amount as me into my pension</v>
      </c>
      <c r="E62" s="14" t="str">
        <f>HYPERLINK("#'Full Results'!A484", "484")</f>
        <v>484</v>
      </c>
      <c r="F62" t="s">
        <v>97</v>
      </c>
    </row>
    <row r="63" spans="3:6" x14ac:dyDescent="0.5">
      <c r="C63">
        <v>56</v>
      </c>
      <c r="D63" s="8" t="str">
        <f>HYPERLINK("#'Table 56'!A1", " How much do you think you would personally need to have available each year in your retirement in order to have an adequate retirement income?")</f>
        <v xml:space="preserve"> How much do you think you would personally need to have available each year in your retirement in order to have an adequate retirement income?</v>
      </c>
      <c r="E63" s="14" t="str">
        <f>HYPERLINK("#'Full Results'!A495", "495")</f>
        <v>495</v>
      </c>
      <c r="F63" t="s">
        <v>64</v>
      </c>
    </row>
    <row r="64" spans="3:6" x14ac:dyDescent="0.5">
      <c r="C64">
        <v>57</v>
      </c>
      <c r="D64" s="8" t="str">
        <f>HYPERLINK("#'Table 57'!A1", " Imagine the pension you lived on when you retired was £8000. Which of the following comes closest to your view?")</f>
        <v xml:space="preserve"> Imagine the pension you lived on when you retired was £8000. Which of the following comes closest to your view?</v>
      </c>
      <c r="E64" s="14" t="str">
        <f>HYPERLINK("#'Full Results'!A512", "512")</f>
        <v>512</v>
      </c>
      <c r="F64" t="s">
        <v>143</v>
      </c>
    </row>
    <row r="65" spans="3:6" x14ac:dyDescent="0.5">
      <c r="C65">
        <v>58</v>
      </c>
      <c r="D65" s="8" t="str">
        <f>HYPERLINK("#'Table 58'!A1", " Imagine the pension you lived on when you retired was £13,000. Which of the following comes closest to your view?")</f>
        <v xml:space="preserve"> Imagine the pension you lived on when you retired was £13,000. Which of the following comes closest to your view?</v>
      </c>
      <c r="E65" s="14" t="str">
        <f>HYPERLINK("#'Full Results'!A521", "521")</f>
        <v>521</v>
      </c>
      <c r="F65" t="s">
        <v>143</v>
      </c>
    </row>
    <row r="66" spans="3:6" x14ac:dyDescent="0.5">
      <c r="C66">
        <v>59</v>
      </c>
      <c r="D66" s="8" t="str">
        <f>HYPERLINK("#'Table 59'!A1", " Imagine the pension you lived on when you retired was £18,000. Which of the following comes closest to your view?")</f>
        <v xml:space="preserve"> Imagine the pension you lived on when you retired was £18,000. Which of the following comes closest to your view?</v>
      </c>
      <c r="E66" s="14" t="str">
        <f>HYPERLINK("#'Full Results'!A530", "530")</f>
        <v>530</v>
      </c>
      <c r="F66" t="s">
        <v>143</v>
      </c>
    </row>
    <row r="67" spans="3:6" x14ac:dyDescent="0.5">
      <c r="C67">
        <v>60</v>
      </c>
      <c r="D67" s="8" t="str">
        <f>HYPERLINK("#'Table 60'!A1", " Imagine the pension you lived on when you retired was £23,000. Which of the following comes closest to your view?")</f>
        <v xml:space="preserve"> Imagine the pension you lived on when you retired was £23,000. Which of the following comes closest to your view?</v>
      </c>
      <c r="E67" s="14" t="str">
        <f>HYPERLINK("#'Full Results'!A539", "539")</f>
        <v>539</v>
      </c>
      <c r="F67" t="s">
        <v>143</v>
      </c>
    </row>
    <row r="68" spans="3:6" x14ac:dyDescent="0.5">
      <c r="C68">
        <v>61</v>
      </c>
      <c r="D68" s="8" t="str">
        <f>HYPERLINK("#'Table 61'!A1", " Imagine the pension you lived on when you retired was £28,000. Which of the following comes closest to your view?")</f>
        <v xml:space="preserve"> Imagine the pension you lived on when you retired was £28,000. Which of the following comes closest to your view?</v>
      </c>
      <c r="E68" s="14" t="str">
        <f>HYPERLINK("#'Full Results'!A548", "548")</f>
        <v>548</v>
      </c>
      <c r="F68" t="s">
        <v>143</v>
      </c>
    </row>
    <row r="69" spans="3:6" x14ac:dyDescent="0.5">
      <c r="C69">
        <v>62</v>
      </c>
      <c r="D69" s="8" t="str">
        <f>HYPERLINK("#'Table 62'!A1", " Imagine the pension you lived on when you retired was £33,000. Which of the following comes closest to your view?")</f>
        <v xml:space="preserve"> Imagine the pension you lived on when you retired was £33,000. Which of the following comes closest to your view?</v>
      </c>
      <c r="E69" s="14" t="str">
        <f>HYPERLINK("#'Full Results'!A557", "557")</f>
        <v>557</v>
      </c>
      <c r="F69" t="s">
        <v>143</v>
      </c>
    </row>
    <row r="70" spans="3:6" x14ac:dyDescent="0.5">
      <c r="C70">
        <v>63</v>
      </c>
      <c r="D70" s="8" t="str">
        <f>HYPERLINK("#'Table 63'!A1", " Imagine the pension you lived on when you retired was £37,000. Which of the following comes closest to your view?")</f>
        <v xml:space="preserve"> Imagine the pension you lived on when you retired was £37,000. Which of the following comes closest to your view?</v>
      </c>
      <c r="E70" s="14" t="str">
        <f>HYPERLINK("#'Full Results'!A566", "566")</f>
        <v>566</v>
      </c>
      <c r="F70" t="s">
        <v>143</v>
      </c>
    </row>
    <row r="71" spans="3:6" x14ac:dyDescent="0.5">
      <c r="C71">
        <v>64</v>
      </c>
      <c r="D71" s="8" t="str">
        <f>HYPERLINK("#'Table 64'!A1", " Imagine the pension you lived on when you retired was £43,000. Which of the following comes closest to your view?")</f>
        <v xml:space="preserve"> Imagine the pension you lived on when you retired was £43,000. Which of the following comes closest to your view?</v>
      </c>
      <c r="E71" s="14" t="str">
        <f>HYPERLINK("#'Full Results'!A575", "575")</f>
        <v>575</v>
      </c>
      <c r="F71" t="s">
        <v>143</v>
      </c>
    </row>
    <row r="72" spans="3:6" x14ac:dyDescent="0.5">
      <c r="C72">
        <v>65</v>
      </c>
      <c r="D72" s="8" t="str">
        <f>HYPERLINK("#'Table 65'!A1", " Imagine the pension you lived on when you retired was £47,000. Which of the following comes closest to your view?")</f>
        <v xml:space="preserve"> Imagine the pension you lived on when you retired was £47,000. Which of the following comes closest to your view?</v>
      </c>
      <c r="E72" s="14" t="str">
        <f>HYPERLINK("#'Full Results'!A584", "584")</f>
        <v>584</v>
      </c>
      <c r="F72" t="s">
        <v>143</v>
      </c>
    </row>
    <row r="73" spans="3:6" x14ac:dyDescent="0.5">
      <c r="C73">
        <v>66</v>
      </c>
      <c r="D73" s="8" t="str">
        <f>HYPERLINK("#'Table 66'!A1", " Copy of Imagine the pension you lived on when you retired was £52,000. Which of the following comes closest to your view?")</f>
        <v xml:space="preserve"> Copy of Imagine the pension you lived on when you retired was £52,000. Which of the following comes closest to your view?</v>
      </c>
      <c r="E73" s="14" t="str">
        <f>HYPERLINK("#'Full Results'!A593", "593")</f>
        <v>593</v>
      </c>
      <c r="F73" t="s">
        <v>143</v>
      </c>
    </row>
    <row r="74" spans="3:6" x14ac:dyDescent="0.5">
      <c r="C74">
        <v>67</v>
      </c>
      <c r="D74" s="8" t="str">
        <f>HYPERLINK("#'Table 67'!A1", "Grid Summary: Looking at the periods below, do you think the average pensioner of this period had enough to live on, too much or too little?")</f>
        <v>Grid Summary: Looking at the periods below, do you think the average pensioner of this period had enough to live on, too much or too little?</v>
      </c>
      <c r="E74" s="7"/>
      <c r="F74" t="s">
        <v>64</v>
      </c>
    </row>
    <row r="75" spans="3:6" x14ac:dyDescent="0.5">
      <c r="C75">
        <v>68</v>
      </c>
      <c r="D75" s="8" t="str">
        <f>HYPERLINK("#'Table 68'!A1", "Looking at the periods below, do you think the average pensioner of this period had enough to live on, too much or too little?: The average pensioner 20 years ago")</f>
        <v>Looking at the periods below, do you think the average pensioner of this period had enough to live on, too much or too little?: The average pensioner 20 years ago</v>
      </c>
      <c r="E75" s="14" t="str">
        <f>HYPERLINK("#'Full Results'!A602", "602")</f>
        <v>602</v>
      </c>
      <c r="F75" t="s">
        <v>64</v>
      </c>
    </row>
    <row r="76" spans="3:6" x14ac:dyDescent="0.5">
      <c r="C76">
        <v>69</v>
      </c>
      <c r="D76" s="8" t="str">
        <f>HYPERLINK("#'Table 69'!A1", "Looking at the periods below, do you think the average pensioner of this period had enough to live on, too much or too little?: The average pensioner today")</f>
        <v>Looking at the periods below, do you think the average pensioner of this period had enough to live on, too much or too little?: The average pensioner today</v>
      </c>
      <c r="E76" s="14" t="str">
        <f>HYPERLINK("#'Full Results'!A609", "609")</f>
        <v>609</v>
      </c>
      <c r="F76" t="s">
        <v>64</v>
      </c>
    </row>
    <row r="77" spans="3:6" x14ac:dyDescent="0.5">
      <c r="C77">
        <v>70</v>
      </c>
      <c r="D77" s="8" t="str">
        <f>HYPERLINK("#'Table 70'!A1", "Looking at the periods below, do you think the average pensioner of this period had enough to live on, too much or too little?: The average pensioner in 10 years time")</f>
        <v>Looking at the periods below, do you think the average pensioner of this period had enough to live on, too much or too little?: The average pensioner in 10 years time</v>
      </c>
      <c r="E77" s="14" t="str">
        <f>HYPERLINK("#'Full Results'!A616", "616")</f>
        <v>616</v>
      </c>
      <c r="F77" t="s">
        <v>64</v>
      </c>
    </row>
    <row r="78" spans="3:6" x14ac:dyDescent="0.5">
      <c r="C78">
        <v>71</v>
      </c>
      <c r="D78" s="8" t="str">
        <f>HYPERLINK("#'Table 71'!A1", "Looking at the periods below, do you think the average pensioner of this period had enough to live on, too much or too little?: The average pensioner in 20 years time")</f>
        <v>Looking at the periods below, do you think the average pensioner of this period had enough to live on, too much or too little?: The average pensioner in 20 years time</v>
      </c>
      <c r="E78" s="14" t="str">
        <f>HYPERLINK("#'Full Results'!A623", "623")</f>
        <v>623</v>
      </c>
      <c r="F78" t="s">
        <v>64</v>
      </c>
    </row>
    <row r="79" spans="3:6" x14ac:dyDescent="0.5">
      <c r="C79">
        <v>72</v>
      </c>
      <c r="D79" s="8" t="str">
        <f>HYPERLINK("#'Table 72'!A1", " Which of the following comes closest to your view?")</f>
        <v xml:space="preserve"> Which of the following comes closest to your view?</v>
      </c>
      <c r="E79" s="14" t="str">
        <f>HYPERLINK("#'Full Results'!A630", "630")</f>
        <v>630</v>
      </c>
      <c r="F79" t="s">
        <v>64</v>
      </c>
    </row>
    <row r="80" spans="3:6" x14ac:dyDescent="0.5">
      <c r="C80">
        <v>73</v>
      </c>
      <c r="D80" s="8" t="str">
        <f>HYPERLINK("#'Table 73'!A1", " It has been estimated that 1 in every 3 adults in the UK who think their pension will be sufficient are actually going to fall short by £100,000 of an adequate retirement income.Do you feel confident that your current pension savings or your pla...")</f>
        <v xml:space="preserve"> It has been estimated that 1 in every 3 adults in the UK who think their pension will be sufficient are actually going to fall short by £100,000 of an adequate retirement income.Do you feel confident that your current pension savings or your pla...</v>
      </c>
      <c r="E80" s="14" t="str">
        <f>HYPERLINK("#'Full Results'!A637", "637")</f>
        <v>637</v>
      </c>
      <c r="F80" t="s">
        <v>64</v>
      </c>
    </row>
    <row r="81" spans="3:6" x14ac:dyDescent="0.5">
      <c r="C81">
        <v>74</v>
      </c>
      <c r="D81" s="8" t="str">
        <f>HYPERLINK("#'Table 74'!A1", " It has been estimated that 1 in every 3 adults in the UK who think their pension will be sufficient are actually going to fall short by £100,000 of an adequate retirement income.How surprised are you by the estimate above?")</f>
        <v xml:space="preserve"> It has been estimated that 1 in every 3 adults in the UK who think their pension will be sufficient are actually going to fall short by £100,000 of an adequate retirement income.How surprised are you by the estimate above?</v>
      </c>
      <c r="E81" s="14" t="str">
        <f>HYPERLINK("#'Full Results'!A648", "648")</f>
        <v>648</v>
      </c>
      <c r="F81" t="s">
        <v>64</v>
      </c>
    </row>
    <row r="82" spans="3:6" x14ac:dyDescent="0.5">
      <c r="C82">
        <v>75</v>
      </c>
      <c r="D82" s="8" t="str">
        <f>HYPERLINK("#'Table 75'!A1", "Grid Summary: Do you trust the Labour or Conservative Party more when it comes to the following?")</f>
        <v>Grid Summary: Do you trust the Labour or Conservative Party more when it comes to the following?</v>
      </c>
      <c r="E82" s="7"/>
      <c r="F82" t="s">
        <v>64</v>
      </c>
    </row>
    <row r="83" spans="3:6" x14ac:dyDescent="0.5">
      <c r="C83">
        <v>76</v>
      </c>
      <c r="D83" s="8" t="str">
        <f>HYPERLINK("#'Table 76'!A1", "Do you trust the Labour or Conservative Party more when it comes to the following?: Looking after those who are currently retired")</f>
        <v>Do you trust the Labour or Conservative Party more when it comes to the following?: Looking after those who are currently retired</v>
      </c>
      <c r="E83" s="14" t="str">
        <f>HYPERLINK("#'Full Results'!A656", "656")</f>
        <v>656</v>
      </c>
      <c r="F83" t="s">
        <v>64</v>
      </c>
    </row>
    <row r="84" spans="3:6" x14ac:dyDescent="0.5">
      <c r="C84">
        <v>77</v>
      </c>
      <c r="D84" s="8" t="str">
        <f>HYPERLINK("#'Table 77'!A1", "Do you trust the Labour or Conservative Party more when it comes to the following?: Ensuring everyone can retire comfortably")</f>
        <v>Do you trust the Labour or Conservative Party more when it comes to the following?: Ensuring everyone can retire comfortably</v>
      </c>
      <c r="E84" s="14" t="str">
        <f>HYPERLINK("#'Full Results'!A663", "663")</f>
        <v>663</v>
      </c>
      <c r="F84" t="s">
        <v>64</v>
      </c>
    </row>
    <row r="85" spans="3:6" x14ac:dyDescent="0.5">
      <c r="C85">
        <v>78</v>
      </c>
      <c r="D85" s="8" t="str">
        <f>HYPERLINK("#'Table 78'!A1", "Do you trust the Labour or Conservative Party more when it comes to the following?: Setting the right level for the state pension")</f>
        <v>Do you trust the Labour or Conservative Party more when it comes to the following?: Setting the right level for the state pension</v>
      </c>
      <c r="E85" s="14" t="str">
        <f>HYPERLINK("#'Full Results'!A670", "670")</f>
        <v>670</v>
      </c>
      <c r="F85" t="s">
        <v>64</v>
      </c>
    </row>
    <row r="86" spans="3:6" x14ac:dyDescent="0.5">
      <c r="C86">
        <v>79</v>
      </c>
      <c r="D86" s="8" t="str">
        <f>HYPERLINK("#'Table 79'!A1", "Do you trust the Labour or Conservative Party more when it comes to the following?: Setting the right level for pension contributions made from salaries")</f>
        <v>Do you trust the Labour or Conservative Party more when it comes to the following?: Setting the right level for pension contributions made from salaries</v>
      </c>
      <c r="E86" s="14" t="str">
        <f>HYPERLINK("#'Full Results'!A677", "677")</f>
        <v>677</v>
      </c>
      <c r="F86" t="s">
        <v>64</v>
      </c>
    </row>
    <row r="87" spans="3:6" x14ac:dyDescent="0.5">
      <c r="C87">
        <v>80</v>
      </c>
      <c r="D87" s="8" t="str">
        <f>HYPERLINK("#'Table 80'!A1", "Grid Summary: Which of the following would you support being done by the next Government when it comes to pensions?")</f>
        <v>Grid Summary: Which of the following would you support being done by the next Government when it comes to pensions?</v>
      </c>
      <c r="E87" s="7"/>
      <c r="F87" t="s">
        <v>64</v>
      </c>
    </row>
    <row r="88" spans="3:6" x14ac:dyDescent="0.5">
      <c r="C88">
        <v>81</v>
      </c>
      <c r="D88" s="8" t="str">
        <f>HYPERLINK("#'Table 81'!A1", "Which of the following would you support being done by the next Government when it comes to pensions?: New government analysis to work out how much people now need for an adequate retirement ")</f>
        <v xml:space="preserve">Which of the following would you support being done by the next Government when it comes to pensions?: New government analysis to work out how much people now need for an adequate retirement </v>
      </c>
      <c r="E88" s="14" t="str">
        <f>HYPERLINK("#'Full Results'!A684", "684")</f>
        <v>684</v>
      </c>
      <c r="F88" t="s">
        <v>64</v>
      </c>
    </row>
    <row r="89" spans="3:6" x14ac:dyDescent="0.5">
      <c r="C89">
        <v>82</v>
      </c>
      <c r="D89" s="8" t="str">
        <f>HYPERLINK("#'Table 82'!A1", "Which of the following would you support being done by the next Government when it comes to pensions?: Increasing the pension contributions employers make")</f>
        <v>Which of the following would you support being done by the next Government when it comes to pensions?: Increasing the pension contributions employers make</v>
      </c>
      <c r="E89" s="14" t="str">
        <f>HYPERLINK("#'Full Results'!A696", "696")</f>
        <v>696</v>
      </c>
      <c r="F89" t="s">
        <v>64</v>
      </c>
    </row>
    <row r="90" spans="3:6" x14ac:dyDescent="0.5">
      <c r="C90">
        <v>83</v>
      </c>
      <c r="D90" s="8" t="str">
        <f>HYPERLINK("#'Table 83'!A1", "Which of the following would you support being done by the next Government when it comes to pensions?: Increasing the pension contributions people make from their salary")</f>
        <v>Which of the following would you support being done by the next Government when it comes to pensions?: Increasing the pension contributions people make from their salary</v>
      </c>
      <c r="E90" s="14" t="str">
        <f>HYPERLINK("#'Full Results'!A708", "708")</f>
        <v>708</v>
      </c>
      <c r="F90" t="s">
        <v>64</v>
      </c>
    </row>
    <row r="91" spans="3:6" x14ac:dyDescent="0.5">
      <c r="C91">
        <v>84</v>
      </c>
      <c r="D91" s="8" t="str">
        <f>HYPERLINK("#'Table 84'!A1", "Which of the following would you support being done by the next Government when it comes to pensions?: Increasing the current state pension")</f>
        <v>Which of the following would you support being done by the next Government when it comes to pensions?: Increasing the current state pension</v>
      </c>
      <c r="E91" s="14" t="str">
        <f>HYPERLINK("#'Full Results'!A720", "720")</f>
        <v>720</v>
      </c>
      <c r="F91" t="s">
        <v>64</v>
      </c>
    </row>
    <row r="92" spans="3:6" x14ac:dyDescent="0.5">
      <c r="C92">
        <v>85</v>
      </c>
      <c r="D92" s="8" t="str">
        <f>HYPERLINK("#'Table 85'!A1", "Which of the following would you support being done by the next Government when it comes to pensions?: Providing people with more information about what they need to save for an adequate retirement")</f>
        <v>Which of the following would you support being done by the next Government when it comes to pensions?: Providing people with more information about what they need to save for an adequate retirement</v>
      </c>
      <c r="E92" s="14" t="str">
        <f>HYPERLINK("#'Full Results'!A732", "732")</f>
        <v>732</v>
      </c>
      <c r="F92" t="s">
        <v>64</v>
      </c>
    </row>
    <row r="93" spans="3:6" x14ac:dyDescent="0.5">
      <c r="C93">
        <v>86</v>
      </c>
      <c r="D93" s="8" t="str">
        <f>HYPERLINK("#'Table 86'!A1", " If the Government increased the level of pension contribution coming from employers and employees, which of the following comes closest to your view?")</f>
        <v xml:space="preserve"> If the Government increased the level of pension contribution coming from employers and employees, which of the following comes closest to your view?</v>
      </c>
      <c r="E93" s="14" t="str">
        <f>HYPERLINK("#'Full Results'!A744", "744")</f>
        <v>744</v>
      </c>
      <c r="F93" t="s">
        <v>64</v>
      </c>
    </row>
    <row r="94" spans="3:6" x14ac:dyDescent="0.5">
      <c r="C94">
        <v>87</v>
      </c>
      <c r="D94" s="8" t="str">
        <f>HYPERLINK("#'Table 87'!A1", "Grid Summary: And do you think the Conservative party or Labour party would be more likely to do these?")</f>
        <v>Grid Summary: And do you think the Conservative party or Labour party would be more likely to do these?</v>
      </c>
      <c r="E94" s="7"/>
      <c r="F94" t="s">
        <v>64</v>
      </c>
    </row>
    <row r="95" spans="3:6" x14ac:dyDescent="0.5">
      <c r="C95">
        <v>88</v>
      </c>
      <c r="D95" s="8" t="str">
        <f>HYPERLINK("#'Table 88'!A1", "And do you think the Conservative party or Labour party would be more likely to do these?: New government analysis to work out how much people now need for a adequate retirement")</f>
        <v>And do you think the Conservative party or Labour party would be more likely to do these?: New government analysis to work out how much people now need for a adequate retirement</v>
      </c>
      <c r="E95" s="14" t="str">
        <f>HYPERLINK("#'Full Results'!A753", "753")</f>
        <v>753</v>
      </c>
      <c r="F95" t="s">
        <v>64</v>
      </c>
    </row>
    <row r="96" spans="3:6" x14ac:dyDescent="0.5">
      <c r="C96">
        <v>89</v>
      </c>
      <c r="D96" s="8" t="str">
        <f>HYPERLINK("#'Table 89'!A1", "And do you think the Conservative party or Labour party would be more likely to do these?: Increasing people’s pension contributions from their salary")</f>
        <v>And do you think the Conservative party or Labour party would be more likely to do these?: Increasing people’s pension contributions from their salary</v>
      </c>
      <c r="E96" s="14" t="str">
        <f>HYPERLINK("#'Full Results'!A761", "761")</f>
        <v>761</v>
      </c>
      <c r="F96" t="s">
        <v>64</v>
      </c>
    </row>
    <row r="97" spans="3:6" x14ac:dyDescent="0.5">
      <c r="C97">
        <v>90</v>
      </c>
      <c r="D97" s="8" t="str">
        <f>HYPERLINK("#'Table 90'!A1", "And do you think the Conservative party or Labour party would be more likely to do these?: Increasing the current state pension")</f>
        <v>And do you think the Conservative party or Labour party would be more likely to do these?: Increasing the current state pension</v>
      </c>
      <c r="E97" s="14" t="str">
        <f>HYPERLINK("#'Full Results'!A769", "769")</f>
        <v>769</v>
      </c>
      <c r="F97" t="s">
        <v>64</v>
      </c>
    </row>
    <row r="98" spans="3:6" x14ac:dyDescent="0.5">
      <c r="C98">
        <v>91</v>
      </c>
      <c r="D98" s="8" t="str">
        <f>HYPERLINK("#'Table 91'!A1", "And do you think the Conservative party or Labour party would be more likely to do these?: Providing people with more information about what they need to save for an adequate retirement")</f>
        <v>And do you think the Conservative party or Labour party would be more likely to do these?: Providing people with more information about what they need to save for an adequate retirement</v>
      </c>
      <c r="E98" s="14" t="str">
        <f>HYPERLINK("#'Full Results'!A777", "777")</f>
        <v>777</v>
      </c>
      <c r="F98" t="s">
        <v>64</v>
      </c>
    </row>
    <row r="99" spans="3:6" x14ac:dyDescent="0.5">
      <c r="C99">
        <v>92</v>
      </c>
      <c r="D99" s="8" t="str">
        <f>HYPERLINK("#'Table 92'!A1", " If the Government carried out a review of pension contributions and found that in order for people to afford an adequate retirement this needed to be increased from its current level of 8%, would you support or oppose increasing pension contribu...")</f>
        <v xml:space="preserve"> If the Government carried out a review of pension contributions and found that in order for people to afford an adequate retirement this needed to be increased from its current level of 8%, would you support or oppose increasing pension contribu...</v>
      </c>
      <c r="E99" s="14" t="str">
        <f>HYPERLINK("#'Full Results'!A785", "785")</f>
        <v>785</v>
      </c>
      <c r="F99" t="s">
        <v>64</v>
      </c>
    </row>
    <row r="100" spans="3:6" x14ac:dyDescent="0.5">
      <c r="C100">
        <v>93</v>
      </c>
      <c r="D100" s="8" t="str">
        <f>HYPERLINK("#'Table 93'!A1", "You said you would oppose this increase. Which of the following explains why?Select any which apply")</f>
        <v>You said you would oppose this increase. Which of the following explains why?Select any which apply</v>
      </c>
      <c r="E100" s="14" t="str">
        <f>HYPERLINK("#'Full Results'!A797", "797")</f>
        <v>797</v>
      </c>
      <c r="F100" t="s">
        <v>385</v>
      </c>
    </row>
    <row r="101" spans="3:6" x14ac:dyDescent="0.5">
      <c r="C101">
        <v>94</v>
      </c>
      <c r="D101" s="8" t="str">
        <f>HYPERLINK("#'Table 94'!A1", " Which of the following comes closest to your view?")</f>
        <v xml:space="preserve"> Which of the following comes closest to your view?</v>
      </c>
      <c r="E101" s="14" t="str">
        <f>HYPERLINK("#'Full Results'!A806", "806")</f>
        <v>806</v>
      </c>
      <c r="F101" t="s">
        <v>64</v>
      </c>
    </row>
    <row r="102" spans="3:6" x14ac:dyDescent="0.5">
      <c r="C102">
        <v>95</v>
      </c>
      <c r="D102" s="8" t="str">
        <f>HYPERLINK("#'Table 95'!A1", " Imagine the Government said that in order to ensure everyone would be able to afford an adequate retirement, the workplace pension enrolment would need to increase from 8% to 9%.Would you support or oppose increasing enrolment to this level?")</f>
        <v xml:space="preserve"> Imagine the Government said that in order to ensure everyone would be able to afford an adequate retirement, the workplace pension enrolment would need to increase from 8% to 9%.Would you support or oppose increasing enrolment to this level?</v>
      </c>
      <c r="E102" s="14" t="str">
        <f>HYPERLINK("#'Full Results'!A813", "813")</f>
        <v>813</v>
      </c>
      <c r="F102" t="s">
        <v>143</v>
      </c>
    </row>
    <row r="103" spans="3:6" x14ac:dyDescent="0.5">
      <c r="C103">
        <v>96</v>
      </c>
      <c r="D103" s="8" t="str">
        <f>HYPERLINK("#'Table 96'!A1", " Imagine the Government said that in order to ensure everyone would be able to afford an adequate retirement, the workplace pension enrolment would need to increase from 8% to 10%. Would you support or oppose increasing enrolment to this level?")</f>
        <v xml:space="preserve"> Imagine the Government said that in order to ensure everyone would be able to afford an adequate retirement, the workplace pension enrolment would need to increase from 8% to 10%. Would you support or oppose increasing enrolment to this level?</v>
      </c>
      <c r="E103" s="14" t="str">
        <f>HYPERLINK("#'Full Results'!A825", "825")</f>
        <v>825</v>
      </c>
      <c r="F103" t="s">
        <v>143</v>
      </c>
    </row>
    <row r="104" spans="3:6" x14ac:dyDescent="0.5">
      <c r="C104">
        <v>97</v>
      </c>
      <c r="D104" s="8" t="str">
        <f>HYPERLINK("#'Table 97'!A1", " Imagine the Government said that in order to ensure everyone would be able to afford an adequate retirement, the workplace pension enrolment would need to increase from 8% to 12%. Would you support or oppose increasing enrolment to this level?")</f>
        <v xml:space="preserve"> Imagine the Government said that in order to ensure everyone would be able to afford an adequate retirement, the workplace pension enrolment would need to increase from 8% to 12%. Would you support or oppose increasing enrolment to this level?</v>
      </c>
      <c r="E104" s="14" t="str">
        <f>HYPERLINK("#'Full Results'!A837", "837")</f>
        <v>837</v>
      </c>
      <c r="F104" t="s">
        <v>143</v>
      </c>
    </row>
    <row r="105" spans="3:6" x14ac:dyDescent="0.5">
      <c r="C105">
        <v>98</v>
      </c>
      <c r="D105" s="8" t="str">
        <f>HYPERLINK("#'Table 98'!A1", " Imagine the Government said that in order to ensure everyone would be able to afford an adequate retirement, the workplace pension enrolment would need to increase from 8% to 15%. Would you support or oppose increasing enrolment to this level?")</f>
        <v xml:space="preserve"> Imagine the Government said that in order to ensure everyone would be able to afford an adequate retirement, the workplace pension enrolment would need to increase from 8% to 15%. Would you support or oppose increasing enrolment to this level?</v>
      </c>
      <c r="E105" s="14" t="str">
        <f>HYPERLINK("#'Full Results'!A849", "849")</f>
        <v>849</v>
      </c>
      <c r="F105" t="s">
        <v>143</v>
      </c>
    </row>
    <row r="106" spans="3:6" x14ac:dyDescent="0.5">
      <c r="C106">
        <v>99</v>
      </c>
      <c r="D106" s="8" t="str">
        <f>HYPERLINK("#'Table 99'!A1", " Imagine the Government said that in order to ensure everyone would be able to afford an adequate retirement, the workplace pension enrolment would need to increase from 8% to 20%. Would you support or oppose increasing enrolment to this level?")</f>
        <v xml:space="preserve"> Imagine the Government said that in order to ensure everyone would be able to afford an adequate retirement, the workplace pension enrolment would need to increase from 8% to 20%. Would you support or oppose increasing enrolment to this level?</v>
      </c>
      <c r="E106" s="14" t="str">
        <f>HYPERLINK("#'Full Results'!A861", "861")</f>
        <v>861</v>
      </c>
      <c r="F106" t="s">
        <v>143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T873"/>
  <sheetViews>
    <sheetView showGridLines="0" workbookViewId="0">
      <pane xSplit="2" ySplit="8" topLeftCell="C9" activePane="bottomRight" state="frozen"/>
      <selection pane="topRight"/>
      <selection pane="bottomLeft"/>
      <selection pane="bottomRight" activeCell="AO17" sqref="AO17"/>
    </sheetView>
  </sheetViews>
  <sheetFormatPr defaultColWidth="11.41015625" defaultRowHeight="14.35" x14ac:dyDescent="0.5"/>
  <cols>
    <col min="2" max="2" width="20.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5" width="11.76171875" customWidth="1"/>
    <col min="46" max="46" width="10.703125" customWidth="1"/>
    <col min="47" max="47" width="2.1171875" customWidth="1"/>
  </cols>
  <sheetData>
    <row r="2" spans="2:46" ht="39.950000000000003" customHeight="1" x14ac:dyDescent="0.5">
      <c r="D2" s="25"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3"/>
      <c r="C5" s="13"/>
      <c r="D5" s="28" t="s">
        <v>52</v>
      </c>
      <c r="E5" s="28"/>
      <c r="F5" s="13"/>
      <c r="G5" s="28" t="s">
        <v>53</v>
      </c>
      <c r="H5" s="28"/>
      <c r="I5" s="28"/>
      <c r="J5" s="28"/>
      <c r="K5" s="28"/>
      <c r="L5" s="28"/>
      <c r="M5" s="28"/>
      <c r="N5" s="28"/>
      <c r="O5" s="28"/>
      <c r="P5" s="28"/>
      <c r="Q5" s="28"/>
      <c r="R5" s="28"/>
      <c r="S5" s="13"/>
      <c r="T5" s="28" t="s">
        <v>54</v>
      </c>
      <c r="U5" s="28"/>
      <c r="V5" s="28"/>
      <c r="W5" s="28"/>
      <c r="X5" s="13"/>
      <c r="Y5" s="28" t="s">
        <v>55</v>
      </c>
      <c r="Z5" s="28"/>
      <c r="AA5" s="28"/>
      <c r="AB5" s="28"/>
      <c r="AC5" s="28"/>
      <c r="AD5" s="28"/>
      <c r="AE5" s="13"/>
      <c r="AF5" s="28" t="s">
        <v>56</v>
      </c>
      <c r="AG5" s="28"/>
      <c r="AH5" s="28"/>
      <c r="AI5" s="13"/>
      <c r="AJ5" s="28" t="s">
        <v>57</v>
      </c>
      <c r="AK5" s="28"/>
      <c r="AL5" s="28"/>
      <c r="AM5" s="13"/>
      <c r="AN5" s="28" t="s">
        <v>58</v>
      </c>
      <c r="AO5" s="28"/>
      <c r="AP5" s="28"/>
      <c r="AQ5" s="28"/>
      <c r="AR5" s="13"/>
      <c r="AS5" s="28" t="s">
        <v>59</v>
      </c>
      <c r="AT5" s="28"/>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20.100000000000001"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20.100000000000001"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11" spans="2:46" x14ac:dyDescent="0.5">
      <c r="B11" s="6" t="s">
        <v>63</v>
      </c>
    </row>
    <row r="12" spans="2:46" x14ac:dyDescent="0.5">
      <c r="B12" s="24" t="s">
        <v>64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row>
    <row r="13" spans="2:46" x14ac:dyDescent="0.5">
      <c r="B13" t="s">
        <v>60</v>
      </c>
      <c r="C13" s="17">
        <v>0.214030375690138</v>
      </c>
      <c r="D13" s="17">
        <v>0.21798218255791699</v>
      </c>
      <c r="E13" s="17">
        <v>0.210820247405619</v>
      </c>
      <c r="F13" s="17"/>
      <c r="G13" s="17">
        <v>0.113958497363817</v>
      </c>
      <c r="H13" s="17">
        <v>0.21942271149463499</v>
      </c>
      <c r="I13" s="17">
        <v>0.226881017213202</v>
      </c>
      <c r="J13" s="17">
        <v>0.273280594369055</v>
      </c>
      <c r="K13" s="17">
        <v>0.19620619310234699</v>
      </c>
      <c r="L13" s="17">
        <v>0.17646328574151601</v>
      </c>
      <c r="M13" s="17">
        <v>0.27544213421075198</v>
      </c>
      <c r="N13" s="17">
        <v>0.30379924019600502</v>
      </c>
      <c r="O13" s="17">
        <v>0.20987343279357401</v>
      </c>
      <c r="P13" s="17">
        <v>0.26296455249200101</v>
      </c>
      <c r="Q13" s="17">
        <v>0.237051207385337</v>
      </c>
      <c r="R13" s="17">
        <v>0.14603506713443801</v>
      </c>
      <c r="S13" s="17"/>
      <c r="T13" s="17">
        <v>0.243522825953532</v>
      </c>
      <c r="U13" s="17">
        <v>0.21641167147850199</v>
      </c>
      <c r="V13" s="17">
        <v>0.16875400676959801</v>
      </c>
      <c r="W13" s="17">
        <v>0.214132823186444</v>
      </c>
      <c r="X13" s="17"/>
      <c r="Y13" s="17">
        <v>2.9926062600350498E-2</v>
      </c>
      <c r="Z13" s="17">
        <v>2.7419985997532301E-2</v>
      </c>
      <c r="AA13" s="17">
        <v>1.35034864498681E-2</v>
      </c>
      <c r="AB13" s="17">
        <v>2.3611140117650899E-2</v>
      </c>
      <c r="AC13" s="17">
        <v>0.202326614751795</v>
      </c>
      <c r="AD13" s="17">
        <v>0.81464154317610804</v>
      </c>
      <c r="AE13" s="17"/>
      <c r="AF13" s="17">
        <v>1</v>
      </c>
      <c r="AG13" s="17">
        <v>0</v>
      </c>
      <c r="AH13" s="17">
        <v>0</v>
      </c>
      <c r="AI13" s="17"/>
      <c r="AJ13" s="17">
        <v>1.5506098170083801E-2</v>
      </c>
      <c r="AK13" s="17">
        <v>1.7791012309799199E-2</v>
      </c>
      <c r="AL13" s="17">
        <v>0.55329164578125101</v>
      </c>
      <c r="AM13" s="17"/>
      <c r="AN13" s="17">
        <v>0.24018971802170599</v>
      </c>
      <c r="AO13" s="17">
        <v>0.28688954755597501</v>
      </c>
      <c r="AP13" s="17">
        <v>0.21024507077382501</v>
      </c>
      <c r="AQ13" s="17">
        <v>0.14890778268120999</v>
      </c>
      <c r="AR13" s="17"/>
      <c r="AS13" s="17">
        <v>0.203514131410406</v>
      </c>
      <c r="AT13" s="17">
        <v>0.39181576925408401</v>
      </c>
    </row>
    <row r="14" spans="2:46" x14ac:dyDescent="0.5">
      <c r="B14" t="s">
        <v>61</v>
      </c>
      <c r="C14" s="17">
        <v>4.6260467156125903E-2</v>
      </c>
      <c r="D14" s="17">
        <v>5.00012395745991E-2</v>
      </c>
      <c r="E14" s="17">
        <v>4.28886596456221E-2</v>
      </c>
      <c r="F14" s="17"/>
      <c r="G14" s="17">
        <v>4.0067838945364698E-2</v>
      </c>
      <c r="H14" s="17">
        <v>5.6838601524861102E-2</v>
      </c>
      <c r="I14" s="17">
        <v>5.1753286132486802E-2</v>
      </c>
      <c r="J14" s="17">
        <v>2.5336228387867799E-2</v>
      </c>
      <c r="K14" s="17">
        <v>3.3120492330076599E-2</v>
      </c>
      <c r="L14" s="17">
        <v>3.7143459955385302E-2</v>
      </c>
      <c r="M14" s="17">
        <v>7.1473851195063207E-2</v>
      </c>
      <c r="N14" s="17">
        <v>4.7691850677965601E-2</v>
      </c>
      <c r="O14" s="17">
        <v>4.7531697739494498E-2</v>
      </c>
      <c r="P14" s="17">
        <v>6.5337282354026999E-2</v>
      </c>
      <c r="Q14" s="17">
        <v>2.36585643704833E-2</v>
      </c>
      <c r="R14" s="17">
        <v>4.21244320731766E-2</v>
      </c>
      <c r="S14" s="17"/>
      <c r="T14" s="17">
        <v>4.9149980088838502E-2</v>
      </c>
      <c r="U14" s="17">
        <v>3.9137441547955801E-2</v>
      </c>
      <c r="V14" s="17">
        <v>3.7344599645421798E-2</v>
      </c>
      <c r="W14" s="17">
        <v>5.5372650092952502E-2</v>
      </c>
      <c r="X14" s="17"/>
      <c r="Y14" s="17">
        <v>1.6387097198580499E-2</v>
      </c>
      <c r="Z14" s="17">
        <v>1.4793057186753999E-2</v>
      </c>
      <c r="AA14" s="17">
        <v>7.8179204268199205E-3</v>
      </c>
      <c r="AB14" s="17">
        <v>2.1269707379683599E-2</v>
      </c>
      <c r="AC14" s="17">
        <v>0.13545260622027999</v>
      </c>
      <c r="AD14" s="17">
        <v>8.36110506069076E-2</v>
      </c>
      <c r="AE14" s="17"/>
      <c r="AF14" s="17">
        <v>0</v>
      </c>
      <c r="AG14" s="17">
        <v>1</v>
      </c>
      <c r="AH14" s="17">
        <v>0</v>
      </c>
      <c r="AI14" s="17"/>
      <c r="AJ14" s="17">
        <v>1.4072630899355501E-2</v>
      </c>
      <c r="AK14" s="17">
        <v>0.153592771973526</v>
      </c>
      <c r="AL14" s="17">
        <v>3.4899724939007302E-2</v>
      </c>
      <c r="AM14" s="17"/>
      <c r="AN14" s="17">
        <v>3.8319195885644697E-2</v>
      </c>
      <c r="AO14" s="17">
        <v>8.4814977554180604E-2</v>
      </c>
      <c r="AP14" s="17">
        <v>7.5019819494637804E-2</v>
      </c>
      <c r="AQ14" s="17">
        <v>2.9488085573505601E-2</v>
      </c>
      <c r="AR14" s="17"/>
      <c r="AS14" s="17">
        <v>3.8975271019720703E-2</v>
      </c>
      <c r="AT14" s="17">
        <v>5.8445212166643598E-2</v>
      </c>
    </row>
    <row r="15" spans="2:46" x14ac:dyDescent="0.5">
      <c r="B15" t="s">
        <v>62</v>
      </c>
      <c r="C15" s="17">
        <v>0.73970915715373597</v>
      </c>
      <c r="D15" s="17">
        <v>0.73201657786748398</v>
      </c>
      <c r="E15" s="17">
        <v>0.74629109294875895</v>
      </c>
      <c r="F15" s="17"/>
      <c r="G15" s="17">
        <v>0.84597366369081906</v>
      </c>
      <c r="H15" s="17">
        <v>0.72373868698050303</v>
      </c>
      <c r="I15" s="17">
        <v>0.72136569665431105</v>
      </c>
      <c r="J15" s="17">
        <v>0.70138317724307697</v>
      </c>
      <c r="K15" s="17">
        <v>0.77067331456757704</v>
      </c>
      <c r="L15" s="17">
        <v>0.78639325430309903</v>
      </c>
      <c r="M15" s="17">
        <v>0.65308401459418397</v>
      </c>
      <c r="N15" s="17">
        <v>0.64850890912602899</v>
      </c>
      <c r="O15" s="17">
        <v>0.74259486946693198</v>
      </c>
      <c r="P15" s="17">
        <v>0.67169816515397196</v>
      </c>
      <c r="Q15" s="17">
        <v>0.73929022824418</v>
      </c>
      <c r="R15" s="17">
        <v>0.81184050079238501</v>
      </c>
      <c r="S15" s="17"/>
      <c r="T15" s="17">
        <v>0.707327193957629</v>
      </c>
      <c r="U15" s="17">
        <v>0.744450886973542</v>
      </c>
      <c r="V15" s="17">
        <v>0.79390139358498002</v>
      </c>
      <c r="W15" s="17">
        <v>0.730494526720604</v>
      </c>
      <c r="X15" s="17"/>
      <c r="Y15" s="17">
        <v>0.95368684020106897</v>
      </c>
      <c r="Z15" s="17">
        <v>0.95778695681571402</v>
      </c>
      <c r="AA15" s="17">
        <v>0.97867859312331196</v>
      </c>
      <c r="AB15" s="17">
        <v>0.95511915250266499</v>
      </c>
      <c r="AC15" s="17">
        <v>0.66222077902792498</v>
      </c>
      <c r="AD15" s="17">
        <v>0.101747406216984</v>
      </c>
      <c r="AE15" s="17"/>
      <c r="AF15" s="17">
        <v>0</v>
      </c>
      <c r="AG15" s="17">
        <v>0</v>
      </c>
      <c r="AH15" s="17">
        <v>1</v>
      </c>
      <c r="AI15" s="17"/>
      <c r="AJ15" s="17">
        <v>0.97042127093056096</v>
      </c>
      <c r="AK15" s="17">
        <v>0.82861621571667499</v>
      </c>
      <c r="AL15" s="17">
        <v>0.41180862927974199</v>
      </c>
      <c r="AM15" s="17"/>
      <c r="AN15" s="17">
        <v>0.721491086092649</v>
      </c>
      <c r="AO15" s="17">
        <v>0.62829547488984505</v>
      </c>
      <c r="AP15" s="17">
        <v>0.71473510973153698</v>
      </c>
      <c r="AQ15" s="17">
        <v>0.82160413174528402</v>
      </c>
      <c r="AR15" s="17"/>
      <c r="AS15" s="17">
        <v>0.75751059756987305</v>
      </c>
      <c r="AT15" s="17">
        <v>0.54973901857927199</v>
      </c>
    </row>
    <row r="16" spans="2:46" x14ac:dyDescent="0.5">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2:46" x14ac:dyDescent="0.5">
      <c r="B17" s="6" t="s">
        <v>78</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row r="18" spans="2:46" x14ac:dyDescent="0.5">
      <c r="B18" s="24" t="s">
        <v>79</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row>
    <row r="19" spans="2:46" x14ac:dyDescent="0.5">
      <c r="B19" t="s">
        <v>67</v>
      </c>
      <c r="C19" s="17">
        <v>0.59863908075179095</v>
      </c>
      <c r="D19" s="17">
        <v>0.59196389627381596</v>
      </c>
      <c r="E19" s="17">
        <v>0.60560593778580796</v>
      </c>
      <c r="F19" s="17"/>
      <c r="G19" s="17">
        <v>0.54660290405348599</v>
      </c>
      <c r="H19" s="17">
        <v>0.64642345710387905</v>
      </c>
      <c r="I19" s="17">
        <v>0.648161804992887</v>
      </c>
      <c r="J19" s="17">
        <v>0.54969095075775498</v>
      </c>
      <c r="K19" s="17">
        <v>0.55571998042009396</v>
      </c>
      <c r="L19" s="17">
        <v>0.56367883662748897</v>
      </c>
      <c r="M19" s="17">
        <v>0.56872691838116796</v>
      </c>
      <c r="N19" s="17">
        <v>0.55295848472200704</v>
      </c>
      <c r="O19" s="17">
        <v>0.64081243879832706</v>
      </c>
      <c r="P19" s="17">
        <v>0.67611197864176897</v>
      </c>
      <c r="Q19" s="17">
        <v>0.57461986005580901</v>
      </c>
      <c r="R19" s="17">
        <v>0.68921591946889804</v>
      </c>
      <c r="S19" s="17"/>
      <c r="T19" s="17">
        <v>0.61411335148175805</v>
      </c>
      <c r="U19" s="17">
        <v>0.63764357741675604</v>
      </c>
      <c r="V19" s="17">
        <v>0.58546811489618</v>
      </c>
      <c r="W19" s="17">
        <v>0.55685980648479105</v>
      </c>
      <c r="X19" s="17"/>
      <c r="Y19" s="17">
        <v>0.32527244784882697</v>
      </c>
      <c r="Z19" s="17">
        <v>0.45985597279408302</v>
      </c>
      <c r="AA19" s="17">
        <v>0.64563033196165798</v>
      </c>
      <c r="AB19" s="17">
        <v>0.73152824940706496</v>
      </c>
      <c r="AC19" s="17">
        <v>0.85342285879891999</v>
      </c>
      <c r="AD19" s="17">
        <v>0.87555742539926196</v>
      </c>
      <c r="AE19" s="17"/>
      <c r="AF19" s="17" t="s">
        <v>77</v>
      </c>
      <c r="AG19" s="17" t="s">
        <v>77</v>
      </c>
      <c r="AH19" s="17">
        <v>0.59863908075179095</v>
      </c>
      <c r="AI19" s="17"/>
      <c r="AJ19" s="17">
        <v>0.64581279966694205</v>
      </c>
      <c r="AK19" s="17">
        <v>0.53475846217160405</v>
      </c>
      <c r="AL19" s="17">
        <v>0.52238324650212498</v>
      </c>
      <c r="AM19" s="17"/>
      <c r="AN19" s="17">
        <v>0.66226013932275096</v>
      </c>
      <c r="AO19" s="17">
        <v>0.57253084218904104</v>
      </c>
      <c r="AP19" s="17">
        <v>0.73966568854503101</v>
      </c>
      <c r="AQ19" s="17">
        <v>0.45589764509158298</v>
      </c>
      <c r="AR19" s="17"/>
      <c r="AS19" s="17">
        <v>0.60933848597382101</v>
      </c>
      <c r="AT19" s="17">
        <v>0.82632990663121197</v>
      </c>
    </row>
    <row r="20" spans="2:46" x14ac:dyDescent="0.5">
      <c r="B20" t="s">
        <v>68</v>
      </c>
      <c r="C20" s="17">
        <v>0.53851562264350805</v>
      </c>
      <c r="D20" s="17">
        <v>0.548012228320787</v>
      </c>
      <c r="E20" s="17">
        <v>0.53135665455938896</v>
      </c>
      <c r="F20" s="17"/>
      <c r="G20" s="17">
        <v>0.55472742224879901</v>
      </c>
      <c r="H20" s="17">
        <v>0.57928037166522595</v>
      </c>
      <c r="I20" s="17">
        <v>0.60674852284179204</v>
      </c>
      <c r="J20" s="17">
        <v>0.47970807934916598</v>
      </c>
      <c r="K20" s="17">
        <v>0.511626336670158</v>
      </c>
      <c r="L20" s="17">
        <v>0.53398695074399705</v>
      </c>
      <c r="M20" s="17">
        <v>0.44673905657566498</v>
      </c>
      <c r="N20" s="17">
        <v>0.53048687000011696</v>
      </c>
      <c r="O20" s="17">
        <v>0.58301069438865905</v>
      </c>
      <c r="P20" s="17">
        <v>0.53346959216825096</v>
      </c>
      <c r="Q20" s="17">
        <v>0.41495659160076898</v>
      </c>
      <c r="R20" s="17">
        <v>0.62226968166395003</v>
      </c>
      <c r="S20" s="17"/>
      <c r="T20" s="17">
        <v>0.62367906282326002</v>
      </c>
      <c r="U20" s="17">
        <v>0.63490890595567895</v>
      </c>
      <c r="V20" s="17">
        <v>0.51666621748999098</v>
      </c>
      <c r="W20" s="17">
        <v>0.36899023604551701</v>
      </c>
      <c r="X20" s="17"/>
      <c r="Y20" s="17">
        <v>0.42310050861292298</v>
      </c>
      <c r="Z20" s="17">
        <v>0.50814316361751299</v>
      </c>
      <c r="AA20" s="17">
        <v>0.54755873961197099</v>
      </c>
      <c r="AB20" s="17">
        <v>0.60862650841854304</v>
      </c>
      <c r="AC20" s="17">
        <v>0.60557919727014298</v>
      </c>
      <c r="AD20" s="17">
        <v>0.59315649976249396</v>
      </c>
      <c r="AE20" s="17"/>
      <c r="AF20" s="17" t="s">
        <v>77</v>
      </c>
      <c r="AG20" s="17" t="s">
        <v>77</v>
      </c>
      <c r="AH20" s="17">
        <v>0.53851562264350805</v>
      </c>
      <c r="AI20" s="17"/>
      <c r="AJ20" s="17">
        <v>0.65115940270179495</v>
      </c>
      <c r="AK20" s="17">
        <v>0.46602737204817402</v>
      </c>
      <c r="AL20" s="17">
        <v>0.27960625770199998</v>
      </c>
      <c r="AM20" s="17"/>
      <c r="AN20" s="17">
        <v>0.68684885050058997</v>
      </c>
      <c r="AO20" s="17">
        <v>0.41412530397841801</v>
      </c>
      <c r="AP20" s="17">
        <v>0.81777489833646699</v>
      </c>
      <c r="AQ20" s="17">
        <v>0.18524490747703301</v>
      </c>
      <c r="AR20" s="17"/>
      <c r="AS20" s="17">
        <v>0.61521333460884298</v>
      </c>
      <c r="AT20" s="17">
        <v>0.63226482754537405</v>
      </c>
    </row>
    <row r="21" spans="2:46" x14ac:dyDescent="0.5">
      <c r="B21" t="s">
        <v>69</v>
      </c>
      <c r="C21" s="17">
        <v>0.46334181936215002</v>
      </c>
      <c r="D21" s="17">
        <v>0.51226303035020804</v>
      </c>
      <c r="E21" s="17">
        <v>0.418118443561521</v>
      </c>
      <c r="F21" s="17"/>
      <c r="G21" s="17">
        <v>0.53943064682159303</v>
      </c>
      <c r="H21" s="17">
        <v>0.46370059150908</v>
      </c>
      <c r="I21" s="17">
        <v>0.47369399979448101</v>
      </c>
      <c r="J21" s="17">
        <v>0.463318338674232</v>
      </c>
      <c r="K21" s="17">
        <v>0.43935853565139099</v>
      </c>
      <c r="L21" s="17">
        <v>0.44498692356489999</v>
      </c>
      <c r="M21" s="17">
        <v>0.43906971191328698</v>
      </c>
      <c r="N21" s="17">
        <v>0.44376279794653001</v>
      </c>
      <c r="O21" s="17">
        <v>0.446520056373791</v>
      </c>
      <c r="P21" s="17">
        <v>0.48252440454978601</v>
      </c>
      <c r="Q21" s="17">
        <v>0.40398561960195201</v>
      </c>
      <c r="R21" s="17">
        <v>0.345513839168617</v>
      </c>
      <c r="S21" s="17"/>
      <c r="T21" s="17">
        <v>0.57948419685458596</v>
      </c>
      <c r="U21" s="17">
        <v>0.47509412152000702</v>
      </c>
      <c r="V21" s="17">
        <v>0.44801442420945498</v>
      </c>
      <c r="W21" s="17">
        <v>0.34428455120302898</v>
      </c>
      <c r="X21" s="17"/>
      <c r="Y21" s="17">
        <v>0.48661727276950101</v>
      </c>
      <c r="Z21" s="17">
        <v>0.43018765677406101</v>
      </c>
      <c r="AA21" s="17">
        <v>0.42757842145043701</v>
      </c>
      <c r="AB21" s="17">
        <v>0.43611034862235598</v>
      </c>
      <c r="AC21" s="17">
        <v>0.54444489066800095</v>
      </c>
      <c r="AD21" s="17">
        <v>0.70708517577930496</v>
      </c>
      <c r="AE21" s="17"/>
      <c r="AF21" s="17" t="s">
        <v>77</v>
      </c>
      <c r="AG21" s="17" t="s">
        <v>77</v>
      </c>
      <c r="AH21" s="17">
        <v>0.46334181936215002</v>
      </c>
      <c r="AI21" s="17"/>
      <c r="AJ21" s="17">
        <v>0.520318437300897</v>
      </c>
      <c r="AK21" s="17">
        <v>0.40008448522684198</v>
      </c>
      <c r="AL21" s="17">
        <v>0.35790206048858397</v>
      </c>
      <c r="AM21" s="17"/>
      <c r="AN21" s="17">
        <v>0.45721166149173298</v>
      </c>
      <c r="AO21" s="17">
        <v>0.53371920099827097</v>
      </c>
      <c r="AP21" s="17">
        <v>0.70724926141493705</v>
      </c>
      <c r="AQ21" s="17">
        <v>0.35314802268636403</v>
      </c>
      <c r="AR21" s="17"/>
      <c r="AS21" s="17">
        <v>0.47922976101201498</v>
      </c>
      <c r="AT21" s="17">
        <v>0.45876393469677901</v>
      </c>
    </row>
    <row r="22" spans="2:46" x14ac:dyDescent="0.5">
      <c r="B22" t="s">
        <v>70</v>
      </c>
      <c r="C22" s="17">
        <v>0.24074056392606</v>
      </c>
      <c r="D22" s="17">
        <v>0.23889696067023</v>
      </c>
      <c r="E22" s="17">
        <v>0.24244573851065601</v>
      </c>
      <c r="F22" s="17"/>
      <c r="G22" s="17">
        <v>0.247466513455777</v>
      </c>
      <c r="H22" s="17">
        <v>0.253858848986872</v>
      </c>
      <c r="I22" s="17">
        <v>0.28057492580825799</v>
      </c>
      <c r="J22" s="17">
        <v>0.23280466698854399</v>
      </c>
      <c r="K22" s="17">
        <v>0.283532261458045</v>
      </c>
      <c r="L22" s="17">
        <v>0.22802794781063301</v>
      </c>
      <c r="M22" s="17">
        <v>0.24614159809577699</v>
      </c>
      <c r="N22" s="17">
        <v>0.19836497333354</v>
      </c>
      <c r="O22" s="17">
        <v>0.21403481506930599</v>
      </c>
      <c r="P22" s="17">
        <v>0.20420126311842701</v>
      </c>
      <c r="Q22" s="17">
        <v>0.29493842690333999</v>
      </c>
      <c r="R22" s="17">
        <v>0.156852604107488</v>
      </c>
      <c r="S22" s="17"/>
      <c r="T22" s="17">
        <v>0.254416950462726</v>
      </c>
      <c r="U22" s="17">
        <v>0.248659433515384</v>
      </c>
      <c r="V22" s="17">
        <v>0.24572650359859999</v>
      </c>
      <c r="W22" s="17">
        <v>0.210464981742845</v>
      </c>
      <c r="X22" s="17"/>
      <c r="Y22" s="17">
        <v>0.214876473553028</v>
      </c>
      <c r="Z22" s="17">
        <v>0.232621441703763</v>
      </c>
      <c r="AA22" s="17">
        <v>0.27077712525012498</v>
      </c>
      <c r="AB22" s="17">
        <v>0.23884429795598999</v>
      </c>
      <c r="AC22" s="17">
        <v>0.24995108195917101</v>
      </c>
      <c r="AD22" s="17">
        <v>0.20308335030605501</v>
      </c>
      <c r="AE22" s="17"/>
      <c r="AF22" s="17" t="s">
        <v>77</v>
      </c>
      <c r="AG22" s="17" t="s">
        <v>77</v>
      </c>
      <c r="AH22" s="17">
        <v>0.24074056392606</v>
      </c>
      <c r="AI22" s="17"/>
      <c r="AJ22" s="17">
        <v>0.26429106743470598</v>
      </c>
      <c r="AK22" s="17">
        <v>0.27522094688816201</v>
      </c>
      <c r="AL22" s="17">
        <v>0.13897578638331301</v>
      </c>
      <c r="AM22" s="17"/>
      <c r="AN22" s="17">
        <v>0.25077822126506799</v>
      </c>
      <c r="AO22" s="17">
        <v>0.234075166846198</v>
      </c>
      <c r="AP22" s="17">
        <v>0.30006913248311401</v>
      </c>
      <c r="AQ22" s="17">
        <v>0.20138437262915099</v>
      </c>
      <c r="AR22" s="17"/>
      <c r="AS22" s="17">
        <v>0.22764480661982101</v>
      </c>
      <c r="AT22" s="17">
        <v>0.23293031009055101</v>
      </c>
    </row>
    <row r="23" spans="2:46" x14ac:dyDescent="0.5">
      <c r="B23" t="s">
        <v>71</v>
      </c>
      <c r="C23" s="17">
        <v>0.176651187649769</v>
      </c>
      <c r="D23" s="17">
        <v>0.221559970001136</v>
      </c>
      <c r="E23" s="17">
        <v>0.13497721624966499</v>
      </c>
      <c r="F23" s="17"/>
      <c r="G23" s="17">
        <v>0.28562438237353199</v>
      </c>
      <c r="H23" s="17">
        <v>0.18423624383346099</v>
      </c>
      <c r="I23" s="17">
        <v>0.13201450301963999</v>
      </c>
      <c r="J23" s="17">
        <v>0.15175573403475501</v>
      </c>
      <c r="K23" s="17">
        <v>0.17405958059166901</v>
      </c>
      <c r="L23" s="17">
        <v>0.17614704112811599</v>
      </c>
      <c r="M23" s="17">
        <v>0.170441643795953</v>
      </c>
      <c r="N23" s="17">
        <v>0.19919364012253199</v>
      </c>
      <c r="O23" s="17">
        <v>0.111452173739129</v>
      </c>
      <c r="P23" s="17">
        <v>0.17834410706332299</v>
      </c>
      <c r="Q23" s="17">
        <v>0.100343991576696</v>
      </c>
      <c r="R23" s="17">
        <v>0.114536957856432</v>
      </c>
      <c r="S23" s="17"/>
      <c r="T23" s="17">
        <v>0.23998740125954701</v>
      </c>
      <c r="U23" s="17">
        <v>0.17464399505210301</v>
      </c>
      <c r="V23" s="17">
        <v>0.17932701707190199</v>
      </c>
      <c r="W23" s="17">
        <v>0.108558838130621</v>
      </c>
      <c r="X23" s="17"/>
      <c r="Y23" s="17">
        <v>0.28443919694654801</v>
      </c>
      <c r="Z23" s="17">
        <v>0.22296947359482799</v>
      </c>
      <c r="AA23" s="17">
        <v>0.166448168770644</v>
      </c>
      <c r="AB23" s="17">
        <v>0.11762606661834001</v>
      </c>
      <c r="AC23" s="17">
        <v>8.8545904479030602E-2</v>
      </c>
      <c r="AD23" s="17">
        <v>6.3382763211053697E-2</v>
      </c>
      <c r="AE23" s="17"/>
      <c r="AF23" s="17" t="s">
        <v>77</v>
      </c>
      <c r="AG23" s="17" t="s">
        <v>77</v>
      </c>
      <c r="AH23" s="17">
        <v>0.176651187649769</v>
      </c>
      <c r="AI23" s="17"/>
      <c r="AJ23" s="17">
        <v>0.20124065484259801</v>
      </c>
      <c r="AK23" s="17">
        <v>0.160202268581776</v>
      </c>
      <c r="AL23" s="17">
        <v>0.12073277421513599</v>
      </c>
      <c r="AM23" s="17"/>
      <c r="AN23" s="17">
        <v>0.149401224237971</v>
      </c>
      <c r="AO23" s="17">
        <v>0.24537954216646499</v>
      </c>
      <c r="AP23" s="17">
        <v>0.27003915828619202</v>
      </c>
      <c r="AQ23" s="17">
        <v>0.16879844506203801</v>
      </c>
      <c r="AR23" s="17"/>
      <c r="AS23" s="17">
        <v>0.17358593215056101</v>
      </c>
      <c r="AT23" s="17">
        <v>0.15089175138493499</v>
      </c>
    </row>
    <row r="24" spans="2:46" x14ac:dyDescent="0.5">
      <c r="B24" t="s">
        <v>72</v>
      </c>
      <c r="C24" s="17">
        <v>8.4411810829919803E-2</v>
      </c>
      <c r="D24" s="17">
        <v>9.2253449975021898E-2</v>
      </c>
      <c r="E24" s="17">
        <v>7.6646208534645904E-2</v>
      </c>
      <c r="F24" s="17"/>
      <c r="G24" s="17">
        <v>0.116227068353862</v>
      </c>
      <c r="H24" s="17">
        <v>7.3348634935647999E-2</v>
      </c>
      <c r="I24" s="17">
        <v>6.4677428212000093E-2</v>
      </c>
      <c r="J24" s="17">
        <v>7.09964838645126E-2</v>
      </c>
      <c r="K24" s="17">
        <v>0.11155180234473</v>
      </c>
      <c r="L24" s="17">
        <v>0.11687629229084601</v>
      </c>
      <c r="M24" s="17">
        <v>6.4477400724105502E-2</v>
      </c>
      <c r="N24" s="17">
        <v>6.1488417910648498E-2</v>
      </c>
      <c r="O24" s="17">
        <v>7.8154108896584196E-2</v>
      </c>
      <c r="P24" s="17">
        <v>7.3904682277567704E-2</v>
      </c>
      <c r="Q24" s="17">
        <v>7.5709743006093802E-2</v>
      </c>
      <c r="R24" s="17">
        <v>2.68346623790593E-2</v>
      </c>
      <c r="S24" s="17"/>
      <c r="T24" s="17">
        <v>9.7238758987938406E-2</v>
      </c>
      <c r="U24" s="17">
        <v>6.12085609256263E-2</v>
      </c>
      <c r="V24" s="17">
        <v>9.1832520830764805E-2</v>
      </c>
      <c r="W24" s="17">
        <v>8.5328584101645302E-2</v>
      </c>
      <c r="X24" s="17"/>
      <c r="Y24" s="17">
        <v>0.145021227686632</v>
      </c>
      <c r="Z24" s="17">
        <v>0.13165085171250901</v>
      </c>
      <c r="AA24" s="17">
        <v>8.2352499569592397E-2</v>
      </c>
      <c r="AB24" s="17">
        <v>2.99945834275222E-2</v>
      </c>
      <c r="AC24" s="17">
        <v>2.50192232518958E-2</v>
      </c>
      <c r="AD24" s="17">
        <v>3.3668797846825103E-2</v>
      </c>
      <c r="AE24" s="17"/>
      <c r="AF24" s="17" t="s">
        <v>77</v>
      </c>
      <c r="AG24" s="17" t="s">
        <v>77</v>
      </c>
      <c r="AH24" s="17">
        <v>8.4411810829919803E-2</v>
      </c>
      <c r="AI24" s="17"/>
      <c r="AJ24" s="17">
        <v>7.4809249982706896E-2</v>
      </c>
      <c r="AK24" s="17">
        <v>8.0402492216893801E-2</v>
      </c>
      <c r="AL24" s="17">
        <v>0.116261061655358</v>
      </c>
      <c r="AM24" s="17"/>
      <c r="AN24" s="17">
        <v>6.8947091425174606E-2</v>
      </c>
      <c r="AO24" s="17">
        <v>0.104915528769724</v>
      </c>
      <c r="AP24" s="17">
        <v>6.1915568781607901E-2</v>
      </c>
      <c r="AQ24" s="17">
        <v>0.121598479534909</v>
      </c>
      <c r="AR24" s="17"/>
      <c r="AS24" s="17">
        <v>7.9897611215387299E-2</v>
      </c>
      <c r="AT24" s="17">
        <v>2.4395221438764301E-2</v>
      </c>
    </row>
    <row r="25" spans="2:46" x14ac:dyDescent="0.5">
      <c r="B25" t="s">
        <v>73</v>
      </c>
      <c r="C25" s="17">
        <v>7.4166778390718197E-2</v>
      </c>
      <c r="D25" s="17">
        <v>5.8156746395427901E-2</v>
      </c>
      <c r="E25" s="17">
        <v>8.8288094948647602E-2</v>
      </c>
      <c r="F25" s="17"/>
      <c r="G25" s="17">
        <v>6.0595477489667697E-2</v>
      </c>
      <c r="H25" s="17">
        <v>5.2396659415185703E-2</v>
      </c>
      <c r="I25" s="17">
        <v>8.7898196769329404E-2</v>
      </c>
      <c r="J25" s="17">
        <v>8.5441241199465903E-2</v>
      </c>
      <c r="K25" s="17">
        <v>4.3915453145174997E-2</v>
      </c>
      <c r="L25" s="17">
        <v>6.88761853144986E-2</v>
      </c>
      <c r="M25" s="17">
        <v>0.11975910971025699</v>
      </c>
      <c r="N25" s="17">
        <v>6.0054514734723098E-2</v>
      </c>
      <c r="O25" s="17">
        <v>9.0254920073857006E-2</v>
      </c>
      <c r="P25" s="17">
        <v>6.96040231121966E-2</v>
      </c>
      <c r="Q25" s="17">
        <v>0.10041629718103</v>
      </c>
      <c r="R25" s="17">
        <v>7.9672452008014705E-2</v>
      </c>
      <c r="S25" s="17"/>
      <c r="T25" s="17">
        <v>4.0451638200085398E-2</v>
      </c>
      <c r="U25" s="17">
        <v>6.8772973084471306E-2</v>
      </c>
      <c r="V25" s="17">
        <v>6.0343157616207899E-2</v>
      </c>
      <c r="W25" s="17">
        <v>0.129140530730179</v>
      </c>
      <c r="X25" s="17"/>
      <c r="Y25" s="17">
        <v>0.107258051311131</v>
      </c>
      <c r="Z25" s="17">
        <v>9.1807230754651803E-2</v>
      </c>
      <c r="AA25" s="17">
        <v>6.6330393379307101E-2</v>
      </c>
      <c r="AB25" s="17">
        <v>6.9380984484828406E-2</v>
      </c>
      <c r="AC25" s="17">
        <v>3.5287074437645699E-2</v>
      </c>
      <c r="AD25" s="17">
        <v>0</v>
      </c>
      <c r="AE25" s="17"/>
      <c r="AF25" s="17" t="s">
        <v>77</v>
      </c>
      <c r="AG25" s="17" t="s">
        <v>77</v>
      </c>
      <c r="AH25" s="17">
        <v>7.4166778390718197E-2</v>
      </c>
      <c r="AI25" s="17"/>
      <c r="AJ25" s="17">
        <v>3.2251495374643301E-2</v>
      </c>
      <c r="AK25" s="17">
        <v>8.2707348665270894E-2</v>
      </c>
      <c r="AL25" s="17">
        <v>0.188197696788865</v>
      </c>
      <c r="AM25" s="17"/>
      <c r="AN25" s="17">
        <v>3.6744577845007002E-2</v>
      </c>
      <c r="AO25" s="17">
        <v>3.3311822497644902E-2</v>
      </c>
      <c r="AP25" s="17">
        <v>8.6608659747217393E-3</v>
      </c>
      <c r="AQ25" s="17">
        <v>0.14375966580743901</v>
      </c>
      <c r="AR25" s="17"/>
      <c r="AS25" s="17">
        <v>3.5744694599015699E-2</v>
      </c>
      <c r="AT25" s="17">
        <v>6.6291975185152396E-2</v>
      </c>
    </row>
    <row r="26" spans="2:46" x14ac:dyDescent="0.5">
      <c r="B26" t="s">
        <v>74</v>
      </c>
      <c r="C26" s="17">
        <v>3.1391515068027197E-2</v>
      </c>
      <c r="D26" s="17">
        <v>3.3060214815389698E-2</v>
      </c>
      <c r="E26" s="17">
        <v>2.91470115432437E-2</v>
      </c>
      <c r="F26" s="17"/>
      <c r="G26" s="17">
        <v>2.2104077064256902E-2</v>
      </c>
      <c r="H26" s="17">
        <v>4.4097633737717197E-2</v>
      </c>
      <c r="I26" s="17">
        <v>1.1408266870441599E-2</v>
      </c>
      <c r="J26" s="17">
        <v>6.2930182138353205E-2</v>
      </c>
      <c r="K26" s="17">
        <v>3.0897229350885701E-2</v>
      </c>
      <c r="L26" s="17">
        <v>3.5220050286294997E-2</v>
      </c>
      <c r="M26" s="17">
        <v>2.4848414778516702E-2</v>
      </c>
      <c r="N26" s="17">
        <v>5.1417525804031403E-2</v>
      </c>
      <c r="O26" s="17">
        <v>2.48447243478459E-2</v>
      </c>
      <c r="P26" s="17">
        <v>1.69133434389344E-2</v>
      </c>
      <c r="Q26" s="17">
        <v>3.6933856273841097E-2</v>
      </c>
      <c r="R26" s="17">
        <v>2.5150338769132401E-2</v>
      </c>
      <c r="S26" s="17"/>
      <c r="T26" s="17">
        <v>1.53509888105469E-2</v>
      </c>
      <c r="U26" s="17">
        <v>2.6127696759968198E-2</v>
      </c>
      <c r="V26" s="17">
        <v>3.0696211588720199E-2</v>
      </c>
      <c r="W26" s="17">
        <v>5.4740565074420301E-2</v>
      </c>
      <c r="X26" s="17"/>
      <c r="Y26" s="17">
        <v>5.0710636395499303E-2</v>
      </c>
      <c r="Z26" s="17">
        <v>3.4023774334933102E-2</v>
      </c>
      <c r="AA26" s="17">
        <v>3.6308435399967198E-2</v>
      </c>
      <c r="AB26" s="17">
        <v>2.8143088953726698E-2</v>
      </c>
      <c r="AC26" s="17">
        <v>0</v>
      </c>
      <c r="AD26" s="17">
        <v>1.40467232901294E-2</v>
      </c>
      <c r="AE26" s="17"/>
      <c r="AF26" s="17" t="s">
        <v>77</v>
      </c>
      <c r="AG26" s="17" t="s">
        <v>77</v>
      </c>
      <c r="AH26" s="17">
        <v>3.1391515068027197E-2</v>
      </c>
      <c r="AI26" s="17"/>
      <c r="AJ26" s="17">
        <v>2.2782148007838499E-2</v>
      </c>
      <c r="AK26" s="17">
        <v>3.6602420741705E-2</v>
      </c>
      <c r="AL26" s="17">
        <v>5.14960588222792E-2</v>
      </c>
      <c r="AM26" s="17"/>
      <c r="AN26" s="17">
        <v>1.5774702632010199E-2</v>
      </c>
      <c r="AO26" s="17">
        <v>1.84808124136163E-2</v>
      </c>
      <c r="AP26" s="17">
        <v>1.4501659202231501E-2</v>
      </c>
      <c r="AQ26" s="17">
        <v>6.74637777196051E-2</v>
      </c>
      <c r="AR26" s="17"/>
      <c r="AS26" s="17">
        <v>1.0442318189347599E-2</v>
      </c>
      <c r="AT26" s="17">
        <v>1.1393769164141501E-2</v>
      </c>
    </row>
    <row r="27" spans="2:46" x14ac:dyDescent="0.5">
      <c r="B27" t="s">
        <v>75</v>
      </c>
      <c r="C27" s="17">
        <v>1.01567966444134E-2</v>
      </c>
      <c r="D27" s="17">
        <v>1.26156179258867E-2</v>
      </c>
      <c r="E27" s="17">
        <v>7.8785213929025103E-3</v>
      </c>
      <c r="F27" s="17"/>
      <c r="G27" s="17">
        <v>1.3935725696630499E-2</v>
      </c>
      <c r="H27" s="17">
        <v>1.45502723255642E-2</v>
      </c>
      <c r="I27" s="17">
        <v>0</v>
      </c>
      <c r="J27" s="17">
        <v>1.5558067605276E-2</v>
      </c>
      <c r="K27" s="17">
        <v>0</v>
      </c>
      <c r="L27" s="17">
        <v>9.4587425721341396E-3</v>
      </c>
      <c r="M27" s="17">
        <v>0</v>
      </c>
      <c r="N27" s="17">
        <v>2.5449792737874601E-2</v>
      </c>
      <c r="O27" s="17">
        <v>3.9911649314391196E-3</v>
      </c>
      <c r="P27" s="17">
        <v>1.7886809214353198E-2</v>
      </c>
      <c r="Q27" s="17">
        <v>2.0887133389111599E-2</v>
      </c>
      <c r="R27" s="17">
        <v>0</v>
      </c>
      <c r="S27" s="17"/>
      <c r="T27" s="17">
        <v>1.20891809787358E-2</v>
      </c>
      <c r="U27" s="17">
        <v>3.9405309207015101E-3</v>
      </c>
      <c r="V27" s="17">
        <v>5.7692202499232204E-3</v>
      </c>
      <c r="W27" s="17">
        <v>1.9024696568536802E-2</v>
      </c>
      <c r="X27" s="17"/>
      <c r="Y27" s="17">
        <v>0</v>
      </c>
      <c r="Z27" s="17">
        <v>7.1984707139370599E-3</v>
      </c>
      <c r="AA27" s="17">
        <v>1.4080516204091301E-2</v>
      </c>
      <c r="AB27" s="17">
        <v>4.0490913843116297E-3</v>
      </c>
      <c r="AC27" s="17">
        <v>3.2291101629481303E-2</v>
      </c>
      <c r="AD27" s="17">
        <v>1.53358681729587E-2</v>
      </c>
      <c r="AE27" s="17"/>
      <c r="AF27" s="17" t="s">
        <v>77</v>
      </c>
      <c r="AG27" s="17" t="s">
        <v>77</v>
      </c>
      <c r="AH27" s="17">
        <v>1.01567966444134E-2</v>
      </c>
      <c r="AI27" s="17"/>
      <c r="AJ27" s="17">
        <v>5.3511547153350103E-3</v>
      </c>
      <c r="AK27" s="17">
        <v>9.0037109869005507E-3</v>
      </c>
      <c r="AL27" s="17">
        <v>2.5276898822083799E-2</v>
      </c>
      <c r="AM27" s="17"/>
      <c r="AN27" s="17">
        <v>9.3430288704716303E-3</v>
      </c>
      <c r="AO27" s="17">
        <v>1.8532179555206699E-2</v>
      </c>
      <c r="AP27" s="17">
        <v>5.9714455024980004E-3</v>
      </c>
      <c r="AQ27" s="17">
        <v>4.0498552633786598E-3</v>
      </c>
      <c r="AR27" s="17"/>
      <c r="AS27" s="17">
        <v>0</v>
      </c>
      <c r="AT27" s="17">
        <v>1.1917992019139401E-2</v>
      </c>
    </row>
    <row r="28" spans="2:46" x14ac:dyDescent="0.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2:46" x14ac:dyDescent="0.5">
      <c r="B29" s="6" t="s">
        <v>81</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row>
    <row r="30" spans="2:46" x14ac:dyDescent="0.5">
      <c r="B30" s="24" t="s">
        <v>82</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row>
    <row r="31" spans="2:46" x14ac:dyDescent="0.5">
      <c r="B31" t="s">
        <v>67</v>
      </c>
      <c r="C31" s="17">
        <v>0.68535106065637996</v>
      </c>
      <c r="D31" s="17">
        <v>0.69783363341589599</v>
      </c>
      <c r="E31" s="17">
        <v>0.67172815085941895</v>
      </c>
      <c r="F31" s="17"/>
      <c r="G31" s="17">
        <v>0.49737864995616099</v>
      </c>
      <c r="H31" s="17">
        <v>0.73355699450942102</v>
      </c>
      <c r="I31" s="17">
        <v>0.76904236565250195</v>
      </c>
      <c r="J31" s="17">
        <v>0.82982952785172903</v>
      </c>
      <c r="K31" s="17">
        <v>0.71231596199658798</v>
      </c>
      <c r="L31" s="17">
        <v>0.58502366486646895</v>
      </c>
      <c r="M31" s="17">
        <v>0.64307199462933096</v>
      </c>
      <c r="N31" s="17">
        <v>0.72691228111083706</v>
      </c>
      <c r="O31" s="17">
        <v>0.66431144169380196</v>
      </c>
      <c r="P31" s="17">
        <v>0.70172577358870403</v>
      </c>
      <c r="Q31" s="17">
        <v>0.60030903742223096</v>
      </c>
      <c r="R31" s="17">
        <v>0.66435042026721003</v>
      </c>
      <c r="S31" s="17"/>
      <c r="T31" s="17">
        <v>0.72363635034778595</v>
      </c>
      <c r="U31" s="17">
        <v>0.700962947740979</v>
      </c>
      <c r="V31" s="17">
        <v>0.63623870943321104</v>
      </c>
      <c r="W31" s="17">
        <v>0.67035648856253605</v>
      </c>
      <c r="X31" s="17"/>
      <c r="Y31" s="17">
        <v>0.24954212315007501</v>
      </c>
      <c r="Z31" s="17">
        <v>0.112846237677089</v>
      </c>
      <c r="AA31" s="17">
        <v>0.26806065908958598</v>
      </c>
      <c r="AB31" s="17">
        <v>0.17507956303969499</v>
      </c>
      <c r="AC31" s="17">
        <v>0.149791649337531</v>
      </c>
      <c r="AD31" s="17">
        <v>0.88609732669990005</v>
      </c>
      <c r="AE31" s="17"/>
      <c r="AF31" s="17">
        <v>0.74722865279786899</v>
      </c>
      <c r="AG31" s="17">
        <v>0.39906592116249001</v>
      </c>
      <c r="AH31" s="17" t="s">
        <v>77</v>
      </c>
      <c r="AI31" s="17"/>
      <c r="AJ31" s="17">
        <v>0.31755072315224397</v>
      </c>
      <c r="AK31" s="17">
        <v>0.476771977476878</v>
      </c>
      <c r="AL31" s="17">
        <v>0.73722508462543102</v>
      </c>
      <c r="AM31" s="17"/>
      <c r="AN31" s="17">
        <v>0.69570045963078997</v>
      </c>
      <c r="AO31" s="17">
        <v>0.63297107827128096</v>
      </c>
      <c r="AP31" s="17">
        <v>0.67025594868154703</v>
      </c>
      <c r="AQ31" s="17">
        <v>0.69530158871315695</v>
      </c>
      <c r="AR31" s="17"/>
      <c r="AS31" s="17">
        <v>0.72070284481195401</v>
      </c>
      <c r="AT31" s="17">
        <v>0.76812027905940505</v>
      </c>
    </row>
    <row r="32" spans="2:46" x14ac:dyDescent="0.5">
      <c r="B32" t="s">
        <v>80</v>
      </c>
      <c r="C32" s="17">
        <v>0.62947678621490799</v>
      </c>
      <c r="D32" s="17">
        <v>0.68943377394912098</v>
      </c>
      <c r="E32" s="17">
        <v>0.56685068546086304</v>
      </c>
      <c r="F32" s="17"/>
      <c r="G32" s="17">
        <v>0.48465675241204198</v>
      </c>
      <c r="H32" s="17">
        <v>0.70234726138930004</v>
      </c>
      <c r="I32" s="17">
        <v>0.64921562708278602</v>
      </c>
      <c r="J32" s="17">
        <v>0.66379324622229197</v>
      </c>
      <c r="K32" s="17">
        <v>0.68762796504863599</v>
      </c>
      <c r="L32" s="17">
        <v>0.68054454352124505</v>
      </c>
      <c r="M32" s="17">
        <v>0.66301191279154403</v>
      </c>
      <c r="N32" s="17">
        <v>0.63204483090779895</v>
      </c>
      <c r="O32" s="17">
        <v>0.60521290173599596</v>
      </c>
      <c r="P32" s="17">
        <v>0.59874447098692696</v>
      </c>
      <c r="Q32" s="17">
        <v>0.44911052796598</v>
      </c>
      <c r="R32" s="17">
        <v>0.66752483065144397</v>
      </c>
      <c r="S32" s="17"/>
      <c r="T32" s="17">
        <v>0.76939770393625595</v>
      </c>
      <c r="U32" s="17">
        <v>0.74039105549171502</v>
      </c>
      <c r="V32" s="17">
        <v>0.60478575046750604</v>
      </c>
      <c r="W32" s="17">
        <v>0.36933858096535999</v>
      </c>
      <c r="X32" s="17"/>
      <c r="Y32" s="17">
        <v>0.10242535060263699</v>
      </c>
      <c r="Z32" s="17">
        <v>0.15333946074541999</v>
      </c>
      <c r="AA32" s="17">
        <v>0.35417595262610302</v>
      </c>
      <c r="AB32" s="17">
        <v>0.26151399999368802</v>
      </c>
      <c r="AC32" s="17">
        <v>0.61523108157083195</v>
      </c>
      <c r="AD32" s="17">
        <v>0.68965522275370905</v>
      </c>
      <c r="AE32" s="17"/>
      <c r="AF32" s="17">
        <v>0.66437017834720302</v>
      </c>
      <c r="AG32" s="17">
        <v>0.46803773714578301</v>
      </c>
      <c r="AH32" s="17" t="s">
        <v>77</v>
      </c>
      <c r="AI32" s="17"/>
      <c r="AJ32" s="17">
        <v>0.42123952305140899</v>
      </c>
      <c r="AK32" s="17">
        <v>0.47694738623927102</v>
      </c>
      <c r="AL32" s="17">
        <v>0.66363216375673695</v>
      </c>
      <c r="AM32" s="17"/>
      <c r="AN32" s="17">
        <v>0.78513875450189496</v>
      </c>
      <c r="AO32" s="17">
        <v>0.53045852112152603</v>
      </c>
      <c r="AP32" s="17">
        <v>0.82213141144009405</v>
      </c>
      <c r="AQ32" s="17">
        <v>3.36311883347305E-2</v>
      </c>
      <c r="AR32" s="17"/>
      <c r="AS32" s="17">
        <v>0.59265792037476706</v>
      </c>
      <c r="AT32" s="17">
        <v>0.63095180794778105</v>
      </c>
    </row>
    <row r="33" spans="2:46" x14ac:dyDescent="0.5">
      <c r="B33" t="s">
        <v>69</v>
      </c>
      <c r="C33" s="17">
        <v>0.51366362772667895</v>
      </c>
      <c r="D33" s="17">
        <v>0.53017048062295902</v>
      </c>
      <c r="E33" s="17">
        <v>0.497937469259155</v>
      </c>
      <c r="F33" s="17"/>
      <c r="G33" s="17">
        <v>0.47684601701250701</v>
      </c>
      <c r="H33" s="17">
        <v>0.54381791949426705</v>
      </c>
      <c r="I33" s="17">
        <v>0.48024734988588502</v>
      </c>
      <c r="J33" s="17">
        <v>0.52322170226794296</v>
      </c>
      <c r="K33" s="17">
        <v>0.63342317635940504</v>
      </c>
      <c r="L33" s="17">
        <v>0.47909470261944198</v>
      </c>
      <c r="M33" s="17">
        <v>0.50375452973105095</v>
      </c>
      <c r="N33" s="17">
        <v>0.47719228920877999</v>
      </c>
      <c r="O33" s="17">
        <v>0.51034806665677801</v>
      </c>
      <c r="P33" s="17">
        <v>0.50589894775739097</v>
      </c>
      <c r="Q33" s="17">
        <v>0.52247419733189104</v>
      </c>
      <c r="R33" s="17">
        <v>0.50250079617798304</v>
      </c>
      <c r="S33" s="17"/>
      <c r="T33" s="17">
        <v>0.58561002572413901</v>
      </c>
      <c r="U33" s="17">
        <v>0.588271426641786</v>
      </c>
      <c r="V33" s="17">
        <v>0.43903216273784901</v>
      </c>
      <c r="W33" s="17">
        <v>0.409985595314453</v>
      </c>
      <c r="X33" s="17"/>
      <c r="Y33" s="17">
        <v>0.29889165347570101</v>
      </c>
      <c r="Z33" s="17">
        <v>0.425562887252108</v>
      </c>
      <c r="AA33" s="17">
        <v>9.2119989300702906E-2</v>
      </c>
      <c r="AB33" s="17">
        <v>0.347941785797235</v>
      </c>
      <c r="AC33" s="17">
        <v>0.57428947049634504</v>
      </c>
      <c r="AD33" s="17">
        <v>0.52399000496480597</v>
      </c>
      <c r="AE33" s="17"/>
      <c r="AF33" s="17">
        <v>0.51995658345613305</v>
      </c>
      <c r="AG33" s="17">
        <v>0.48454840771753099</v>
      </c>
      <c r="AH33" s="17" t="s">
        <v>77</v>
      </c>
      <c r="AI33" s="17"/>
      <c r="AJ33" s="17">
        <v>0.436169413823356</v>
      </c>
      <c r="AK33" s="17">
        <v>0.45424495786570201</v>
      </c>
      <c r="AL33" s="17">
        <v>0.52674341686713</v>
      </c>
      <c r="AM33" s="17"/>
      <c r="AN33" s="17">
        <v>0.499392494504239</v>
      </c>
      <c r="AO33" s="17">
        <v>0.53268698485600796</v>
      </c>
      <c r="AP33" s="17">
        <v>0.65530773243079399</v>
      </c>
      <c r="AQ33" s="17">
        <v>0.39887780211484802</v>
      </c>
      <c r="AR33" s="17"/>
      <c r="AS33" s="17">
        <v>0.58787585668398901</v>
      </c>
      <c r="AT33" s="17">
        <v>0.53255902309371494</v>
      </c>
    </row>
    <row r="34" spans="2:46" x14ac:dyDescent="0.5">
      <c r="B34" t="s">
        <v>71</v>
      </c>
      <c r="C34" s="17">
        <v>0.156835684709037</v>
      </c>
      <c r="D34" s="17">
        <v>0.19448359492407599</v>
      </c>
      <c r="E34" s="17">
        <v>0.118470567936413</v>
      </c>
      <c r="F34" s="17"/>
      <c r="G34" s="17">
        <v>0.26252352433737403</v>
      </c>
      <c r="H34" s="17">
        <v>0.201407927025467</v>
      </c>
      <c r="I34" s="17">
        <v>0.11421879526824399</v>
      </c>
      <c r="J34" s="17">
        <v>9.7810795461813996E-2</v>
      </c>
      <c r="K34" s="17">
        <v>0.10059031450156</v>
      </c>
      <c r="L34" s="17">
        <v>0.20195405956026599</v>
      </c>
      <c r="M34" s="17">
        <v>0.15943839614318001</v>
      </c>
      <c r="N34" s="17">
        <v>4.4138502586171698E-2</v>
      </c>
      <c r="O34" s="17">
        <v>0.161402131180472</v>
      </c>
      <c r="P34" s="17">
        <v>0.14261780114155501</v>
      </c>
      <c r="Q34" s="17">
        <v>0.214915818276156</v>
      </c>
      <c r="R34" s="17">
        <v>0.11055277365126</v>
      </c>
      <c r="S34" s="17"/>
      <c r="T34" s="17">
        <v>0.25872286896002999</v>
      </c>
      <c r="U34" s="17">
        <v>0.12554838257021</v>
      </c>
      <c r="V34" s="17">
        <v>9.6097676538473606E-2</v>
      </c>
      <c r="W34" s="17">
        <v>9.2304718352598597E-2</v>
      </c>
      <c r="X34" s="17"/>
      <c r="Y34" s="17">
        <v>0.151343691346804</v>
      </c>
      <c r="Z34" s="17">
        <v>0.48112762042672202</v>
      </c>
      <c r="AA34" s="17">
        <v>0.366217696765891</v>
      </c>
      <c r="AB34" s="17">
        <v>0.29448836789751098</v>
      </c>
      <c r="AC34" s="17">
        <v>0.141519154573407</v>
      </c>
      <c r="AD34" s="17">
        <v>0.138805274875407</v>
      </c>
      <c r="AE34" s="17"/>
      <c r="AF34" s="17">
        <v>0.14552743100540999</v>
      </c>
      <c r="AG34" s="17">
        <v>0.20915486645050901</v>
      </c>
      <c r="AH34" s="17" t="s">
        <v>77</v>
      </c>
      <c r="AI34" s="17"/>
      <c r="AJ34" s="17">
        <v>0.36346845435067598</v>
      </c>
      <c r="AK34" s="17">
        <v>0.20512937631206399</v>
      </c>
      <c r="AL34" s="17">
        <v>0.13726579909856501</v>
      </c>
      <c r="AM34" s="17"/>
      <c r="AN34" s="17">
        <v>0.13134496373938701</v>
      </c>
      <c r="AO34" s="17">
        <v>0.190552768919906</v>
      </c>
      <c r="AP34" s="17">
        <v>0.28527702089691098</v>
      </c>
      <c r="AQ34" s="17">
        <v>0.106222998450026</v>
      </c>
      <c r="AR34" s="17"/>
      <c r="AS34" s="17">
        <v>0.108797017050049</v>
      </c>
      <c r="AT34" s="17">
        <v>0.14199279747788399</v>
      </c>
    </row>
    <row r="35" spans="2:46" x14ac:dyDescent="0.5">
      <c r="B35" t="s">
        <v>70</v>
      </c>
      <c r="C35" s="17">
        <v>0.15184707644758699</v>
      </c>
      <c r="D35" s="17">
        <v>0.165297674494749</v>
      </c>
      <c r="E35" s="17">
        <v>0.13837609362564501</v>
      </c>
      <c r="F35" s="17"/>
      <c r="G35" s="17">
        <v>0.28604324439587098</v>
      </c>
      <c r="H35" s="17">
        <v>0.152059817354391</v>
      </c>
      <c r="I35" s="17">
        <v>0.14414185428005899</v>
      </c>
      <c r="J35" s="17">
        <v>9.6488781180871799E-2</v>
      </c>
      <c r="K35" s="17">
        <v>0.14621950865099501</v>
      </c>
      <c r="L35" s="17">
        <v>0.119610186947653</v>
      </c>
      <c r="M35" s="17">
        <v>0.14837351477923399</v>
      </c>
      <c r="N35" s="17">
        <v>0.136523067490811</v>
      </c>
      <c r="O35" s="17">
        <v>0.15142993176733599</v>
      </c>
      <c r="P35" s="17">
        <v>0.15485948946047401</v>
      </c>
      <c r="Q35" s="17">
        <v>9.8016356391600001E-2</v>
      </c>
      <c r="R35" s="17">
        <v>0.22387619147889301</v>
      </c>
      <c r="S35" s="17"/>
      <c r="T35" s="17">
        <v>0.172326778280777</v>
      </c>
      <c r="U35" s="17">
        <v>0.12356402814819099</v>
      </c>
      <c r="V35" s="17">
        <v>0.14729721864641801</v>
      </c>
      <c r="W35" s="17">
        <v>0.16682582301451601</v>
      </c>
      <c r="X35" s="17"/>
      <c r="Y35" s="17">
        <v>0.34592147444461202</v>
      </c>
      <c r="Z35" s="17">
        <v>0.32632366335004598</v>
      </c>
      <c r="AA35" s="17">
        <v>0.18368298313449</v>
      </c>
      <c r="AB35" s="17">
        <v>0.29989813690343903</v>
      </c>
      <c r="AC35" s="17">
        <v>0.22497246625087899</v>
      </c>
      <c r="AD35" s="17">
        <v>0.11343673089636599</v>
      </c>
      <c r="AE35" s="17"/>
      <c r="AF35" s="17">
        <v>5.57281620816674E-2</v>
      </c>
      <c r="AG35" s="17">
        <v>0.59655437443564496</v>
      </c>
      <c r="AH35" s="17" t="s">
        <v>77</v>
      </c>
      <c r="AI35" s="17"/>
      <c r="AJ35" s="17">
        <v>0.34464306123204902</v>
      </c>
      <c r="AK35" s="17">
        <v>0.75685989737576698</v>
      </c>
      <c r="AL35" s="17">
        <v>5.5770927159267902E-2</v>
      </c>
      <c r="AM35" s="17"/>
      <c r="AN35" s="17">
        <v>0.120809218658989</v>
      </c>
      <c r="AO35" s="17">
        <v>0.147985649187556</v>
      </c>
      <c r="AP35" s="17">
        <v>0.25520015601537899</v>
      </c>
      <c r="AQ35" s="17">
        <v>0.134825413076612</v>
      </c>
      <c r="AR35" s="17"/>
      <c r="AS35" s="17">
        <v>0.21274774603364399</v>
      </c>
      <c r="AT35" s="17">
        <v>9.9817895926166397E-2</v>
      </c>
    </row>
    <row r="36" spans="2:46" x14ac:dyDescent="0.5">
      <c r="B36" t="s">
        <v>72</v>
      </c>
      <c r="C36" s="17">
        <v>4.3976915307581299E-2</v>
      </c>
      <c r="D36" s="17">
        <v>3.3439653646419598E-2</v>
      </c>
      <c r="E36" s="17">
        <v>5.4931224151831097E-2</v>
      </c>
      <c r="F36" s="17"/>
      <c r="G36" s="17">
        <v>4.4608811210390197E-2</v>
      </c>
      <c r="H36" s="17">
        <v>1.8039124720575301E-2</v>
      </c>
      <c r="I36" s="17">
        <v>2.9409317528976599E-2</v>
      </c>
      <c r="J36" s="17">
        <v>2.5077194826466399E-2</v>
      </c>
      <c r="K36" s="17">
        <v>4.2576638884696698E-2</v>
      </c>
      <c r="L36" s="17">
        <v>8.6901547158373602E-2</v>
      </c>
      <c r="M36" s="17">
        <v>4.6619269988803398E-2</v>
      </c>
      <c r="N36" s="17">
        <v>4.4875388150297603E-2</v>
      </c>
      <c r="O36" s="17">
        <v>3.5037270634108199E-2</v>
      </c>
      <c r="P36" s="17">
        <v>4.5018232543276901E-2</v>
      </c>
      <c r="Q36" s="17">
        <v>9.9145731976225795E-2</v>
      </c>
      <c r="R36" s="17">
        <v>0.108859791495672</v>
      </c>
      <c r="S36" s="17"/>
      <c r="T36" s="17">
        <v>2.9881978449749099E-2</v>
      </c>
      <c r="U36" s="17">
        <v>2.33789601993231E-2</v>
      </c>
      <c r="V36" s="17">
        <v>8.8230062405667498E-2</v>
      </c>
      <c r="W36" s="17">
        <v>5.3371650700653701E-2</v>
      </c>
      <c r="X36" s="17"/>
      <c r="Y36" s="17">
        <v>0.400982708460774</v>
      </c>
      <c r="Z36" s="17">
        <v>0.17146197367532201</v>
      </c>
      <c r="AA36" s="17">
        <v>0.26992547907610998</v>
      </c>
      <c r="AB36" s="17">
        <v>5.2379049589366497E-2</v>
      </c>
      <c r="AC36" s="17">
        <v>6.9099415673050404E-2</v>
      </c>
      <c r="AD36" s="17">
        <v>1.58028481363435E-2</v>
      </c>
      <c r="AE36" s="17"/>
      <c r="AF36" s="17">
        <v>3.6602414397818799E-2</v>
      </c>
      <c r="AG36" s="17">
        <v>7.8096051954361395E-2</v>
      </c>
      <c r="AH36" s="17" t="s">
        <v>77</v>
      </c>
      <c r="AI36" s="17"/>
      <c r="AJ36" s="17">
        <v>7.1881596034223699E-2</v>
      </c>
      <c r="AK36" s="17">
        <v>8.8867490370368202E-2</v>
      </c>
      <c r="AL36" s="17">
        <v>3.6001993399371802E-2</v>
      </c>
      <c r="AM36" s="17"/>
      <c r="AN36" s="17">
        <v>3.3959233527872203E-2</v>
      </c>
      <c r="AO36" s="17">
        <v>7.2370194436822105E-2</v>
      </c>
      <c r="AP36" s="17">
        <v>2.95697498502717E-2</v>
      </c>
      <c r="AQ36" s="17">
        <v>7.9654508368007901E-2</v>
      </c>
      <c r="AR36" s="17"/>
      <c r="AS36" s="17">
        <v>8.8675780481726293E-2</v>
      </c>
      <c r="AT36" s="17">
        <v>1.4390597594612999E-2</v>
      </c>
    </row>
    <row r="37" spans="2:46" x14ac:dyDescent="0.5">
      <c r="B37" t="s">
        <v>73</v>
      </c>
      <c r="C37" s="17">
        <v>1.3984105469779001E-2</v>
      </c>
      <c r="D37" s="17">
        <v>1.26112565414016E-2</v>
      </c>
      <c r="E37" s="17">
        <v>1.54316087872496E-2</v>
      </c>
      <c r="F37" s="17"/>
      <c r="G37" s="17">
        <v>3.0700946037788099E-2</v>
      </c>
      <c r="H37" s="17">
        <v>8.8310156454670594E-3</v>
      </c>
      <c r="I37" s="17">
        <v>3.1815392360206599E-2</v>
      </c>
      <c r="J37" s="17">
        <v>0</v>
      </c>
      <c r="K37" s="17">
        <v>2.11748291188355E-2</v>
      </c>
      <c r="L37" s="17">
        <v>0</v>
      </c>
      <c r="M37" s="17">
        <v>1.2380211412466501E-2</v>
      </c>
      <c r="N37" s="17">
        <v>2.1868848332558199E-2</v>
      </c>
      <c r="O37" s="17">
        <v>2.2879820588946002E-2</v>
      </c>
      <c r="P37" s="17">
        <v>0</v>
      </c>
      <c r="Q37" s="17">
        <v>0</v>
      </c>
      <c r="R37" s="17">
        <v>5.5355053940730599E-2</v>
      </c>
      <c r="S37" s="17"/>
      <c r="T37" s="17">
        <v>4.95463086490356E-3</v>
      </c>
      <c r="U37" s="17">
        <v>1.4233372287386E-2</v>
      </c>
      <c r="V37" s="17">
        <v>1.45853710477218E-2</v>
      </c>
      <c r="W37" s="17">
        <v>2.4653533209832601E-2</v>
      </c>
      <c r="X37" s="17"/>
      <c r="Y37" s="17">
        <v>0.102216053020718</v>
      </c>
      <c r="Z37" s="17">
        <v>0.101539269628631</v>
      </c>
      <c r="AA37" s="17">
        <v>0</v>
      </c>
      <c r="AB37" s="17">
        <v>4.3540383519339698E-2</v>
      </c>
      <c r="AC37" s="17">
        <v>3.3927818549661599E-2</v>
      </c>
      <c r="AD37" s="17">
        <v>1.6417710724515101E-3</v>
      </c>
      <c r="AE37" s="17"/>
      <c r="AF37" s="17">
        <v>1.2488373883032601E-2</v>
      </c>
      <c r="AG37" s="17">
        <v>2.0904312141331399E-2</v>
      </c>
      <c r="AH37" s="17" t="s">
        <v>77</v>
      </c>
      <c r="AI37" s="17"/>
      <c r="AJ37" s="17">
        <v>2.88644734257772E-2</v>
      </c>
      <c r="AK37" s="17">
        <v>2.23671168572456E-2</v>
      </c>
      <c r="AL37" s="17">
        <v>1.1893130328646801E-2</v>
      </c>
      <c r="AM37" s="17"/>
      <c r="AN37" s="17">
        <v>9.3746660426939094E-3</v>
      </c>
      <c r="AO37" s="17">
        <v>1.01330982865948E-2</v>
      </c>
      <c r="AP37" s="17">
        <v>8.9844843314851805E-3</v>
      </c>
      <c r="AQ37" s="17">
        <v>3.2647006168381898E-2</v>
      </c>
      <c r="AR37" s="17"/>
      <c r="AS37" s="17">
        <v>0</v>
      </c>
      <c r="AT37" s="17">
        <v>3.1820132317499597E-2</v>
      </c>
    </row>
    <row r="38" spans="2:46" x14ac:dyDescent="0.5">
      <c r="B38" t="s">
        <v>75</v>
      </c>
      <c r="C38" s="17">
        <v>5.6734488850292301E-2</v>
      </c>
      <c r="D38" s="17">
        <v>5.4259631050045901E-2</v>
      </c>
      <c r="E38" s="17">
        <v>5.9421529143970302E-2</v>
      </c>
      <c r="F38" s="17"/>
      <c r="G38" s="17">
        <v>5.7164656926470603E-2</v>
      </c>
      <c r="H38" s="17">
        <v>2.72531596328126E-2</v>
      </c>
      <c r="I38" s="17">
        <v>7.1448329920394404E-2</v>
      </c>
      <c r="J38" s="17">
        <v>9.7656037774109597E-2</v>
      </c>
      <c r="K38" s="17">
        <v>0</v>
      </c>
      <c r="L38" s="17">
        <v>1.76989243006349E-2</v>
      </c>
      <c r="M38" s="17">
        <v>8.0086517207343194E-2</v>
      </c>
      <c r="N38" s="17">
        <v>6.6831559143152003E-2</v>
      </c>
      <c r="O38" s="17">
        <v>3.4608930927682802E-2</v>
      </c>
      <c r="P38" s="17">
        <v>6.7000112019592994E-2</v>
      </c>
      <c r="Q38" s="17">
        <v>0.11933732351529799</v>
      </c>
      <c r="R38" s="17">
        <v>5.6793629748088797E-2</v>
      </c>
      <c r="S38" s="17"/>
      <c r="T38" s="17">
        <v>5.7842305445677401E-2</v>
      </c>
      <c r="U38" s="17">
        <v>6.2487106911093403E-2</v>
      </c>
      <c r="V38" s="17">
        <v>3.07199924261372E-2</v>
      </c>
      <c r="W38" s="17">
        <v>7.0261300322017106E-2</v>
      </c>
      <c r="X38" s="17"/>
      <c r="Y38" s="17">
        <v>4.4936313357854897E-2</v>
      </c>
      <c r="Z38" s="17">
        <v>0</v>
      </c>
      <c r="AA38" s="17">
        <v>9.3490230161679302E-2</v>
      </c>
      <c r="AB38" s="17">
        <v>4.4741489135125802E-2</v>
      </c>
      <c r="AC38" s="17">
        <v>4.9592252575630699E-2</v>
      </c>
      <c r="AD38" s="17">
        <v>6.0893321421710299E-2</v>
      </c>
      <c r="AE38" s="17"/>
      <c r="AF38" s="17">
        <v>5.3758122541343503E-2</v>
      </c>
      <c r="AG38" s="17">
        <v>7.0505054485650698E-2</v>
      </c>
      <c r="AH38" s="17" t="s">
        <v>77</v>
      </c>
      <c r="AI38" s="17"/>
      <c r="AJ38" s="17">
        <v>4.4827506777518497E-2</v>
      </c>
      <c r="AK38" s="17">
        <v>2.0587842246954299E-2</v>
      </c>
      <c r="AL38" s="17">
        <v>6.24987488031373E-2</v>
      </c>
      <c r="AM38" s="17"/>
      <c r="AN38" s="17">
        <v>5.6676859592264497E-2</v>
      </c>
      <c r="AO38" s="17">
        <v>6.1745420706110797E-2</v>
      </c>
      <c r="AP38" s="17">
        <v>2.2066088649331999E-2</v>
      </c>
      <c r="AQ38" s="17">
        <v>9.2689620762570299E-2</v>
      </c>
      <c r="AR38" s="17"/>
      <c r="AS38" s="17">
        <v>5.3442536191683099E-2</v>
      </c>
      <c r="AT38" s="17">
        <v>4.3245725633518403E-2</v>
      </c>
    </row>
    <row r="39" spans="2:46" x14ac:dyDescent="0.5">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2:46" x14ac:dyDescent="0.5">
      <c r="B40" s="6" t="s">
        <v>98</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row>
    <row r="41" spans="2:46" x14ac:dyDescent="0.5">
      <c r="B41" s="24" t="s">
        <v>97</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row>
    <row r="42" spans="2:46" x14ac:dyDescent="0.5">
      <c r="B42" t="s">
        <v>87</v>
      </c>
      <c r="C42" s="17">
        <v>0.15047606163531599</v>
      </c>
      <c r="D42" s="17">
        <v>0.17331571218995401</v>
      </c>
      <c r="E42" s="17">
        <v>0.128611240047733</v>
      </c>
      <c r="F42" s="17"/>
      <c r="G42" s="17">
        <v>0.14799854482052199</v>
      </c>
      <c r="H42" s="17">
        <v>0.15040354632605599</v>
      </c>
      <c r="I42" s="17">
        <v>0.105343209828486</v>
      </c>
      <c r="J42" s="17">
        <v>0.105613202920918</v>
      </c>
      <c r="K42" s="17">
        <v>0.16065479577885999</v>
      </c>
      <c r="L42" s="17">
        <v>0.15539593204735899</v>
      </c>
      <c r="M42" s="17">
        <v>0.16470453947282401</v>
      </c>
      <c r="N42" s="17">
        <v>0.140338577675968</v>
      </c>
      <c r="O42" s="17">
        <v>0.16922626674206201</v>
      </c>
      <c r="P42" s="17">
        <v>0.194720316221655</v>
      </c>
      <c r="Q42" s="17">
        <v>0.151957657854979</v>
      </c>
      <c r="R42" s="17">
        <v>0.148021880353262</v>
      </c>
      <c r="S42" s="17"/>
      <c r="T42" s="17">
        <v>0.18100200455402901</v>
      </c>
      <c r="U42" s="17">
        <v>0.15698208647913101</v>
      </c>
      <c r="V42" s="17">
        <v>0.13743339610953001</v>
      </c>
      <c r="W42" s="17">
        <v>0.12459087390163499</v>
      </c>
      <c r="X42" s="17"/>
      <c r="Y42" s="17">
        <v>0.131622083998267</v>
      </c>
      <c r="Z42" s="17">
        <v>0.13476714656082001</v>
      </c>
      <c r="AA42" s="17">
        <v>0.13793292643205399</v>
      </c>
      <c r="AB42" s="17">
        <v>0.13565549573963301</v>
      </c>
      <c r="AC42" s="17">
        <v>0.21567618985648601</v>
      </c>
      <c r="AD42" s="17">
        <v>0.21296783319423199</v>
      </c>
      <c r="AE42" s="17"/>
      <c r="AF42" s="17" t="s">
        <v>77</v>
      </c>
      <c r="AG42" s="17">
        <v>0.242650228917275</v>
      </c>
      <c r="AH42" s="17">
        <v>0.14471160678579401</v>
      </c>
      <c r="AI42" s="17"/>
      <c r="AJ42" s="17">
        <v>0.17221031819181601</v>
      </c>
      <c r="AK42" s="17">
        <v>0.146982643302491</v>
      </c>
      <c r="AL42" s="17">
        <v>9.4865601255269896E-2</v>
      </c>
      <c r="AM42" s="17"/>
      <c r="AN42" s="17">
        <v>0.158813846186318</v>
      </c>
      <c r="AO42" s="17">
        <v>0.18738664330151</v>
      </c>
      <c r="AP42" s="17">
        <v>0.23527812821890301</v>
      </c>
      <c r="AQ42" s="17">
        <v>8.5577761272476099E-2</v>
      </c>
      <c r="AR42" s="17"/>
      <c r="AS42" s="17">
        <v>0.150177477721853</v>
      </c>
      <c r="AT42" s="17">
        <v>0.197963544309009</v>
      </c>
    </row>
    <row r="43" spans="2:46" x14ac:dyDescent="0.5">
      <c r="B43" t="s">
        <v>88</v>
      </c>
      <c r="C43" s="17">
        <v>0.25700346582988598</v>
      </c>
      <c r="D43" s="17">
        <v>0.25225639460808102</v>
      </c>
      <c r="E43" s="17">
        <v>0.263309309266061</v>
      </c>
      <c r="F43" s="17"/>
      <c r="G43" s="17">
        <v>0.210121674689666</v>
      </c>
      <c r="H43" s="17">
        <v>0.24933604847191801</v>
      </c>
      <c r="I43" s="17">
        <v>0.281433811535656</v>
      </c>
      <c r="J43" s="17">
        <v>0.30803325362727801</v>
      </c>
      <c r="K43" s="17">
        <v>0.24886473921164401</v>
      </c>
      <c r="L43" s="17">
        <v>0.263741747335065</v>
      </c>
      <c r="M43" s="17">
        <v>0.256233006702766</v>
      </c>
      <c r="N43" s="17">
        <v>0.28342131228066197</v>
      </c>
      <c r="O43" s="17">
        <v>0.28207592928160502</v>
      </c>
      <c r="P43" s="17">
        <v>0.24824246703620201</v>
      </c>
      <c r="Q43" s="17">
        <v>0.18500536624404401</v>
      </c>
      <c r="R43" s="17">
        <v>0.34191836041150903</v>
      </c>
      <c r="S43" s="17"/>
      <c r="T43" s="17">
        <v>0.28068121210145502</v>
      </c>
      <c r="U43" s="17">
        <v>0.26614959983321301</v>
      </c>
      <c r="V43" s="17">
        <v>0.25635258330553701</v>
      </c>
      <c r="W43" s="17">
        <v>0.22603259406992199</v>
      </c>
      <c r="X43" s="17"/>
      <c r="Y43" s="17">
        <v>0.21101575929697</v>
      </c>
      <c r="Z43" s="17">
        <v>0.19595276340183801</v>
      </c>
      <c r="AA43" s="17">
        <v>0.24718920882977999</v>
      </c>
      <c r="AB43" s="17">
        <v>0.27844215642572301</v>
      </c>
      <c r="AC43" s="17">
        <v>0.34946062046430498</v>
      </c>
      <c r="AD43" s="17">
        <v>0.362662842615667</v>
      </c>
      <c r="AE43" s="17"/>
      <c r="AF43" s="17" t="s">
        <v>77</v>
      </c>
      <c r="AG43" s="17">
        <v>0.30966929892404599</v>
      </c>
      <c r="AH43" s="17">
        <v>0.25370981180581398</v>
      </c>
      <c r="AI43" s="17"/>
      <c r="AJ43" s="17">
        <v>0.27737193133740301</v>
      </c>
      <c r="AK43" s="17">
        <v>0.25675031600026699</v>
      </c>
      <c r="AL43" s="17">
        <v>0.201719751317888</v>
      </c>
      <c r="AM43" s="17"/>
      <c r="AN43" s="17">
        <v>0.29373726346069901</v>
      </c>
      <c r="AO43" s="17">
        <v>0.27233578316512302</v>
      </c>
      <c r="AP43" s="17">
        <v>0.32380820530848903</v>
      </c>
      <c r="AQ43" s="17">
        <v>0.14887798325756399</v>
      </c>
      <c r="AR43" s="17"/>
      <c r="AS43" s="17">
        <v>0.28974777952776998</v>
      </c>
      <c r="AT43" s="17">
        <v>0.27089728911649003</v>
      </c>
    </row>
    <row r="44" spans="2:46" x14ac:dyDescent="0.5">
      <c r="B44" t="s">
        <v>89</v>
      </c>
      <c r="C44" s="17">
        <v>0.33473610848455898</v>
      </c>
      <c r="D44" s="17">
        <v>0.31649560401042098</v>
      </c>
      <c r="E44" s="17">
        <v>0.35048020345623798</v>
      </c>
      <c r="F44" s="17"/>
      <c r="G44" s="17">
        <v>0.35463934210598302</v>
      </c>
      <c r="H44" s="17">
        <v>0.32663522491865099</v>
      </c>
      <c r="I44" s="17">
        <v>0.36513864697888299</v>
      </c>
      <c r="J44" s="17">
        <v>0.29766657073261199</v>
      </c>
      <c r="K44" s="17">
        <v>0.36764383466249001</v>
      </c>
      <c r="L44" s="17">
        <v>0.353473704557139</v>
      </c>
      <c r="M44" s="17">
        <v>0.282777846883775</v>
      </c>
      <c r="N44" s="17">
        <v>0.364974301933915</v>
      </c>
      <c r="O44" s="17">
        <v>0.314488460081357</v>
      </c>
      <c r="P44" s="17">
        <v>0.34433735121160902</v>
      </c>
      <c r="Q44" s="17">
        <v>0.31529565303228502</v>
      </c>
      <c r="R44" s="17">
        <v>0.32262086325978701</v>
      </c>
      <c r="S44" s="17"/>
      <c r="T44" s="17">
        <v>0.312562654637557</v>
      </c>
      <c r="U44" s="17">
        <v>0.31457707616809</v>
      </c>
      <c r="V44" s="17">
        <v>0.33867196129989602</v>
      </c>
      <c r="W44" s="17">
        <v>0.37350793562617401</v>
      </c>
      <c r="X44" s="17"/>
      <c r="Y44" s="17">
        <v>0.32160222826016099</v>
      </c>
      <c r="Z44" s="17">
        <v>0.33533440066453601</v>
      </c>
      <c r="AA44" s="17">
        <v>0.343260135550637</v>
      </c>
      <c r="AB44" s="17">
        <v>0.35307575973910099</v>
      </c>
      <c r="AC44" s="17">
        <v>0.32991918413423699</v>
      </c>
      <c r="AD44" s="17">
        <v>0.27637063505967202</v>
      </c>
      <c r="AE44" s="17"/>
      <c r="AF44" s="17" t="s">
        <v>77</v>
      </c>
      <c r="AG44" s="17">
        <v>0.31549884698403802</v>
      </c>
      <c r="AH44" s="17">
        <v>0.33593918228080999</v>
      </c>
      <c r="AI44" s="17"/>
      <c r="AJ44" s="17">
        <v>0.31414156129419701</v>
      </c>
      <c r="AK44" s="17">
        <v>0.335256399957019</v>
      </c>
      <c r="AL44" s="17">
        <v>0.39035624574586603</v>
      </c>
      <c r="AM44" s="17"/>
      <c r="AN44" s="17">
        <v>0.32037946965221198</v>
      </c>
      <c r="AO44" s="17">
        <v>0.338099016141442</v>
      </c>
      <c r="AP44" s="17">
        <v>0.27397559975637698</v>
      </c>
      <c r="AQ44" s="17">
        <v>0.38756321411154299</v>
      </c>
      <c r="AR44" s="17"/>
      <c r="AS44" s="17">
        <v>0.33689445997702799</v>
      </c>
      <c r="AT44" s="17">
        <v>0.39545801382148998</v>
      </c>
    </row>
    <row r="45" spans="2:46" x14ac:dyDescent="0.5">
      <c r="B45" t="s">
        <v>90</v>
      </c>
      <c r="C45" s="17">
        <v>0.15540557580131301</v>
      </c>
      <c r="D45" s="17">
        <v>0.157434267662967</v>
      </c>
      <c r="E45" s="17">
        <v>0.15353952291654499</v>
      </c>
      <c r="F45" s="17"/>
      <c r="G45" s="17">
        <v>0.175357772961592</v>
      </c>
      <c r="H45" s="17">
        <v>0.17493457094076501</v>
      </c>
      <c r="I45" s="17">
        <v>0.148187061661985</v>
      </c>
      <c r="J45" s="17">
        <v>0.155063445604428</v>
      </c>
      <c r="K45" s="17">
        <v>0.121384207752073</v>
      </c>
      <c r="L45" s="17">
        <v>0.12520921701871099</v>
      </c>
      <c r="M45" s="17">
        <v>0.17613215473048099</v>
      </c>
      <c r="N45" s="17">
        <v>0.12856032665398101</v>
      </c>
      <c r="O45" s="17">
        <v>0.14297756735499001</v>
      </c>
      <c r="P45" s="17">
        <v>0.13810788430847901</v>
      </c>
      <c r="Q45" s="17">
        <v>0.24380278287794699</v>
      </c>
      <c r="R45" s="17">
        <v>9.8931065984066799E-2</v>
      </c>
      <c r="S45" s="17"/>
      <c r="T45" s="17">
        <v>0.143240521581292</v>
      </c>
      <c r="U45" s="17">
        <v>0.15946345405100901</v>
      </c>
      <c r="V45" s="17">
        <v>0.17010341018290601</v>
      </c>
      <c r="W45" s="17">
        <v>0.14905646625772601</v>
      </c>
      <c r="X45" s="17"/>
      <c r="Y45" s="17">
        <v>0.19013516005217901</v>
      </c>
      <c r="Z45" s="17">
        <v>0.21042383694776701</v>
      </c>
      <c r="AA45" s="17">
        <v>0.159389283076844</v>
      </c>
      <c r="AB45" s="17">
        <v>0.143118089447164</v>
      </c>
      <c r="AC45" s="17">
        <v>6.09991950837259E-2</v>
      </c>
      <c r="AD45" s="17">
        <v>0.106543640481381</v>
      </c>
      <c r="AE45" s="17"/>
      <c r="AF45" s="17" t="s">
        <v>77</v>
      </c>
      <c r="AG45" s="17">
        <v>7.5188508266047602E-2</v>
      </c>
      <c r="AH45" s="17">
        <v>0.160422248884494</v>
      </c>
      <c r="AI45" s="17"/>
      <c r="AJ45" s="17">
        <v>0.158470468658409</v>
      </c>
      <c r="AK45" s="17">
        <v>0.16097792705348901</v>
      </c>
      <c r="AL45" s="17">
        <v>0.14120324384129701</v>
      </c>
      <c r="AM45" s="17"/>
      <c r="AN45" s="17">
        <v>0.14947356357457101</v>
      </c>
      <c r="AO45" s="17">
        <v>0.14520454765312801</v>
      </c>
      <c r="AP45" s="17">
        <v>0.109238927659639</v>
      </c>
      <c r="AQ45" s="17">
        <v>0.19290567505048301</v>
      </c>
      <c r="AR45" s="17"/>
      <c r="AS45" s="17">
        <v>0.14328826439638101</v>
      </c>
      <c r="AT45" s="17">
        <v>7.5639047312361304E-2</v>
      </c>
    </row>
    <row r="46" spans="2:46" x14ac:dyDescent="0.5">
      <c r="B46" t="s">
        <v>91</v>
      </c>
      <c r="C46" s="17">
        <v>6.3091379291939906E-2</v>
      </c>
      <c r="D46" s="17">
        <v>6.5128087242401198E-2</v>
      </c>
      <c r="E46" s="17">
        <v>6.0726244826564399E-2</v>
      </c>
      <c r="F46" s="17"/>
      <c r="G46" s="17">
        <v>8.2131098203374303E-2</v>
      </c>
      <c r="H46" s="17">
        <v>6.32027185785589E-2</v>
      </c>
      <c r="I46" s="17">
        <v>6.8264511833379699E-2</v>
      </c>
      <c r="J46" s="17">
        <v>7.2933835384130202E-2</v>
      </c>
      <c r="K46" s="17">
        <v>8.3555825085057905E-2</v>
      </c>
      <c r="L46" s="17">
        <v>5.2256079635373397E-2</v>
      </c>
      <c r="M46" s="17">
        <v>5.1774328361730099E-2</v>
      </c>
      <c r="N46" s="17">
        <v>3.5810303777556902E-2</v>
      </c>
      <c r="O46" s="17">
        <v>5.7198943373588503E-2</v>
      </c>
      <c r="P46" s="17">
        <v>4.68577710200676E-2</v>
      </c>
      <c r="Q46" s="17">
        <v>5.3742600586957998E-2</v>
      </c>
      <c r="R46" s="17">
        <v>5.0496799041895198E-2</v>
      </c>
      <c r="S46" s="17"/>
      <c r="T46" s="17">
        <v>6.3252157899254605E-2</v>
      </c>
      <c r="U46" s="17">
        <v>5.1418205096343803E-2</v>
      </c>
      <c r="V46" s="17">
        <v>6.9343781264082305E-2</v>
      </c>
      <c r="W46" s="17">
        <v>7.0199983475467104E-2</v>
      </c>
      <c r="X46" s="17"/>
      <c r="Y46" s="17">
        <v>7.6045134767977599E-2</v>
      </c>
      <c r="Z46" s="17">
        <v>8.4245083377876701E-2</v>
      </c>
      <c r="AA46" s="17">
        <v>6.8778900070672805E-2</v>
      </c>
      <c r="AB46" s="17">
        <v>5.9655837216279199E-2</v>
      </c>
      <c r="AC46" s="17">
        <v>2.8694848626290102E-2</v>
      </c>
      <c r="AD46" s="17">
        <v>1.6670707714343098E-2</v>
      </c>
      <c r="AE46" s="17"/>
      <c r="AF46" s="17" t="s">
        <v>77</v>
      </c>
      <c r="AG46" s="17">
        <v>2.8223709736904801E-2</v>
      </c>
      <c r="AH46" s="17">
        <v>6.5271958870632502E-2</v>
      </c>
      <c r="AI46" s="17"/>
      <c r="AJ46" s="17">
        <v>5.4222462780516803E-2</v>
      </c>
      <c r="AK46" s="17">
        <v>6.4241264223078895E-2</v>
      </c>
      <c r="AL46" s="17">
        <v>8.6072943551718906E-2</v>
      </c>
      <c r="AM46" s="17"/>
      <c r="AN46" s="17">
        <v>5.17750249211383E-2</v>
      </c>
      <c r="AO46" s="17">
        <v>5.0697206369133697E-2</v>
      </c>
      <c r="AP46" s="17">
        <v>4.3714453686932601E-2</v>
      </c>
      <c r="AQ46" s="17">
        <v>0.101935289231416</v>
      </c>
      <c r="AR46" s="17"/>
      <c r="AS46" s="17">
        <v>6.2956700824014195E-2</v>
      </c>
      <c r="AT46" s="17">
        <v>0</v>
      </c>
    </row>
    <row r="47" spans="2:46" x14ac:dyDescent="0.5">
      <c r="B47" t="s">
        <v>92</v>
      </c>
      <c r="C47" s="17">
        <v>3.9287408956985799E-2</v>
      </c>
      <c r="D47" s="17">
        <v>3.5369934286175297E-2</v>
      </c>
      <c r="E47" s="17">
        <v>4.3333479486858499E-2</v>
      </c>
      <c r="F47" s="17"/>
      <c r="G47" s="17">
        <v>2.97515672188629E-2</v>
      </c>
      <c r="H47" s="17">
        <v>3.5487890764051302E-2</v>
      </c>
      <c r="I47" s="17">
        <v>3.1632758161610298E-2</v>
      </c>
      <c r="J47" s="17">
        <v>6.0689691730634203E-2</v>
      </c>
      <c r="K47" s="17">
        <v>1.7896597509874899E-2</v>
      </c>
      <c r="L47" s="17">
        <v>4.9923319406352099E-2</v>
      </c>
      <c r="M47" s="17">
        <v>6.8378123848424094E-2</v>
      </c>
      <c r="N47" s="17">
        <v>4.68951776779176E-2</v>
      </c>
      <c r="O47" s="17">
        <v>3.4032833166397602E-2</v>
      </c>
      <c r="P47" s="17">
        <v>2.7734210201989001E-2</v>
      </c>
      <c r="Q47" s="17">
        <v>5.01959394037867E-2</v>
      </c>
      <c r="R47" s="17">
        <v>3.8011030949479802E-2</v>
      </c>
      <c r="S47" s="17"/>
      <c r="T47" s="17">
        <v>1.9261449226413201E-2</v>
      </c>
      <c r="U47" s="17">
        <v>5.1409578372214E-2</v>
      </c>
      <c r="V47" s="17">
        <v>2.8094867838049001E-2</v>
      </c>
      <c r="W47" s="17">
        <v>5.66121466690757E-2</v>
      </c>
      <c r="X47" s="17"/>
      <c r="Y47" s="17">
        <v>6.9579633624443707E-2</v>
      </c>
      <c r="Z47" s="17">
        <v>3.9276769047162798E-2</v>
      </c>
      <c r="AA47" s="17">
        <v>4.3449546040011701E-2</v>
      </c>
      <c r="AB47" s="17">
        <v>3.0052661432099399E-2</v>
      </c>
      <c r="AC47" s="17">
        <v>1.5249961834955099E-2</v>
      </c>
      <c r="AD47" s="17">
        <v>2.47843409347045E-2</v>
      </c>
      <c r="AE47" s="17"/>
      <c r="AF47" s="17" t="s">
        <v>77</v>
      </c>
      <c r="AG47" s="17">
        <v>2.87694071716896E-2</v>
      </c>
      <c r="AH47" s="17">
        <v>3.9945191372454301E-2</v>
      </c>
      <c r="AI47" s="17"/>
      <c r="AJ47" s="17">
        <v>2.3583257737658202E-2</v>
      </c>
      <c r="AK47" s="17">
        <v>3.5791449463655201E-2</v>
      </c>
      <c r="AL47" s="17">
        <v>8.5782214287960207E-2</v>
      </c>
      <c r="AM47" s="17"/>
      <c r="AN47" s="17">
        <v>2.5820832205062601E-2</v>
      </c>
      <c r="AO47" s="17">
        <v>6.2768033696631196E-3</v>
      </c>
      <c r="AP47" s="17">
        <v>1.3984685369658601E-2</v>
      </c>
      <c r="AQ47" s="17">
        <v>8.3140077076518298E-2</v>
      </c>
      <c r="AR47" s="17"/>
      <c r="AS47" s="17">
        <v>1.6935317552953199E-2</v>
      </c>
      <c r="AT47" s="17">
        <v>6.0042105440650001E-2</v>
      </c>
    </row>
    <row r="48" spans="2:46" x14ac:dyDescent="0.5">
      <c r="B48" t="s">
        <v>93</v>
      </c>
      <c r="C48" s="17">
        <v>0.407479527465202</v>
      </c>
      <c r="D48" s="17">
        <v>0.42557210679803498</v>
      </c>
      <c r="E48" s="17">
        <v>0.391920549313794</v>
      </c>
      <c r="F48" s="17"/>
      <c r="G48" s="17">
        <v>0.35812021951018802</v>
      </c>
      <c r="H48" s="17">
        <v>0.399739594797974</v>
      </c>
      <c r="I48" s="17">
        <v>0.38677702136414199</v>
      </c>
      <c r="J48" s="17">
        <v>0.41364645654819499</v>
      </c>
      <c r="K48" s="17">
        <v>0.40951953499050398</v>
      </c>
      <c r="L48" s="17">
        <v>0.41913767938242502</v>
      </c>
      <c r="M48" s="17">
        <v>0.42093754617558898</v>
      </c>
      <c r="N48" s="17">
        <v>0.42375988995663</v>
      </c>
      <c r="O48" s="17">
        <v>0.451302196023667</v>
      </c>
      <c r="P48" s="17">
        <v>0.44296278325785599</v>
      </c>
      <c r="Q48" s="17">
        <v>0.33696302409902301</v>
      </c>
      <c r="R48" s="17">
        <v>0.489940240764771</v>
      </c>
      <c r="S48" s="17"/>
      <c r="T48" s="17">
        <v>0.46168321665548401</v>
      </c>
      <c r="U48" s="17">
        <v>0.42313168631234399</v>
      </c>
      <c r="V48" s="17">
        <v>0.39378597941506599</v>
      </c>
      <c r="W48" s="17">
        <v>0.35062346797155702</v>
      </c>
      <c r="X48" s="17"/>
      <c r="Y48" s="17">
        <v>0.342637843295238</v>
      </c>
      <c r="Z48" s="17">
        <v>0.33071990996265699</v>
      </c>
      <c r="AA48" s="17">
        <v>0.38512213526183497</v>
      </c>
      <c r="AB48" s="17">
        <v>0.41409765216535599</v>
      </c>
      <c r="AC48" s="17">
        <v>0.56513681032079099</v>
      </c>
      <c r="AD48" s="17">
        <v>0.57563067580989902</v>
      </c>
      <c r="AE48" s="17"/>
      <c r="AF48" s="17" t="s">
        <v>77</v>
      </c>
      <c r="AG48" s="17">
        <v>0.55231952784131999</v>
      </c>
      <c r="AH48" s="17">
        <v>0.39842141859160801</v>
      </c>
      <c r="AI48" s="17"/>
      <c r="AJ48" s="17">
        <v>0.44958224952921899</v>
      </c>
      <c r="AK48" s="17">
        <v>0.40373295930275799</v>
      </c>
      <c r="AL48" s="17">
        <v>0.29658535257315799</v>
      </c>
      <c r="AM48" s="17"/>
      <c r="AN48" s="17">
        <v>0.452551109647016</v>
      </c>
      <c r="AO48" s="17">
        <v>0.45972242646663303</v>
      </c>
      <c r="AP48" s="17">
        <v>0.55908633352739201</v>
      </c>
      <c r="AQ48" s="17">
        <v>0.23445574453004001</v>
      </c>
      <c r="AR48" s="17"/>
      <c r="AS48" s="17">
        <v>0.439925257249624</v>
      </c>
      <c r="AT48" s="17">
        <v>0.468860833425498</v>
      </c>
    </row>
    <row r="49" spans="2:46" x14ac:dyDescent="0.5">
      <c r="B49" t="s">
        <v>94</v>
      </c>
      <c r="C49" s="17">
        <v>0.21849695509325301</v>
      </c>
      <c r="D49" s="17">
        <v>0.22256235490536799</v>
      </c>
      <c r="E49" s="17">
        <v>0.21426576774310899</v>
      </c>
      <c r="F49" s="17"/>
      <c r="G49" s="17">
        <v>0.25748887116496599</v>
      </c>
      <c r="H49" s="17">
        <v>0.238137289519324</v>
      </c>
      <c r="I49" s="17">
        <v>0.21645157349536501</v>
      </c>
      <c r="J49" s="17">
        <v>0.22799728098855901</v>
      </c>
      <c r="K49" s="17">
        <v>0.204940032837131</v>
      </c>
      <c r="L49" s="17">
        <v>0.177465296654084</v>
      </c>
      <c r="M49" s="17">
        <v>0.22790648309221101</v>
      </c>
      <c r="N49" s="17">
        <v>0.16437063043153799</v>
      </c>
      <c r="O49" s="17">
        <v>0.20017651072857801</v>
      </c>
      <c r="P49" s="17">
        <v>0.184965655328546</v>
      </c>
      <c r="Q49" s="17">
        <v>0.297545383464905</v>
      </c>
      <c r="R49" s="17">
        <v>0.149427865025962</v>
      </c>
      <c r="S49" s="17"/>
      <c r="T49" s="17">
        <v>0.206492679480546</v>
      </c>
      <c r="U49" s="17">
        <v>0.21088165914735199</v>
      </c>
      <c r="V49" s="17">
        <v>0.23944719144698801</v>
      </c>
      <c r="W49" s="17">
        <v>0.219256449733193</v>
      </c>
      <c r="X49" s="17"/>
      <c r="Y49" s="17">
        <v>0.26618029482015698</v>
      </c>
      <c r="Z49" s="17">
        <v>0.29466892032564401</v>
      </c>
      <c r="AA49" s="17">
        <v>0.228168183147517</v>
      </c>
      <c r="AB49" s="17">
        <v>0.20277392666344399</v>
      </c>
      <c r="AC49" s="17">
        <v>8.9694043710015894E-2</v>
      </c>
      <c r="AD49" s="17">
        <v>0.12321434819572399</v>
      </c>
      <c r="AE49" s="17"/>
      <c r="AF49" s="17" t="s">
        <v>77</v>
      </c>
      <c r="AG49" s="17">
        <v>0.103412218002952</v>
      </c>
      <c r="AH49" s="17">
        <v>0.225694207755127</v>
      </c>
      <c r="AI49" s="17"/>
      <c r="AJ49" s="17">
        <v>0.21269293143892601</v>
      </c>
      <c r="AK49" s="17">
        <v>0.225219191276568</v>
      </c>
      <c r="AL49" s="17">
        <v>0.227276187393016</v>
      </c>
      <c r="AM49" s="17"/>
      <c r="AN49" s="17">
        <v>0.20124858849570901</v>
      </c>
      <c r="AO49" s="17">
        <v>0.19590175402226201</v>
      </c>
      <c r="AP49" s="17">
        <v>0.15295338134657199</v>
      </c>
      <c r="AQ49" s="17">
        <v>0.29484096428189799</v>
      </c>
      <c r="AR49" s="17"/>
      <c r="AS49" s="17">
        <v>0.20624496522039501</v>
      </c>
      <c r="AT49" s="17">
        <v>7.5639047312361304E-2</v>
      </c>
    </row>
    <row r="50" spans="2:46" x14ac:dyDescent="0.5">
      <c r="B50" t="s">
        <v>95</v>
      </c>
      <c r="C50" s="17">
        <v>0.18898257237194899</v>
      </c>
      <c r="D50" s="17">
        <v>0.20300975189266701</v>
      </c>
      <c r="E50" s="17">
        <v>0.17765478157068501</v>
      </c>
      <c r="F50" s="17"/>
      <c r="G50" s="17">
        <v>0.100631348345222</v>
      </c>
      <c r="H50" s="17">
        <v>0.16160230527864999</v>
      </c>
      <c r="I50" s="17">
        <v>0.17032544786877701</v>
      </c>
      <c r="J50" s="17">
        <v>0.185649175559637</v>
      </c>
      <c r="K50" s="17">
        <v>0.20457950215337301</v>
      </c>
      <c r="L50" s="17">
        <v>0.24167238272833999</v>
      </c>
      <c r="M50" s="17">
        <v>0.193031063083378</v>
      </c>
      <c r="N50" s="17">
        <v>0.25938925952509201</v>
      </c>
      <c r="O50" s="17">
        <v>0.251125685295088</v>
      </c>
      <c r="P50" s="17">
        <v>0.25799712792931001</v>
      </c>
      <c r="Q50" s="17">
        <v>3.9417640634117797E-2</v>
      </c>
      <c r="R50" s="17">
        <v>0.34051237573880899</v>
      </c>
      <c r="S50" s="17"/>
      <c r="T50" s="17">
        <v>0.255190537174937</v>
      </c>
      <c r="U50" s="17">
        <v>0.212250027164991</v>
      </c>
      <c r="V50" s="17">
        <v>0.15433878796807801</v>
      </c>
      <c r="W50" s="17">
        <v>0.131367018238365</v>
      </c>
      <c r="X50" s="17"/>
      <c r="Y50" s="17">
        <v>7.6457548475080697E-2</v>
      </c>
      <c r="Z50" s="17">
        <v>3.6050989637013302E-2</v>
      </c>
      <c r="AA50" s="17">
        <v>0.15695395211431801</v>
      </c>
      <c r="AB50" s="17">
        <v>0.211323725501912</v>
      </c>
      <c r="AC50" s="17">
        <v>0.475442766610776</v>
      </c>
      <c r="AD50" s="17">
        <v>0.452416327614175</v>
      </c>
      <c r="AE50" s="17"/>
      <c r="AF50" s="17" t="s">
        <v>77</v>
      </c>
      <c r="AG50" s="17">
        <v>0.44890730983836802</v>
      </c>
      <c r="AH50" s="17">
        <v>0.17272721083648099</v>
      </c>
      <c r="AI50" s="17"/>
      <c r="AJ50" s="17">
        <v>0.23688931809029301</v>
      </c>
      <c r="AK50" s="17">
        <v>0.17851376802619001</v>
      </c>
      <c r="AL50" s="17">
        <v>6.9309165180141602E-2</v>
      </c>
      <c r="AM50" s="17"/>
      <c r="AN50" s="17">
        <v>0.25130252115130702</v>
      </c>
      <c r="AO50" s="17">
        <v>0.26382067244437102</v>
      </c>
      <c r="AP50" s="17">
        <v>0.40613295218082002</v>
      </c>
      <c r="AQ50" s="17">
        <v>-6.0385219751858503E-2</v>
      </c>
      <c r="AR50" s="17"/>
      <c r="AS50" s="17">
        <v>0.23368029202922899</v>
      </c>
      <c r="AT50" s="17">
        <v>0.39322178611313702</v>
      </c>
    </row>
    <row r="51" spans="2:46" x14ac:dyDescent="0.5">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row>
    <row r="52" spans="2:46" x14ac:dyDescent="0.5">
      <c r="B52" s="6" t="s">
        <v>99</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row>
    <row r="53" spans="2:46" x14ac:dyDescent="0.5">
      <c r="B53" s="24" t="s">
        <v>97</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row>
    <row r="54" spans="2:46" x14ac:dyDescent="0.5">
      <c r="B54" t="s">
        <v>87</v>
      </c>
      <c r="C54" s="17">
        <v>0.18712995764837001</v>
      </c>
      <c r="D54" s="17">
        <v>0.216741827553593</v>
      </c>
      <c r="E54" s="17">
        <v>0.15978948869242801</v>
      </c>
      <c r="F54" s="17"/>
      <c r="G54" s="17">
        <v>0.20044965394603001</v>
      </c>
      <c r="H54" s="17">
        <v>0.154895339514487</v>
      </c>
      <c r="I54" s="17">
        <v>0.17414553094087301</v>
      </c>
      <c r="J54" s="17">
        <v>0.19128341935622301</v>
      </c>
      <c r="K54" s="17">
        <v>0.199598117673046</v>
      </c>
      <c r="L54" s="17">
        <v>0.16642550523338101</v>
      </c>
      <c r="M54" s="17">
        <v>0.245630678042426</v>
      </c>
      <c r="N54" s="17">
        <v>0.16836571568387601</v>
      </c>
      <c r="O54" s="17">
        <v>0.21521904368692499</v>
      </c>
      <c r="P54" s="17">
        <v>0.148554052982902</v>
      </c>
      <c r="Q54" s="17">
        <v>0.203227133580895</v>
      </c>
      <c r="R54" s="17">
        <v>0.17200144806775</v>
      </c>
      <c r="S54" s="17"/>
      <c r="T54" s="17">
        <v>0.25214813737743802</v>
      </c>
      <c r="U54" s="17">
        <v>0.18111636167214501</v>
      </c>
      <c r="V54" s="17">
        <v>0.163349787189148</v>
      </c>
      <c r="W54" s="17">
        <v>0.148955375630767</v>
      </c>
      <c r="X54" s="17"/>
      <c r="Y54" s="17">
        <v>0.16787822730919699</v>
      </c>
      <c r="Z54" s="17">
        <v>0.187394120537999</v>
      </c>
      <c r="AA54" s="17">
        <v>0.20149259992245699</v>
      </c>
      <c r="AB54" s="17">
        <v>0.167275211660146</v>
      </c>
      <c r="AC54" s="17">
        <v>0.219197702001525</v>
      </c>
      <c r="AD54" s="17">
        <v>0.183003354500541</v>
      </c>
      <c r="AE54" s="17"/>
      <c r="AF54" s="17" t="s">
        <v>77</v>
      </c>
      <c r="AG54" s="17">
        <v>0.20310109652723601</v>
      </c>
      <c r="AH54" s="17">
        <v>0.186131142994791</v>
      </c>
      <c r="AI54" s="17"/>
      <c r="AJ54" s="17">
        <v>0.225033681005819</v>
      </c>
      <c r="AK54" s="17">
        <v>0.163508500634893</v>
      </c>
      <c r="AL54" s="17">
        <v>0.108530096545105</v>
      </c>
      <c r="AM54" s="17"/>
      <c r="AN54" s="17">
        <v>0.201137269498111</v>
      </c>
      <c r="AO54" s="17">
        <v>0.18499251140853701</v>
      </c>
      <c r="AP54" s="17">
        <v>0.31897956375418401</v>
      </c>
      <c r="AQ54" s="17">
        <v>0.10107624627895501</v>
      </c>
      <c r="AR54" s="17"/>
      <c r="AS54" s="17">
        <v>0.24951452106267799</v>
      </c>
      <c r="AT54" s="17">
        <v>0.13040243919636099</v>
      </c>
    </row>
    <row r="55" spans="2:46" x14ac:dyDescent="0.5">
      <c r="B55" t="s">
        <v>88</v>
      </c>
      <c r="C55" s="17">
        <v>0.41266398657067699</v>
      </c>
      <c r="D55" s="17">
        <v>0.41227286090905002</v>
      </c>
      <c r="E55" s="17">
        <v>0.41416084899517902</v>
      </c>
      <c r="F55" s="17"/>
      <c r="G55" s="17">
        <v>0.41754808093872597</v>
      </c>
      <c r="H55" s="17">
        <v>0.42367568864057598</v>
      </c>
      <c r="I55" s="17">
        <v>0.44540180353509301</v>
      </c>
      <c r="J55" s="17">
        <v>0.37715396264539203</v>
      </c>
      <c r="K55" s="17">
        <v>0.38106183027757901</v>
      </c>
      <c r="L55" s="17">
        <v>0.42993368758932199</v>
      </c>
      <c r="M55" s="17">
        <v>0.38168665505285898</v>
      </c>
      <c r="N55" s="17">
        <v>0.41740846181584401</v>
      </c>
      <c r="O55" s="17">
        <v>0.43337165608537398</v>
      </c>
      <c r="P55" s="17">
        <v>0.411544871606215</v>
      </c>
      <c r="Q55" s="17">
        <v>0.38453339839647299</v>
      </c>
      <c r="R55" s="17">
        <v>0.41586303151909199</v>
      </c>
      <c r="S55" s="17"/>
      <c r="T55" s="17">
        <v>0.43804964816160202</v>
      </c>
      <c r="U55" s="17">
        <v>0.43632062497829699</v>
      </c>
      <c r="V55" s="17">
        <v>0.43977607680617897</v>
      </c>
      <c r="W55" s="17">
        <v>0.33449797898994199</v>
      </c>
      <c r="X55" s="17"/>
      <c r="Y55" s="17">
        <v>0.35826286524360401</v>
      </c>
      <c r="Z55" s="17">
        <v>0.37799610212914603</v>
      </c>
      <c r="AA55" s="17">
        <v>0.39671432937770901</v>
      </c>
      <c r="AB55" s="17">
        <v>0.452499818115151</v>
      </c>
      <c r="AC55" s="17">
        <v>0.46297121536382801</v>
      </c>
      <c r="AD55" s="17">
        <v>0.50411321768544104</v>
      </c>
      <c r="AE55" s="17"/>
      <c r="AF55" s="17" t="s">
        <v>77</v>
      </c>
      <c r="AG55" s="17">
        <v>0.42200882627877201</v>
      </c>
      <c r="AH55" s="17">
        <v>0.412079572215096</v>
      </c>
      <c r="AI55" s="17"/>
      <c r="AJ55" s="17">
        <v>0.43495028026796101</v>
      </c>
      <c r="AK55" s="17">
        <v>0.44062499455066301</v>
      </c>
      <c r="AL55" s="17">
        <v>0.32256183365477198</v>
      </c>
      <c r="AM55" s="17"/>
      <c r="AN55" s="17">
        <v>0.44159713727677602</v>
      </c>
      <c r="AO55" s="17">
        <v>0.46121471373997902</v>
      </c>
      <c r="AP55" s="17">
        <v>0.47619128774696001</v>
      </c>
      <c r="AQ55" s="17">
        <v>0.33173917182388102</v>
      </c>
      <c r="AR55" s="17"/>
      <c r="AS55" s="17">
        <v>0.41918434458195603</v>
      </c>
      <c r="AT55" s="17">
        <v>0.43880264851383799</v>
      </c>
    </row>
    <row r="56" spans="2:46" x14ac:dyDescent="0.5">
      <c r="B56" t="s">
        <v>89</v>
      </c>
      <c r="C56" s="17">
        <v>0.245544032606761</v>
      </c>
      <c r="D56" s="17">
        <v>0.224694391387392</v>
      </c>
      <c r="E56" s="17">
        <v>0.265721383179719</v>
      </c>
      <c r="F56" s="17"/>
      <c r="G56" s="17">
        <v>0.24907125497490801</v>
      </c>
      <c r="H56" s="17">
        <v>0.23706316883058601</v>
      </c>
      <c r="I56" s="17">
        <v>0.23153026362763199</v>
      </c>
      <c r="J56" s="17">
        <v>0.29906106091193302</v>
      </c>
      <c r="K56" s="17">
        <v>0.29873501087425602</v>
      </c>
      <c r="L56" s="17">
        <v>0.23765495391942301</v>
      </c>
      <c r="M56" s="17">
        <v>0.224594590726161</v>
      </c>
      <c r="N56" s="17">
        <v>0.164913051787906</v>
      </c>
      <c r="O56" s="17">
        <v>0.206080072062886</v>
      </c>
      <c r="P56" s="17">
        <v>0.27805182087244501</v>
      </c>
      <c r="Q56" s="17">
        <v>0.25553457712349398</v>
      </c>
      <c r="R56" s="17">
        <v>0.235732775988064</v>
      </c>
      <c r="S56" s="17"/>
      <c r="T56" s="17">
        <v>0.18632491360442699</v>
      </c>
      <c r="U56" s="17">
        <v>0.23647965199961801</v>
      </c>
      <c r="V56" s="17">
        <v>0.25820564096912602</v>
      </c>
      <c r="W56" s="17">
        <v>0.308533513611355</v>
      </c>
      <c r="X56" s="17"/>
      <c r="Y56" s="17">
        <v>0.262478944756318</v>
      </c>
      <c r="Z56" s="17">
        <v>0.24745483387328199</v>
      </c>
      <c r="AA56" s="17">
        <v>0.232450567639188</v>
      </c>
      <c r="AB56" s="17">
        <v>0.26283802593049799</v>
      </c>
      <c r="AC56" s="17">
        <v>0.21870467171175201</v>
      </c>
      <c r="AD56" s="17">
        <v>0.238761168804204</v>
      </c>
      <c r="AE56" s="17"/>
      <c r="AF56" s="17" t="s">
        <v>77</v>
      </c>
      <c r="AG56" s="17">
        <v>0.24767489240986101</v>
      </c>
      <c r="AH56" s="17">
        <v>0.24541077135268299</v>
      </c>
      <c r="AI56" s="17"/>
      <c r="AJ56" s="17">
        <v>0.21481949981050399</v>
      </c>
      <c r="AK56" s="17">
        <v>0.248608467038855</v>
      </c>
      <c r="AL56" s="17">
        <v>0.32612278666322603</v>
      </c>
      <c r="AM56" s="17"/>
      <c r="AN56" s="17">
        <v>0.22896603414230801</v>
      </c>
      <c r="AO56" s="17">
        <v>0.21531480100723899</v>
      </c>
      <c r="AP56" s="17">
        <v>0.13467494455221701</v>
      </c>
      <c r="AQ56" s="17">
        <v>0.33187221616565399</v>
      </c>
      <c r="AR56" s="17"/>
      <c r="AS56" s="17">
        <v>0.194662880017581</v>
      </c>
      <c r="AT56" s="17">
        <v>0.26598141574531797</v>
      </c>
    </row>
    <row r="57" spans="2:46" x14ac:dyDescent="0.5">
      <c r="B57" t="s">
        <v>90</v>
      </c>
      <c r="C57" s="17">
        <v>8.8696929843836897E-2</v>
      </c>
      <c r="D57" s="17">
        <v>7.6914332616492498E-2</v>
      </c>
      <c r="E57" s="17">
        <v>9.8056590155942702E-2</v>
      </c>
      <c r="F57" s="17"/>
      <c r="G57" s="17">
        <v>6.08212570569754E-2</v>
      </c>
      <c r="H57" s="17">
        <v>0.12991154327356999</v>
      </c>
      <c r="I57" s="17">
        <v>9.4933478044256295E-2</v>
      </c>
      <c r="J57" s="17">
        <v>7.6542814097209796E-2</v>
      </c>
      <c r="K57" s="17">
        <v>7.3807596317765803E-2</v>
      </c>
      <c r="L57" s="17">
        <v>0.100609874082859</v>
      </c>
      <c r="M57" s="17">
        <v>6.1809418335154298E-2</v>
      </c>
      <c r="N57" s="17">
        <v>0.168763338838405</v>
      </c>
      <c r="O57" s="17">
        <v>9.8488900931581705E-2</v>
      </c>
      <c r="P57" s="17">
        <v>7.1946355327358602E-2</v>
      </c>
      <c r="Q57" s="17">
        <v>5.1365980252419501E-2</v>
      </c>
      <c r="R57" s="17">
        <v>0.11391630906351601</v>
      </c>
      <c r="S57" s="17"/>
      <c r="T57" s="17">
        <v>7.8533077664417597E-2</v>
      </c>
      <c r="U57" s="17">
        <v>7.4827304693836402E-2</v>
      </c>
      <c r="V57" s="17">
        <v>8.9503974585631793E-2</v>
      </c>
      <c r="W57" s="17">
        <v>0.110981713160935</v>
      </c>
      <c r="X57" s="17"/>
      <c r="Y57" s="17">
        <v>0.118057814788788</v>
      </c>
      <c r="Z57" s="17">
        <v>9.8899199295296003E-2</v>
      </c>
      <c r="AA57" s="17">
        <v>0.105717177693421</v>
      </c>
      <c r="AB57" s="17">
        <v>6.5389380979373704E-2</v>
      </c>
      <c r="AC57" s="17">
        <v>5.7865403262094398E-2</v>
      </c>
      <c r="AD57" s="17">
        <v>5.7674211968329898E-2</v>
      </c>
      <c r="AE57" s="17"/>
      <c r="AF57" s="17" t="s">
        <v>77</v>
      </c>
      <c r="AG57" s="17">
        <v>7.7355863948990106E-2</v>
      </c>
      <c r="AH57" s="17">
        <v>8.9406185638861504E-2</v>
      </c>
      <c r="AI57" s="17"/>
      <c r="AJ57" s="17">
        <v>8.0998047526069594E-2</v>
      </c>
      <c r="AK57" s="17">
        <v>8.7983110496825306E-2</v>
      </c>
      <c r="AL57" s="17">
        <v>0.11044202030924299</v>
      </c>
      <c r="AM57" s="17"/>
      <c r="AN57" s="17">
        <v>7.7256232049577794E-2</v>
      </c>
      <c r="AO57" s="17">
        <v>8.1815516197926902E-2</v>
      </c>
      <c r="AP57" s="17">
        <v>5.8958783380520699E-2</v>
      </c>
      <c r="AQ57" s="17">
        <v>0.123645056836046</v>
      </c>
      <c r="AR57" s="17"/>
      <c r="AS57" s="17">
        <v>9.2509269607195799E-2</v>
      </c>
      <c r="AT57" s="17">
        <v>8.7764442776515503E-2</v>
      </c>
    </row>
    <row r="58" spans="2:46" x14ac:dyDescent="0.5">
      <c r="B58" t="s">
        <v>91</v>
      </c>
      <c r="C58" s="17">
        <v>3.7634643617161602E-2</v>
      </c>
      <c r="D58" s="17">
        <v>4.4610041534498997E-2</v>
      </c>
      <c r="E58" s="17">
        <v>3.0309999944572601E-2</v>
      </c>
      <c r="F58" s="17"/>
      <c r="G58" s="17">
        <v>3.6977399843360299E-2</v>
      </c>
      <c r="H58" s="17">
        <v>4.1979586840957803E-2</v>
      </c>
      <c r="I58" s="17">
        <v>1.0663062807162201E-2</v>
      </c>
      <c r="J58" s="17">
        <v>2.05913032006186E-2</v>
      </c>
      <c r="K58" s="17">
        <v>3.5191672012423202E-2</v>
      </c>
      <c r="L58" s="17">
        <v>3.8656034075399297E-2</v>
      </c>
      <c r="M58" s="17">
        <v>3.9321205107508798E-2</v>
      </c>
      <c r="N58" s="17">
        <v>5.68347199751063E-2</v>
      </c>
      <c r="O58" s="17">
        <v>2.3631735477712201E-2</v>
      </c>
      <c r="P58" s="17">
        <v>6.8608250283149999E-2</v>
      </c>
      <c r="Q58" s="17">
        <v>6.4424305573188401E-2</v>
      </c>
      <c r="R58" s="17">
        <v>3.7283029571263199E-2</v>
      </c>
      <c r="S58" s="17"/>
      <c r="T58" s="17">
        <v>3.3633597213252701E-2</v>
      </c>
      <c r="U58" s="17">
        <v>3.8834300565423398E-2</v>
      </c>
      <c r="V58" s="17">
        <v>3.0694133747726001E-2</v>
      </c>
      <c r="W58" s="17">
        <v>4.75919682800078E-2</v>
      </c>
      <c r="X58" s="17"/>
      <c r="Y58" s="17">
        <v>5.4825572586877702E-2</v>
      </c>
      <c r="Z58" s="17">
        <v>5.1409789605946603E-2</v>
      </c>
      <c r="AA58" s="17">
        <v>3.5875941133835798E-2</v>
      </c>
      <c r="AB58" s="17">
        <v>3.03138484420768E-2</v>
      </c>
      <c r="AC58" s="17">
        <v>2.00733424091574E-2</v>
      </c>
      <c r="AD58" s="17">
        <v>8.4182013349769092E-3</v>
      </c>
      <c r="AE58" s="17"/>
      <c r="AF58" s="17" t="s">
        <v>77</v>
      </c>
      <c r="AG58" s="17">
        <v>2.1190057228021201E-2</v>
      </c>
      <c r="AH58" s="17">
        <v>3.8663067074129497E-2</v>
      </c>
      <c r="AI58" s="17"/>
      <c r="AJ58" s="17">
        <v>3.00122371343579E-2</v>
      </c>
      <c r="AK58" s="17">
        <v>3.5808681181052002E-2</v>
      </c>
      <c r="AL58" s="17">
        <v>6.0337469338757901E-2</v>
      </c>
      <c r="AM58" s="17"/>
      <c r="AN58" s="17">
        <v>3.33542526793527E-2</v>
      </c>
      <c r="AO58" s="17">
        <v>5.0385654276654597E-2</v>
      </c>
      <c r="AP58" s="17">
        <v>8.5985091204775592E-3</v>
      </c>
      <c r="AQ58" s="17">
        <v>5.5551076607777097E-2</v>
      </c>
      <c r="AR58" s="17"/>
      <c r="AS58" s="17">
        <v>3.5531387992987801E-2</v>
      </c>
      <c r="AT58" s="17">
        <v>4.1874265244685002E-2</v>
      </c>
    </row>
    <row r="59" spans="2:46" x14ac:dyDescent="0.5">
      <c r="B59" t="s">
        <v>92</v>
      </c>
      <c r="C59" s="17">
        <v>2.8330449713193401E-2</v>
      </c>
      <c r="D59" s="17">
        <v>2.4766545998973499E-2</v>
      </c>
      <c r="E59" s="17">
        <v>3.1961689032159103E-2</v>
      </c>
      <c r="F59" s="17"/>
      <c r="G59" s="17">
        <v>3.5132353239999498E-2</v>
      </c>
      <c r="H59" s="17">
        <v>1.24746728998242E-2</v>
      </c>
      <c r="I59" s="17">
        <v>4.3325861044983899E-2</v>
      </c>
      <c r="J59" s="17">
        <v>3.5367439788623001E-2</v>
      </c>
      <c r="K59" s="17">
        <v>1.1605772844929E-2</v>
      </c>
      <c r="L59" s="17">
        <v>2.67199450996164E-2</v>
      </c>
      <c r="M59" s="17">
        <v>4.6957452735890901E-2</v>
      </c>
      <c r="N59" s="17">
        <v>2.3714711898862199E-2</v>
      </c>
      <c r="O59" s="17">
        <v>2.3208591755521601E-2</v>
      </c>
      <c r="P59" s="17">
        <v>2.1294648927929E-2</v>
      </c>
      <c r="Q59" s="17">
        <v>4.0914605073529599E-2</v>
      </c>
      <c r="R59" s="17">
        <v>2.52034057903146E-2</v>
      </c>
      <c r="S59" s="17"/>
      <c r="T59" s="17">
        <v>1.13106259788621E-2</v>
      </c>
      <c r="U59" s="17">
        <v>3.2421756090680397E-2</v>
      </c>
      <c r="V59" s="17">
        <v>1.8470386702189201E-2</v>
      </c>
      <c r="W59" s="17">
        <v>4.9439450326994303E-2</v>
      </c>
      <c r="X59" s="17"/>
      <c r="Y59" s="17">
        <v>3.84965753152147E-2</v>
      </c>
      <c r="Z59" s="17">
        <v>3.6845954558330299E-2</v>
      </c>
      <c r="AA59" s="17">
        <v>2.7749384233389601E-2</v>
      </c>
      <c r="AB59" s="17">
        <v>2.1683714872754101E-2</v>
      </c>
      <c r="AC59" s="17">
        <v>2.1187665251642701E-2</v>
      </c>
      <c r="AD59" s="17">
        <v>8.0298457065075997E-3</v>
      </c>
      <c r="AE59" s="17"/>
      <c r="AF59" s="17" t="s">
        <v>77</v>
      </c>
      <c r="AG59" s="17">
        <v>2.86692636071205E-2</v>
      </c>
      <c r="AH59" s="17">
        <v>2.8309260724439501E-2</v>
      </c>
      <c r="AI59" s="17"/>
      <c r="AJ59" s="17">
        <v>1.41862542552889E-2</v>
      </c>
      <c r="AK59" s="17">
        <v>2.3466246097711699E-2</v>
      </c>
      <c r="AL59" s="17">
        <v>7.2005793488896602E-2</v>
      </c>
      <c r="AM59" s="17"/>
      <c r="AN59" s="17">
        <v>1.7689074353874502E-2</v>
      </c>
      <c r="AO59" s="17">
        <v>6.2768033696631196E-3</v>
      </c>
      <c r="AP59" s="17">
        <v>2.5969114456405001E-3</v>
      </c>
      <c r="AQ59" s="17">
        <v>5.6116232287687098E-2</v>
      </c>
      <c r="AR59" s="17"/>
      <c r="AS59" s="17">
        <v>8.5975967376002195E-3</v>
      </c>
      <c r="AT59" s="17">
        <v>3.51747885232827E-2</v>
      </c>
    </row>
    <row r="60" spans="2:46" x14ac:dyDescent="0.5">
      <c r="B60" t="s">
        <v>93</v>
      </c>
      <c r="C60" s="17">
        <v>0.59979394421904697</v>
      </c>
      <c r="D60" s="17">
        <v>0.62901468846264297</v>
      </c>
      <c r="E60" s="17">
        <v>0.57395033768760695</v>
      </c>
      <c r="F60" s="17"/>
      <c r="G60" s="17">
        <v>0.61799773488475596</v>
      </c>
      <c r="H60" s="17">
        <v>0.57857102815506301</v>
      </c>
      <c r="I60" s="17">
        <v>0.61954733447596499</v>
      </c>
      <c r="J60" s="17">
        <v>0.56843738200161498</v>
      </c>
      <c r="K60" s="17">
        <v>0.58065994795062603</v>
      </c>
      <c r="L60" s="17">
        <v>0.596359192822703</v>
      </c>
      <c r="M60" s="17">
        <v>0.62731733309528503</v>
      </c>
      <c r="N60" s="17">
        <v>0.58577417749972005</v>
      </c>
      <c r="O60" s="17">
        <v>0.648590699772299</v>
      </c>
      <c r="P60" s="17">
        <v>0.56009892458911803</v>
      </c>
      <c r="Q60" s="17">
        <v>0.58776053197736799</v>
      </c>
      <c r="R60" s="17">
        <v>0.58786447958684196</v>
      </c>
      <c r="S60" s="17"/>
      <c r="T60" s="17">
        <v>0.69019778553903999</v>
      </c>
      <c r="U60" s="17">
        <v>0.617436986650442</v>
      </c>
      <c r="V60" s="17">
        <v>0.60312586399532697</v>
      </c>
      <c r="W60" s="17">
        <v>0.48345335462070899</v>
      </c>
      <c r="X60" s="17"/>
      <c r="Y60" s="17">
        <v>0.52614109255280095</v>
      </c>
      <c r="Z60" s="17">
        <v>0.565390222667145</v>
      </c>
      <c r="AA60" s="17">
        <v>0.59820692930016595</v>
      </c>
      <c r="AB60" s="17">
        <v>0.61977502977529697</v>
      </c>
      <c r="AC60" s="17">
        <v>0.68216891736535301</v>
      </c>
      <c r="AD60" s="17">
        <v>0.68711657218598199</v>
      </c>
      <c r="AE60" s="17"/>
      <c r="AF60" s="17" t="s">
        <v>77</v>
      </c>
      <c r="AG60" s="17">
        <v>0.62510992280600697</v>
      </c>
      <c r="AH60" s="17">
        <v>0.598210715209886</v>
      </c>
      <c r="AI60" s="17"/>
      <c r="AJ60" s="17">
        <v>0.65998396127378001</v>
      </c>
      <c r="AK60" s="17">
        <v>0.60413349518555604</v>
      </c>
      <c r="AL60" s="17">
        <v>0.43109193019987702</v>
      </c>
      <c r="AM60" s="17"/>
      <c r="AN60" s="17">
        <v>0.64273440677488702</v>
      </c>
      <c r="AO60" s="17">
        <v>0.64620722514851603</v>
      </c>
      <c r="AP60" s="17">
        <v>0.79517085150114397</v>
      </c>
      <c r="AQ60" s="17">
        <v>0.43281541810283602</v>
      </c>
      <c r="AR60" s="17"/>
      <c r="AS60" s="17">
        <v>0.66869886564463499</v>
      </c>
      <c r="AT60" s="17">
        <v>0.56920508771019795</v>
      </c>
    </row>
    <row r="61" spans="2:46" x14ac:dyDescent="0.5">
      <c r="B61" t="s">
        <v>94</v>
      </c>
      <c r="C61" s="17">
        <v>0.12633157346099799</v>
      </c>
      <c r="D61" s="17">
        <v>0.121524374150991</v>
      </c>
      <c r="E61" s="17">
        <v>0.12836659010051499</v>
      </c>
      <c r="F61" s="17"/>
      <c r="G61" s="17">
        <v>9.7798656900335706E-2</v>
      </c>
      <c r="H61" s="17">
        <v>0.171891130114527</v>
      </c>
      <c r="I61" s="17">
        <v>0.10559654085141899</v>
      </c>
      <c r="J61" s="17">
        <v>9.7134117297828407E-2</v>
      </c>
      <c r="K61" s="17">
        <v>0.108999268330189</v>
      </c>
      <c r="L61" s="17">
        <v>0.13926590815825801</v>
      </c>
      <c r="M61" s="17">
        <v>0.10113062344266301</v>
      </c>
      <c r="N61" s="17">
        <v>0.225598058813511</v>
      </c>
      <c r="O61" s="17">
        <v>0.12212063640929401</v>
      </c>
      <c r="P61" s="17">
        <v>0.140554605610509</v>
      </c>
      <c r="Q61" s="17">
        <v>0.11579028582560801</v>
      </c>
      <c r="R61" s="17">
        <v>0.15119933863478</v>
      </c>
      <c r="S61" s="17"/>
      <c r="T61" s="17">
        <v>0.11216667487767</v>
      </c>
      <c r="U61" s="17">
        <v>0.11366160525926</v>
      </c>
      <c r="V61" s="17">
        <v>0.12019810833335801</v>
      </c>
      <c r="W61" s="17">
        <v>0.158573681440943</v>
      </c>
      <c r="X61" s="17"/>
      <c r="Y61" s="17">
        <v>0.172883387375666</v>
      </c>
      <c r="Z61" s="17">
        <v>0.150308988901243</v>
      </c>
      <c r="AA61" s="17">
        <v>0.141593118827257</v>
      </c>
      <c r="AB61" s="17">
        <v>9.57032294214505E-2</v>
      </c>
      <c r="AC61" s="17">
        <v>7.7938745671251794E-2</v>
      </c>
      <c r="AD61" s="17">
        <v>6.6092413303306799E-2</v>
      </c>
      <c r="AE61" s="17"/>
      <c r="AF61" s="17" t="s">
        <v>77</v>
      </c>
      <c r="AG61" s="17">
        <v>9.85459211770114E-2</v>
      </c>
      <c r="AH61" s="17">
        <v>0.12806925271299099</v>
      </c>
      <c r="AI61" s="17"/>
      <c r="AJ61" s="17">
        <v>0.111010284660428</v>
      </c>
      <c r="AK61" s="17">
        <v>0.123791791677877</v>
      </c>
      <c r="AL61" s="17">
        <v>0.17077948964800099</v>
      </c>
      <c r="AM61" s="17"/>
      <c r="AN61" s="17">
        <v>0.11061048472892999</v>
      </c>
      <c r="AO61" s="17">
        <v>0.13220117047458099</v>
      </c>
      <c r="AP61" s="17">
        <v>6.7557292500998206E-2</v>
      </c>
      <c r="AQ61" s="17">
        <v>0.17919613344382301</v>
      </c>
      <c r="AR61" s="17"/>
      <c r="AS61" s="17">
        <v>0.12804065760018399</v>
      </c>
      <c r="AT61" s="17">
        <v>0.129638708021201</v>
      </c>
    </row>
    <row r="62" spans="2:46" x14ac:dyDescent="0.5">
      <c r="B62" t="s">
        <v>95</v>
      </c>
      <c r="C62" s="17">
        <v>0.47346237075804798</v>
      </c>
      <c r="D62" s="17">
        <v>0.50749031431165104</v>
      </c>
      <c r="E62" s="17">
        <v>0.44558374758709102</v>
      </c>
      <c r="F62" s="17"/>
      <c r="G62" s="17">
        <v>0.520199077984421</v>
      </c>
      <c r="H62" s="17">
        <v>0.406679898040535</v>
      </c>
      <c r="I62" s="17">
        <v>0.51395079362454699</v>
      </c>
      <c r="J62" s="17">
        <v>0.47130326470378697</v>
      </c>
      <c r="K62" s="17">
        <v>0.47166067962043701</v>
      </c>
      <c r="L62" s="17">
        <v>0.45709328466444499</v>
      </c>
      <c r="M62" s="17">
        <v>0.52618670965262204</v>
      </c>
      <c r="N62" s="17">
        <v>0.36017611868620902</v>
      </c>
      <c r="O62" s="17">
        <v>0.52647006336300495</v>
      </c>
      <c r="P62" s="17">
        <v>0.419544318978609</v>
      </c>
      <c r="Q62" s="17">
        <v>0.47197024615176097</v>
      </c>
      <c r="R62" s="17">
        <v>0.43666514095206199</v>
      </c>
      <c r="S62" s="17"/>
      <c r="T62" s="17">
        <v>0.57803111066137003</v>
      </c>
      <c r="U62" s="17">
        <v>0.50377538139118205</v>
      </c>
      <c r="V62" s="17">
        <v>0.48292775566196899</v>
      </c>
      <c r="W62" s="17">
        <v>0.32487967317976602</v>
      </c>
      <c r="X62" s="17"/>
      <c r="Y62" s="17">
        <v>0.35325770517713501</v>
      </c>
      <c r="Z62" s="17">
        <v>0.415081233765902</v>
      </c>
      <c r="AA62" s="17">
        <v>0.456613810472909</v>
      </c>
      <c r="AB62" s="17">
        <v>0.52407180035384704</v>
      </c>
      <c r="AC62" s="17">
        <v>0.60423017169410098</v>
      </c>
      <c r="AD62" s="17">
        <v>0.62102415888267504</v>
      </c>
      <c r="AE62" s="17"/>
      <c r="AF62" s="17" t="s">
        <v>77</v>
      </c>
      <c r="AG62" s="17">
        <v>0.52656400162899597</v>
      </c>
      <c r="AH62" s="17">
        <v>0.47014146249689498</v>
      </c>
      <c r="AI62" s="17"/>
      <c r="AJ62" s="17">
        <v>0.54897367661335295</v>
      </c>
      <c r="AK62" s="17">
        <v>0.48034170350767902</v>
      </c>
      <c r="AL62" s="17">
        <v>0.26031244055187602</v>
      </c>
      <c r="AM62" s="17"/>
      <c r="AN62" s="17">
        <v>0.53212392204595604</v>
      </c>
      <c r="AO62" s="17">
        <v>0.51400605467393501</v>
      </c>
      <c r="AP62" s="17">
        <v>0.72761355900014602</v>
      </c>
      <c r="AQ62" s="17">
        <v>0.25361928465901301</v>
      </c>
      <c r="AR62" s="17"/>
      <c r="AS62" s="17">
        <v>0.54065820804445097</v>
      </c>
      <c r="AT62" s="17">
        <v>0.43956637968899798</v>
      </c>
    </row>
    <row r="63" spans="2:46" x14ac:dyDescent="0.5">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row>
    <row r="64" spans="2:46" x14ac:dyDescent="0.5">
      <c r="B64" s="6" t="s">
        <v>100</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row>
    <row r="65" spans="2:46" x14ac:dyDescent="0.5">
      <c r="B65" s="24" t="s">
        <v>97</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row>
    <row r="66" spans="2:46" x14ac:dyDescent="0.5">
      <c r="B66" t="s">
        <v>87</v>
      </c>
      <c r="C66" s="17">
        <v>0.119257987163993</v>
      </c>
      <c r="D66" s="17">
        <v>0.122112838472327</v>
      </c>
      <c r="E66" s="17">
        <v>0.114795162358189</v>
      </c>
      <c r="F66" s="17"/>
      <c r="G66" s="17">
        <v>0.135980904015259</v>
      </c>
      <c r="H66" s="17">
        <v>7.7455364842210994E-2</v>
      </c>
      <c r="I66" s="17">
        <v>0.1239752114793</v>
      </c>
      <c r="J66" s="17">
        <v>0.10214290471906499</v>
      </c>
      <c r="K66" s="17">
        <v>9.9162120724892597E-2</v>
      </c>
      <c r="L66" s="17">
        <v>0.10654512770110899</v>
      </c>
      <c r="M66" s="17">
        <v>0.14576905990473299</v>
      </c>
      <c r="N66" s="17">
        <v>0.13585239576540001</v>
      </c>
      <c r="O66" s="17">
        <v>0.133092270905977</v>
      </c>
      <c r="P66" s="17">
        <v>0.108329150674171</v>
      </c>
      <c r="Q66" s="17">
        <v>0.19952501098356301</v>
      </c>
      <c r="R66" s="17">
        <v>0.10044445852018601</v>
      </c>
      <c r="S66" s="17"/>
      <c r="T66" s="17">
        <v>9.0814331680976607E-2</v>
      </c>
      <c r="U66" s="17">
        <v>0.12561594877763399</v>
      </c>
      <c r="V66" s="17">
        <v>0.127011214112316</v>
      </c>
      <c r="W66" s="17">
        <v>0.13299693766600601</v>
      </c>
      <c r="X66" s="17"/>
      <c r="Y66" s="17">
        <v>0.25279583496666302</v>
      </c>
      <c r="Z66" s="17">
        <v>0.158845097273737</v>
      </c>
      <c r="AA66" s="17">
        <v>0.10134880310563001</v>
      </c>
      <c r="AB66" s="17">
        <v>4.7308021644628197E-2</v>
      </c>
      <c r="AC66" s="17">
        <v>6.5161131897620794E-2</v>
      </c>
      <c r="AD66" s="17">
        <v>2.65783496996807E-2</v>
      </c>
      <c r="AE66" s="17"/>
      <c r="AF66" s="17" t="s">
        <v>77</v>
      </c>
      <c r="AG66" s="17">
        <v>1.5281943590780099E-2</v>
      </c>
      <c r="AH66" s="17">
        <v>0.12576051630294699</v>
      </c>
      <c r="AI66" s="17"/>
      <c r="AJ66" s="17">
        <v>9.3833711047672005E-2</v>
      </c>
      <c r="AK66" s="17">
        <v>0.11215028254802401</v>
      </c>
      <c r="AL66" s="17">
        <v>0.19604929337861299</v>
      </c>
      <c r="AM66" s="17"/>
      <c r="AN66" s="17">
        <v>9.3283442284735896E-2</v>
      </c>
      <c r="AO66" s="17">
        <v>5.1825950155813101E-2</v>
      </c>
      <c r="AP66" s="17">
        <v>6.9403258856836403E-2</v>
      </c>
      <c r="AQ66" s="17">
        <v>0.21276234003859901</v>
      </c>
      <c r="AR66" s="17"/>
      <c r="AS66" s="17">
        <v>9.7662951914954596E-2</v>
      </c>
      <c r="AT66" s="17">
        <v>7.8789234230931704E-2</v>
      </c>
    </row>
    <row r="67" spans="2:46" x14ac:dyDescent="0.5">
      <c r="B67" t="s">
        <v>88</v>
      </c>
      <c r="C67" s="17">
        <v>0.25485184980687298</v>
      </c>
      <c r="D67" s="17">
        <v>0.24645109311014901</v>
      </c>
      <c r="E67" s="17">
        <v>0.26289859228308898</v>
      </c>
      <c r="F67" s="17"/>
      <c r="G67" s="17">
        <v>0.26229312603848298</v>
      </c>
      <c r="H67" s="17">
        <v>0.34081732861219699</v>
      </c>
      <c r="I67" s="17">
        <v>0.236441266927363</v>
      </c>
      <c r="J67" s="17">
        <v>0.24858318663558199</v>
      </c>
      <c r="K67" s="17">
        <v>0.300736499460525</v>
      </c>
      <c r="L67" s="17">
        <v>0.24575691682354001</v>
      </c>
      <c r="M67" s="17">
        <v>0.19369157126761799</v>
      </c>
      <c r="N67" s="17">
        <v>0.23526638167298999</v>
      </c>
      <c r="O67" s="17">
        <v>0.26407742346829899</v>
      </c>
      <c r="P67" s="17">
        <v>0.192704442740078</v>
      </c>
      <c r="Q67" s="17">
        <v>0.21564444756298401</v>
      </c>
      <c r="R67" s="17">
        <v>0.21148769875367299</v>
      </c>
      <c r="S67" s="17"/>
      <c r="T67" s="17">
        <v>0.23159960480028999</v>
      </c>
      <c r="U67" s="17">
        <v>0.24951490543131399</v>
      </c>
      <c r="V67" s="17">
        <v>0.28621702448367398</v>
      </c>
      <c r="W67" s="17">
        <v>0.25427243941407301</v>
      </c>
      <c r="X67" s="17"/>
      <c r="Y67" s="17">
        <v>0.32234206682517202</v>
      </c>
      <c r="Z67" s="17">
        <v>0.31751967838359701</v>
      </c>
      <c r="AA67" s="17">
        <v>0.26105791643992798</v>
      </c>
      <c r="AB67" s="17">
        <v>0.230460153012399</v>
      </c>
      <c r="AC67" s="17">
        <v>0.127320095770696</v>
      </c>
      <c r="AD67" s="17">
        <v>0.19698189986979001</v>
      </c>
      <c r="AE67" s="17"/>
      <c r="AF67" s="17" t="s">
        <v>77</v>
      </c>
      <c r="AG67" s="17">
        <v>0.152639581335973</v>
      </c>
      <c r="AH67" s="17">
        <v>0.26124407470070199</v>
      </c>
      <c r="AI67" s="17"/>
      <c r="AJ67" s="17">
        <v>0.25362467811516698</v>
      </c>
      <c r="AK67" s="17">
        <v>0.243572571231262</v>
      </c>
      <c r="AL67" s="17">
        <v>0.27002715899963298</v>
      </c>
      <c r="AM67" s="17"/>
      <c r="AN67" s="17">
        <v>0.25101938923513101</v>
      </c>
      <c r="AO67" s="17">
        <v>0.23491572082318901</v>
      </c>
      <c r="AP67" s="17">
        <v>0.16803315402003699</v>
      </c>
      <c r="AQ67" s="17">
        <v>0.303117927083563</v>
      </c>
      <c r="AR67" s="17"/>
      <c r="AS67" s="17">
        <v>0.25783359650847099</v>
      </c>
      <c r="AT67" s="17">
        <v>0.21933980222539201</v>
      </c>
    </row>
    <row r="68" spans="2:46" x14ac:dyDescent="0.5">
      <c r="B68" t="s">
        <v>89</v>
      </c>
      <c r="C68" s="17">
        <v>0.21916205324065299</v>
      </c>
      <c r="D68" s="17">
        <v>0.22337173403508201</v>
      </c>
      <c r="E68" s="17">
        <v>0.214964511279709</v>
      </c>
      <c r="F68" s="17"/>
      <c r="G68" s="17">
        <v>0.21887568114955</v>
      </c>
      <c r="H68" s="17">
        <v>0.184943948566826</v>
      </c>
      <c r="I68" s="17">
        <v>0.202422035836685</v>
      </c>
      <c r="J68" s="17">
        <v>0.24294979100657901</v>
      </c>
      <c r="K68" s="17">
        <v>0.22795676942437601</v>
      </c>
      <c r="L68" s="17">
        <v>0.23832513415211801</v>
      </c>
      <c r="M68" s="17">
        <v>0.202641076180027</v>
      </c>
      <c r="N68" s="17">
        <v>0.22079213088911201</v>
      </c>
      <c r="O68" s="17">
        <v>0.211213556739656</v>
      </c>
      <c r="P68" s="17">
        <v>0.21110032265116199</v>
      </c>
      <c r="Q68" s="17">
        <v>0.27572788875952903</v>
      </c>
      <c r="R68" s="17">
        <v>0.26039684544007402</v>
      </c>
      <c r="S68" s="17"/>
      <c r="T68" s="17">
        <v>0.196011998328215</v>
      </c>
      <c r="U68" s="17">
        <v>0.21185747136865399</v>
      </c>
      <c r="V68" s="17">
        <v>0.228414393742293</v>
      </c>
      <c r="W68" s="17">
        <v>0.243702973881219</v>
      </c>
      <c r="X68" s="17"/>
      <c r="Y68" s="17">
        <v>0.22561216307251</v>
      </c>
      <c r="Z68" s="17">
        <v>0.218198930060789</v>
      </c>
      <c r="AA68" s="17">
        <v>0.226777418167876</v>
      </c>
      <c r="AB68" s="17">
        <v>0.22997462793717999</v>
      </c>
      <c r="AC68" s="17">
        <v>0.17741789543231301</v>
      </c>
      <c r="AD68" s="17">
        <v>0.24207821787405101</v>
      </c>
      <c r="AE68" s="17"/>
      <c r="AF68" s="17" t="s">
        <v>77</v>
      </c>
      <c r="AG68" s="17">
        <v>0.30824569348294401</v>
      </c>
      <c r="AH68" s="17">
        <v>0.213590876010086</v>
      </c>
      <c r="AI68" s="17"/>
      <c r="AJ68" s="17">
        <v>0.20156980832007801</v>
      </c>
      <c r="AK68" s="17">
        <v>0.25450214509526298</v>
      </c>
      <c r="AL68" s="17">
        <v>0.23007883894932801</v>
      </c>
      <c r="AM68" s="17"/>
      <c r="AN68" s="17">
        <v>0.22382266100270201</v>
      </c>
      <c r="AO68" s="17">
        <v>0.22375364581159399</v>
      </c>
      <c r="AP68" s="17">
        <v>0.19284418018078001</v>
      </c>
      <c r="AQ68" s="17">
        <v>0.21853416516131199</v>
      </c>
      <c r="AR68" s="17"/>
      <c r="AS68" s="17">
        <v>0.17308281413318899</v>
      </c>
      <c r="AT68" s="17">
        <v>0.16089309184895101</v>
      </c>
    </row>
    <row r="69" spans="2:46" x14ac:dyDescent="0.5">
      <c r="B69" t="s">
        <v>90</v>
      </c>
      <c r="C69" s="17">
        <v>0.26732600368621301</v>
      </c>
      <c r="D69" s="17">
        <v>0.26790606487459101</v>
      </c>
      <c r="E69" s="17">
        <v>0.26773581826849202</v>
      </c>
      <c r="F69" s="17"/>
      <c r="G69" s="17">
        <v>0.24827502594327</v>
      </c>
      <c r="H69" s="17">
        <v>0.24386001442194399</v>
      </c>
      <c r="I69" s="17">
        <v>0.30568814810828798</v>
      </c>
      <c r="J69" s="17">
        <v>0.266107417746138</v>
      </c>
      <c r="K69" s="17">
        <v>0.229162218540999</v>
      </c>
      <c r="L69" s="17">
        <v>0.26976305347892299</v>
      </c>
      <c r="M69" s="17">
        <v>0.29637028345997501</v>
      </c>
      <c r="N69" s="17">
        <v>0.28827584260712702</v>
      </c>
      <c r="O69" s="17">
        <v>0.23703538320023901</v>
      </c>
      <c r="P69" s="17">
        <v>0.37126878131580998</v>
      </c>
      <c r="Q69" s="17">
        <v>0.211434156668032</v>
      </c>
      <c r="R69" s="17">
        <v>0.26876967808294699</v>
      </c>
      <c r="S69" s="17"/>
      <c r="T69" s="17">
        <v>0.32681897445748997</v>
      </c>
      <c r="U69" s="17">
        <v>0.27593941065959199</v>
      </c>
      <c r="V69" s="17">
        <v>0.24938917947537201</v>
      </c>
      <c r="W69" s="17">
        <v>0.215891182741034</v>
      </c>
      <c r="X69" s="17"/>
      <c r="Y69" s="17">
        <v>0.13930145196598701</v>
      </c>
      <c r="Z69" s="17">
        <v>0.21152513562068601</v>
      </c>
      <c r="AA69" s="17">
        <v>0.29498433510372601</v>
      </c>
      <c r="AB69" s="17">
        <v>0.30419556227894201</v>
      </c>
      <c r="AC69" s="17">
        <v>0.38552731715379701</v>
      </c>
      <c r="AD69" s="17">
        <v>0.33301256402312102</v>
      </c>
      <c r="AE69" s="17"/>
      <c r="AF69" s="17" t="s">
        <v>77</v>
      </c>
      <c r="AG69" s="17">
        <v>0.32707414545838298</v>
      </c>
      <c r="AH69" s="17">
        <v>0.26358943111122102</v>
      </c>
      <c r="AI69" s="17"/>
      <c r="AJ69" s="17">
        <v>0.29805468102385502</v>
      </c>
      <c r="AK69" s="17">
        <v>0.25264083690439598</v>
      </c>
      <c r="AL69" s="17">
        <v>0.19892257588864001</v>
      </c>
      <c r="AM69" s="17"/>
      <c r="AN69" s="17">
        <v>0.29692137840319699</v>
      </c>
      <c r="AO69" s="17">
        <v>0.29933750789663</v>
      </c>
      <c r="AP69" s="17">
        <v>0.35494364699934899</v>
      </c>
      <c r="AQ69" s="17">
        <v>0.17821745802268399</v>
      </c>
      <c r="AR69" s="17"/>
      <c r="AS69" s="17">
        <v>0.37247776897523099</v>
      </c>
      <c r="AT69" s="17">
        <v>0.34285128978211399</v>
      </c>
    </row>
    <row r="70" spans="2:46" x14ac:dyDescent="0.5">
      <c r="B70" t="s">
        <v>91</v>
      </c>
      <c r="C70" s="17">
        <v>0.12828144858399501</v>
      </c>
      <c r="D70" s="17">
        <v>0.12622960782951301</v>
      </c>
      <c r="E70" s="17">
        <v>0.131122254900951</v>
      </c>
      <c r="F70" s="17"/>
      <c r="G70" s="17">
        <v>0.12605877687708</v>
      </c>
      <c r="H70" s="17">
        <v>0.14670966862602799</v>
      </c>
      <c r="I70" s="17">
        <v>0.12642774760026099</v>
      </c>
      <c r="J70" s="17">
        <v>0.13024171126299</v>
      </c>
      <c r="K70" s="17">
        <v>0.142982391849208</v>
      </c>
      <c r="L70" s="17">
        <v>0.126040165999252</v>
      </c>
      <c r="M70" s="17">
        <v>0.13827957642349101</v>
      </c>
      <c r="N70" s="17">
        <v>8.4090761411862405E-2</v>
      </c>
      <c r="O70" s="17">
        <v>0.13532631161445399</v>
      </c>
      <c r="P70" s="17">
        <v>0.100551027745951</v>
      </c>
      <c r="Q70" s="17">
        <v>9.7668496025893503E-2</v>
      </c>
      <c r="R70" s="17">
        <v>0.15890131920312001</v>
      </c>
      <c r="S70" s="17"/>
      <c r="T70" s="17">
        <v>0.153184826259154</v>
      </c>
      <c r="U70" s="17">
        <v>0.122724576387998</v>
      </c>
      <c r="V70" s="17">
        <v>0.105411643446588</v>
      </c>
      <c r="W70" s="17">
        <v>0.12823558966106999</v>
      </c>
      <c r="X70" s="17"/>
      <c r="Y70" s="17">
        <v>4.0901418450585897E-2</v>
      </c>
      <c r="Z70" s="17">
        <v>7.8466107352556005E-2</v>
      </c>
      <c r="AA70" s="17">
        <v>0.10426156980375299</v>
      </c>
      <c r="AB70" s="17">
        <v>0.182038848335911</v>
      </c>
      <c r="AC70" s="17">
        <v>0.23869644251818301</v>
      </c>
      <c r="AD70" s="17">
        <v>0.20134896853335801</v>
      </c>
      <c r="AE70" s="17"/>
      <c r="AF70" s="17" t="s">
        <v>77</v>
      </c>
      <c r="AG70" s="17">
        <v>0.182526839120427</v>
      </c>
      <c r="AH70" s="17">
        <v>0.12488901105227999</v>
      </c>
      <c r="AI70" s="17"/>
      <c r="AJ70" s="17">
        <v>0.14704762251006101</v>
      </c>
      <c r="AK70" s="17">
        <v>0.12742055672136901</v>
      </c>
      <c r="AL70" s="17">
        <v>7.8004865646723306E-2</v>
      </c>
      <c r="AM70" s="17"/>
      <c r="AN70" s="17">
        <v>0.12980753094077399</v>
      </c>
      <c r="AO70" s="17">
        <v>0.183890371943111</v>
      </c>
      <c r="AP70" s="17">
        <v>0.214775759942997</v>
      </c>
      <c r="AQ70" s="17">
        <v>6.23102398952066E-2</v>
      </c>
      <c r="AR70" s="17"/>
      <c r="AS70" s="17">
        <v>9.0345271730554205E-2</v>
      </c>
      <c r="AT70" s="17">
        <v>0.18680532883461101</v>
      </c>
    </row>
    <row r="71" spans="2:46" x14ac:dyDescent="0.5">
      <c r="B71" t="s">
        <v>92</v>
      </c>
      <c r="C71" s="17">
        <v>1.11206575182727E-2</v>
      </c>
      <c r="D71" s="17">
        <v>1.3928661678338301E-2</v>
      </c>
      <c r="E71" s="17">
        <v>8.4836609095719894E-3</v>
      </c>
      <c r="F71" s="17"/>
      <c r="G71" s="17">
        <v>8.5164859763588001E-3</v>
      </c>
      <c r="H71" s="17">
        <v>6.2136749307944101E-3</v>
      </c>
      <c r="I71" s="17">
        <v>5.0455900481035697E-3</v>
      </c>
      <c r="J71" s="17">
        <v>9.9749886296453694E-3</v>
      </c>
      <c r="K71" s="17">
        <v>0</v>
      </c>
      <c r="L71" s="17">
        <v>1.3569601845056799E-2</v>
      </c>
      <c r="M71" s="17">
        <v>2.32484327641551E-2</v>
      </c>
      <c r="N71" s="17">
        <v>3.5722487653509098E-2</v>
      </c>
      <c r="O71" s="17">
        <v>1.9255054071375101E-2</v>
      </c>
      <c r="P71" s="17">
        <v>1.6046274872828899E-2</v>
      </c>
      <c r="Q71" s="17">
        <v>0</v>
      </c>
      <c r="R71" s="17">
        <v>0</v>
      </c>
      <c r="S71" s="17"/>
      <c r="T71" s="17">
        <v>1.57026447387519E-3</v>
      </c>
      <c r="U71" s="17">
        <v>1.43476873748072E-2</v>
      </c>
      <c r="V71" s="17">
        <v>3.5565447397558599E-3</v>
      </c>
      <c r="W71" s="17">
        <v>2.4900876636598498E-2</v>
      </c>
      <c r="X71" s="17"/>
      <c r="Y71" s="17">
        <v>1.9047064719082601E-2</v>
      </c>
      <c r="Z71" s="17">
        <v>1.5445051308635299E-2</v>
      </c>
      <c r="AA71" s="17">
        <v>1.15699573790869E-2</v>
      </c>
      <c r="AB71" s="17">
        <v>6.0227867909395999E-3</v>
      </c>
      <c r="AC71" s="17">
        <v>5.8771172273900003E-3</v>
      </c>
      <c r="AD71" s="17">
        <v>0</v>
      </c>
      <c r="AE71" s="17"/>
      <c r="AF71" s="17" t="s">
        <v>77</v>
      </c>
      <c r="AG71" s="17">
        <v>1.4231797011492801E-2</v>
      </c>
      <c r="AH71" s="17">
        <v>1.0926090822764901E-2</v>
      </c>
      <c r="AI71" s="17"/>
      <c r="AJ71" s="17">
        <v>5.8694989831670598E-3</v>
      </c>
      <c r="AK71" s="17">
        <v>9.7136074996864302E-3</v>
      </c>
      <c r="AL71" s="17">
        <v>2.6917267137062498E-2</v>
      </c>
      <c r="AM71" s="17"/>
      <c r="AN71" s="17">
        <v>5.1455981334596499E-3</v>
      </c>
      <c r="AO71" s="17">
        <v>6.2768033696631196E-3</v>
      </c>
      <c r="AP71" s="17">
        <v>0</v>
      </c>
      <c r="AQ71" s="17">
        <v>2.5057869798635501E-2</v>
      </c>
      <c r="AR71" s="17"/>
      <c r="AS71" s="17">
        <v>8.5975967376002195E-3</v>
      </c>
      <c r="AT71" s="17">
        <v>1.13212530779994E-2</v>
      </c>
    </row>
    <row r="72" spans="2:46" x14ac:dyDescent="0.5">
      <c r="B72" t="s">
        <v>93</v>
      </c>
      <c r="C72" s="17">
        <v>0.37410983697086703</v>
      </c>
      <c r="D72" s="17">
        <v>0.36856393158247602</v>
      </c>
      <c r="E72" s="17">
        <v>0.37769375464127702</v>
      </c>
      <c r="F72" s="17"/>
      <c r="G72" s="17">
        <v>0.39827403005374201</v>
      </c>
      <c r="H72" s="17">
        <v>0.41827269345440798</v>
      </c>
      <c r="I72" s="17">
        <v>0.36041647840666202</v>
      </c>
      <c r="J72" s="17">
        <v>0.350726091354648</v>
      </c>
      <c r="K72" s="17">
        <v>0.399898620185418</v>
      </c>
      <c r="L72" s="17">
        <v>0.35230204452465003</v>
      </c>
      <c r="M72" s="17">
        <v>0.33946063117235198</v>
      </c>
      <c r="N72" s="17">
        <v>0.37111877743839</v>
      </c>
      <c r="O72" s="17">
        <v>0.39716969437427602</v>
      </c>
      <c r="P72" s="17">
        <v>0.30103359341424901</v>
      </c>
      <c r="Q72" s="17">
        <v>0.41516945854654602</v>
      </c>
      <c r="R72" s="17">
        <v>0.31193215727385798</v>
      </c>
      <c r="S72" s="17"/>
      <c r="T72" s="17">
        <v>0.32241393648126598</v>
      </c>
      <c r="U72" s="17">
        <v>0.37513085420894798</v>
      </c>
      <c r="V72" s="17">
        <v>0.413228238595991</v>
      </c>
      <c r="W72" s="17">
        <v>0.38726937708007902</v>
      </c>
      <c r="X72" s="17"/>
      <c r="Y72" s="17">
        <v>0.57513790179183499</v>
      </c>
      <c r="Z72" s="17">
        <v>0.47636477565733398</v>
      </c>
      <c r="AA72" s="17">
        <v>0.36240671954555798</v>
      </c>
      <c r="AB72" s="17">
        <v>0.27776817465702802</v>
      </c>
      <c r="AC72" s="17">
        <v>0.19248122766831599</v>
      </c>
      <c r="AD72" s="17">
        <v>0.22356024956946999</v>
      </c>
      <c r="AE72" s="17"/>
      <c r="AF72" s="17" t="s">
        <v>77</v>
      </c>
      <c r="AG72" s="17">
        <v>0.167921524926753</v>
      </c>
      <c r="AH72" s="17">
        <v>0.38700459100364798</v>
      </c>
      <c r="AI72" s="17"/>
      <c r="AJ72" s="17">
        <v>0.347458389162839</v>
      </c>
      <c r="AK72" s="17">
        <v>0.35572285377928597</v>
      </c>
      <c r="AL72" s="17">
        <v>0.46607645237824602</v>
      </c>
      <c r="AM72" s="17"/>
      <c r="AN72" s="17">
        <v>0.34430283151986701</v>
      </c>
      <c r="AO72" s="17">
        <v>0.28674167097900199</v>
      </c>
      <c r="AP72" s="17">
        <v>0.237436412876874</v>
      </c>
      <c r="AQ72" s="17">
        <v>0.51588026712216195</v>
      </c>
      <c r="AR72" s="17"/>
      <c r="AS72" s="17">
        <v>0.35549654842342499</v>
      </c>
      <c r="AT72" s="17">
        <v>0.29812903645632399</v>
      </c>
    </row>
    <row r="73" spans="2:46" x14ac:dyDescent="0.5">
      <c r="B73" t="s">
        <v>94</v>
      </c>
      <c r="C73" s="17">
        <v>0.39560745227020799</v>
      </c>
      <c r="D73" s="17">
        <v>0.39413567270410399</v>
      </c>
      <c r="E73" s="17">
        <v>0.398858073169442</v>
      </c>
      <c r="F73" s="17"/>
      <c r="G73" s="17">
        <v>0.374333802820349</v>
      </c>
      <c r="H73" s="17">
        <v>0.39056968304797202</v>
      </c>
      <c r="I73" s="17">
        <v>0.43211589570854902</v>
      </c>
      <c r="J73" s="17">
        <v>0.396349129009128</v>
      </c>
      <c r="K73" s="17">
        <v>0.37214461039020602</v>
      </c>
      <c r="L73" s="17">
        <v>0.39580321947817498</v>
      </c>
      <c r="M73" s="17">
        <v>0.43464985988346599</v>
      </c>
      <c r="N73" s="17">
        <v>0.37236660401898902</v>
      </c>
      <c r="O73" s="17">
        <v>0.372361694814693</v>
      </c>
      <c r="P73" s="17">
        <v>0.47181980906176102</v>
      </c>
      <c r="Q73" s="17">
        <v>0.30910265269392501</v>
      </c>
      <c r="R73" s="17">
        <v>0.427670997286068</v>
      </c>
      <c r="S73" s="17"/>
      <c r="T73" s="17">
        <v>0.480003800716644</v>
      </c>
      <c r="U73" s="17">
        <v>0.39866398704758998</v>
      </c>
      <c r="V73" s="17">
        <v>0.35480082292196002</v>
      </c>
      <c r="W73" s="17">
        <v>0.34412677240210299</v>
      </c>
      <c r="X73" s="17"/>
      <c r="Y73" s="17">
        <v>0.18020287041657301</v>
      </c>
      <c r="Z73" s="17">
        <v>0.28999124297324202</v>
      </c>
      <c r="AA73" s="17">
        <v>0.39924590490747902</v>
      </c>
      <c r="AB73" s="17">
        <v>0.48623441061485301</v>
      </c>
      <c r="AC73" s="17">
        <v>0.62422375967198096</v>
      </c>
      <c r="AD73" s="17">
        <v>0.534361532556478</v>
      </c>
      <c r="AE73" s="17"/>
      <c r="AF73" s="17" t="s">
        <v>77</v>
      </c>
      <c r="AG73" s="17">
        <v>0.50960098457880998</v>
      </c>
      <c r="AH73" s="17">
        <v>0.38847844216350103</v>
      </c>
      <c r="AI73" s="17"/>
      <c r="AJ73" s="17">
        <v>0.445102303533916</v>
      </c>
      <c r="AK73" s="17">
        <v>0.38006139362576502</v>
      </c>
      <c r="AL73" s="17">
        <v>0.27692744153536297</v>
      </c>
      <c r="AM73" s="17"/>
      <c r="AN73" s="17">
        <v>0.42672890934397101</v>
      </c>
      <c r="AO73" s="17">
        <v>0.48322787983974103</v>
      </c>
      <c r="AP73" s="17">
        <v>0.56971940694234602</v>
      </c>
      <c r="AQ73" s="17">
        <v>0.24052769791789</v>
      </c>
      <c r="AR73" s="17"/>
      <c r="AS73" s="17">
        <v>0.462823040705786</v>
      </c>
      <c r="AT73" s="17">
        <v>0.52965661861672497</v>
      </c>
    </row>
    <row r="74" spans="2:46" x14ac:dyDescent="0.5">
      <c r="B74" t="s">
        <v>95</v>
      </c>
      <c r="C74" s="17">
        <v>-2.1497615299341299E-2</v>
      </c>
      <c r="D74" s="17">
        <v>-2.5571741121627599E-2</v>
      </c>
      <c r="E74" s="17">
        <v>-2.1164318528164701E-2</v>
      </c>
      <c r="F74" s="17"/>
      <c r="G74" s="17">
        <v>2.39402272333928E-2</v>
      </c>
      <c r="H74" s="17">
        <v>2.7703010406435798E-2</v>
      </c>
      <c r="I74" s="17">
        <v>-7.1699417301886295E-2</v>
      </c>
      <c r="J74" s="17">
        <v>-4.5623037654479802E-2</v>
      </c>
      <c r="K74" s="17">
        <v>2.7754009795211101E-2</v>
      </c>
      <c r="L74" s="17">
        <v>-4.3501174953525797E-2</v>
      </c>
      <c r="M74" s="17">
        <v>-9.5189228711114099E-2</v>
      </c>
      <c r="N74" s="17">
        <v>-1.2478265805993E-3</v>
      </c>
      <c r="O74" s="17">
        <v>2.4807999559582301E-2</v>
      </c>
      <c r="P74" s="17">
        <v>-0.17078621564751201</v>
      </c>
      <c r="Q74" s="17">
        <v>0.106066805852621</v>
      </c>
      <c r="R74" s="17">
        <v>-0.11573884001221001</v>
      </c>
      <c r="S74" s="17"/>
      <c r="T74" s="17">
        <v>-0.15758986423537699</v>
      </c>
      <c r="U74" s="17">
        <v>-2.3533132838641901E-2</v>
      </c>
      <c r="V74" s="17">
        <v>5.84274156740303E-2</v>
      </c>
      <c r="W74" s="17">
        <v>4.3142604677975503E-2</v>
      </c>
      <c r="X74" s="17"/>
      <c r="Y74" s="17">
        <v>0.39493503137526298</v>
      </c>
      <c r="Z74" s="17">
        <v>0.18637353268409201</v>
      </c>
      <c r="AA74" s="17">
        <v>-3.6839185361920698E-2</v>
      </c>
      <c r="AB74" s="17">
        <v>-0.20846623595782601</v>
      </c>
      <c r="AC74" s="17">
        <v>-0.43174253200366403</v>
      </c>
      <c r="AD74" s="17">
        <v>-0.31080128298700799</v>
      </c>
      <c r="AE74" s="17"/>
      <c r="AF74" s="17" t="s">
        <v>77</v>
      </c>
      <c r="AG74" s="17">
        <v>-0.34167945965205698</v>
      </c>
      <c r="AH74" s="17">
        <v>-1.47385115985221E-3</v>
      </c>
      <c r="AI74" s="17"/>
      <c r="AJ74" s="17">
        <v>-9.7643914371076806E-2</v>
      </c>
      <c r="AK74" s="17">
        <v>-2.43385398464788E-2</v>
      </c>
      <c r="AL74" s="17">
        <v>0.18914901084288399</v>
      </c>
      <c r="AM74" s="17"/>
      <c r="AN74" s="17">
        <v>-8.2426077824104299E-2</v>
      </c>
      <c r="AO74" s="17">
        <v>-0.196486208860739</v>
      </c>
      <c r="AP74" s="17">
        <v>-0.33228299406547301</v>
      </c>
      <c r="AQ74" s="17">
        <v>0.27535256920427198</v>
      </c>
      <c r="AR74" s="17"/>
      <c r="AS74" s="17">
        <v>-0.10732649228236001</v>
      </c>
      <c r="AT74" s="17">
        <v>-0.23152758216040101</v>
      </c>
    </row>
    <row r="75" spans="2:46" x14ac:dyDescent="0.5">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row>
    <row r="76" spans="2:46" x14ac:dyDescent="0.5">
      <c r="B76" s="6" t="s">
        <v>101</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row>
    <row r="77" spans="2:46" x14ac:dyDescent="0.5">
      <c r="B77" s="24" t="s">
        <v>97</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row>
    <row r="78" spans="2:46" x14ac:dyDescent="0.5">
      <c r="B78" t="s">
        <v>87</v>
      </c>
      <c r="C78" s="17">
        <v>0.121665170115088</v>
      </c>
      <c r="D78" s="17">
        <v>9.7785343685215395E-2</v>
      </c>
      <c r="E78" s="17">
        <v>0.144718365092255</v>
      </c>
      <c r="F78" s="17"/>
      <c r="G78" s="17">
        <v>0.133500755769632</v>
      </c>
      <c r="H78" s="17">
        <v>0.133842654617392</v>
      </c>
      <c r="I78" s="17">
        <v>0.142284782694167</v>
      </c>
      <c r="J78" s="17">
        <v>8.5727530158549295E-2</v>
      </c>
      <c r="K78" s="17">
        <v>0.13079614067486001</v>
      </c>
      <c r="L78" s="17">
        <v>9.02910875664968E-2</v>
      </c>
      <c r="M78" s="17">
        <v>0.12654810609410799</v>
      </c>
      <c r="N78" s="17">
        <v>5.9249222468363297E-2</v>
      </c>
      <c r="O78" s="17">
        <v>0.115272713764499</v>
      </c>
      <c r="P78" s="17">
        <v>0.11328261503299</v>
      </c>
      <c r="Q78" s="17">
        <v>0.19091510193345601</v>
      </c>
      <c r="R78" s="17">
        <v>0.12577901422270399</v>
      </c>
      <c r="S78" s="17"/>
      <c r="T78" s="17">
        <v>9.5599077282182796E-2</v>
      </c>
      <c r="U78" s="17">
        <v>0.11336096312508</v>
      </c>
      <c r="V78" s="17">
        <v>0.124567203224674</v>
      </c>
      <c r="W78" s="17">
        <v>0.15298049573085601</v>
      </c>
      <c r="X78" s="17"/>
      <c r="Y78" s="17">
        <v>8.6971331500646301E-2</v>
      </c>
      <c r="Z78" s="17">
        <v>0.121633771653008</v>
      </c>
      <c r="AA78" s="17">
        <v>0.15458580794879001</v>
      </c>
      <c r="AB78" s="17">
        <v>0.13872937044575401</v>
      </c>
      <c r="AC78" s="17">
        <v>0.113783354596415</v>
      </c>
      <c r="AD78" s="17">
        <v>4.9474417587511803E-2</v>
      </c>
      <c r="AE78" s="17"/>
      <c r="AF78" s="17" t="s">
        <v>77</v>
      </c>
      <c r="AG78" s="17">
        <v>5.0924334296770901E-2</v>
      </c>
      <c r="AH78" s="17">
        <v>0.12608921175405099</v>
      </c>
      <c r="AI78" s="17"/>
      <c r="AJ78" s="17">
        <v>0.11764075476243201</v>
      </c>
      <c r="AK78" s="17">
        <v>0.12777531001995199</v>
      </c>
      <c r="AL78" s="17">
        <v>0.12623293096160301</v>
      </c>
      <c r="AM78" s="17"/>
      <c r="AN78" s="17">
        <v>0.125776190178086</v>
      </c>
      <c r="AO78" s="17">
        <v>0.12833889258434</v>
      </c>
      <c r="AP78" s="17">
        <v>0.116084958091437</v>
      </c>
      <c r="AQ78" s="17">
        <v>0.113012963059602</v>
      </c>
      <c r="AR78" s="17"/>
      <c r="AS78" s="17">
        <v>0.117411537659114</v>
      </c>
      <c r="AT78" s="17">
        <v>0.191060482832035</v>
      </c>
    </row>
    <row r="79" spans="2:46" x14ac:dyDescent="0.5">
      <c r="B79" t="s">
        <v>88</v>
      </c>
      <c r="C79" s="17">
        <v>0.27496590236261997</v>
      </c>
      <c r="D79" s="17">
        <v>0.24704162818205899</v>
      </c>
      <c r="E79" s="17">
        <v>0.30293167751654498</v>
      </c>
      <c r="F79" s="17"/>
      <c r="G79" s="17">
        <v>0.25378722684744498</v>
      </c>
      <c r="H79" s="17">
        <v>0.28243477187581301</v>
      </c>
      <c r="I79" s="17">
        <v>0.33204512116948998</v>
      </c>
      <c r="J79" s="17">
        <v>0.31508219838391699</v>
      </c>
      <c r="K79" s="17">
        <v>0.31910535429192499</v>
      </c>
      <c r="L79" s="17">
        <v>0.24390615897357501</v>
      </c>
      <c r="M79" s="17">
        <v>0.233870629469771</v>
      </c>
      <c r="N79" s="17">
        <v>0.24270260256045201</v>
      </c>
      <c r="O79" s="17">
        <v>0.293168773141459</v>
      </c>
      <c r="P79" s="17">
        <v>0.26095763678925399</v>
      </c>
      <c r="Q79" s="17">
        <v>0.25222112975709099</v>
      </c>
      <c r="R79" s="17">
        <v>0.23697377983727699</v>
      </c>
      <c r="S79" s="17"/>
      <c r="T79" s="17">
        <v>0.25253850461754701</v>
      </c>
      <c r="U79" s="17">
        <v>0.28279376073604601</v>
      </c>
      <c r="V79" s="17">
        <v>0.293074891470542</v>
      </c>
      <c r="W79" s="17">
        <v>0.274444015534694</v>
      </c>
      <c r="X79" s="17"/>
      <c r="Y79" s="17">
        <v>0.24319125268535099</v>
      </c>
      <c r="Z79" s="17">
        <v>0.29797891064022097</v>
      </c>
      <c r="AA79" s="17">
        <v>0.32865411355560697</v>
      </c>
      <c r="AB79" s="17">
        <v>0.29146670199353902</v>
      </c>
      <c r="AC79" s="17">
        <v>0.215181010366331</v>
      </c>
      <c r="AD79" s="17">
        <v>0.155995340297514</v>
      </c>
      <c r="AE79" s="17"/>
      <c r="AF79" s="17" t="s">
        <v>77</v>
      </c>
      <c r="AG79" s="17">
        <v>0.16413138676557701</v>
      </c>
      <c r="AH79" s="17">
        <v>0.28189735159365398</v>
      </c>
      <c r="AI79" s="17"/>
      <c r="AJ79" s="17">
        <v>0.294847128435757</v>
      </c>
      <c r="AK79" s="17">
        <v>0.275974915754509</v>
      </c>
      <c r="AL79" s="17">
        <v>0.21968736770205799</v>
      </c>
      <c r="AM79" s="17"/>
      <c r="AN79" s="17">
        <v>0.31003417463965499</v>
      </c>
      <c r="AO79" s="17">
        <v>0.26516609919663098</v>
      </c>
      <c r="AP79" s="17">
        <v>0.24380758927836499</v>
      </c>
      <c r="AQ79" s="17">
        <v>0.25179838782526098</v>
      </c>
      <c r="AR79" s="17"/>
      <c r="AS79" s="17">
        <v>0.25605549162153002</v>
      </c>
      <c r="AT79" s="17">
        <v>0.30269720188433202</v>
      </c>
    </row>
    <row r="80" spans="2:46" x14ac:dyDescent="0.5">
      <c r="B80" t="s">
        <v>89</v>
      </c>
      <c r="C80" s="17">
        <v>0.25560039911090499</v>
      </c>
      <c r="D80" s="17">
        <v>0.263053791024008</v>
      </c>
      <c r="E80" s="17">
        <v>0.24848635703111599</v>
      </c>
      <c r="F80" s="17"/>
      <c r="G80" s="17">
        <v>0.25520999305899</v>
      </c>
      <c r="H80" s="17">
        <v>0.277629946621404</v>
      </c>
      <c r="I80" s="17">
        <v>0.214007727200242</v>
      </c>
      <c r="J80" s="17">
        <v>0.25648068511864403</v>
      </c>
      <c r="K80" s="17">
        <v>0.20337198920638799</v>
      </c>
      <c r="L80" s="17">
        <v>0.28217537044275098</v>
      </c>
      <c r="M80" s="17">
        <v>0.23513792559619801</v>
      </c>
      <c r="N80" s="17">
        <v>0.27683641778437701</v>
      </c>
      <c r="O80" s="17">
        <v>0.240002300849365</v>
      </c>
      <c r="P80" s="17">
        <v>0.242989653836028</v>
      </c>
      <c r="Q80" s="17">
        <v>0.336775104885639</v>
      </c>
      <c r="R80" s="17">
        <v>0.294016769028138</v>
      </c>
      <c r="S80" s="17"/>
      <c r="T80" s="17">
        <v>0.242740334201234</v>
      </c>
      <c r="U80" s="17">
        <v>0.24779729953315799</v>
      </c>
      <c r="V80" s="17">
        <v>0.25979190692049797</v>
      </c>
      <c r="W80" s="17">
        <v>0.27175211520485099</v>
      </c>
      <c r="X80" s="17"/>
      <c r="Y80" s="17">
        <v>0.268744350730864</v>
      </c>
      <c r="Z80" s="17">
        <v>0.258237063684924</v>
      </c>
      <c r="AA80" s="17">
        <v>0.245354454952594</v>
      </c>
      <c r="AB80" s="17">
        <v>0.26173263340021402</v>
      </c>
      <c r="AC80" s="17">
        <v>0.24756911280211</v>
      </c>
      <c r="AD80" s="17">
        <v>0.23998210826866401</v>
      </c>
      <c r="AE80" s="17"/>
      <c r="AF80" s="17" t="s">
        <v>77</v>
      </c>
      <c r="AG80" s="17">
        <v>0.20570087720048599</v>
      </c>
      <c r="AH80" s="17">
        <v>0.25872105156210001</v>
      </c>
      <c r="AI80" s="17"/>
      <c r="AJ80" s="17">
        <v>0.24248980336170201</v>
      </c>
      <c r="AK80" s="17">
        <v>0.25698305620505302</v>
      </c>
      <c r="AL80" s="17">
        <v>0.28990582863492897</v>
      </c>
      <c r="AM80" s="17"/>
      <c r="AN80" s="17">
        <v>0.233650760145826</v>
      </c>
      <c r="AO80" s="17">
        <v>0.25240559925003497</v>
      </c>
      <c r="AP80" s="17">
        <v>0.23524395877764001</v>
      </c>
      <c r="AQ80" s="17">
        <v>0.28344040075788901</v>
      </c>
      <c r="AR80" s="17"/>
      <c r="AS80" s="17">
        <v>0.26322777855212798</v>
      </c>
      <c r="AT80" s="17">
        <v>0.221100441016923</v>
      </c>
    </row>
    <row r="81" spans="2:46" x14ac:dyDescent="0.5">
      <c r="B81" t="s">
        <v>90</v>
      </c>
      <c r="C81" s="17">
        <v>0.211456369885555</v>
      </c>
      <c r="D81" s="17">
        <v>0.227766077383841</v>
      </c>
      <c r="E81" s="17">
        <v>0.19532988506169</v>
      </c>
      <c r="F81" s="17"/>
      <c r="G81" s="17">
        <v>0.24948891811521701</v>
      </c>
      <c r="H81" s="17">
        <v>0.192418423214157</v>
      </c>
      <c r="I81" s="17">
        <v>0.17438845706383199</v>
      </c>
      <c r="J81" s="17">
        <v>0.17853186084241701</v>
      </c>
      <c r="K81" s="17">
        <v>0.18843152536903501</v>
      </c>
      <c r="L81" s="17">
        <v>0.21923728253906599</v>
      </c>
      <c r="M81" s="17">
        <v>0.237980845793553</v>
      </c>
      <c r="N81" s="17">
        <v>0.30700632016733098</v>
      </c>
      <c r="O81" s="17">
        <v>0.218866326614089</v>
      </c>
      <c r="P81" s="17">
        <v>0.22053519033425201</v>
      </c>
      <c r="Q81" s="17">
        <v>0.13302965242818199</v>
      </c>
      <c r="R81" s="17">
        <v>0.20835733988880201</v>
      </c>
      <c r="S81" s="17"/>
      <c r="T81" s="17">
        <v>0.27213411472532401</v>
      </c>
      <c r="U81" s="17">
        <v>0.19476396705201901</v>
      </c>
      <c r="V81" s="17">
        <v>0.196278688038585</v>
      </c>
      <c r="W81" s="17">
        <v>0.18154126704745199</v>
      </c>
      <c r="X81" s="17"/>
      <c r="Y81" s="17">
        <v>0.258369750203919</v>
      </c>
      <c r="Z81" s="17">
        <v>0.20706761423425599</v>
      </c>
      <c r="AA81" s="17">
        <v>0.17215636598773701</v>
      </c>
      <c r="AB81" s="17">
        <v>0.185308191003245</v>
      </c>
      <c r="AC81" s="17">
        <v>0.237048804288996</v>
      </c>
      <c r="AD81" s="17">
        <v>0.27548289276757398</v>
      </c>
      <c r="AE81" s="17"/>
      <c r="AF81" s="17" t="s">
        <v>77</v>
      </c>
      <c r="AG81" s="17">
        <v>0.261269499953104</v>
      </c>
      <c r="AH81" s="17">
        <v>0.208341120270016</v>
      </c>
      <c r="AI81" s="17"/>
      <c r="AJ81" s="17">
        <v>0.22209981527672601</v>
      </c>
      <c r="AK81" s="17">
        <v>0.22290629509554499</v>
      </c>
      <c r="AL81" s="17">
        <v>0.17042189776451899</v>
      </c>
      <c r="AM81" s="17"/>
      <c r="AN81" s="17">
        <v>0.21561320614885601</v>
      </c>
      <c r="AO81" s="17">
        <v>0.218951787994251</v>
      </c>
      <c r="AP81" s="17">
        <v>0.24538656061519901</v>
      </c>
      <c r="AQ81" s="17">
        <v>0.198736722450185</v>
      </c>
      <c r="AR81" s="17"/>
      <c r="AS81" s="17">
        <v>0.253855200260238</v>
      </c>
      <c r="AT81" s="17">
        <v>0.15524784261548899</v>
      </c>
    </row>
    <row r="82" spans="2:46" x14ac:dyDescent="0.5">
      <c r="B82" t="s">
        <v>91</v>
      </c>
      <c r="C82" s="17">
        <v>0.11242572114631399</v>
      </c>
      <c r="D82" s="17">
        <v>0.14232578924148401</v>
      </c>
      <c r="E82" s="17">
        <v>8.2692061734867095E-2</v>
      </c>
      <c r="F82" s="17"/>
      <c r="G82" s="17">
        <v>9.6509258386780802E-2</v>
      </c>
      <c r="H82" s="17">
        <v>9.1687143618547601E-2</v>
      </c>
      <c r="I82" s="17">
        <v>0.121824586002585</v>
      </c>
      <c r="J82" s="17">
        <v>0.123976869713827</v>
      </c>
      <c r="K82" s="17">
        <v>0.126825567298403</v>
      </c>
      <c r="L82" s="17">
        <v>0.124407345174159</v>
      </c>
      <c r="M82" s="17">
        <v>0.13149681851797199</v>
      </c>
      <c r="N82" s="17">
        <v>9.0490725120614707E-2</v>
      </c>
      <c r="O82" s="17">
        <v>0.109583564582503</v>
      </c>
      <c r="P82" s="17">
        <v>0.14697087016978799</v>
      </c>
      <c r="Q82" s="17">
        <v>6.7150694873541902E-2</v>
      </c>
      <c r="R82" s="17">
        <v>0.121964124569256</v>
      </c>
      <c r="S82" s="17"/>
      <c r="T82" s="17">
        <v>0.132070765392482</v>
      </c>
      <c r="U82" s="17">
        <v>0.129121982865359</v>
      </c>
      <c r="V82" s="17">
        <v>0.10971212906191501</v>
      </c>
      <c r="W82" s="17">
        <v>7.9035127259332497E-2</v>
      </c>
      <c r="X82" s="17"/>
      <c r="Y82" s="17">
        <v>0.101901805142043</v>
      </c>
      <c r="Z82" s="17">
        <v>9.1398228993842701E-2</v>
      </c>
      <c r="AA82" s="17">
        <v>7.3731939056329396E-2</v>
      </c>
      <c r="AB82" s="17">
        <v>0.104748576410077</v>
      </c>
      <c r="AC82" s="17">
        <v>0.174001768241314</v>
      </c>
      <c r="AD82" s="17">
        <v>0.262075208777862</v>
      </c>
      <c r="AE82" s="17"/>
      <c r="AF82" s="17" t="s">
        <v>77</v>
      </c>
      <c r="AG82" s="17">
        <v>0.29596476693444601</v>
      </c>
      <c r="AH82" s="17">
        <v>0.100947423335025</v>
      </c>
      <c r="AI82" s="17"/>
      <c r="AJ82" s="17">
        <v>0.110945373472183</v>
      </c>
      <c r="AK82" s="17">
        <v>0.104967374681028</v>
      </c>
      <c r="AL82" s="17">
        <v>0.124284495015095</v>
      </c>
      <c r="AM82" s="17"/>
      <c r="AN82" s="17">
        <v>0.106284371628782</v>
      </c>
      <c r="AO82" s="17">
        <v>0.12886081760508</v>
      </c>
      <c r="AP82" s="17">
        <v>0.154004704303358</v>
      </c>
      <c r="AQ82" s="17">
        <v>9.4705308514401204E-2</v>
      </c>
      <c r="AR82" s="17"/>
      <c r="AS82" s="17">
        <v>0.10085239516939</v>
      </c>
      <c r="AT82" s="17">
        <v>9.6614516662070105E-2</v>
      </c>
    </row>
    <row r="83" spans="2:46" x14ac:dyDescent="0.5">
      <c r="B83" t="s">
        <v>92</v>
      </c>
      <c r="C83" s="17">
        <v>2.3886437379517601E-2</v>
      </c>
      <c r="D83" s="17">
        <v>2.2027370483392799E-2</v>
      </c>
      <c r="E83" s="17">
        <v>2.5841653563526801E-2</v>
      </c>
      <c r="F83" s="17"/>
      <c r="G83" s="17">
        <v>1.1503847821935601E-2</v>
      </c>
      <c r="H83" s="17">
        <v>2.19870600526859E-2</v>
      </c>
      <c r="I83" s="17">
        <v>1.5449325869683001E-2</v>
      </c>
      <c r="J83" s="17">
        <v>4.0200855782645602E-2</v>
      </c>
      <c r="K83" s="17">
        <v>3.1469423159389498E-2</v>
      </c>
      <c r="L83" s="17">
        <v>3.9982755303952497E-2</v>
      </c>
      <c r="M83" s="17">
        <v>3.4965674528396599E-2</v>
      </c>
      <c r="N83" s="17">
        <v>2.3714711898862199E-2</v>
      </c>
      <c r="O83" s="17">
        <v>2.3106321048085601E-2</v>
      </c>
      <c r="P83" s="17">
        <v>1.5264033837688E-2</v>
      </c>
      <c r="Q83" s="17">
        <v>1.99083161220894E-2</v>
      </c>
      <c r="R83" s="17">
        <v>1.2908972453822999E-2</v>
      </c>
      <c r="S83" s="17"/>
      <c r="T83" s="17">
        <v>4.9172037812304399E-3</v>
      </c>
      <c r="U83" s="17">
        <v>3.2162026688338202E-2</v>
      </c>
      <c r="V83" s="17">
        <v>1.6575181283786E-2</v>
      </c>
      <c r="W83" s="17">
        <v>4.0246979222814103E-2</v>
      </c>
      <c r="X83" s="17"/>
      <c r="Y83" s="17">
        <v>4.0821509737177103E-2</v>
      </c>
      <c r="Z83" s="17">
        <v>2.3684410793748299E-2</v>
      </c>
      <c r="AA83" s="17">
        <v>2.5517318498942499E-2</v>
      </c>
      <c r="AB83" s="17">
        <v>1.8014526747169999E-2</v>
      </c>
      <c r="AC83" s="17">
        <v>1.24159497048339E-2</v>
      </c>
      <c r="AD83" s="17">
        <v>1.6990032300874199E-2</v>
      </c>
      <c r="AE83" s="17"/>
      <c r="AF83" s="17" t="s">
        <v>77</v>
      </c>
      <c r="AG83" s="17">
        <v>2.20091348496174E-2</v>
      </c>
      <c r="AH83" s="17">
        <v>2.4003841485153801E-2</v>
      </c>
      <c r="AI83" s="17"/>
      <c r="AJ83" s="17">
        <v>1.19771246911994E-2</v>
      </c>
      <c r="AK83" s="17">
        <v>1.1393048243911699E-2</v>
      </c>
      <c r="AL83" s="17">
        <v>6.9467479921796499E-2</v>
      </c>
      <c r="AM83" s="17"/>
      <c r="AN83" s="17">
        <v>8.6412972587946706E-3</v>
      </c>
      <c r="AO83" s="17">
        <v>6.2768033696631196E-3</v>
      </c>
      <c r="AP83" s="17">
        <v>5.47222893400056E-3</v>
      </c>
      <c r="AQ83" s="17">
        <v>5.8306217392662001E-2</v>
      </c>
      <c r="AR83" s="17"/>
      <c r="AS83" s="17">
        <v>8.5975967376002195E-3</v>
      </c>
      <c r="AT83" s="17">
        <v>3.3279514989150001E-2</v>
      </c>
    </row>
    <row r="84" spans="2:46" x14ac:dyDescent="0.5">
      <c r="B84" t="s">
        <v>93</v>
      </c>
      <c r="C84" s="17">
        <v>0.39663107247770801</v>
      </c>
      <c r="D84" s="17">
        <v>0.34482697186727401</v>
      </c>
      <c r="E84" s="17">
        <v>0.44765004260880098</v>
      </c>
      <c r="F84" s="17"/>
      <c r="G84" s="17">
        <v>0.38728798261707698</v>
      </c>
      <c r="H84" s="17">
        <v>0.41627742649320498</v>
      </c>
      <c r="I84" s="17">
        <v>0.47432990386365698</v>
      </c>
      <c r="J84" s="17">
        <v>0.40080972854246599</v>
      </c>
      <c r="K84" s="17">
        <v>0.449901494966784</v>
      </c>
      <c r="L84" s="17">
        <v>0.33419724654007199</v>
      </c>
      <c r="M84" s="17">
        <v>0.36041873556387899</v>
      </c>
      <c r="N84" s="17">
        <v>0.30195182502881501</v>
      </c>
      <c r="O84" s="17">
        <v>0.408441486905958</v>
      </c>
      <c r="P84" s="17">
        <v>0.37424025182224402</v>
      </c>
      <c r="Q84" s="17">
        <v>0.443136231690547</v>
      </c>
      <c r="R84" s="17">
        <v>0.36275279405998101</v>
      </c>
      <c r="S84" s="17"/>
      <c r="T84" s="17">
        <v>0.34813758189972999</v>
      </c>
      <c r="U84" s="17">
        <v>0.39615472386112599</v>
      </c>
      <c r="V84" s="17">
        <v>0.41764209469521701</v>
      </c>
      <c r="W84" s="17">
        <v>0.42742451126554998</v>
      </c>
      <c r="X84" s="17"/>
      <c r="Y84" s="17">
        <v>0.33016258418599698</v>
      </c>
      <c r="Z84" s="17">
        <v>0.41961268229322901</v>
      </c>
      <c r="AA84" s="17">
        <v>0.48323992150439699</v>
      </c>
      <c r="AB84" s="17">
        <v>0.43019607243929298</v>
      </c>
      <c r="AC84" s="17">
        <v>0.328964364962746</v>
      </c>
      <c r="AD84" s="17">
        <v>0.205469757885026</v>
      </c>
      <c r="AE84" s="17"/>
      <c r="AF84" s="17" t="s">
        <v>77</v>
      </c>
      <c r="AG84" s="17">
        <v>0.21505572106234799</v>
      </c>
      <c r="AH84" s="17">
        <v>0.407986563347705</v>
      </c>
      <c r="AI84" s="17"/>
      <c r="AJ84" s="17">
        <v>0.41248788319818902</v>
      </c>
      <c r="AK84" s="17">
        <v>0.40375022577446201</v>
      </c>
      <c r="AL84" s="17">
        <v>0.34592029866366097</v>
      </c>
      <c r="AM84" s="17"/>
      <c r="AN84" s="17">
        <v>0.43581036481774199</v>
      </c>
      <c r="AO84" s="17">
        <v>0.39350499178097098</v>
      </c>
      <c r="AP84" s="17">
        <v>0.35989254736980197</v>
      </c>
      <c r="AQ84" s="17">
        <v>0.36481135088486299</v>
      </c>
      <c r="AR84" s="17"/>
      <c r="AS84" s="17">
        <v>0.37346702928064401</v>
      </c>
      <c r="AT84" s="17">
        <v>0.493757684716367</v>
      </c>
    </row>
    <row r="85" spans="2:46" x14ac:dyDescent="0.5">
      <c r="B85" t="s">
        <v>94</v>
      </c>
      <c r="C85" s="17">
        <v>0.32388209103186899</v>
      </c>
      <c r="D85" s="17">
        <v>0.37009186662532501</v>
      </c>
      <c r="E85" s="17">
        <v>0.27802194679655701</v>
      </c>
      <c r="F85" s="17"/>
      <c r="G85" s="17">
        <v>0.34599817650199799</v>
      </c>
      <c r="H85" s="17">
        <v>0.28410556683270499</v>
      </c>
      <c r="I85" s="17">
        <v>0.29621304306641799</v>
      </c>
      <c r="J85" s="17">
        <v>0.302508730556244</v>
      </c>
      <c r="K85" s="17">
        <v>0.31525709266743901</v>
      </c>
      <c r="L85" s="17">
        <v>0.34364462771322501</v>
      </c>
      <c r="M85" s="17">
        <v>0.36947766431152601</v>
      </c>
      <c r="N85" s="17">
        <v>0.39749704528794599</v>
      </c>
      <c r="O85" s="17">
        <v>0.32844989119659201</v>
      </c>
      <c r="P85" s="17">
        <v>0.36750606050404</v>
      </c>
      <c r="Q85" s="17">
        <v>0.20018034730172399</v>
      </c>
      <c r="R85" s="17">
        <v>0.33032146445805799</v>
      </c>
      <c r="S85" s="17"/>
      <c r="T85" s="17">
        <v>0.40420488011780498</v>
      </c>
      <c r="U85" s="17">
        <v>0.32388594991737801</v>
      </c>
      <c r="V85" s="17">
        <v>0.30599081710050002</v>
      </c>
      <c r="W85" s="17">
        <v>0.26057639430678498</v>
      </c>
      <c r="X85" s="17"/>
      <c r="Y85" s="17">
        <v>0.360271555345962</v>
      </c>
      <c r="Z85" s="17">
        <v>0.29846584322809799</v>
      </c>
      <c r="AA85" s="17">
        <v>0.245888305044067</v>
      </c>
      <c r="AB85" s="17">
        <v>0.29005676741332298</v>
      </c>
      <c r="AC85" s="17">
        <v>0.41105057253031002</v>
      </c>
      <c r="AD85" s="17">
        <v>0.53755810154543604</v>
      </c>
      <c r="AE85" s="17"/>
      <c r="AF85" s="17" t="s">
        <v>77</v>
      </c>
      <c r="AG85" s="17">
        <v>0.55723426688754896</v>
      </c>
      <c r="AH85" s="17">
        <v>0.30928854360504099</v>
      </c>
      <c r="AI85" s="17"/>
      <c r="AJ85" s="17">
        <v>0.33304518874890998</v>
      </c>
      <c r="AK85" s="17">
        <v>0.32787366977657401</v>
      </c>
      <c r="AL85" s="17">
        <v>0.29470639277961402</v>
      </c>
      <c r="AM85" s="17"/>
      <c r="AN85" s="17">
        <v>0.321897577777637</v>
      </c>
      <c r="AO85" s="17">
        <v>0.34781260559933103</v>
      </c>
      <c r="AP85" s="17">
        <v>0.39939126491855798</v>
      </c>
      <c r="AQ85" s="17">
        <v>0.29344203096458599</v>
      </c>
      <c r="AR85" s="17"/>
      <c r="AS85" s="17">
        <v>0.35470759542962799</v>
      </c>
      <c r="AT85" s="17">
        <v>0.25186235927756001</v>
      </c>
    </row>
    <row r="86" spans="2:46" x14ac:dyDescent="0.5">
      <c r="B86" t="s">
        <v>95</v>
      </c>
      <c r="C86" s="17">
        <v>7.2748981445838495E-2</v>
      </c>
      <c r="D86" s="17">
        <v>-2.5264894758050601E-2</v>
      </c>
      <c r="E86" s="17">
        <v>0.169628095812244</v>
      </c>
      <c r="F86" s="17"/>
      <c r="G86" s="17">
        <v>4.1289806115078903E-2</v>
      </c>
      <c r="H86" s="17">
        <v>0.13217185966049999</v>
      </c>
      <c r="I86" s="17">
        <v>0.17811686079724001</v>
      </c>
      <c r="J86" s="17">
        <v>9.8300997986222605E-2</v>
      </c>
      <c r="K86" s="17">
        <v>0.13464440229934599</v>
      </c>
      <c r="L86" s="17">
        <v>-9.4473811731529099E-3</v>
      </c>
      <c r="M86" s="17">
        <v>-9.0589287476463606E-3</v>
      </c>
      <c r="N86" s="17">
        <v>-9.5545220259130495E-2</v>
      </c>
      <c r="O86" s="17">
        <v>7.9991595709365398E-2</v>
      </c>
      <c r="P86" s="17">
        <v>6.7341913182043496E-3</v>
      </c>
      <c r="Q86" s="17">
        <v>0.24295588438882301</v>
      </c>
      <c r="R86" s="17">
        <v>3.2431329601922597E-2</v>
      </c>
      <c r="S86" s="17"/>
      <c r="T86" s="17">
        <v>-5.6067298218074997E-2</v>
      </c>
      <c r="U86" s="17">
        <v>7.2268773943748602E-2</v>
      </c>
      <c r="V86" s="17">
        <v>0.111651277594717</v>
      </c>
      <c r="W86" s="17">
        <v>0.166848116958766</v>
      </c>
      <c r="X86" s="17"/>
      <c r="Y86" s="17">
        <v>-3.0108971159965199E-2</v>
      </c>
      <c r="Z86" s="17">
        <v>0.121146839065131</v>
      </c>
      <c r="AA86" s="17">
        <v>0.23735161646033001</v>
      </c>
      <c r="AB86" s="17">
        <v>0.14013930502597099</v>
      </c>
      <c r="AC86" s="17">
        <v>-8.2086207567563907E-2</v>
      </c>
      <c r="AD86" s="17">
        <v>-0.33208834366040901</v>
      </c>
      <c r="AE86" s="17"/>
      <c r="AF86" s="17" t="s">
        <v>77</v>
      </c>
      <c r="AG86" s="17">
        <v>-0.34217854582520202</v>
      </c>
      <c r="AH86" s="17">
        <v>9.8698019742663595E-2</v>
      </c>
      <c r="AI86" s="17"/>
      <c r="AJ86" s="17">
        <v>7.9442694449279094E-2</v>
      </c>
      <c r="AK86" s="17">
        <v>7.5876555997888104E-2</v>
      </c>
      <c r="AL86" s="17">
        <v>5.1213905884047103E-2</v>
      </c>
      <c r="AM86" s="17"/>
      <c r="AN86" s="17">
        <v>0.113912787040104</v>
      </c>
      <c r="AO86" s="17">
        <v>4.5692386181639399E-2</v>
      </c>
      <c r="AP86" s="17">
        <v>-3.94987175487558E-2</v>
      </c>
      <c r="AQ86" s="17">
        <v>7.13693199202768E-2</v>
      </c>
      <c r="AR86" s="17"/>
      <c r="AS86" s="17">
        <v>1.8759433851015701E-2</v>
      </c>
      <c r="AT86" s="17">
        <v>0.24189532543880801</v>
      </c>
    </row>
    <row r="87" spans="2:46" x14ac:dyDescent="0.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row>
    <row r="88" spans="2:46" x14ac:dyDescent="0.5">
      <c r="B88" s="6" t="s">
        <v>104</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row>
    <row r="89" spans="2:46" x14ac:dyDescent="0.5">
      <c r="B89" s="24" t="s">
        <v>64</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row>
    <row r="90" spans="2:46" x14ac:dyDescent="0.5">
      <c r="B90" t="s">
        <v>48</v>
      </c>
      <c r="C90" s="17">
        <v>0.64973654166414596</v>
      </c>
      <c r="D90" s="17">
        <v>0.68730733512942299</v>
      </c>
      <c r="E90" s="17">
        <v>0.61503880021455604</v>
      </c>
      <c r="F90" s="17"/>
      <c r="G90" s="17">
        <v>0.59828308976747901</v>
      </c>
      <c r="H90" s="17">
        <v>0.64313778486375806</v>
      </c>
      <c r="I90" s="17">
        <v>0.71909292198594499</v>
      </c>
      <c r="J90" s="17">
        <v>0.64503769410441103</v>
      </c>
      <c r="K90" s="17">
        <v>0.65813699161014905</v>
      </c>
      <c r="L90" s="17">
        <v>0.62685079627034201</v>
      </c>
      <c r="M90" s="17">
        <v>0.62678316400668299</v>
      </c>
      <c r="N90" s="17">
        <v>0.60023425072894998</v>
      </c>
      <c r="O90" s="17">
        <v>0.67238324762122503</v>
      </c>
      <c r="P90" s="17">
        <v>0.69208405240212101</v>
      </c>
      <c r="Q90" s="17">
        <v>0.61261719190770403</v>
      </c>
      <c r="R90" s="17">
        <v>0.77661285295121696</v>
      </c>
      <c r="S90" s="17"/>
      <c r="T90" s="17">
        <v>0.74258364363306395</v>
      </c>
      <c r="U90" s="17">
        <v>0.71880497175810298</v>
      </c>
      <c r="V90" s="17">
        <v>0.62690667112593101</v>
      </c>
      <c r="W90" s="17">
        <v>0.498300366624155</v>
      </c>
      <c r="X90" s="17"/>
      <c r="Y90" s="17">
        <v>0.36692331495983699</v>
      </c>
      <c r="Z90" s="17">
        <v>0.65068792841489198</v>
      </c>
      <c r="AA90" s="17">
        <v>0.69245319270180605</v>
      </c>
      <c r="AB90" s="17">
        <v>0.72998145449042695</v>
      </c>
      <c r="AC90" s="17">
        <v>0.69190971138831903</v>
      </c>
      <c r="AD90" s="17">
        <v>0.70868146038683899</v>
      </c>
      <c r="AE90" s="17"/>
      <c r="AF90" s="17">
        <v>0.70790183279473995</v>
      </c>
      <c r="AG90" s="17">
        <v>0.65868161333984898</v>
      </c>
      <c r="AH90" s="17">
        <v>0.63234735270674003</v>
      </c>
      <c r="AI90" s="17"/>
      <c r="AJ90" s="17">
        <v>0.78919259387337104</v>
      </c>
      <c r="AK90" s="17">
        <v>0.57668268794477795</v>
      </c>
      <c r="AL90" s="17">
        <v>0.51200835838189795</v>
      </c>
      <c r="AM90" s="17"/>
      <c r="AN90" s="17">
        <v>1</v>
      </c>
      <c r="AO90" s="17">
        <v>0</v>
      </c>
      <c r="AP90" s="17">
        <v>1</v>
      </c>
      <c r="AQ90" s="17">
        <v>0</v>
      </c>
      <c r="AR90" s="17"/>
      <c r="AS90" s="17">
        <v>0.73014845584177901</v>
      </c>
      <c r="AT90" s="17">
        <v>0.69030922860227695</v>
      </c>
    </row>
    <row r="91" spans="2:46" x14ac:dyDescent="0.5">
      <c r="B91" t="s">
        <v>49</v>
      </c>
      <c r="C91" s="17">
        <v>0.236959652240364</v>
      </c>
      <c r="D91" s="17">
        <v>0.30025626194125998</v>
      </c>
      <c r="E91" s="17">
        <v>0.17667942724007701</v>
      </c>
      <c r="F91" s="17"/>
      <c r="G91" s="17">
        <v>0.248962507798519</v>
      </c>
      <c r="H91" s="17">
        <v>0.27090433225165</v>
      </c>
      <c r="I91" s="17">
        <v>0.23433034237991801</v>
      </c>
      <c r="J91" s="17">
        <v>0.228337589791442</v>
      </c>
      <c r="K91" s="17">
        <v>0.203841257472542</v>
      </c>
      <c r="L91" s="17">
        <v>0.25276357141199202</v>
      </c>
      <c r="M91" s="17">
        <v>0.25246701199173799</v>
      </c>
      <c r="N91" s="17">
        <v>0.22107991098534899</v>
      </c>
      <c r="O91" s="17">
        <v>0.24273559896897301</v>
      </c>
      <c r="P91" s="17">
        <v>0.21469747141293199</v>
      </c>
      <c r="Q91" s="17">
        <v>0.19272580683929799</v>
      </c>
      <c r="R91" s="17">
        <v>0.19567034679495701</v>
      </c>
      <c r="S91" s="17"/>
      <c r="T91" s="17">
        <v>0.31873762158513202</v>
      </c>
      <c r="U91" s="17">
        <v>0.22202116616376699</v>
      </c>
      <c r="V91" s="17">
        <v>0.23895062653660101</v>
      </c>
      <c r="W91" s="17">
        <v>0.16408816342917701</v>
      </c>
      <c r="X91" s="17"/>
      <c r="Y91" s="17">
        <v>0.13720176906794199</v>
      </c>
      <c r="Z91" s="17">
        <v>0.185701549210986</v>
      </c>
      <c r="AA91" s="17">
        <v>0.19479304569258199</v>
      </c>
      <c r="AB91" s="17">
        <v>0.28175147105493697</v>
      </c>
      <c r="AC91" s="17">
        <v>0.33128594293147701</v>
      </c>
      <c r="AD91" s="17">
        <v>0.27986869383084201</v>
      </c>
      <c r="AE91" s="17"/>
      <c r="AF91" s="17">
        <v>0.26324132629701602</v>
      </c>
      <c r="AG91" s="17">
        <v>0.40229136927368098</v>
      </c>
      <c r="AH91" s="17">
        <v>0.21901557393684601</v>
      </c>
      <c r="AI91" s="17"/>
      <c r="AJ91" s="17">
        <v>0.27659454580148302</v>
      </c>
      <c r="AK91" s="17">
        <v>0.218310783442205</v>
      </c>
      <c r="AL91" s="17">
        <v>0.196807660015244</v>
      </c>
      <c r="AM91" s="17"/>
      <c r="AN91" s="17">
        <v>0</v>
      </c>
      <c r="AO91" s="17">
        <v>1</v>
      </c>
      <c r="AP91" s="17">
        <v>1</v>
      </c>
      <c r="AQ91" s="17">
        <v>0</v>
      </c>
      <c r="AR91" s="17"/>
      <c r="AS91" s="17">
        <v>0.25316219586869398</v>
      </c>
      <c r="AT91" s="17">
        <v>0.28686881664615199</v>
      </c>
    </row>
    <row r="92" spans="2:46" x14ac:dyDescent="0.5">
      <c r="B92" t="s">
        <v>102</v>
      </c>
      <c r="C92" s="17">
        <v>0.222930826110709</v>
      </c>
      <c r="D92" s="17">
        <v>0.18538465001745799</v>
      </c>
      <c r="E92" s="17">
        <v>0.25685178928935898</v>
      </c>
      <c r="F92" s="17"/>
      <c r="G92" s="17">
        <v>0.25782433981261399</v>
      </c>
      <c r="H92" s="17">
        <v>0.19112989287367399</v>
      </c>
      <c r="I92" s="17">
        <v>0.145056902722213</v>
      </c>
      <c r="J92" s="17">
        <v>0.21665312107940601</v>
      </c>
      <c r="K92" s="17">
        <v>0.21651184406119101</v>
      </c>
      <c r="L92" s="17">
        <v>0.263859638647095</v>
      </c>
      <c r="M92" s="17">
        <v>0.24617424487002501</v>
      </c>
      <c r="N92" s="17">
        <v>0.23074182012021299</v>
      </c>
      <c r="O92" s="17">
        <v>0.21748625670945601</v>
      </c>
      <c r="P92" s="17">
        <v>0.210914831189357</v>
      </c>
      <c r="Q92" s="17">
        <v>0.30074796936345199</v>
      </c>
      <c r="R92" s="17">
        <v>0.17003340446293999</v>
      </c>
      <c r="S92" s="17"/>
      <c r="T92" s="17">
        <v>0.13906018163634101</v>
      </c>
      <c r="U92" s="17">
        <v>0.164690194265909</v>
      </c>
      <c r="V92" s="17">
        <v>0.24695785722501501</v>
      </c>
      <c r="W92" s="17">
        <v>0.35329792058050502</v>
      </c>
      <c r="X92" s="17"/>
      <c r="Y92" s="17">
        <v>0.47314169144596002</v>
      </c>
      <c r="Z92" s="17">
        <v>0.216184294016912</v>
      </c>
      <c r="AA92" s="17">
        <v>0.21535456274003401</v>
      </c>
      <c r="AB92" s="17">
        <v>0.16820768621690599</v>
      </c>
      <c r="AC92" s="17">
        <v>0.16747278829707199</v>
      </c>
      <c r="AD92" s="17">
        <v>0.14994349168135401</v>
      </c>
      <c r="AE92" s="17"/>
      <c r="AF92" s="17">
        <v>0.155100110909003</v>
      </c>
      <c r="AG92" s="17">
        <v>0.14210412651343801</v>
      </c>
      <c r="AH92" s="17">
        <v>0.24761203245166899</v>
      </c>
      <c r="AI92" s="17"/>
      <c r="AJ92" s="17">
        <v>0.113875321650342</v>
      </c>
      <c r="AK92" s="17">
        <v>0.26739311621342499</v>
      </c>
      <c r="AL92" s="17">
        <v>0.336676272685272</v>
      </c>
      <c r="AM92" s="17"/>
      <c r="AN92" s="17">
        <v>0</v>
      </c>
      <c r="AO92" s="17">
        <v>0</v>
      </c>
      <c r="AP92" s="17">
        <v>0</v>
      </c>
      <c r="AQ92" s="17">
        <v>1</v>
      </c>
      <c r="AR92" s="17"/>
      <c r="AS92" s="17">
        <v>0.17912643308163301</v>
      </c>
      <c r="AT92" s="17">
        <v>0.166705423032663</v>
      </c>
    </row>
    <row r="93" spans="2:46" x14ac:dyDescent="0.5">
      <c r="B93" t="s">
        <v>92</v>
      </c>
      <c r="C93" s="17">
        <v>3.5693451267475099E-2</v>
      </c>
      <c r="D93" s="17">
        <v>2.50072117208885E-2</v>
      </c>
      <c r="E93" s="17">
        <v>4.6317971591905399E-2</v>
      </c>
      <c r="F93" s="17"/>
      <c r="G93" s="17">
        <v>4.68104471701015E-2</v>
      </c>
      <c r="H93" s="17">
        <v>4.3990994206377199E-2</v>
      </c>
      <c r="I93" s="17">
        <v>4.6417578914200598E-2</v>
      </c>
      <c r="J93" s="17">
        <v>2.9200613618697999E-2</v>
      </c>
      <c r="K93" s="17">
        <v>3.9017772362115399E-2</v>
      </c>
      <c r="L93" s="17">
        <v>2.2971247630787402E-2</v>
      </c>
      <c r="M93" s="17">
        <v>2.4380814001243301E-2</v>
      </c>
      <c r="N93" s="17">
        <v>7.2277463329062305E-2</v>
      </c>
      <c r="O93" s="17">
        <v>3.0416040562331301E-2</v>
      </c>
      <c r="P93" s="17">
        <v>2.6684397374565402E-2</v>
      </c>
      <c r="Q93" s="17">
        <v>7.9966999426662397E-3</v>
      </c>
      <c r="R93" s="17">
        <v>4.2952965322726099E-2</v>
      </c>
      <c r="S93" s="17"/>
      <c r="T93" s="17">
        <v>1.7988759815139501E-2</v>
      </c>
      <c r="U93" s="17">
        <v>3.8471055752968102E-2</v>
      </c>
      <c r="V93" s="17">
        <v>2.9348564714892701E-2</v>
      </c>
      <c r="W93" s="17">
        <v>5.8289998468060801E-2</v>
      </c>
      <c r="X93" s="17"/>
      <c r="Y93" s="17">
        <v>8.7728858156828196E-2</v>
      </c>
      <c r="Z93" s="17">
        <v>6.2350365102710699E-2</v>
      </c>
      <c r="AA93" s="17">
        <v>3.8776089288091002E-2</v>
      </c>
      <c r="AB93" s="17">
        <v>1.7024416409644499E-2</v>
      </c>
      <c r="AC93" s="17">
        <v>1.6111218537335902E-2</v>
      </c>
      <c r="AD93" s="17">
        <v>5.11230286272311E-3</v>
      </c>
      <c r="AE93" s="17"/>
      <c r="AF93" s="17">
        <v>6.4531683791204403E-3</v>
      </c>
      <c r="AG93" s="17">
        <v>1.55011049486361E-2</v>
      </c>
      <c r="AH93" s="17">
        <v>4.5416754049400002E-2</v>
      </c>
      <c r="AI93" s="17"/>
      <c r="AJ93" s="17">
        <v>2.5387067552250401E-2</v>
      </c>
      <c r="AK93" s="17">
        <v>3.9923323747541303E-2</v>
      </c>
      <c r="AL93" s="17">
        <v>4.6429742875803898E-2</v>
      </c>
      <c r="AM93" s="17"/>
      <c r="AN93" s="17">
        <v>0</v>
      </c>
      <c r="AO93" s="17">
        <v>0</v>
      </c>
      <c r="AP93" s="17">
        <v>0</v>
      </c>
      <c r="AQ93" s="17">
        <v>0</v>
      </c>
      <c r="AR93" s="17"/>
      <c r="AS93" s="17">
        <v>2.0079104613058101E-2</v>
      </c>
      <c r="AT93" s="17">
        <v>6.6384147989128998E-3</v>
      </c>
    </row>
    <row r="94" spans="2:46" x14ac:dyDescent="0.5">
      <c r="B94" t="s">
        <v>103</v>
      </c>
      <c r="C94" s="17">
        <v>1.27914846880235E-2</v>
      </c>
      <c r="D94" s="17">
        <v>1.01590713120642E-2</v>
      </c>
      <c r="E94" s="17">
        <v>1.54323356676964E-2</v>
      </c>
      <c r="F94" s="17"/>
      <c r="G94" s="17">
        <v>9.5393162091866705E-3</v>
      </c>
      <c r="H94" s="17">
        <v>9.9150520909070897E-3</v>
      </c>
      <c r="I94" s="17">
        <v>2.37612577412292E-2</v>
      </c>
      <c r="J94" s="17">
        <v>2.5213707407533099E-2</v>
      </c>
      <c r="K94" s="17">
        <v>0</v>
      </c>
      <c r="L94" s="17">
        <v>7.4441570641237201E-3</v>
      </c>
      <c r="M94" s="17">
        <v>4.1687440355873996E-3</v>
      </c>
      <c r="N94" s="17">
        <v>2.47417067231765E-2</v>
      </c>
      <c r="O94" s="17">
        <v>1.42793013369093E-2</v>
      </c>
      <c r="P94" s="17">
        <v>7.15734654118012E-3</v>
      </c>
      <c r="Q94" s="17">
        <v>2.3052391737019201E-2</v>
      </c>
      <c r="R94" s="17">
        <v>2.11647249852264E-2</v>
      </c>
      <c r="S94" s="17"/>
      <c r="T94" s="17">
        <v>1.3969326879686E-2</v>
      </c>
      <c r="U94" s="17">
        <v>9.0222120305312997E-3</v>
      </c>
      <c r="V94" s="17">
        <v>1.3746571708016001E-2</v>
      </c>
      <c r="W94" s="17">
        <v>1.3657824957484299E-2</v>
      </c>
      <c r="X94" s="17"/>
      <c r="Y94" s="17">
        <v>2.3743925069968298E-3</v>
      </c>
      <c r="Z94" s="17">
        <v>2.2021736631635501E-3</v>
      </c>
      <c r="AA94" s="17">
        <v>3.8677410205186298E-3</v>
      </c>
      <c r="AB94" s="17">
        <v>1.8978017796219E-3</v>
      </c>
      <c r="AC94" s="17">
        <v>1.8894273635100298E-2</v>
      </c>
      <c r="AD94" s="17">
        <v>4.03858691462003E-2</v>
      </c>
      <c r="AE94" s="17"/>
      <c r="AF94" s="17">
        <v>3.2224101440108101E-2</v>
      </c>
      <c r="AG94" s="17">
        <v>4.7718193892993699E-2</v>
      </c>
      <c r="AH94" s="17">
        <v>4.98450258932958E-3</v>
      </c>
      <c r="AI94" s="17"/>
      <c r="AJ94" s="17">
        <v>4.1198061484349797E-3</v>
      </c>
      <c r="AK94" s="17">
        <v>1.4650724771261701E-2</v>
      </c>
      <c r="AL94" s="17">
        <v>2.26355636532471E-2</v>
      </c>
      <c r="AM94" s="17"/>
      <c r="AN94" s="17">
        <v>9.3696748321167606E-3</v>
      </c>
      <c r="AO94" s="17">
        <v>1.48430421215779E-2</v>
      </c>
      <c r="AP94" s="17">
        <v>2.10104171306772E-3</v>
      </c>
      <c r="AQ94" s="17">
        <v>0</v>
      </c>
      <c r="AR94" s="17"/>
      <c r="AS94" s="17">
        <v>6.1456975045150698E-3</v>
      </c>
      <c r="AT94" s="17">
        <v>1.90329023494119E-2</v>
      </c>
    </row>
    <row r="95" spans="2:46" x14ac:dyDescent="0.5">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row>
    <row r="96" spans="2:46" x14ac:dyDescent="0.5">
      <c r="B96" s="6" t="s">
        <v>108</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row>
    <row r="97" spans="2:46" x14ac:dyDescent="0.5">
      <c r="B97" s="24" t="s">
        <v>64</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row>
    <row r="98" spans="2:46" x14ac:dyDescent="0.5">
      <c r="B98" t="s">
        <v>105</v>
      </c>
      <c r="C98" s="17">
        <v>0.32295497600448297</v>
      </c>
      <c r="D98" s="17">
        <v>0.37083228826825798</v>
      </c>
      <c r="E98" s="17">
        <v>0.27820891434423201</v>
      </c>
      <c r="F98" s="17"/>
      <c r="G98" s="17">
        <v>0.34508299912357898</v>
      </c>
      <c r="H98" s="17">
        <v>0.31828243996745098</v>
      </c>
      <c r="I98" s="17">
        <v>0.33420796637825301</v>
      </c>
      <c r="J98" s="17">
        <v>0.32965362679278998</v>
      </c>
      <c r="K98" s="17">
        <v>0.28389649408183898</v>
      </c>
      <c r="L98" s="17">
        <v>0.26146411676839798</v>
      </c>
      <c r="M98" s="17">
        <v>0.35329000653519999</v>
      </c>
      <c r="N98" s="17">
        <v>0.26432742607948201</v>
      </c>
      <c r="O98" s="17">
        <v>0.36901636461074899</v>
      </c>
      <c r="P98" s="17">
        <v>0.34671390024316701</v>
      </c>
      <c r="Q98" s="17">
        <v>0.28472107807067498</v>
      </c>
      <c r="R98" s="17">
        <v>0.28626016689843298</v>
      </c>
      <c r="S98" s="17"/>
      <c r="T98" s="17">
        <v>0.410966840194531</v>
      </c>
      <c r="U98" s="17">
        <v>0.32499658420329602</v>
      </c>
      <c r="V98" s="17">
        <v>0.299690197197582</v>
      </c>
      <c r="W98" s="17">
        <v>0.248369167727236</v>
      </c>
      <c r="X98" s="17"/>
      <c r="Y98" s="17">
        <v>0.159752209967953</v>
      </c>
      <c r="Z98" s="17">
        <v>0.27816900411874601</v>
      </c>
      <c r="AA98" s="17">
        <v>0.39175583100278899</v>
      </c>
      <c r="AB98" s="17">
        <v>0.38984052903272898</v>
      </c>
      <c r="AC98" s="17">
        <v>0.39950317789997303</v>
      </c>
      <c r="AD98" s="17">
        <v>0.30630120312581799</v>
      </c>
      <c r="AE98" s="17"/>
      <c r="AF98" s="17">
        <v>0.29992268343003298</v>
      </c>
      <c r="AG98" s="17">
        <v>0.43407834621838898</v>
      </c>
      <c r="AH98" s="17">
        <v>0.32266971688161999</v>
      </c>
      <c r="AI98" s="17"/>
      <c r="AJ98" s="17">
        <v>0.39623484786040503</v>
      </c>
      <c r="AK98" s="17">
        <v>0.33248260520247602</v>
      </c>
      <c r="AL98" s="17">
        <v>0.22773003427223101</v>
      </c>
      <c r="AM98" s="17"/>
      <c r="AN98" s="17">
        <v>0.35869616338048799</v>
      </c>
      <c r="AO98" s="17">
        <v>0.30826622907608198</v>
      </c>
      <c r="AP98" s="17">
        <v>0.54032368607868397</v>
      </c>
      <c r="AQ98" s="17">
        <v>0.13953045088732299</v>
      </c>
      <c r="AR98" s="17"/>
      <c r="AS98" s="17">
        <v>0.43762763474605898</v>
      </c>
      <c r="AT98" s="17">
        <v>0.313955486201977</v>
      </c>
    </row>
    <row r="99" spans="2:46" x14ac:dyDescent="0.5">
      <c r="B99" t="s">
        <v>106</v>
      </c>
      <c r="C99" s="17">
        <v>0.357632362491696</v>
      </c>
      <c r="D99" s="17">
        <v>0.34391263541857697</v>
      </c>
      <c r="E99" s="17">
        <v>0.37054895422391598</v>
      </c>
      <c r="F99" s="17"/>
      <c r="G99" s="17">
        <v>0.398137043223322</v>
      </c>
      <c r="H99" s="17">
        <v>0.38746525433413098</v>
      </c>
      <c r="I99" s="17">
        <v>0.28164813290256402</v>
      </c>
      <c r="J99" s="17">
        <v>0.33413459753497199</v>
      </c>
      <c r="K99" s="17">
        <v>0.37957270011197303</v>
      </c>
      <c r="L99" s="17">
        <v>0.417486826072621</v>
      </c>
      <c r="M99" s="17">
        <v>0.33994021008219599</v>
      </c>
      <c r="N99" s="17">
        <v>0.38656603983613702</v>
      </c>
      <c r="O99" s="17">
        <v>0.31995104206669001</v>
      </c>
      <c r="P99" s="17">
        <v>0.35126405944367001</v>
      </c>
      <c r="Q99" s="17">
        <v>0.31611933255591801</v>
      </c>
      <c r="R99" s="17">
        <v>0.31665647600186902</v>
      </c>
      <c r="S99" s="17"/>
      <c r="T99" s="17">
        <v>0.35111546205180399</v>
      </c>
      <c r="U99" s="17">
        <v>0.35789588243933101</v>
      </c>
      <c r="V99" s="17">
        <v>0.38252880799211397</v>
      </c>
      <c r="W99" s="17">
        <v>0.34429926632993402</v>
      </c>
      <c r="X99" s="17"/>
      <c r="Y99" s="17">
        <v>0.43983220990912902</v>
      </c>
      <c r="Z99" s="17">
        <v>0.45526281944583302</v>
      </c>
      <c r="AA99" s="17">
        <v>0.35530058840617801</v>
      </c>
      <c r="AB99" s="17">
        <v>0.32379476655565198</v>
      </c>
      <c r="AC99" s="17">
        <v>0.291297480632144</v>
      </c>
      <c r="AD99" s="17">
        <v>0.29711150474762799</v>
      </c>
      <c r="AE99" s="17"/>
      <c r="AF99" s="17">
        <v>0.314793389859919</v>
      </c>
      <c r="AG99" s="17">
        <v>0.34092598243991001</v>
      </c>
      <c r="AH99" s="17">
        <v>0.37107235611094003</v>
      </c>
      <c r="AI99" s="17"/>
      <c r="AJ99" s="17">
        <v>0.36960413167316503</v>
      </c>
      <c r="AK99" s="17">
        <v>0.378001334050316</v>
      </c>
      <c r="AL99" s="17">
        <v>0.33310287728670401</v>
      </c>
      <c r="AM99" s="17"/>
      <c r="AN99" s="17">
        <v>0.36493351245610001</v>
      </c>
      <c r="AO99" s="17">
        <v>0.39257626089686398</v>
      </c>
      <c r="AP99" s="17">
        <v>0.30657786882385302</v>
      </c>
      <c r="AQ99" s="17">
        <v>0.36213968085035197</v>
      </c>
      <c r="AR99" s="17"/>
      <c r="AS99" s="17">
        <v>0.350969857410459</v>
      </c>
      <c r="AT99" s="17">
        <v>0.36530638679574701</v>
      </c>
    </row>
    <row r="100" spans="2:46" x14ac:dyDescent="0.5">
      <c r="B100" t="s">
        <v>107</v>
      </c>
      <c r="C100" s="17">
        <v>0.26632710891595002</v>
      </c>
      <c r="D100" s="17">
        <v>0.241440077614448</v>
      </c>
      <c r="E100" s="17">
        <v>0.28944390839876299</v>
      </c>
      <c r="F100" s="17"/>
      <c r="G100" s="17">
        <v>0.19937505293219299</v>
      </c>
      <c r="H100" s="17">
        <v>0.247225734969336</v>
      </c>
      <c r="I100" s="17">
        <v>0.31829483552429799</v>
      </c>
      <c r="J100" s="17">
        <v>0.28439030320599201</v>
      </c>
      <c r="K100" s="17">
        <v>0.27749989631223598</v>
      </c>
      <c r="L100" s="17">
        <v>0.26164810840738301</v>
      </c>
      <c r="M100" s="17">
        <v>0.25922299493954198</v>
      </c>
      <c r="N100" s="17">
        <v>0.28522394801812001</v>
      </c>
      <c r="O100" s="17">
        <v>0.25989508322201399</v>
      </c>
      <c r="P100" s="17">
        <v>0.26771974223203399</v>
      </c>
      <c r="Q100" s="17">
        <v>0.34277736476632698</v>
      </c>
      <c r="R100" s="17">
        <v>0.34265820765222998</v>
      </c>
      <c r="S100" s="17"/>
      <c r="T100" s="17">
        <v>0.19657388054519201</v>
      </c>
      <c r="U100" s="17">
        <v>0.25825279648923</v>
      </c>
      <c r="V100" s="17">
        <v>0.274724357945552</v>
      </c>
      <c r="W100" s="17">
        <v>0.33904996692810202</v>
      </c>
      <c r="X100" s="17"/>
      <c r="Y100" s="17">
        <v>0.32375358717893499</v>
      </c>
      <c r="Z100" s="17">
        <v>0.20815805866230899</v>
      </c>
      <c r="AA100" s="17">
        <v>0.210252257785217</v>
      </c>
      <c r="AB100" s="17">
        <v>0.23050420521545301</v>
      </c>
      <c r="AC100" s="17">
        <v>0.27191786875662999</v>
      </c>
      <c r="AD100" s="17">
        <v>0.34670194607655203</v>
      </c>
      <c r="AE100" s="17"/>
      <c r="AF100" s="17">
        <v>0.33813559540077398</v>
      </c>
      <c r="AG100" s="17">
        <v>0.19707339543189201</v>
      </c>
      <c r="AH100" s="17">
        <v>0.24988079608560901</v>
      </c>
      <c r="AI100" s="17"/>
      <c r="AJ100" s="17">
        <v>0.189643629160131</v>
      </c>
      <c r="AK100" s="17">
        <v>0.235405784148872</v>
      </c>
      <c r="AL100" s="17">
        <v>0.375967535073574</v>
      </c>
      <c r="AM100" s="17"/>
      <c r="AN100" s="17">
        <v>0.22888632746355</v>
      </c>
      <c r="AO100" s="17">
        <v>0.263015620815022</v>
      </c>
      <c r="AP100" s="17">
        <v>0.12995693620658699</v>
      </c>
      <c r="AQ100" s="17">
        <v>0.43562461937709701</v>
      </c>
      <c r="AR100" s="17"/>
      <c r="AS100" s="17">
        <v>0.19746757696949499</v>
      </c>
      <c r="AT100" s="17">
        <v>0.28816753583676202</v>
      </c>
    </row>
    <row r="101" spans="2:46" x14ac:dyDescent="0.5">
      <c r="B101" t="s">
        <v>73</v>
      </c>
      <c r="C101" s="17">
        <v>5.3085552587870899E-2</v>
      </c>
      <c r="D101" s="17">
        <v>4.3814998698717397E-2</v>
      </c>
      <c r="E101" s="17">
        <v>6.1798223033089197E-2</v>
      </c>
      <c r="F101" s="17"/>
      <c r="G101" s="17">
        <v>5.7404904720905398E-2</v>
      </c>
      <c r="H101" s="17">
        <v>4.7026570729081903E-2</v>
      </c>
      <c r="I101" s="17">
        <v>6.5849065194884496E-2</v>
      </c>
      <c r="J101" s="17">
        <v>5.1821472466245203E-2</v>
      </c>
      <c r="K101" s="17">
        <v>5.9030909493952601E-2</v>
      </c>
      <c r="L101" s="17">
        <v>5.9400948751597099E-2</v>
      </c>
      <c r="M101" s="17">
        <v>4.7546788443061198E-2</v>
      </c>
      <c r="N101" s="17">
        <v>6.3882586066260405E-2</v>
      </c>
      <c r="O101" s="17">
        <v>5.1137510100546901E-2</v>
      </c>
      <c r="P101" s="17">
        <v>3.4302298081129098E-2</v>
      </c>
      <c r="Q101" s="17">
        <v>5.6382224607079701E-2</v>
      </c>
      <c r="R101" s="17">
        <v>5.4425149447467402E-2</v>
      </c>
      <c r="S101" s="17"/>
      <c r="T101" s="17">
        <v>4.13438172084723E-2</v>
      </c>
      <c r="U101" s="17">
        <v>5.8854736868143902E-2</v>
      </c>
      <c r="V101" s="17">
        <v>4.3056636864751502E-2</v>
      </c>
      <c r="W101" s="17">
        <v>6.8281599014727301E-2</v>
      </c>
      <c r="X101" s="17"/>
      <c r="Y101" s="17">
        <v>7.6661992943982807E-2</v>
      </c>
      <c r="Z101" s="17">
        <v>5.8410117773111302E-2</v>
      </c>
      <c r="AA101" s="17">
        <v>4.2691322805816903E-2</v>
      </c>
      <c r="AB101" s="17">
        <v>5.5860499196165099E-2</v>
      </c>
      <c r="AC101" s="17">
        <v>3.7281472711251901E-2</v>
      </c>
      <c r="AD101" s="17">
        <v>4.9885346050002499E-2</v>
      </c>
      <c r="AE101" s="17"/>
      <c r="AF101" s="17">
        <v>4.7148331309274601E-2</v>
      </c>
      <c r="AG101" s="17">
        <v>2.7922275909809498E-2</v>
      </c>
      <c r="AH101" s="17">
        <v>5.63771309218314E-2</v>
      </c>
      <c r="AI101" s="17"/>
      <c r="AJ101" s="17">
        <v>4.4517391306297602E-2</v>
      </c>
      <c r="AK101" s="17">
        <v>5.4110276598335699E-2</v>
      </c>
      <c r="AL101" s="17">
        <v>6.3199553367490599E-2</v>
      </c>
      <c r="AM101" s="17"/>
      <c r="AN101" s="17">
        <v>4.7483996699861503E-2</v>
      </c>
      <c r="AO101" s="17">
        <v>3.61418892120315E-2</v>
      </c>
      <c r="AP101" s="17">
        <v>2.31415088908766E-2</v>
      </c>
      <c r="AQ101" s="17">
        <v>6.2705248885227202E-2</v>
      </c>
      <c r="AR101" s="17"/>
      <c r="AS101" s="17">
        <v>1.39349308739872E-2</v>
      </c>
      <c r="AT101" s="17">
        <v>3.2570591165513203E-2</v>
      </c>
    </row>
    <row r="102" spans="2:46" x14ac:dyDescent="0.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row>
    <row r="103" spans="2:46" x14ac:dyDescent="0.5">
      <c r="B103" s="6" t="s">
        <v>124</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row>
    <row r="104" spans="2:46" x14ac:dyDescent="0.5">
      <c r="B104" s="24" t="s">
        <v>64</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row>
    <row r="105" spans="2:46" x14ac:dyDescent="0.5">
      <c r="B105" t="s">
        <v>109</v>
      </c>
      <c r="C105" s="17">
        <v>0.30080581672569601</v>
      </c>
      <c r="D105" s="17">
        <v>0.24686753854867799</v>
      </c>
      <c r="E105" s="17">
        <v>0.35374943305241902</v>
      </c>
      <c r="F105" s="17"/>
      <c r="G105" s="17">
        <v>0.27788348763392101</v>
      </c>
      <c r="H105" s="17">
        <v>0.30768623358486402</v>
      </c>
      <c r="I105" s="17">
        <v>0.34281712650005403</v>
      </c>
      <c r="J105" s="17">
        <v>0.296727275376171</v>
      </c>
      <c r="K105" s="17">
        <v>0.29006610369339803</v>
      </c>
      <c r="L105" s="17">
        <v>0.32267850027928902</v>
      </c>
      <c r="M105" s="17">
        <v>0.28782147064733699</v>
      </c>
      <c r="N105" s="17">
        <v>0.28928273671923499</v>
      </c>
      <c r="O105" s="17">
        <v>0.30977818354256398</v>
      </c>
      <c r="P105" s="17">
        <v>0.26954882614192199</v>
      </c>
      <c r="Q105" s="17">
        <v>0.31928535713164802</v>
      </c>
      <c r="R105" s="17">
        <v>0.31769206774798497</v>
      </c>
      <c r="S105" s="17"/>
      <c r="T105" s="17">
        <v>0.26019380743765702</v>
      </c>
      <c r="U105" s="17">
        <v>0.31064171600815998</v>
      </c>
      <c r="V105" s="17">
        <v>0.31181474834409501</v>
      </c>
      <c r="W105" s="17">
        <v>0.32617003484150903</v>
      </c>
      <c r="X105" s="17"/>
      <c r="Y105" s="17">
        <v>0.289082071627276</v>
      </c>
      <c r="Z105" s="17">
        <v>0.32741701419667701</v>
      </c>
      <c r="AA105" s="17">
        <v>0.42610653081235</v>
      </c>
      <c r="AB105" s="17">
        <v>0.38051073793357398</v>
      </c>
      <c r="AC105" s="17">
        <v>0.29654212894434201</v>
      </c>
      <c r="AD105" s="17">
        <v>0.122912029177728</v>
      </c>
      <c r="AE105" s="17"/>
      <c r="AF105" s="17">
        <v>0.132569959056095</v>
      </c>
      <c r="AG105" s="17">
        <v>0.18486934525039</v>
      </c>
      <c r="AH105" s="17">
        <v>0.35673436479402698</v>
      </c>
      <c r="AI105" s="17"/>
      <c r="AJ105" s="17">
        <v>0.34320034967677399</v>
      </c>
      <c r="AK105" s="17">
        <v>0.32455137290236902</v>
      </c>
      <c r="AL105" s="17">
        <v>0.23701898568476501</v>
      </c>
      <c r="AM105" s="17"/>
      <c r="AN105" s="17">
        <v>0.30634106794926902</v>
      </c>
      <c r="AO105" s="17">
        <v>0.18294618327581999</v>
      </c>
      <c r="AP105" s="17">
        <v>0.27656192783219102</v>
      </c>
      <c r="AQ105" s="17">
        <v>0.329874610658208</v>
      </c>
      <c r="AR105" s="17"/>
      <c r="AS105" s="17">
        <v>0.30144108084507998</v>
      </c>
      <c r="AT105" s="17">
        <v>0.31398814034329903</v>
      </c>
    </row>
    <row r="106" spans="2:46" x14ac:dyDescent="0.5">
      <c r="B106" t="s">
        <v>110</v>
      </c>
      <c r="C106" s="17">
        <v>0.24832776095276399</v>
      </c>
      <c r="D106" s="17">
        <v>0.31223117709554998</v>
      </c>
      <c r="E106" s="17">
        <v>0.18752342481047901</v>
      </c>
      <c r="F106" s="17"/>
      <c r="G106" s="17">
        <v>0.26203268382498601</v>
      </c>
      <c r="H106" s="17">
        <v>0.228289822906412</v>
      </c>
      <c r="I106" s="17">
        <v>0.23652905789982401</v>
      </c>
      <c r="J106" s="17">
        <v>0.24447694630716199</v>
      </c>
      <c r="K106" s="17">
        <v>0.27551624096691502</v>
      </c>
      <c r="L106" s="17">
        <v>0.21627580419138701</v>
      </c>
      <c r="M106" s="17">
        <v>0.26900122200276</v>
      </c>
      <c r="N106" s="17">
        <v>0.25078408656049</v>
      </c>
      <c r="O106" s="17">
        <v>0.27237370281117201</v>
      </c>
      <c r="P106" s="17">
        <v>0.235151396726795</v>
      </c>
      <c r="Q106" s="17">
        <v>0.247841448872792</v>
      </c>
      <c r="R106" s="17">
        <v>0.24042361583449701</v>
      </c>
      <c r="S106" s="17"/>
      <c r="T106" s="17">
        <v>0.30036944639090701</v>
      </c>
      <c r="U106" s="17">
        <v>0.239660220369043</v>
      </c>
      <c r="V106" s="17">
        <v>0.24816465649069699</v>
      </c>
      <c r="W106" s="17">
        <v>0.20324838529786199</v>
      </c>
      <c r="X106" s="17"/>
      <c r="Y106" s="17">
        <v>0.24137849164608299</v>
      </c>
      <c r="Z106" s="17">
        <v>0.20880896815477001</v>
      </c>
      <c r="AA106" s="17">
        <v>0.15898356268497599</v>
      </c>
      <c r="AB106" s="17">
        <v>0.201763719724084</v>
      </c>
      <c r="AC106" s="17">
        <v>0.316447018052608</v>
      </c>
      <c r="AD106" s="17">
        <v>0.35014547290942599</v>
      </c>
      <c r="AE106" s="17"/>
      <c r="AF106" s="17">
        <v>0.34761260108479602</v>
      </c>
      <c r="AG106" s="17">
        <v>0.33593539729172101</v>
      </c>
      <c r="AH106" s="17">
        <v>0.21412142245799901</v>
      </c>
      <c r="AI106" s="17"/>
      <c r="AJ106" s="17">
        <v>0.241858723671911</v>
      </c>
      <c r="AK106" s="17">
        <v>0.21940058157043801</v>
      </c>
      <c r="AL106" s="17">
        <v>0.27012965934811101</v>
      </c>
      <c r="AM106" s="17"/>
      <c r="AN106" s="17">
        <v>0.26050997649463897</v>
      </c>
      <c r="AO106" s="17">
        <v>0.30265229202777799</v>
      </c>
      <c r="AP106" s="17">
        <v>0.34679978605849598</v>
      </c>
      <c r="AQ106" s="17">
        <v>0.16225375178934101</v>
      </c>
      <c r="AR106" s="17"/>
      <c r="AS106" s="17">
        <v>0.23893186668815899</v>
      </c>
      <c r="AT106" s="17">
        <v>0.203509566841447</v>
      </c>
    </row>
    <row r="107" spans="2:46" x14ac:dyDescent="0.5">
      <c r="B107" t="s">
        <v>111</v>
      </c>
      <c r="C107" s="17">
        <v>0.221238614933602</v>
      </c>
      <c r="D107" s="17">
        <v>0.24888119145753099</v>
      </c>
      <c r="E107" s="17">
        <v>0.19496375035218499</v>
      </c>
      <c r="F107" s="17"/>
      <c r="G107" s="17">
        <v>0.206264598891751</v>
      </c>
      <c r="H107" s="17">
        <v>0.25729340023386599</v>
      </c>
      <c r="I107" s="17">
        <v>0.21872621578552401</v>
      </c>
      <c r="J107" s="17">
        <v>0.20507543567273001</v>
      </c>
      <c r="K107" s="17">
        <v>0.217826402219367</v>
      </c>
      <c r="L107" s="17">
        <v>0.23553974489288901</v>
      </c>
      <c r="M107" s="17">
        <v>0.24451087915032399</v>
      </c>
      <c r="N107" s="17">
        <v>0.24097919122856101</v>
      </c>
      <c r="O107" s="17">
        <v>0.21357933813871199</v>
      </c>
      <c r="P107" s="17">
        <v>0.20301975535974501</v>
      </c>
      <c r="Q107" s="17">
        <v>0.15931360039520601</v>
      </c>
      <c r="R107" s="17">
        <v>0.252903500911067</v>
      </c>
      <c r="S107" s="17"/>
      <c r="T107" s="17">
        <v>0.258325764037098</v>
      </c>
      <c r="U107" s="17">
        <v>0.215521483567366</v>
      </c>
      <c r="V107" s="17">
        <v>0.23077878164057899</v>
      </c>
      <c r="W107" s="17">
        <v>0.17977999546123499</v>
      </c>
      <c r="X107" s="17"/>
      <c r="Y107" s="17">
        <v>0.22671674270942899</v>
      </c>
      <c r="Z107" s="17">
        <v>0.17788239130816</v>
      </c>
      <c r="AA107" s="17">
        <v>0.16625837000523899</v>
      </c>
      <c r="AB107" s="17">
        <v>0.185469065249455</v>
      </c>
      <c r="AC107" s="17">
        <v>0.25147718186296197</v>
      </c>
      <c r="AD107" s="17">
        <v>0.30657164613232002</v>
      </c>
      <c r="AE107" s="17"/>
      <c r="AF107" s="17">
        <v>0.29938917902923801</v>
      </c>
      <c r="AG107" s="17">
        <v>0.26961439559821498</v>
      </c>
      <c r="AH107" s="17">
        <v>0.19560086173970601</v>
      </c>
      <c r="AI107" s="17"/>
      <c r="AJ107" s="17">
        <v>0.216249512819155</v>
      </c>
      <c r="AK107" s="17">
        <v>0.20328542505949301</v>
      </c>
      <c r="AL107" s="17">
        <v>0.23597514246443799</v>
      </c>
      <c r="AM107" s="17"/>
      <c r="AN107" s="17">
        <v>0.22300361468879201</v>
      </c>
      <c r="AO107" s="17">
        <v>0.25413501351156798</v>
      </c>
      <c r="AP107" s="17">
        <v>0.29846811558630998</v>
      </c>
      <c r="AQ107" s="17">
        <v>0.168771744427614</v>
      </c>
      <c r="AR107" s="17"/>
      <c r="AS107" s="17">
        <v>0.20554905046534999</v>
      </c>
      <c r="AT107" s="17">
        <v>0.23915879441325799</v>
      </c>
    </row>
    <row r="108" spans="2:46" x14ac:dyDescent="0.5">
      <c r="B108" t="s">
        <v>112</v>
      </c>
      <c r="C108" s="17">
        <v>0.18283508957766101</v>
      </c>
      <c r="D108" s="17">
        <v>0.15202600810234401</v>
      </c>
      <c r="E108" s="17">
        <v>0.21187494379852501</v>
      </c>
      <c r="F108" s="17"/>
      <c r="G108" s="17">
        <v>0.18278175819635401</v>
      </c>
      <c r="H108" s="17">
        <v>0.190213113279144</v>
      </c>
      <c r="I108" s="17">
        <v>0.16763314504886501</v>
      </c>
      <c r="J108" s="17">
        <v>0.176556070038555</v>
      </c>
      <c r="K108" s="17">
        <v>0.20238365933809399</v>
      </c>
      <c r="L108" s="17">
        <v>0.20813239288975899</v>
      </c>
      <c r="M108" s="17">
        <v>0.119648224662495</v>
      </c>
      <c r="N108" s="17">
        <v>0.13012776444924501</v>
      </c>
      <c r="O108" s="17">
        <v>0.215032525988227</v>
      </c>
      <c r="P108" s="17">
        <v>0.164070493374328</v>
      </c>
      <c r="Q108" s="17">
        <v>0.22862040428904801</v>
      </c>
      <c r="R108" s="17">
        <v>0.18954185872521701</v>
      </c>
      <c r="S108" s="17"/>
      <c r="T108" s="17">
        <v>0.141690833640293</v>
      </c>
      <c r="U108" s="17">
        <v>0.18821884945564299</v>
      </c>
      <c r="V108" s="17">
        <v>0.20856090524218601</v>
      </c>
      <c r="W108" s="17">
        <v>0.20187756555382599</v>
      </c>
      <c r="X108" s="17"/>
      <c r="Y108" s="17">
        <v>0.201244484136192</v>
      </c>
      <c r="Z108" s="17">
        <v>0.20554156167722401</v>
      </c>
      <c r="AA108" s="17">
        <v>0.28391578130928502</v>
      </c>
      <c r="AB108" s="17">
        <v>0.22529594590332799</v>
      </c>
      <c r="AC108" s="17">
        <v>0.166674377252883</v>
      </c>
      <c r="AD108" s="17">
        <v>4.6052676633216799E-2</v>
      </c>
      <c r="AE108" s="17"/>
      <c r="AF108" s="17">
        <v>5.3331437040947803E-2</v>
      </c>
      <c r="AG108" s="17">
        <v>0.12837116733765</v>
      </c>
      <c r="AH108" s="17">
        <v>0.223712293272154</v>
      </c>
      <c r="AI108" s="17"/>
      <c r="AJ108" s="17">
        <v>0.22187115928153101</v>
      </c>
      <c r="AK108" s="17">
        <v>0.193612586204016</v>
      </c>
      <c r="AL108" s="17">
        <v>0.129389295119684</v>
      </c>
      <c r="AM108" s="17"/>
      <c r="AN108" s="17">
        <v>0.188464227109546</v>
      </c>
      <c r="AO108" s="17">
        <v>0.129723022369436</v>
      </c>
      <c r="AP108" s="17">
        <v>0.13663822966803599</v>
      </c>
      <c r="AQ108" s="17">
        <v>0.21748893084024601</v>
      </c>
      <c r="AR108" s="17"/>
      <c r="AS108" s="17">
        <v>0.19852820348466199</v>
      </c>
      <c r="AT108" s="17">
        <v>0.158431594573606</v>
      </c>
    </row>
    <row r="109" spans="2:46" x14ac:dyDescent="0.5">
      <c r="B109" t="s">
        <v>113</v>
      </c>
      <c r="C109" s="17">
        <v>0.14444842355491</v>
      </c>
      <c r="D109" s="17">
        <v>0.167008110897299</v>
      </c>
      <c r="E109" s="17">
        <v>0.123318491262969</v>
      </c>
      <c r="F109" s="17"/>
      <c r="G109" s="17">
        <v>0.19028454107422299</v>
      </c>
      <c r="H109" s="17">
        <v>0.113598329023508</v>
      </c>
      <c r="I109" s="17">
        <v>0.14720827060012001</v>
      </c>
      <c r="J109" s="17">
        <v>0.131995551011342</v>
      </c>
      <c r="K109" s="17">
        <v>0.138208216830632</v>
      </c>
      <c r="L109" s="17">
        <v>0.15353481497917401</v>
      </c>
      <c r="M109" s="17">
        <v>0.173093145973995</v>
      </c>
      <c r="N109" s="17">
        <v>0.129983210878268</v>
      </c>
      <c r="O109" s="17">
        <v>0.12728796689063099</v>
      </c>
      <c r="P109" s="17">
        <v>0.101006736905547</v>
      </c>
      <c r="Q109" s="17">
        <v>0.169552091970013</v>
      </c>
      <c r="R109" s="17">
        <v>0.176019713925196</v>
      </c>
      <c r="S109" s="17"/>
      <c r="T109" s="17">
        <v>0.161669517521495</v>
      </c>
      <c r="U109" s="17">
        <v>0.145218263425619</v>
      </c>
      <c r="V109" s="17">
        <v>0.16935290701864</v>
      </c>
      <c r="W109" s="17">
        <v>0.106464421314357</v>
      </c>
      <c r="X109" s="17"/>
      <c r="Y109" s="17">
        <v>0.21434150006968999</v>
      </c>
      <c r="Z109" s="17">
        <v>0.17315034379963501</v>
      </c>
      <c r="AA109" s="17">
        <v>0.115191953266221</v>
      </c>
      <c r="AB109" s="17">
        <v>0.129742677760326</v>
      </c>
      <c r="AC109" s="17">
        <v>0.164800798584676</v>
      </c>
      <c r="AD109" s="17">
        <v>9.6682551622092106E-2</v>
      </c>
      <c r="AE109" s="17"/>
      <c r="AF109" s="17">
        <v>8.8930278415943101E-2</v>
      </c>
      <c r="AG109" s="17">
        <v>0.18968653804664001</v>
      </c>
      <c r="AH109" s="17">
        <v>0.15768312946247501</v>
      </c>
      <c r="AI109" s="17"/>
      <c r="AJ109" s="17">
        <v>0.18498762478132799</v>
      </c>
      <c r="AK109" s="17">
        <v>0.14413326425421599</v>
      </c>
      <c r="AL109" s="17">
        <v>9.4433177740871593E-2</v>
      </c>
      <c r="AM109" s="17"/>
      <c r="AN109" s="17">
        <v>0.13964965613830799</v>
      </c>
      <c r="AO109" s="17">
        <v>0.20579770681162399</v>
      </c>
      <c r="AP109" s="17">
        <v>0.20779263699160899</v>
      </c>
      <c r="AQ109" s="17">
        <v>9.8334395809995701E-2</v>
      </c>
      <c r="AR109" s="17"/>
      <c r="AS109" s="17">
        <v>0.17482668572729301</v>
      </c>
      <c r="AT109" s="17">
        <v>0.102364691608649</v>
      </c>
    </row>
    <row r="110" spans="2:46" x14ac:dyDescent="0.5">
      <c r="B110" t="s">
        <v>114</v>
      </c>
      <c r="C110" s="17">
        <v>0.13854432630594599</v>
      </c>
      <c r="D110" s="17">
        <v>0.101127672343504</v>
      </c>
      <c r="E110" s="17">
        <v>0.17376491314909501</v>
      </c>
      <c r="F110" s="17"/>
      <c r="G110" s="17">
        <v>0.156845419839273</v>
      </c>
      <c r="H110" s="17">
        <v>0.16756466672269699</v>
      </c>
      <c r="I110" s="17">
        <v>0.109552317846105</v>
      </c>
      <c r="J110" s="17">
        <v>0.124969964856902</v>
      </c>
      <c r="K110" s="17">
        <v>0.120264581038554</v>
      </c>
      <c r="L110" s="17">
        <v>0.13130676392030499</v>
      </c>
      <c r="M110" s="17">
        <v>0.12707478301750399</v>
      </c>
      <c r="N110" s="17">
        <v>0.114341621480702</v>
      </c>
      <c r="O110" s="17">
        <v>0.13486403057122401</v>
      </c>
      <c r="P110" s="17">
        <v>0.117505668699923</v>
      </c>
      <c r="Q110" s="17">
        <v>0.22535299348125001</v>
      </c>
      <c r="R110" s="17">
        <v>0.104033287578723</v>
      </c>
      <c r="S110" s="17"/>
      <c r="T110" s="17">
        <v>0.11132789837846099</v>
      </c>
      <c r="U110" s="17">
        <v>0.14814800104690001</v>
      </c>
      <c r="V110" s="17">
        <v>0.14433870872691501</v>
      </c>
      <c r="W110" s="17">
        <v>0.15339953281778601</v>
      </c>
      <c r="X110" s="17"/>
      <c r="Y110" s="17">
        <v>0.21002879835292801</v>
      </c>
      <c r="Z110" s="17">
        <v>0.168633938075616</v>
      </c>
      <c r="AA110" s="17">
        <v>0.162845174446414</v>
      </c>
      <c r="AB110" s="17">
        <v>0.147795670368354</v>
      </c>
      <c r="AC110" s="17">
        <v>0.122534091550786</v>
      </c>
      <c r="AD110" s="17">
        <v>4.9883649001326399E-2</v>
      </c>
      <c r="AE110" s="17"/>
      <c r="AF110" s="17">
        <v>5.3214544976030197E-2</v>
      </c>
      <c r="AG110" s="17">
        <v>0.115742429034435</v>
      </c>
      <c r="AH110" s="17">
        <v>0.164659984586773</v>
      </c>
      <c r="AI110" s="17"/>
      <c r="AJ110" s="17">
        <v>0.153101238150536</v>
      </c>
      <c r="AK110" s="17">
        <v>0.155962251396419</v>
      </c>
      <c r="AL110" s="17">
        <v>0.112223328802495</v>
      </c>
      <c r="AM110" s="17"/>
      <c r="AN110" s="17">
        <v>0.128197178209948</v>
      </c>
      <c r="AO110" s="17">
        <v>0.12864181946788</v>
      </c>
      <c r="AP110" s="17">
        <v>0.10430688572239299</v>
      </c>
      <c r="AQ110" s="17">
        <v>0.175553632542893</v>
      </c>
      <c r="AR110" s="17"/>
      <c r="AS110" s="17">
        <v>0.14770035470564499</v>
      </c>
      <c r="AT110" s="17">
        <v>0.14070114168276199</v>
      </c>
    </row>
    <row r="111" spans="2:46" x14ac:dyDescent="0.5">
      <c r="B111" t="s">
        <v>115</v>
      </c>
      <c r="C111" s="17">
        <v>0.12810332467623101</v>
      </c>
      <c r="D111" s="17">
        <v>0.119290133495892</v>
      </c>
      <c r="E111" s="17">
        <v>0.13472131438471699</v>
      </c>
      <c r="F111" s="17"/>
      <c r="G111" s="17">
        <v>0.13265060788731001</v>
      </c>
      <c r="H111" s="17">
        <v>0.14649365899685499</v>
      </c>
      <c r="I111" s="17">
        <v>0.13363046056021699</v>
      </c>
      <c r="J111" s="17">
        <v>0.119283503635689</v>
      </c>
      <c r="K111" s="17">
        <v>0.115870801940335</v>
      </c>
      <c r="L111" s="17">
        <v>0.12822790882499099</v>
      </c>
      <c r="M111" s="17">
        <v>0.113526242155063</v>
      </c>
      <c r="N111" s="17">
        <v>0.107581777909248</v>
      </c>
      <c r="O111" s="17">
        <v>0.14715791245124701</v>
      </c>
      <c r="P111" s="17">
        <v>0.108467567648455</v>
      </c>
      <c r="Q111" s="17">
        <v>0.114334057266978</v>
      </c>
      <c r="R111" s="17">
        <v>0.145313498515068</v>
      </c>
      <c r="S111" s="17"/>
      <c r="T111" s="17">
        <v>9.7100605552021699E-2</v>
      </c>
      <c r="U111" s="17">
        <v>0.12707609676642201</v>
      </c>
      <c r="V111" s="17">
        <v>0.14715882843231501</v>
      </c>
      <c r="W111" s="17">
        <v>0.14599327711398899</v>
      </c>
      <c r="X111" s="17"/>
      <c r="Y111" s="17">
        <v>0.16163058265671401</v>
      </c>
      <c r="Z111" s="17">
        <v>0.16127061266755899</v>
      </c>
      <c r="AA111" s="17">
        <v>0.15707831362621499</v>
      </c>
      <c r="AB111" s="17">
        <v>0.147602523959316</v>
      </c>
      <c r="AC111" s="17">
        <v>0.10090997715457101</v>
      </c>
      <c r="AD111" s="17">
        <v>5.7527397905183901E-2</v>
      </c>
      <c r="AE111" s="17"/>
      <c r="AF111" s="17">
        <v>6.0631256919334298E-2</v>
      </c>
      <c r="AG111" s="17">
        <v>0.114623421517888</v>
      </c>
      <c r="AH111" s="17">
        <v>0.148468975800369</v>
      </c>
      <c r="AI111" s="17"/>
      <c r="AJ111" s="17">
        <v>0.13568376837579399</v>
      </c>
      <c r="AK111" s="17">
        <v>0.14870561222095899</v>
      </c>
      <c r="AL111" s="17">
        <v>0.108896641059318</v>
      </c>
      <c r="AM111" s="17"/>
      <c r="AN111" s="17">
        <v>0.117972467755827</v>
      </c>
      <c r="AO111" s="17">
        <v>0.100692366377788</v>
      </c>
      <c r="AP111" s="17">
        <v>9.3034481369973304E-2</v>
      </c>
      <c r="AQ111" s="17">
        <v>0.18358640866586001</v>
      </c>
      <c r="AR111" s="17"/>
      <c r="AS111" s="17">
        <v>0.121526574642187</v>
      </c>
      <c r="AT111" s="17">
        <v>9.8410986713293597E-2</v>
      </c>
    </row>
    <row r="112" spans="2:46" x14ac:dyDescent="0.5">
      <c r="B112" t="s">
        <v>116</v>
      </c>
      <c r="C112" s="17">
        <v>0.12551883896218</v>
      </c>
      <c r="D112" s="17">
        <v>0.152518905085613</v>
      </c>
      <c r="E112" s="17">
        <v>9.9325419147613503E-2</v>
      </c>
      <c r="F112" s="17"/>
      <c r="G112" s="17">
        <v>0.116753699481526</v>
      </c>
      <c r="H112" s="17">
        <v>0.125023449837082</v>
      </c>
      <c r="I112" s="17">
        <v>0.10420454421896699</v>
      </c>
      <c r="J112" s="17">
        <v>0.149158593445545</v>
      </c>
      <c r="K112" s="17">
        <v>9.8252789512082703E-2</v>
      </c>
      <c r="L112" s="17">
        <v>0.154500375268214</v>
      </c>
      <c r="M112" s="17">
        <v>0.131348221220284</v>
      </c>
      <c r="N112" s="17">
        <v>0.16491466298372601</v>
      </c>
      <c r="O112" s="17">
        <v>0.11800333563764601</v>
      </c>
      <c r="P112" s="17">
        <v>0.107636409654616</v>
      </c>
      <c r="Q112" s="17">
        <v>0.13721037620413801</v>
      </c>
      <c r="R112" s="17">
        <v>0.124705003083387</v>
      </c>
      <c r="S112" s="17"/>
      <c r="T112" s="17">
        <v>0.17113264055263699</v>
      </c>
      <c r="U112" s="17">
        <v>0.11684788044151501</v>
      </c>
      <c r="V112" s="17">
        <v>0.11089508922588</v>
      </c>
      <c r="W112" s="17">
        <v>9.8545846832137907E-2</v>
      </c>
      <c r="X112" s="17"/>
      <c r="Y112" s="17">
        <v>0.117773152493872</v>
      </c>
      <c r="Z112" s="17">
        <v>9.4161948500176104E-2</v>
      </c>
      <c r="AA112" s="17">
        <v>6.4826192930926896E-2</v>
      </c>
      <c r="AB112" s="17">
        <v>8.8638773379048005E-2</v>
      </c>
      <c r="AC112" s="17">
        <v>0.164852834825506</v>
      </c>
      <c r="AD112" s="17">
        <v>0.20929517121695401</v>
      </c>
      <c r="AE112" s="17"/>
      <c r="AF112" s="17">
        <v>0.21733504126417899</v>
      </c>
      <c r="AG112" s="17">
        <v>0.117029082683401</v>
      </c>
      <c r="AH112" s="17">
        <v>9.9483314059737399E-2</v>
      </c>
      <c r="AI112" s="17"/>
      <c r="AJ112" s="17">
        <v>0.103317819897217</v>
      </c>
      <c r="AK112" s="17">
        <v>0.12006216371107099</v>
      </c>
      <c r="AL112" s="17">
        <v>0.155594214114671</v>
      </c>
      <c r="AM112" s="17"/>
      <c r="AN112" s="17">
        <v>0.13670729254073499</v>
      </c>
      <c r="AO112" s="17">
        <v>0.15455838830027899</v>
      </c>
      <c r="AP112" s="17">
        <v>0.17235619531552299</v>
      </c>
      <c r="AQ112" s="17">
        <v>7.2478923138694099E-2</v>
      </c>
      <c r="AR112" s="17"/>
      <c r="AS112" s="17">
        <v>0.114918504820322</v>
      </c>
      <c r="AT112" s="17">
        <v>0.116289150348252</v>
      </c>
    </row>
    <row r="113" spans="2:46" x14ac:dyDescent="0.5">
      <c r="B113" t="s">
        <v>117</v>
      </c>
      <c r="C113" s="17">
        <v>0.119154686859372</v>
      </c>
      <c r="D113" s="17">
        <v>0.14986309873614401</v>
      </c>
      <c r="E113" s="17">
        <v>8.9309942392846897E-2</v>
      </c>
      <c r="F113" s="17"/>
      <c r="G113" s="17">
        <v>0.15648564932122999</v>
      </c>
      <c r="H113" s="17">
        <v>0.116700590758248</v>
      </c>
      <c r="I113" s="17">
        <v>7.7715373819882694E-2</v>
      </c>
      <c r="J113" s="17">
        <v>0.128327433539872</v>
      </c>
      <c r="K113" s="17">
        <v>0.13196398709983301</v>
      </c>
      <c r="L113" s="17">
        <v>0.111170089307686</v>
      </c>
      <c r="M113" s="17">
        <v>0.112607413962513</v>
      </c>
      <c r="N113" s="17">
        <v>0.13253081974415701</v>
      </c>
      <c r="O113" s="17">
        <v>0.12025883842794401</v>
      </c>
      <c r="P113" s="17">
        <v>9.2175110148655703E-2</v>
      </c>
      <c r="Q113" s="17">
        <v>0.13506332121848799</v>
      </c>
      <c r="R113" s="17">
        <v>8.2193556123583006E-2</v>
      </c>
      <c r="S113" s="17"/>
      <c r="T113" s="17">
        <v>0.14533325013517101</v>
      </c>
      <c r="U113" s="17">
        <v>0.101170682741636</v>
      </c>
      <c r="V113" s="17">
        <v>0.12837369250316299</v>
      </c>
      <c r="W113" s="17">
        <v>0.101719963892383</v>
      </c>
      <c r="X113" s="17"/>
      <c r="Y113" s="17">
        <v>0.12522663133939199</v>
      </c>
      <c r="Z113" s="17">
        <v>0.15758951316220199</v>
      </c>
      <c r="AA113" s="17">
        <v>8.6278971816158997E-2</v>
      </c>
      <c r="AB113" s="17">
        <v>7.6192652103441297E-2</v>
      </c>
      <c r="AC113" s="17">
        <v>0.119492701506377</v>
      </c>
      <c r="AD113" s="17">
        <v>0.14516148816063701</v>
      </c>
      <c r="AE113" s="17"/>
      <c r="AF113" s="17">
        <v>0.15848323887746199</v>
      </c>
      <c r="AG113" s="17">
        <v>0.111914208993024</v>
      </c>
      <c r="AH113" s="17">
        <v>0.108228018185497</v>
      </c>
      <c r="AI113" s="17"/>
      <c r="AJ113" s="17">
        <v>0.12536369712817699</v>
      </c>
      <c r="AK113" s="17">
        <v>0.106667887430168</v>
      </c>
      <c r="AL113" s="17">
        <v>0.117426840847074</v>
      </c>
      <c r="AM113" s="17"/>
      <c r="AN113" s="17">
        <v>0.11579717554610799</v>
      </c>
      <c r="AO113" s="17">
        <v>0.17584391140552499</v>
      </c>
      <c r="AP113" s="17">
        <v>0.18600005465224601</v>
      </c>
      <c r="AQ113" s="17">
        <v>6.95250194315499E-2</v>
      </c>
      <c r="AR113" s="17"/>
      <c r="AS113" s="17">
        <v>0.13996201541427999</v>
      </c>
      <c r="AT113" s="17">
        <v>8.7012198648456496E-2</v>
      </c>
    </row>
    <row r="114" spans="2:46" x14ac:dyDescent="0.5">
      <c r="B114" t="s">
        <v>118</v>
      </c>
      <c r="C114" s="17">
        <v>0.116144379525499</v>
      </c>
      <c r="D114" s="17">
        <v>0.13458333403309999</v>
      </c>
      <c r="E114" s="17">
        <v>9.8862675842959796E-2</v>
      </c>
      <c r="F114" s="17"/>
      <c r="G114" s="17">
        <v>0.147227191275596</v>
      </c>
      <c r="H114" s="17">
        <v>9.4391593720818401E-2</v>
      </c>
      <c r="I114" s="17">
        <v>0.106648526045564</v>
      </c>
      <c r="J114" s="17">
        <v>9.5143083144701907E-2</v>
      </c>
      <c r="K114" s="17">
        <v>0.115109672256024</v>
      </c>
      <c r="L114" s="17">
        <v>0.115850006997749</v>
      </c>
      <c r="M114" s="17">
        <v>0.136457260385661</v>
      </c>
      <c r="N114" s="17">
        <v>0.113609625962473</v>
      </c>
      <c r="O114" s="17">
        <v>0.104825135459038</v>
      </c>
      <c r="P114" s="17">
        <v>0.139104825998836</v>
      </c>
      <c r="Q114" s="17">
        <v>0.11353010742842801</v>
      </c>
      <c r="R114" s="17">
        <v>8.3143492533756594E-2</v>
      </c>
      <c r="S114" s="17"/>
      <c r="T114" s="17">
        <v>0.12803347527255801</v>
      </c>
      <c r="U114" s="17">
        <v>0.12218243452524501</v>
      </c>
      <c r="V114" s="17">
        <v>0.128934102088301</v>
      </c>
      <c r="W114" s="17">
        <v>8.6909554626649094E-2</v>
      </c>
      <c r="X114" s="17"/>
      <c r="Y114" s="17">
        <v>0.15017767836964699</v>
      </c>
      <c r="Z114" s="17">
        <v>0.12426617006827401</v>
      </c>
      <c r="AA114" s="17">
        <v>8.2531831933231395E-2</v>
      </c>
      <c r="AB114" s="17">
        <v>0.109017335725973</v>
      </c>
      <c r="AC114" s="17">
        <v>0.134408190978208</v>
      </c>
      <c r="AD114" s="17">
        <v>0.107819887492331</v>
      </c>
      <c r="AE114" s="17"/>
      <c r="AF114" s="17">
        <v>0.10276499842956301</v>
      </c>
      <c r="AG114" s="17">
        <v>0.15740945835761899</v>
      </c>
      <c r="AH114" s="17">
        <v>0.117434957219751</v>
      </c>
      <c r="AI114" s="17"/>
      <c r="AJ114" s="17">
        <v>0.13196603697336301</v>
      </c>
      <c r="AK114" s="17">
        <v>0.129330020851851</v>
      </c>
      <c r="AL114" s="17">
        <v>9.0276888168687702E-2</v>
      </c>
      <c r="AM114" s="17"/>
      <c r="AN114" s="17">
        <v>0.11951678667215999</v>
      </c>
      <c r="AO114" s="17">
        <v>0.18409065014453099</v>
      </c>
      <c r="AP114" s="17">
        <v>0.14987332609766499</v>
      </c>
      <c r="AQ114" s="17">
        <v>7.1576851519929E-2</v>
      </c>
      <c r="AR114" s="17"/>
      <c r="AS114" s="17">
        <v>0.10505584551788499</v>
      </c>
      <c r="AT114" s="17">
        <v>6.5407899682809703E-2</v>
      </c>
    </row>
    <row r="115" spans="2:46" x14ac:dyDescent="0.5">
      <c r="B115" t="s">
        <v>119</v>
      </c>
      <c r="C115" s="17">
        <v>9.2546522341408505E-2</v>
      </c>
      <c r="D115" s="17">
        <v>8.9706298791612696E-2</v>
      </c>
      <c r="E115" s="17">
        <v>9.5233106532575801E-2</v>
      </c>
      <c r="F115" s="17"/>
      <c r="G115" s="17">
        <v>6.5932923512237798E-2</v>
      </c>
      <c r="H115" s="17">
        <v>8.4923645980783696E-2</v>
      </c>
      <c r="I115" s="17">
        <v>0.116352382337699</v>
      </c>
      <c r="J115" s="17">
        <v>0.10280942405062</v>
      </c>
      <c r="K115" s="17">
        <v>0.105216692285328</v>
      </c>
      <c r="L115" s="17">
        <v>0.104172422355263</v>
      </c>
      <c r="M115" s="17">
        <v>7.2247213380997294E-2</v>
      </c>
      <c r="N115" s="17">
        <v>8.7039157352496205E-2</v>
      </c>
      <c r="O115" s="17">
        <v>7.1910962160353101E-2</v>
      </c>
      <c r="P115" s="17">
        <v>0.110086581340747</v>
      </c>
      <c r="Q115" s="17">
        <v>0.139577153152561</v>
      </c>
      <c r="R115" s="17">
        <v>9.7325400769952594E-2</v>
      </c>
      <c r="S115" s="17"/>
      <c r="T115" s="17">
        <v>9.3679548393585804E-2</v>
      </c>
      <c r="U115" s="17">
        <v>9.3745888410616901E-2</v>
      </c>
      <c r="V115" s="17">
        <v>7.7695746118536205E-2</v>
      </c>
      <c r="W115" s="17">
        <v>9.9974755606788396E-2</v>
      </c>
      <c r="X115" s="17"/>
      <c r="Y115" s="17">
        <v>5.1622972849713199E-2</v>
      </c>
      <c r="Z115" s="17">
        <v>6.2782453638429395E-2</v>
      </c>
      <c r="AA115" s="17">
        <v>6.5784963185899201E-2</v>
      </c>
      <c r="AB115" s="17">
        <v>8.4440092265366598E-2</v>
      </c>
      <c r="AC115" s="17">
        <v>7.6776161019356207E-2</v>
      </c>
      <c r="AD115" s="17">
        <v>0.18302161716705001</v>
      </c>
      <c r="AE115" s="17"/>
      <c r="AF115" s="17">
        <v>0.17603686397248</v>
      </c>
      <c r="AG115" s="17">
        <v>6.8825137032457698E-2</v>
      </c>
      <c r="AH115" s="17">
        <v>6.9872601574563001E-2</v>
      </c>
      <c r="AI115" s="17"/>
      <c r="AJ115" s="17">
        <v>6.0280865002633403E-2</v>
      </c>
      <c r="AK115" s="17">
        <v>6.1512847930732001E-2</v>
      </c>
      <c r="AL115" s="17">
        <v>0.14727534224997901</v>
      </c>
      <c r="AM115" s="17"/>
      <c r="AN115" s="17">
        <v>9.1663351950295402E-2</v>
      </c>
      <c r="AO115" s="17">
        <v>8.7486171496594795E-2</v>
      </c>
      <c r="AP115" s="17">
        <v>8.1058919708329194E-2</v>
      </c>
      <c r="AQ115" s="17">
        <v>0.100287110430377</v>
      </c>
      <c r="AR115" s="17"/>
      <c r="AS115" s="17">
        <v>0.100297647464954</v>
      </c>
      <c r="AT115" s="17">
        <v>0.117761278771968</v>
      </c>
    </row>
    <row r="116" spans="2:46" x14ac:dyDescent="0.5">
      <c r="B116" t="s">
        <v>120</v>
      </c>
      <c r="C116" s="17">
        <v>9.2531190725422693E-2</v>
      </c>
      <c r="D116" s="17">
        <v>0.11329875197223301</v>
      </c>
      <c r="E116" s="17">
        <v>7.2840711022108706E-2</v>
      </c>
      <c r="F116" s="17"/>
      <c r="G116" s="17">
        <v>0.101870588335278</v>
      </c>
      <c r="H116" s="17">
        <v>6.2407661594040501E-2</v>
      </c>
      <c r="I116" s="17">
        <v>0.100147515344054</v>
      </c>
      <c r="J116" s="17">
        <v>7.69323468974078E-2</v>
      </c>
      <c r="K116" s="17">
        <v>0.13241157922694499</v>
      </c>
      <c r="L116" s="17">
        <v>9.7171143988219896E-2</v>
      </c>
      <c r="M116" s="17">
        <v>0.10814710638215699</v>
      </c>
      <c r="N116" s="17">
        <v>9.6147239925368305E-2</v>
      </c>
      <c r="O116" s="17">
        <v>8.9795522870247793E-2</v>
      </c>
      <c r="P116" s="17">
        <v>8.3888023229197403E-2</v>
      </c>
      <c r="Q116" s="17">
        <v>0.113955310219838</v>
      </c>
      <c r="R116" s="17">
        <v>5.25308256307319E-2</v>
      </c>
      <c r="S116" s="17"/>
      <c r="T116" s="17">
        <v>0.1056102777838</v>
      </c>
      <c r="U116" s="17">
        <v>8.8515386086418998E-2</v>
      </c>
      <c r="V116" s="17">
        <v>0.10238816789188</v>
      </c>
      <c r="W116" s="17">
        <v>7.6030674289681299E-2</v>
      </c>
      <c r="X116" s="17"/>
      <c r="Y116" s="17">
        <v>0.12283933304809901</v>
      </c>
      <c r="Z116" s="17">
        <v>7.8537932812815694E-2</v>
      </c>
      <c r="AA116" s="17">
        <v>6.3160511463936295E-2</v>
      </c>
      <c r="AB116" s="17">
        <v>7.0005548930723305E-2</v>
      </c>
      <c r="AC116" s="17">
        <v>9.38572948019194E-2</v>
      </c>
      <c r="AD116" s="17">
        <v>0.12514884439585999</v>
      </c>
      <c r="AE116" s="17"/>
      <c r="AF116" s="17">
        <v>0.12809713062969599</v>
      </c>
      <c r="AG116" s="17">
        <v>0.10327517212230999</v>
      </c>
      <c r="AH116" s="17">
        <v>8.1568485992627601E-2</v>
      </c>
      <c r="AI116" s="17"/>
      <c r="AJ116" s="17">
        <v>9.2117437792954504E-2</v>
      </c>
      <c r="AK116" s="17">
        <v>9.3769580260021704E-2</v>
      </c>
      <c r="AL116" s="17">
        <v>9.2452546234600794E-2</v>
      </c>
      <c r="AM116" s="17"/>
      <c r="AN116" s="17">
        <v>9.5836582719881006E-2</v>
      </c>
      <c r="AO116" s="17">
        <v>9.3589249917930398E-2</v>
      </c>
      <c r="AP116" s="17">
        <v>0.14110266437772601</v>
      </c>
      <c r="AQ116" s="17">
        <v>6.2689509979569999E-2</v>
      </c>
      <c r="AR116" s="17"/>
      <c r="AS116" s="17">
        <v>8.3667830943233101E-2</v>
      </c>
      <c r="AT116" s="17">
        <v>5.8452119758698601E-2</v>
      </c>
    </row>
    <row r="117" spans="2:46" x14ac:dyDescent="0.5">
      <c r="B117" t="s">
        <v>121</v>
      </c>
      <c r="C117" s="17">
        <v>6.9106344817346899E-2</v>
      </c>
      <c r="D117" s="17">
        <v>7.6979780335964296E-2</v>
      </c>
      <c r="E117" s="17">
        <v>6.11917196851198E-2</v>
      </c>
      <c r="F117" s="17"/>
      <c r="G117" s="17">
        <v>7.3197943744522306E-2</v>
      </c>
      <c r="H117" s="17">
        <v>6.8103740206757399E-2</v>
      </c>
      <c r="I117" s="17">
        <v>6.2080900729450703E-2</v>
      </c>
      <c r="J117" s="17">
        <v>5.67882353943139E-2</v>
      </c>
      <c r="K117" s="17">
        <v>8.4179287798717001E-2</v>
      </c>
      <c r="L117" s="17">
        <v>7.9264301728949299E-2</v>
      </c>
      <c r="M117" s="17">
        <v>6.81864456669833E-2</v>
      </c>
      <c r="N117" s="17">
        <v>0.104166009339158</v>
      </c>
      <c r="O117" s="17">
        <v>6.6695927432844498E-2</v>
      </c>
      <c r="P117" s="17">
        <v>7.0310045846400507E-2</v>
      </c>
      <c r="Q117" s="17">
        <v>5.9141956734447498E-2</v>
      </c>
      <c r="R117" s="17">
        <v>2.15753842696405E-2</v>
      </c>
      <c r="S117" s="17"/>
      <c r="T117" s="17">
        <v>6.4391642510867E-2</v>
      </c>
      <c r="U117" s="17">
        <v>6.5161623055251305E-2</v>
      </c>
      <c r="V117" s="17">
        <v>8.0817119000579807E-2</v>
      </c>
      <c r="W117" s="17">
        <v>6.8073272405041796E-2</v>
      </c>
      <c r="X117" s="17"/>
      <c r="Y117" s="17">
        <v>0.13446108024442099</v>
      </c>
      <c r="Z117" s="17">
        <v>0.10720725257956901</v>
      </c>
      <c r="AA117" s="17">
        <v>6.1687349878111399E-2</v>
      </c>
      <c r="AB117" s="17">
        <v>3.9662177496542599E-2</v>
      </c>
      <c r="AC117" s="17">
        <v>4.8617310226067897E-2</v>
      </c>
      <c r="AD117" s="17">
        <v>3.8237985919128699E-2</v>
      </c>
      <c r="AE117" s="17"/>
      <c r="AF117" s="17">
        <v>2.8865988082551201E-2</v>
      </c>
      <c r="AG117" s="17">
        <v>5.7546937461292302E-2</v>
      </c>
      <c r="AH117" s="17">
        <v>8.1472559519068496E-2</v>
      </c>
      <c r="AI117" s="17"/>
      <c r="AJ117" s="17">
        <v>7.62759529518547E-2</v>
      </c>
      <c r="AK117" s="17">
        <v>7.5305993594856693E-2</v>
      </c>
      <c r="AL117" s="17">
        <v>5.7277350727478298E-2</v>
      </c>
      <c r="AM117" s="17"/>
      <c r="AN117" s="17">
        <v>5.7431616454873997E-2</v>
      </c>
      <c r="AO117" s="17">
        <v>8.4618705350777507E-2</v>
      </c>
      <c r="AP117" s="17">
        <v>5.6327410123995197E-2</v>
      </c>
      <c r="AQ117" s="17">
        <v>9.7894954123113401E-2</v>
      </c>
      <c r="AR117" s="17"/>
      <c r="AS117" s="17">
        <v>7.3414484439428399E-2</v>
      </c>
      <c r="AT117" s="17">
        <v>1.9228904202401201E-2</v>
      </c>
    </row>
    <row r="118" spans="2:46" x14ac:dyDescent="0.5">
      <c r="B118" t="s">
        <v>122</v>
      </c>
      <c r="C118" s="17">
        <v>5.3431482830493399E-2</v>
      </c>
      <c r="D118" s="17">
        <v>5.2201577389487601E-2</v>
      </c>
      <c r="E118" s="17">
        <v>5.4282095880996202E-2</v>
      </c>
      <c r="F118" s="17"/>
      <c r="G118" s="17">
        <v>5.6760770280796097E-2</v>
      </c>
      <c r="H118" s="17">
        <v>3.7688847258186699E-2</v>
      </c>
      <c r="I118" s="17">
        <v>2.0108271447350001E-2</v>
      </c>
      <c r="J118" s="17">
        <v>6.2382566393588003E-2</v>
      </c>
      <c r="K118" s="17">
        <v>7.1007304893784901E-2</v>
      </c>
      <c r="L118" s="17">
        <v>4.0753118165915099E-2</v>
      </c>
      <c r="M118" s="17">
        <v>6.3490538164568303E-2</v>
      </c>
      <c r="N118" s="17">
        <v>2.4897206139804999E-2</v>
      </c>
      <c r="O118" s="17">
        <v>8.1056912888650204E-2</v>
      </c>
      <c r="P118" s="17">
        <v>5.7587193026128497E-2</v>
      </c>
      <c r="Q118" s="17">
        <v>6.5811563225442002E-2</v>
      </c>
      <c r="R118" s="17">
        <v>4.1868729676920999E-2</v>
      </c>
      <c r="S118" s="17"/>
      <c r="T118" s="17">
        <v>3.5996985106494898E-2</v>
      </c>
      <c r="U118" s="17">
        <v>5.4815046889484798E-2</v>
      </c>
      <c r="V118" s="17">
        <v>5.7533307604940097E-2</v>
      </c>
      <c r="W118" s="17">
        <v>6.7117546626013394E-2</v>
      </c>
      <c r="X118" s="17"/>
      <c r="Y118" s="17">
        <v>3.5074550531165198E-2</v>
      </c>
      <c r="Z118" s="17">
        <v>8.33926068809938E-2</v>
      </c>
      <c r="AA118" s="17">
        <v>4.8209821079207203E-2</v>
      </c>
      <c r="AB118" s="17">
        <v>4.9349812862711298E-2</v>
      </c>
      <c r="AC118" s="17">
        <v>5.9987980595446397E-2</v>
      </c>
      <c r="AD118" s="17">
        <v>4.4328916369112001E-2</v>
      </c>
      <c r="AE118" s="17"/>
      <c r="AF118" s="17">
        <v>5.2185053341586303E-2</v>
      </c>
      <c r="AG118" s="17">
        <v>3.5699963035314301E-2</v>
      </c>
      <c r="AH118" s="17">
        <v>5.4901036303479797E-2</v>
      </c>
      <c r="AI118" s="17"/>
      <c r="AJ118" s="17">
        <v>5.9269159573867303E-2</v>
      </c>
      <c r="AK118" s="17">
        <v>3.6743460518389302E-2</v>
      </c>
      <c r="AL118" s="17">
        <v>5.4166907823576797E-2</v>
      </c>
      <c r="AM118" s="17"/>
      <c r="AN118" s="17">
        <v>5.9075738104195898E-2</v>
      </c>
      <c r="AO118" s="17">
        <v>4.7893704091659599E-2</v>
      </c>
      <c r="AP118" s="17">
        <v>4.4618738426089898E-2</v>
      </c>
      <c r="AQ118" s="17">
        <v>5.2930343372356803E-2</v>
      </c>
      <c r="AR118" s="17"/>
      <c r="AS118" s="17">
        <v>3.9981311657318497E-2</v>
      </c>
      <c r="AT118" s="17">
        <v>4.6415353429350499E-2</v>
      </c>
    </row>
    <row r="119" spans="2:46" x14ac:dyDescent="0.5">
      <c r="B119" t="s">
        <v>92</v>
      </c>
      <c r="C119" s="17">
        <v>5.15362717392348E-2</v>
      </c>
      <c r="D119" s="17">
        <v>4.6046349961590301E-2</v>
      </c>
      <c r="E119" s="17">
        <v>5.6555641564662598E-2</v>
      </c>
      <c r="F119" s="17"/>
      <c r="G119" s="17">
        <v>4.7179474519878799E-2</v>
      </c>
      <c r="H119" s="17">
        <v>6.5036737740261794E-2</v>
      </c>
      <c r="I119" s="17">
        <v>5.1124522316921002E-2</v>
      </c>
      <c r="J119" s="17">
        <v>4.9223776808165601E-2</v>
      </c>
      <c r="K119" s="17">
        <v>3.8679262611144502E-2</v>
      </c>
      <c r="L119" s="17">
        <v>4.5999969725321603E-2</v>
      </c>
      <c r="M119" s="17">
        <v>4.5213822482355101E-2</v>
      </c>
      <c r="N119" s="17">
        <v>5.6873515306153803E-2</v>
      </c>
      <c r="O119" s="17">
        <v>4.17855884876598E-2</v>
      </c>
      <c r="P119" s="17">
        <v>5.4272665012810001E-2</v>
      </c>
      <c r="Q119" s="17">
        <v>5.7097090533052203E-2</v>
      </c>
      <c r="R119" s="17">
        <v>9.6202706331712906E-2</v>
      </c>
      <c r="S119" s="17"/>
      <c r="T119" s="17">
        <v>2.94529752114694E-2</v>
      </c>
      <c r="U119" s="17">
        <v>5.1908640146252703E-2</v>
      </c>
      <c r="V119" s="17">
        <v>4.3420096509369698E-2</v>
      </c>
      <c r="W119" s="17">
        <v>8.1749502318001099E-2</v>
      </c>
      <c r="X119" s="17"/>
      <c r="Y119" s="17">
        <v>6.2727009328685399E-2</v>
      </c>
      <c r="Z119" s="17">
        <v>6.9122363956573493E-2</v>
      </c>
      <c r="AA119" s="17">
        <v>5.4398413200048901E-2</v>
      </c>
      <c r="AB119" s="17">
        <v>4.6829097748597497E-2</v>
      </c>
      <c r="AC119" s="17">
        <v>3.5389508703207201E-2</v>
      </c>
      <c r="AD119" s="17">
        <v>4.2051857885749902E-2</v>
      </c>
      <c r="AE119" s="17"/>
      <c r="AF119" s="17">
        <v>4.2998585700438297E-2</v>
      </c>
      <c r="AG119" s="17">
        <v>3.4679626382234201E-2</v>
      </c>
      <c r="AH119" s="17">
        <v>5.5060792713586E-2</v>
      </c>
      <c r="AI119" s="17"/>
      <c r="AJ119" s="17">
        <v>3.8216728894836099E-2</v>
      </c>
      <c r="AK119" s="17">
        <v>5.30167502290117E-2</v>
      </c>
      <c r="AL119" s="17">
        <v>6.7312536986903704E-2</v>
      </c>
      <c r="AM119" s="17"/>
      <c r="AN119" s="17">
        <v>3.7946145777586503E-2</v>
      </c>
      <c r="AO119" s="17">
        <v>3.4920567638642701E-2</v>
      </c>
      <c r="AP119" s="17">
        <v>2.03770038421064E-2</v>
      </c>
      <c r="AQ119" s="17">
        <v>8.2834125454975205E-2</v>
      </c>
      <c r="AR119" s="17"/>
      <c r="AS119" s="17">
        <v>2.71494029279034E-2</v>
      </c>
      <c r="AT119" s="17">
        <v>0.129843425877714</v>
      </c>
    </row>
    <row r="120" spans="2:46" x14ac:dyDescent="0.5">
      <c r="B120" t="s">
        <v>123</v>
      </c>
      <c r="C120" s="17">
        <v>3.2247100560018199E-2</v>
      </c>
      <c r="D120" s="17">
        <v>3.5836033943433598E-2</v>
      </c>
      <c r="E120" s="17">
        <v>2.82766212952432E-2</v>
      </c>
      <c r="F120" s="17"/>
      <c r="G120" s="17">
        <v>2.82127235131047E-2</v>
      </c>
      <c r="H120" s="17">
        <v>4.24169032046866E-2</v>
      </c>
      <c r="I120" s="17">
        <v>2.0354960645411101E-2</v>
      </c>
      <c r="J120" s="17">
        <v>4.3241336972734301E-2</v>
      </c>
      <c r="K120" s="17">
        <v>4.3971609671996599E-2</v>
      </c>
      <c r="L120" s="17">
        <v>4.1473828681572802E-2</v>
      </c>
      <c r="M120" s="17">
        <v>2.1383094757288602E-2</v>
      </c>
      <c r="N120" s="17">
        <v>3.2293100648250701E-2</v>
      </c>
      <c r="O120" s="17">
        <v>3.2869367971850798E-2</v>
      </c>
      <c r="P120" s="17">
        <v>1.5647769800611399E-2</v>
      </c>
      <c r="Q120" s="17">
        <v>2.3663448889855099E-2</v>
      </c>
      <c r="R120" s="17">
        <v>4.1460098534727603E-2</v>
      </c>
      <c r="S120" s="17"/>
      <c r="T120" s="17">
        <v>2.2364627734452001E-2</v>
      </c>
      <c r="U120" s="17">
        <v>2.99352177686865E-2</v>
      </c>
      <c r="V120" s="17">
        <v>3.7886154504235998E-2</v>
      </c>
      <c r="W120" s="17">
        <v>4.1084355720833299E-2</v>
      </c>
      <c r="X120" s="17"/>
      <c r="Y120" s="17">
        <v>3.6899548089551003E-2</v>
      </c>
      <c r="Z120" s="17">
        <v>4.3703162781601503E-2</v>
      </c>
      <c r="AA120" s="17">
        <v>5.4610944169448297E-2</v>
      </c>
      <c r="AB120" s="17">
        <v>4.7574963453300201E-2</v>
      </c>
      <c r="AC120" s="17">
        <v>1.1361026111578101E-2</v>
      </c>
      <c r="AD120" s="17">
        <v>3.1387300495593199E-3</v>
      </c>
      <c r="AE120" s="17"/>
      <c r="AF120" s="17">
        <v>1.4644551372068699E-2</v>
      </c>
      <c r="AG120" s="17">
        <v>2.86084718028029E-2</v>
      </c>
      <c r="AH120" s="17">
        <v>3.7567847023482002E-2</v>
      </c>
      <c r="AI120" s="17"/>
      <c r="AJ120" s="17">
        <v>3.5417703821139401E-2</v>
      </c>
      <c r="AK120" s="17">
        <v>4.7741095340625303E-2</v>
      </c>
      <c r="AL120" s="17">
        <v>2.0933795173526799E-2</v>
      </c>
      <c r="AM120" s="17"/>
      <c r="AN120" s="17">
        <v>3.3969388072823299E-2</v>
      </c>
      <c r="AO120" s="17">
        <v>2.7712150560296099E-2</v>
      </c>
      <c r="AP120" s="17">
        <v>1.9579660148889101E-2</v>
      </c>
      <c r="AQ120" s="17">
        <v>4.0393452080462501E-2</v>
      </c>
      <c r="AR120" s="17"/>
      <c r="AS120" s="17">
        <v>4.13964765960518E-2</v>
      </c>
      <c r="AT120" s="17">
        <v>1.3129292565446799E-2</v>
      </c>
    </row>
    <row r="121" spans="2:46" x14ac:dyDescent="0.5">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row>
    <row r="122" spans="2:46" x14ac:dyDescent="0.5">
      <c r="B122" s="6" t="s">
        <v>131</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row>
    <row r="123" spans="2:46" x14ac:dyDescent="0.5">
      <c r="B123" s="24" t="s">
        <v>64</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row>
    <row r="124" spans="2:46" x14ac:dyDescent="0.5">
      <c r="B124" t="s">
        <v>125</v>
      </c>
      <c r="C124" s="17">
        <v>0.11740881629856501</v>
      </c>
      <c r="D124" s="17">
        <v>0.14872198418930199</v>
      </c>
      <c r="E124" s="17">
        <v>8.7588955458019896E-2</v>
      </c>
      <c r="F124" s="17"/>
      <c r="G124" s="17">
        <v>0.121597255600865</v>
      </c>
      <c r="H124" s="17">
        <v>0.110380682372342</v>
      </c>
      <c r="I124" s="17">
        <v>0.151367602531676</v>
      </c>
      <c r="J124" s="17">
        <v>0.14142100056030099</v>
      </c>
      <c r="K124" s="17">
        <v>0.130406559834297</v>
      </c>
      <c r="L124" s="17">
        <v>9.9350372749882607E-2</v>
      </c>
      <c r="M124" s="17">
        <v>0.14108144614892101</v>
      </c>
      <c r="N124" s="17">
        <v>8.6595471383220504E-2</v>
      </c>
      <c r="O124" s="17">
        <v>0.125281806705763</v>
      </c>
      <c r="P124" s="17">
        <v>8.3847902088540704E-2</v>
      </c>
      <c r="Q124" s="17">
        <v>8.0389757553796695E-2</v>
      </c>
      <c r="R124" s="17">
        <v>0.101203935116358</v>
      </c>
      <c r="S124" s="17"/>
      <c r="T124" s="17">
        <v>0.15856485981436899</v>
      </c>
      <c r="U124" s="17">
        <v>0.121501983149682</v>
      </c>
      <c r="V124" s="17">
        <v>8.4074484637527702E-2</v>
      </c>
      <c r="W124" s="17">
        <v>9.6697260007204799E-2</v>
      </c>
      <c r="X124" s="17"/>
      <c r="Y124" s="17">
        <v>5.0874344595995401E-2</v>
      </c>
      <c r="Z124" s="17">
        <v>7.0735306357226899E-2</v>
      </c>
      <c r="AA124" s="17">
        <v>9.6905643869269795E-2</v>
      </c>
      <c r="AB124" s="17">
        <v>9.7361367479204E-2</v>
      </c>
      <c r="AC124" s="17">
        <v>0.14194276070482001</v>
      </c>
      <c r="AD124" s="17">
        <v>0.21627786809376601</v>
      </c>
      <c r="AE124" s="17"/>
      <c r="AF124" s="17">
        <v>0.23226243820380099</v>
      </c>
      <c r="AG124" s="17">
        <v>0.111093002564096</v>
      </c>
      <c r="AH124" s="17">
        <v>8.4571597620095904E-2</v>
      </c>
      <c r="AI124" s="17"/>
      <c r="AJ124" s="17">
        <v>0.111499989463845</v>
      </c>
      <c r="AK124" s="17">
        <v>8.5349201421643706E-2</v>
      </c>
      <c r="AL124" s="17">
        <v>0.14001148401296801</v>
      </c>
      <c r="AM124" s="17"/>
      <c r="AN124" s="17">
        <v>0.12085879299518</v>
      </c>
      <c r="AO124" s="17">
        <v>0.176497849729809</v>
      </c>
      <c r="AP124" s="17">
        <v>0.204238675468464</v>
      </c>
      <c r="AQ124" s="17">
        <v>3.8699048530303898E-2</v>
      </c>
      <c r="AR124" s="17"/>
      <c r="AS124" s="17">
        <v>0.16402002318219999</v>
      </c>
      <c r="AT124" s="17">
        <v>0.15044226037473499</v>
      </c>
    </row>
    <row r="125" spans="2:46" x14ac:dyDescent="0.5">
      <c r="B125" t="s">
        <v>126</v>
      </c>
      <c r="C125" s="17">
        <v>0.19361889001707799</v>
      </c>
      <c r="D125" s="17">
        <v>0.22667349093945399</v>
      </c>
      <c r="E125" s="17">
        <v>0.16255259486486401</v>
      </c>
      <c r="F125" s="17"/>
      <c r="G125" s="17">
        <v>0.19971548188579899</v>
      </c>
      <c r="H125" s="17">
        <v>0.20686723576892299</v>
      </c>
      <c r="I125" s="17">
        <v>0.174087243716538</v>
      </c>
      <c r="J125" s="17">
        <v>0.16420961115090499</v>
      </c>
      <c r="K125" s="17">
        <v>0.17723286910901101</v>
      </c>
      <c r="L125" s="17">
        <v>0.183953749490497</v>
      </c>
      <c r="M125" s="17">
        <v>0.21630205404941599</v>
      </c>
      <c r="N125" s="17">
        <v>0.21143728928847</v>
      </c>
      <c r="O125" s="17">
        <v>0.21114640715006</v>
      </c>
      <c r="P125" s="17">
        <v>0.232502588785967</v>
      </c>
      <c r="Q125" s="17">
        <v>0.135198311568098</v>
      </c>
      <c r="R125" s="17">
        <v>0.147283921011333</v>
      </c>
      <c r="S125" s="17"/>
      <c r="T125" s="17">
        <v>0.268845470405015</v>
      </c>
      <c r="U125" s="17">
        <v>0.20521003934906401</v>
      </c>
      <c r="V125" s="17">
        <v>0.16269980012635901</v>
      </c>
      <c r="W125" s="17">
        <v>0.12944300098235101</v>
      </c>
      <c r="X125" s="17"/>
      <c r="Y125" s="17">
        <v>0.111135572675697</v>
      </c>
      <c r="Z125" s="17">
        <v>0.20294504182659301</v>
      </c>
      <c r="AA125" s="17">
        <v>0.18862256069172201</v>
      </c>
      <c r="AB125" s="17">
        <v>0.20626468777263501</v>
      </c>
      <c r="AC125" s="17">
        <v>0.262429377632729</v>
      </c>
      <c r="AD125" s="17">
        <v>0.188475084656125</v>
      </c>
      <c r="AE125" s="17"/>
      <c r="AF125" s="17">
        <v>0.17523716719867799</v>
      </c>
      <c r="AG125" s="17">
        <v>0.31406234637198399</v>
      </c>
      <c r="AH125" s="17">
        <v>0.19140515033252001</v>
      </c>
      <c r="AI125" s="17"/>
      <c r="AJ125" s="17">
        <v>0.24056540707979801</v>
      </c>
      <c r="AK125" s="17">
        <v>0.17611950356702899</v>
      </c>
      <c r="AL125" s="17">
        <v>0.14387082821688499</v>
      </c>
      <c r="AM125" s="17"/>
      <c r="AN125" s="17">
        <v>0.20542836439487</v>
      </c>
      <c r="AO125" s="17">
        <v>0.31651825712926301</v>
      </c>
      <c r="AP125" s="17">
        <v>0.37084298191186699</v>
      </c>
      <c r="AQ125" s="17">
        <v>3.1882295184734601E-2</v>
      </c>
      <c r="AR125" s="17"/>
      <c r="AS125" s="17">
        <v>0.237171153858696</v>
      </c>
      <c r="AT125" s="17">
        <v>0.18938873215261401</v>
      </c>
    </row>
    <row r="126" spans="2:46" x14ac:dyDescent="0.5">
      <c r="B126" t="s">
        <v>127</v>
      </c>
      <c r="C126" s="17">
        <v>0.191249512240909</v>
      </c>
      <c r="D126" s="17">
        <v>0.203367976365117</v>
      </c>
      <c r="E126" s="17">
        <v>0.17994647920694101</v>
      </c>
      <c r="F126" s="17"/>
      <c r="G126" s="17">
        <v>0.187218519789254</v>
      </c>
      <c r="H126" s="17">
        <v>0.190813008954684</v>
      </c>
      <c r="I126" s="17">
        <v>0.178922753901953</v>
      </c>
      <c r="J126" s="17">
        <v>0.22279550106448401</v>
      </c>
      <c r="K126" s="17">
        <v>0.181656461991687</v>
      </c>
      <c r="L126" s="17">
        <v>0.20540812999229099</v>
      </c>
      <c r="M126" s="17">
        <v>0.14807663653105799</v>
      </c>
      <c r="N126" s="17">
        <v>0.20369763346400599</v>
      </c>
      <c r="O126" s="17">
        <v>0.202371369762679</v>
      </c>
      <c r="P126" s="17">
        <v>0.17672791569271901</v>
      </c>
      <c r="Q126" s="17">
        <v>0.17084266088460701</v>
      </c>
      <c r="R126" s="17">
        <v>0.26575090523414302</v>
      </c>
      <c r="S126" s="17"/>
      <c r="T126" s="17">
        <v>0.216430522606993</v>
      </c>
      <c r="U126" s="17">
        <v>0.20710373576301599</v>
      </c>
      <c r="V126" s="17">
        <v>0.21389309661598299</v>
      </c>
      <c r="W126" s="17">
        <v>0.12825455201112701</v>
      </c>
      <c r="X126" s="17"/>
      <c r="Y126" s="17">
        <v>0.11814236077658199</v>
      </c>
      <c r="Z126" s="17">
        <v>0.158399032255613</v>
      </c>
      <c r="AA126" s="17">
        <v>0.19508210433727799</v>
      </c>
      <c r="AB126" s="17">
        <v>0.26527129999456101</v>
      </c>
      <c r="AC126" s="17">
        <v>0.20890498848353301</v>
      </c>
      <c r="AD126" s="17">
        <v>0.191620474452496</v>
      </c>
      <c r="AE126" s="17"/>
      <c r="AF126" s="17">
        <v>0.182945252677785</v>
      </c>
      <c r="AG126" s="17">
        <v>0.22733524536224201</v>
      </c>
      <c r="AH126" s="17">
        <v>0.19139554385511101</v>
      </c>
      <c r="AI126" s="17"/>
      <c r="AJ126" s="17">
        <v>0.234725117613476</v>
      </c>
      <c r="AK126" s="17">
        <v>0.172400600279941</v>
      </c>
      <c r="AL126" s="17">
        <v>0.14644021035767901</v>
      </c>
      <c r="AM126" s="17"/>
      <c r="AN126" s="17">
        <v>0.243527121109929</v>
      </c>
      <c r="AO126" s="17">
        <v>0.17436845476801499</v>
      </c>
      <c r="AP126" s="17">
        <v>0.25330399476141902</v>
      </c>
      <c r="AQ126" s="17">
        <v>6.4429365610641595E-2</v>
      </c>
      <c r="AR126" s="17"/>
      <c r="AS126" s="17">
        <v>0.20890754307360199</v>
      </c>
      <c r="AT126" s="17">
        <v>0.233524816752954</v>
      </c>
    </row>
    <row r="127" spans="2:46" x14ac:dyDescent="0.5">
      <c r="B127" t="s">
        <v>128</v>
      </c>
      <c r="C127" s="17">
        <v>4.31014350722028E-2</v>
      </c>
      <c r="D127" s="17">
        <v>4.5842272461433999E-2</v>
      </c>
      <c r="E127" s="17">
        <v>4.00502478333436E-2</v>
      </c>
      <c r="F127" s="17"/>
      <c r="G127" s="17">
        <v>4.8632963601250502E-2</v>
      </c>
      <c r="H127" s="17">
        <v>5.2701915567961499E-2</v>
      </c>
      <c r="I127" s="17">
        <v>4.0445533642744398E-2</v>
      </c>
      <c r="J127" s="17">
        <v>2.7039959323077099E-2</v>
      </c>
      <c r="K127" s="17">
        <v>6.5154531123377796E-2</v>
      </c>
      <c r="L127" s="17">
        <v>6.1366077471270701E-2</v>
      </c>
      <c r="M127" s="17">
        <v>2.8641718855163201E-2</v>
      </c>
      <c r="N127" s="17">
        <v>3.1967227390594301E-2</v>
      </c>
      <c r="O127" s="17">
        <v>3.03436575325715E-2</v>
      </c>
      <c r="P127" s="17">
        <v>5.08854036448066E-2</v>
      </c>
      <c r="Q127" s="17">
        <v>2.4918246596418898E-2</v>
      </c>
      <c r="R127" s="17">
        <v>3.1949122138730697E-2</v>
      </c>
      <c r="S127" s="17"/>
      <c r="T127" s="17">
        <v>3.9741146670940301E-2</v>
      </c>
      <c r="U127" s="17">
        <v>4.2586185925579403E-2</v>
      </c>
      <c r="V127" s="17">
        <v>4.5446449214359398E-2</v>
      </c>
      <c r="W127" s="17">
        <v>4.6177718376719301E-2</v>
      </c>
      <c r="X127" s="17"/>
      <c r="Y127" s="17">
        <v>6.0182118546976297E-2</v>
      </c>
      <c r="Z127" s="17">
        <v>5.9803773417621997E-2</v>
      </c>
      <c r="AA127" s="17">
        <v>5.5623137400066802E-2</v>
      </c>
      <c r="AB127" s="17">
        <v>4.86912978216184E-2</v>
      </c>
      <c r="AC127" s="17">
        <v>2.7507293450783898E-2</v>
      </c>
      <c r="AD127" s="17">
        <v>1.38239259382456E-2</v>
      </c>
      <c r="AE127" s="17"/>
      <c r="AF127" s="17">
        <v>2.2453607119082598E-2</v>
      </c>
      <c r="AG127" s="17">
        <v>5.1886230827054299E-2</v>
      </c>
      <c r="AH127" s="17">
        <v>4.8526369426053297E-2</v>
      </c>
      <c r="AI127" s="17"/>
      <c r="AJ127" s="17">
        <v>5.8057589414283198E-2</v>
      </c>
      <c r="AK127" s="17">
        <v>3.2027982678871303E-2</v>
      </c>
      <c r="AL127" s="17">
        <v>2.9875273508680199E-2</v>
      </c>
      <c r="AM127" s="17"/>
      <c r="AN127" s="17">
        <v>5.0398688925799601E-2</v>
      </c>
      <c r="AO127" s="17">
        <v>5.8734950597354903E-2</v>
      </c>
      <c r="AP127" s="17">
        <v>3.5618213651755597E-2</v>
      </c>
      <c r="AQ127" s="17">
        <v>3.0537185950073299E-2</v>
      </c>
      <c r="AR127" s="17"/>
      <c r="AS127" s="17">
        <v>6.1022503377518501E-2</v>
      </c>
      <c r="AT127" s="17">
        <v>4.5657914744867002E-2</v>
      </c>
    </row>
    <row r="128" spans="2:46" x14ac:dyDescent="0.5">
      <c r="B128" t="s">
        <v>129</v>
      </c>
      <c r="C128" s="17">
        <v>0.10549095858275601</v>
      </c>
      <c r="D128" s="17">
        <v>9.8558334856636606E-2</v>
      </c>
      <c r="E128" s="17">
        <v>0.112870306525091</v>
      </c>
      <c r="F128" s="17"/>
      <c r="G128" s="17">
        <v>0.130509876716249</v>
      </c>
      <c r="H128" s="17">
        <v>8.7181200820239599E-2</v>
      </c>
      <c r="I128" s="17">
        <v>0.11976637573642</v>
      </c>
      <c r="J128" s="17">
        <v>0.117345118958866</v>
      </c>
      <c r="K128" s="17">
        <v>0.11650824265772899</v>
      </c>
      <c r="L128" s="17">
        <v>8.9789533567490198E-2</v>
      </c>
      <c r="M128" s="17">
        <v>8.1172463208590701E-2</v>
      </c>
      <c r="N128" s="17">
        <v>9.8656714382769406E-2</v>
      </c>
      <c r="O128" s="17">
        <v>7.6642589258549901E-2</v>
      </c>
      <c r="P128" s="17">
        <v>0.12329614382450101</v>
      </c>
      <c r="Q128" s="17">
        <v>0.12948883754286999</v>
      </c>
      <c r="R128" s="17">
        <v>0.10231295064709101</v>
      </c>
      <c r="S128" s="17"/>
      <c r="T128" s="17">
        <v>7.1649178892455201E-2</v>
      </c>
      <c r="U128" s="17">
        <v>0.11352278551822199</v>
      </c>
      <c r="V128" s="17">
        <v>0.12711725920033901</v>
      </c>
      <c r="W128" s="17">
        <v>0.11424477373335599</v>
      </c>
      <c r="X128" s="17"/>
      <c r="Y128" s="17">
        <v>0.105551502346672</v>
      </c>
      <c r="Z128" s="17">
        <v>0.14040073754943699</v>
      </c>
      <c r="AA128" s="17">
        <v>0.122373095163025</v>
      </c>
      <c r="AB128" s="17">
        <v>8.2365804650373395E-2</v>
      </c>
      <c r="AC128" s="17">
        <v>9.1428901024269996E-2</v>
      </c>
      <c r="AD128" s="17">
        <v>9.1379375171453101E-2</v>
      </c>
      <c r="AE128" s="17"/>
      <c r="AF128" s="17">
        <v>8.8158152259426595E-2</v>
      </c>
      <c r="AG128" s="17">
        <v>8.2915800362343597E-2</v>
      </c>
      <c r="AH128" s="17">
        <v>0.11191792297622</v>
      </c>
      <c r="AI128" s="17"/>
      <c r="AJ128" s="17">
        <v>0.107544272398441</v>
      </c>
      <c r="AK128" s="17">
        <v>0.14344942313529499</v>
      </c>
      <c r="AL128" s="17">
        <v>8.4845886778070895E-2</v>
      </c>
      <c r="AM128" s="17"/>
      <c r="AN128" s="17">
        <v>0.12867868340752101</v>
      </c>
      <c r="AO128" s="17">
        <v>0.120664059308644</v>
      </c>
      <c r="AP128" s="17">
        <v>6.3257202080923697E-2</v>
      </c>
      <c r="AQ128" s="17">
        <v>8.3187648890131402E-2</v>
      </c>
      <c r="AR128" s="17"/>
      <c r="AS128" s="17">
        <v>8.8664172939016198E-2</v>
      </c>
      <c r="AT128" s="17">
        <v>8.6099353418216396E-2</v>
      </c>
    </row>
    <row r="129" spans="2:46" x14ac:dyDescent="0.5">
      <c r="B129" t="s">
        <v>130</v>
      </c>
      <c r="C129" s="17">
        <v>0.30736329045501298</v>
      </c>
      <c r="D129" s="17">
        <v>0.244851411341798</v>
      </c>
      <c r="E129" s="17">
        <v>0.36544449929672401</v>
      </c>
      <c r="F129" s="17"/>
      <c r="G129" s="17">
        <v>0.26987710436652601</v>
      </c>
      <c r="H129" s="17">
        <v>0.32206747667393698</v>
      </c>
      <c r="I129" s="17">
        <v>0.31160773498037703</v>
      </c>
      <c r="J129" s="17">
        <v>0.28514305775201598</v>
      </c>
      <c r="K129" s="17">
        <v>0.28686513703806699</v>
      </c>
      <c r="L129" s="17">
        <v>0.33048389790903299</v>
      </c>
      <c r="M129" s="17">
        <v>0.34334783670421798</v>
      </c>
      <c r="N129" s="17">
        <v>0.287482231022546</v>
      </c>
      <c r="O129" s="17">
        <v>0.31170278048727301</v>
      </c>
      <c r="P129" s="17">
        <v>0.28715494299210198</v>
      </c>
      <c r="Q129" s="17">
        <v>0.384937597677391</v>
      </c>
      <c r="R129" s="17">
        <v>0.29811036049369399</v>
      </c>
      <c r="S129" s="17"/>
      <c r="T129" s="17">
        <v>0.20709355535120499</v>
      </c>
      <c r="U129" s="17">
        <v>0.273163673672285</v>
      </c>
      <c r="V129" s="17">
        <v>0.32160342940687198</v>
      </c>
      <c r="W129" s="17">
        <v>0.43725113946154698</v>
      </c>
      <c r="X129" s="17"/>
      <c r="Y129" s="17">
        <v>0.45665946683004399</v>
      </c>
      <c r="Z129" s="17">
        <v>0.33211019591781898</v>
      </c>
      <c r="AA129" s="17">
        <v>0.31660610319687299</v>
      </c>
      <c r="AB129" s="17">
        <v>0.27870754549585602</v>
      </c>
      <c r="AC129" s="17">
        <v>0.248702370494265</v>
      </c>
      <c r="AD129" s="17">
        <v>0.24299993597817601</v>
      </c>
      <c r="AE129" s="17"/>
      <c r="AF129" s="17">
        <v>0.238470251785311</v>
      </c>
      <c r="AG129" s="17">
        <v>0.177470340401367</v>
      </c>
      <c r="AH129" s="17">
        <v>0.33542041439077602</v>
      </c>
      <c r="AI129" s="17"/>
      <c r="AJ129" s="17">
        <v>0.227744617487214</v>
      </c>
      <c r="AK129" s="17">
        <v>0.33925752888479299</v>
      </c>
      <c r="AL129" s="17">
        <v>0.39067619011632998</v>
      </c>
      <c r="AM129" s="17"/>
      <c r="AN129" s="17">
        <v>0.225666437886961</v>
      </c>
      <c r="AO129" s="17">
        <v>0.12659800936924501</v>
      </c>
      <c r="AP129" s="17">
        <v>6.4131611674470901E-2</v>
      </c>
      <c r="AQ129" s="17">
        <v>0.67604242150845795</v>
      </c>
      <c r="AR129" s="17"/>
      <c r="AS129" s="17">
        <v>0.24021460356896701</v>
      </c>
      <c r="AT129" s="17">
        <v>0.25615632113543801</v>
      </c>
    </row>
    <row r="130" spans="2:46" x14ac:dyDescent="0.5">
      <c r="B130" t="s">
        <v>92</v>
      </c>
      <c r="C130" s="17">
        <v>4.1767097333476701E-2</v>
      </c>
      <c r="D130" s="17">
        <v>3.19845298462587E-2</v>
      </c>
      <c r="E130" s="17">
        <v>5.1546916815017003E-2</v>
      </c>
      <c r="F130" s="17"/>
      <c r="G130" s="17">
        <v>4.2448798040056399E-2</v>
      </c>
      <c r="H130" s="17">
        <v>2.99884798419131E-2</v>
      </c>
      <c r="I130" s="17">
        <v>2.38027554902914E-2</v>
      </c>
      <c r="J130" s="17">
        <v>4.20457511903524E-2</v>
      </c>
      <c r="K130" s="17">
        <v>4.2176198245831499E-2</v>
      </c>
      <c r="L130" s="17">
        <v>2.9648238819536502E-2</v>
      </c>
      <c r="M130" s="17">
        <v>4.1377844502633099E-2</v>
      </c>
      <c r="N130" s="17">
        <v>8.0163433068393394E-2</v>
      </c>
      <c r="O130" s="17">
        <v>4.2511389103102898E-2</v>
      </c>
      <c r="P130" s="17">
        <v>4.5585102971364103E-2</v>
      </c>
      <c r="Q130" s="17">
        <v>7.4224588176817097E-2</v>
      </c>
      <c r="R130" s="17">
        <v>5.3388805358650301E-2</v>
      </c>
      <c r="S130" s="17"/>
      <c r="T130" s="17">
        <v>3.76752662590224E-2</v>
      </c>
      <c r="U130" s="17">
        <v>3.6911596622151301E-2</v>
      </c>
      <c r="V130" s="17">
        <v>4.5165480798560302E-2</v>
      </c>
      <c r="W130" s="17">
        <v>4.7931555427694499E-2</v>
      </c>
      <c r="X130" s="17"/>
      <c r="Y130" s="17">
        <v>9.7454634228033299E-2</v>
      </c>
      <c r="Z130" s="17">
        <v>3.5605912675689397E-2</v>
      </c>
      <c r="AA130" s="17">
        <v>2.47873553417658E-2</v>
      </c>
      <c r="AB130" s="17">
        <v>2.1337996785752E-2</v>
      </c>
      <c r="AC130" s="17">
        <v>1.9084308209599801E-2</v>
      </c>
      <c r="AD130" s="17">
        <v>5.5423335709738702E-2</v>
      </c>
      <c r="AE130" s="17"/>
      <c r="AF130" s="17">
        <v>6.0473130755914997E-2</v>
      </c>
      <c r="AG130" s="17">
        <v>3.5237034110913397E-2</v>
      </c>
      <c r="AH130" s="17">
        <v>3.6763001399224698E-2</v>
      </c>
      <c r="AI130" s="17"/>
      <c r="AJ130" s="17">
        <v>1.9863006542944001E-2</v>
      </c>
      <c r="AK130" s="17">
        <v>5.1395760032426997E-2</v>
      </c>
      <c r="AL130" s="17">
        <v>6.4280127009387206E-2</v>
      </c>
      <c r="AM130" s="17"/>
      <c r="AN130" s="17">
        <v>2.5441911279740201E-2</v>
      </c>
      <c r="AO130" s="17">
        <v>2.6618419097670099E-2</v>
      </c>
      <c r="AP130" s="17">
        <v>8.6073204510996194E-3</v>
      </c>
      <c r="AQ130" s="17">
        <v>7.52220343256568E-2</v>
      </c>
      <c r="AR130" s="17"/>
      <c r="AS130" s="17">
        <v>0</v>
      </c>
      <c r="AT130" s="17">
        <v>3.8730601421175501E-2</v>
      </c>
    </row>
    <row r="131" spans="2:46" x14ac:dyDescent="0.5">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row>
    <row r="132" spans="2:46" x14ac:dyDescent="0.5">
      <c r="B132" s="6" t="s">
        <v>141</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row>
    <row r="133" spans="2:46" x14ac:dyDescent="0.5">
      <c r="B133" s="24" t="s">
        <v>97</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row>
    <row r="134" spans="2:46" x14ac:dyDescent="0.5">
      <c r="B134" t="s">
        <v>132</v>
      </c>
      <c r="C134" s="17">
        <v>0.10528358029394599</v>
      </c>
      <c r="D134" s="17">
        <v>0.10441256403065501</v>
      </c>
      <c r="E134" s="17">
        <v>0.106830057754934</v>
      </c>
      <c r="F134" s="17"/>
      <c r="G134" s="17">
        <v>0.10321557734756</v>
      </c>
      <c r="H134" s="17">
        <v>0.117083951174293</v>
      </c>
      <c r="I134" s="17">
        <v>5.9848504396298297E-2</v>
      </c>
      <c r="J134" s="17">
        <v>0.123795006913666</v>
      </c>
      <c r="K134" s="17">
        <v>7.3215307484959205E-2</v>
      </c>
      <c r="L134" s="17">
        <v>5.5054435112703401E-2</v>
      </c>
      <c r="M134" s="17">
        <v>0.134051323875265</v>
      </c>
      <c r="N134" s="17">
        <v>0.140654319655384</v>
      </c>
      <c r="O134" s="17">
        <v>9.9330529145347998E-2</v>
      </c>
      <c r="P134" s="17">
        <v>0.150598108320699</v>
      </c>
      <c r="Q134" s="17">
        <v>0.13652109808926099</v>
      </c>
      <c r="R134" s="17">
        <v>9.9300145121114999E-2</v>
      </c>
      <c r="S134" s="17"/>
      <c r="T134" s="17">
        <v>8.3684981311792903E-2</v>
      </c>
      <c r="U134" s="17">
        <v>9.1558032512914805E-2</v>
      </c>
      <c r="V134" s="17">
        <v>9.3479489371128294E-2</v>
      </c>
      <c r="W134" s="17">
        <v>0.154559708865146</v>
      </c>
      <c r="X134" s="17"/>
      <c r="Y134" s="17">
        <v>0.13435296665707799</v>
      </c>
      <c r="Z134" s="17">
        <v>8.8160533101254407E-2</v>
      </c>
      <c r="AA134" s="17">
        <v>8.0218117543273695E-2</v>
      </c>
      <c r="AB134" s="17">
        <v>0.10736243653069499</v>
      </c>
      <c r="AC134" s="17">
        <v>0.111812341880992</v>
      </c>
      <c r="AD134" s="17">
        <v>0.15854614394461</v>
      </c>
      <c r="AE134" s="17"/>
      <c r="AF134" s="17" t="s">
        <v>77</v>
      </c>
      <c r="AG134" s="17">
        <v>0.15363535662806399</v>
      </c>
      <c r="AH134" s="17">
        <v>0.102259721876873</v>
      </c>
      <c r="AI134" s="17"/>
      <c r="AJ134" s="17">
        <v>7.3240738193369098E-2</v>
      </c>
      <c r="AK134" s="17">
        <v>0.16536294498995499</v>
      </c>
      <c r="AL134" s="17">
        <v>0.12966625080194299</v>
      </c>
      <c r="AM134" s="17"/>
      <c r="AN134" s="17">
        <v>3.9341038708596697E-2</v>
      </c>
      <c r="AO134" s="17">
        <v>0.119378924305442</v>
      </c>
      <c r="AP134" s="17">
        <v>3.0318193434624802E-2</v>
      </c>
      <c r="AQ134" s="17">
        <v>0.27275563008735298</v>
      </c>
      <c r="AR134" s="17"/>
      <c r="AS134" s="17">
        <v>7.6559061939295903E-2</v>
      </c>
      <c r="AT134" s="17">
        <v>0.119251920257286</v>
      </c>
    </row>
    <row r="135" spans="2:46" x14ac:dyDescent="0.5">
      <c r="B135" t="s">
        <v>133</v>
      </c>
      <c r="C135" s="17">
        <v>5.9158284326282201E-2</v>
      </c>
      <c r="D135" s="17">
        <v>6.1792284584342098E-2</v>
      </c>
      <c r="E135" s="17">
        <v>5.6186641248153701E-2</v>
      </c>
      <c r="F135" s="17"/>
      <c r="G135" s="17">
        <v>5.8723047015309303E-2</v>
      </c>
      <c r="H135" s="17">
        <v>4.77487461031956E-2</v>
      </c>
      <c r="I135" s="17">
        <v>4.1643051788981901E-2</v>
      </c>
      <c r="J135" s="17">
        <v>5.1221284812875502E-2</v>
      </c>
      <c r="K135" s="17">
        <v>7.6062325134759107E-2</v>
      </c>
      <c r="L135" s="17">
        <v>0.101468051887872</v>
      </c>
      <c r="M135" s="17">
        <v>8.3596532969550094E-2</v>
      </c>
      <c r="N135" s="17">
        <v>1.2090717420388799E-2</v>
      </c>
      <c r="O135" s="17">
        <v>5.3057656264988901E-2</v>
      </c>
      <c r="P135" s="17">
        <v>3.5258150139005302E-2</v>
      </c>
      <c r="Q135" s="17">
        <v>8.5524305040281107E-2</v>
      </c>
      <c r="R135" s="17">
        <v>4.8811055554028697E-2</v>
      </c>
      <c r="S135" s="17"/>
      <c r="T135" s="17">
        <v>3.5050594288631803E-2</v>
      </c>
      <c r="U135" s="17">
        <v>4.9095023611597899E-2</v>
      </c>
      <c r="V135" s="17">
        <v>6.9021164666673504E-2</v>
      </c>
      <c r="W135" s="17">
        <v>8.6380411198201903E-2</v>
      </c>
      <c r="X135" s="17"/>
      <c r="Y135" s="17">
        <v>6.3025090159465405E-2</v>
      </c>
      <c r="Z135" s="17">
        <v>6.78398106929715E-2</v>
      </c>
      <c r="AA135" s="17">
        <v>7.7076967104426797E-2</v>
      </c>
      <c r="AB135" s="17">
        <v>4.9086342438952699E-2</v>
      </c>
      <c r="AC135" s="17">
        <v>4.0706120295882997E-2</v>
      </c>
      <c r="AD135" s="17">
        <v>2.7106548902848301E-2</v>
      </c>
      <c r="AE135" s="17"/>
      <c r="AF135" s="17" t="s">
        <v>77</v>
      </c>
      <c r="AG135" s="17">
        <v>2.8326428773329401E-2</v>
      </c>
      <c r="AH135" s="17">
        <v>6.1086469245146699E-2</v>
      </c>
      <c r="AI135" s="17"/>
      <c r="AJ135" s="17">
        <v>6.1583315437788798E-2</v>
      </c>
      <c r="AK135" s="17">
        <v>7.6389756580396706E-2</v>
      </c>
      <c r="AL135" s="17">
        <v>3.4474105760812897E-2</v>
      </c>
      <c r="AM135" s="17"/>
      <c r="AN135" s="17">
        <v>6.0211528437319001E-2</v>
      </c>
      <c r="AO135" s="17">
        <v>0.108241425134531</v>
      </c>
      <c r="AP135" s="17">
        <v>4.6798922752365801E-2</v>
      </c>
      <c r="AQ135" s="17">
        <v>4.97906003614145E-2</v>
      </c>
      <c r="AR135" s="17"/>
      <c r="AS135" s="17">
        <v>2.8612184212209402E-2</v>
      </c>
      <c r="AT135" s="17">
        <v>2.1953906606728201E-2</v>
      </c>
    </row>
    <row r="136" spans="2:46" x14ac:dyDescent="0.5">
      <c r="B136" t="s">
        <v>134</v>
      </c>
      <c r="C136" s="17">
        <v>0.21871287822607</v>
      </c>
      <c r="D136" s="17">
        <v>0.243890660502668</v>
      </c>
      <c r="E136" s="17">
        <v>0.19586571919322801</v>
      </c>
      <c r="F136" s="17"/>
      <c r="G136" s="17">
        <v>0.23864726612951701</v>
      </c>
      <c r="H136" s="17">
        <v>0.21012309620177499</v>
      </c>
      <c r="I136" s="17">
        <v>0.25805653666023298</v>
      </c>
      <c r="J136" s="17">
        <v>0.19663730521252101</v>
      </c>
      <c r="K136" s="17">
        <v>0.21388397875374701</v>
      </c>
      <c r="L136" s="17">
        <v>0.21993647471998201</v>
      </c>
      <c r="M136" s="17">
        <v>0.17283282995683699</v>
      </c>
      <c r="N136" s="17">
        <v>0.22137055124198701</v>
      </c>
      <c r="O136" s="17">
        <v>0.24913363145401901</v>
      </c>
      <c r="P136" s="17">
        <v>0.16620403817959001</v>
      </c>
      <c r="Q136" s="17">
        <v>0.24261687577725799</v>
      </c>
      <c r="R136" s="17">
        <v>0.22235303281126001</v>
      </c>
      <c r="S136" s="17"/>
      <c r="T136" s="17">
        <v>0.249355533782392</v>
      </c>
      <c r="U136" s="17">
        <v>0.26096477922084799</v>
      </c>
      <c r="V136" s="17">
        <v>0.22477607841663599</v>
      </c>
      <c r="W136" s="17">
        <v>0.132593558893255</v>
      </c>
      <c r="X136" s="17"/>
      <c r="Y136" s="17">
        <v>0.17545754948683501</v>
      </c>
      <c r="Z136" s="17">
        <v>0.291383007106082</v>
      </c>
      <c r="AA136" s="17">
        <v>0.25352932918499699</v>
      </c>
      <c r="AB136" s="17">
        <v>0.209454725011641</v>
      </c>
      <c r="AC136" s="17">
        <v>0.15965880689079201</v>
      </c>
      <c r="AD136" s="17">
        <v>0.116722525081355</v>
      </c>
      <c r="AE136" s="17"/>
      <c r="AF136" s="17" t="s">
        <v>77</v>
      </c>
      <c r="AG136" s="17">
        <v>0.15424943475497099</v>
      </c>
      <c r="AH136" s="17">
        <v>0.22274433975473401</v>
      </c>
      <c r="AI136" s="17"/>
      <c r="AJ136" s="17">
        <v>0.28718398176594001</v>
      </c>
      <c r="AK136" s="17">
        <v>0.18870871554415899</v>
      </c>
      <c r="AL136" s="17">
        <v>6.3442713797263101E-2</v>
      </c>
      <c r="AM136" s="17"/>
      <c r="AN136" s="17">
        <v>0.29963772606112199</v>
      </c>
      <c r="AO136" s="17">
        <v>0.163608849074456</v>
      </c>
      <c r="AP136" s="17">
        <v>0.27197715299637198</v>
      </c>
      <c r="AQ136" s="17">
        <v>7.1837287365695293E-2</v>
      </c>
      <c r="AR136" s="17"/>
      <c r="AS136" s="17">
        <v>0.27845530058374202</v>
      </c>
      <c r="AT136" s="17">
        <v>0.22181175614041199</v>
      </c>
    </row>
    <row r="137" spans="2:46" x14ac:dyDescent="0.5">
      <c r="B137" t="s">
        <v>135</v>
      </c>
      <c r="C137" s="17">
        <v>0.144837045586895</v>
      </c>
      <c r="D137" s="17">
        <v>0.16795918045657299</v>
      </c>
      <c r="E137" s="17">
        <v>0.122675143225967</v>
      </c>
      <c r="F137" s="17"/>
      <c r="G137" s="17">
        <v>0.15903864757668901</v>
      </c>
      <c r="H137" s="17">
        <v>0.123674385955515</v>
      </c>
      <c r="I137" s="17">
        <v>0.14384404389196001</v>
      </c>
      <c r="J137" s="17">
        <v>0.13789939730992001</v>
      </c>
      <c r="K137" s="17">
        <v>0.17496534587036999</v>
      </c>
      <c r="L137" s="17">
        <v>0.14142298351073701</v>
      </c>
      <c r="M137" s="17">
        <v>0.10992733359355</v>
      </c>
      <c r="N137" s="17">
        <v>0.15585017399214199</v>
      </c>
      <c r="O137" s="17">
        <v>0.15577426448126899</v>
      </c>
      <c r="P137" s="17">
        <v>0.19064196675584599</v>
      </c>
      <c r="Q137" s="17">
        <v>0.104875862163488</v>
      </c>
      <c r="R137" s="17">
        <v>9.4385709649537394E-2</v>
      </c>
      <c r="S137" s="17"/>
      <c r="T137" s="17">
        <v>0.19060764838903599</v>
      </c>
      <c r="U137" s="17">
        <v>0.16047713618324599</v>
      </c>
      <c r="V137" s="17">
        <v>0.15666807526073301</v>
      </c>
      <c r="W137" s="17">
        <v>7.2407858866971403E-2</v>
      </c>
      <c r="X137" s="17"/>
      <c r="Y137" s="17">
        <v>0.119670178736343</v>
      </c>
      <c r="Z137" s="17">
        <v>0.159582040047927</v>
      </c>
      <c r="AA137" s="17">
        <v>0.143227382616467</v>
      </c>
      <c r="AB137" s="17">
        <v>0.15770327692924199</v>
      </c>
      <c r="AC137" s="17">
        <v>0.14694949904969801</v>
      </c>
      <c r="AD137" s="17">
        <v>0.11504543921242399</v>
      </c>
      <c r="AE137" s="17"/>
      <c r="AF137" s="17" t="s">
        <v>77</v>
      </c>
      <c r="AG137" s="17">
        <v>0.112788388066628</v>
      </c>
      <c r="AH137" s="17">
        <v>0.14684132774870901</v>
      </c>
      <c r="AI137" s="17"/>
      <c r="AJ137" s="17">
        <v>0.19454069789209399</v>
      </c>
      <c r="AK137" s="17">
        <v>0.110055491355758</v>
      </c>
      <c r="AL137" s="17">
        <v>4.5759799539566201E-2</v>
      </c>
      <c r="AM137" s="17"/>
      <c r="AN137" s="17">
        <v>0.18760495781907299</v>
      </c>
      <c r="AO137" s="17">
        <v>0.12133602126093899</v>
      </c>
      <c r="AP137" s="17">
        <v>0.20093166579577301</v>
      </c>
      <c r="AQ137" s="17">
        <v>4.7972271942212999E-2</v>
      </c>
      <c r="AR137" s="17"/>
      <c r="AS137" s="17">
        <v>0.22165870417417999</v>
      </c>
      <c r="AT137" s="17">
        <v>0.19430479241774501</v>
      </c>
    </row>
    <row r="138" spans="2:46" x14ac:dyDescent="0.5">
      <c r="B138" t="s">
        <v>136</v>
      </c>
      <c r="C138" s="17">
        <v>0.100495304666415</v>
      </c>
      <c r="D138" s="17">
        <v>0.11230879149878099</v>
      </c>
      <c r="E138" s="17">
        <v>8.9761112812903804E-2</v>
      </c>
      <c r="F138" s="17"/>
      <c r="G138" s="17">
        <v>0.118001654870053</v>
      </c>
      <c r="H138" s="17">
        <v>0.122346702650033</v>
      </c>
      <c r="I138" s="17">
        <v>0.120660088339373</v>
      </c>
      <c r="J138" s="17">
        <v>7.9976651208548299E-2</v>
      </c>
      <c r="K138" s="17">
        <v>9.1302619059914394E-2</v>
      </c>
      <c r="L138" s="17">
        <v>9.5235919313872E-2</v>
      </c>
      <c r="M138" s="17">
        <v>7.9301229845685495E-2</v>
      </c>
      <c r="N138" s="17">
        <v>0.128516478962312</v>
      </c>
      <c r="O138" s="17">
        <v>0.109960448457865</v>
      </c>
      <c r="P138" s="17">
        <v>9.3571244309321205E-2</v>
      </c>
      <c r="Q138" s="17">
        <v>4.02731970581056E-2</v>
      </c>
      <c r="R138" s="17">
        <v>6.0990454055847201E-2</v>
      </c>
      <c r="S138" s="17"/>
      <c r="T138" s="17">
        <v>0.13040595422955301</v>
      </c>
      <c r="U138" s="17">
        <v>0.115109480424333</v>
      </c>
      <c r="V138" s="17">
        <v>0.100606890599666</v>
      </c>
      <c r="W138" s="17">
        <v>5.5787688001712403E-2</v>
      </c>
      <c r="X138" s="17"/>
      <c r="Y138" s="17">
        <v>0.10955556813855299</v>
      </c>
      <c r="Z138" s="17">
        <v>9.53756946681273E-2</v>
      </c>
      <c r="AA138" s="17">
        <v>0.111294112979844</v>
      </c>
      <c r="AB138" s="17">
        <v>9.8984825706803295E-2</v>
      </c>
      <c r="AC138" s="17">
        <v>0.102993570948937</v>
      </c>
      <c r="AD138" s="17">
        <v>4.3337335288045203E-2</v>
      </c>
      <c r="AE138" s="17"/>
      <c r="AF138" s="17" t="s">
        <v>77</v>
      </c>
      <c r="AG138" s="17">
        <v>7.2524555762863901E-2</v>
      </c>
      <c r="AH138" s="17">
        <v>0.10224455962489599</v>
      </c>
      <c r="AI138" s="17"/>
      <c r="AJ138" s="17">
        <v>0.13157563984839199</v>
      </c>
      <c r="AK138" s="17">
        <v>8.2714586680540103E-2</v>
      </c>
      <c r="AL138" s="17">
        <v>3.4379126030902901E-2</v>
      </c>
      <c r="AM138" s="17"/>
      <c r="AN138" s="17">
        <v>0.10755502279324899</v>
      </c>
      <c r="AO138" s="17">
        <v>0.152925181530882</v>
      </c>
      <c r="AP138" s="17">
        <v>0.176369836197386</v>
      </c>
      <c r="AQ138" s="17">
        <v>3.9737392449895603E-2</v>
      </c>
      <c r="AR138" s="17"/>
      <c r="AS138" s="17">
        <v>0.136285924314691</v>
      </c>
      <c r="AT138" s="17">
        <v>8.7041116708668501E-2</v>
      </c>
    </row>
    <row r="139" spans="2:46" x14ac:dyDescent="0.5">
      <c r="B139" t="s">
        <v>137</v>
      </c>
      <c r="C139" s="17">
        <v>2.2504073571315598E-2</v>
      </c>
      <c r="D139" s="17">
        <v>3.3026080977838802E-2</v>
      </c>
      <c r="E139" s="17">
        <v>1.2494441047184E-2</v>
      </c>
      <c r="F139" s="17"/>
      <c r="G139" s="17">
        <v>3.8565255336320999E-2</v>
      </c>
      <c r="H139" s="17">
        <v>1.31856365819981E-2</v>
      </c>
      <c r="I139" s="17">
        <v>4.6343300217171904E-3</v>
      </c>
      <c r="J139" s="17">
        <v>3.5044429799943197E-2</v>
      </c>
      <c r="K139" s="17">
        <v>1.7591780931415901E-2</v>
      </c>
      <c r="L139" s="17">
        <v>1.77600676056658E-2</v>
      </c>
      <c r="M139" s="17">
        <v>3.8074014799691698E-2</v>
      </c>
      <c r="N139" s="17">
        <v>1.43319473008078E-2</v>
      </c>
      <c r="O139" s="17">
        <v>2.2141547896265299E-2</v>
      </c>
      <c r="P139" s="17">
        <v>2.03083336057364E-2</v>
      </c>
      <c r="Q139" s="17">
        <v>1.2462987297659701E-2</v>
      </c>
      <c r="R139" s="17">
        <v>1.2849606269303499E-2</v>
      </c>
      <c r="S139" s="17"/>
      <c r="T139" s="17">
        <v>4.0238211291379201E-2</v>
      </c>
      <c r="U139" s="17">
        <v>2.17804877812992E-2</v>
      </c>
      <c r="V139" s="17">
        <v>1.88200887922816E-2</v>
      </c>
      <c r="W139" s="17">
        <v>8.6192262358056101E-3</v>
      </c>
      <c r="X139" s="17"/>
      <c r="Y139" s="17">
        <v>1.9153952135956501E-2</v>
      </c>
      <c r="Z139" s="17">
        <v>1.79967484369794E-2</v>
      </c>
      <c r="AA139" s="17">
        <v>2.6799236685151499E-2</v>
      </c>
      <c r="AB139" s="17">
        <v>2.8525593010368999E-2</v>
      </c>
      <c r="AC139" s="17">
        <v>2.2773979146815702E-2</v>
      </c>
      <c r="AD139" s="17">
        <v>8.3203978395476798E-3</v>
      </c>
      <c r="AE139" s="17"/>
      <c r="AF139" s="17" t="s">
        <v>77</v>
      </c>
      <c r="AG139" s="17">
        <v>1.34964021483226E-2</v>
      </c>
      <c r="AH139" s="17">
        <v>2.306740185242E-2</v>
      </c>
      <c r="AI139" s="17"/>
      <c r="AJ139" s="17">
        <v>3.2567437103281402E-2</v>
      </c>
      <c r="AK139" s="17">
        <v>1.40374837333329E-2</v>
      </c>
      <c r="AL139" s="17">
        <v>3.9380028958825699E-3</v>
      </c>
      <c r="AM139" s="17"/>
      <c r="AN139" s="17">
        <v>2.53815044221232E-2</v>
      </c>
      <c r="AO139" s="17">
        <v>2.1596122163178799E-2</v>
      </c>
      <c r="AP139" s="17">
        <v>4.3182553786589299E-2</v>
      </c>
      <c r="AQ139" s="17">
        <v>5.11405762326873E-3</v>
      </c>
      <c r="AR139" s="17"/>
      <c r="AS139" s="17">
        <v>1.58620287662888E-2</v>
      </c>
      <c r="AT139" s="17">
        <v>0</v>
      </c>
    </row>
    <row r="140" spans="2:46" x14ac:dyDescent="0.5">
      <c r="B140" t="s">
        <v>138</v>
      </c>
      <c r="C140" s="17">
        <v>1.79843649030062E-2</v>
      </c>
      <c r="D140" s="17">
        <v>1.99933673400449E-2</v>
      </c>
      <c r="E140" s="17">
        <v>1.61648980469387E-2</v>
      </c>
      <c r="F140" s="17"/>
      <c r="G140" s="17">
        <v>1.99869299681214E-2</v>
      </c>
      <c r="H140" s="17">
        <v>2.4116162430070101E-2</v>
      </c>
      <c r="I140" s="17">
        <v>5.4105282078025004E-3</v>
      </c>
      <c r="J140" s="17">
        <v>1.9400644719911399E-2</v>
      </c>
      <c r="K140" s="17">
        <v>1.1616605301281301E-2</v>
      </c>
      <c r="L140" s="17">
        <v>2.2163056754925602E-2</v>
      </c>
      <c r="M140" s="17">
        <v>2.1965808308273601E-2</v>
      </c>
      <c r="N140" s="17">
        <v>1.14080565345179E-2</v>
      </c>
      <c r="O140" s="17">
        <v>2.3775424970186899E-2</v>
      </c>
      <c r="P140" s="17">
        <v>1.5238371794289199E-2</v>
      </c>
      <c r="Q140" s="17">
        <v>0</v>
      </c>
      <c r="R140" s="17">
        <v>2.5095728021891198E-2</v>
      </c>
      <c r="S140" s="17"/>
      <c r="T140" s="17">
        <v>1.9183072175113398E-2</v>
      </c>
      <c r="U140" s="17">
        <v>2.5390907331624302E-2</v>
      </c>
      <c r="V140" s="17">
        <v>1.47628143681454E-2</v>
      </c>
      <c r="W140" s="17">
        <v>1.2347463843231E-2</v>
      </c>
      <c r="X140" s="17"/>
      <c r="Y140" s="17">
        <v>1.8415378611749401E-2</v>
      </c>
      <c r="Z140" s="17">
        <v>1.75762417569813E-2</v>
      </c>
      <c r="AA140" s="17">
        <v>2.1137945935510799E-2</v>
      </c>
      <c r="AB140" s="17">
        <v>1.5675197422146001E-2</v>
      </c>
      <c r="AC140" s="17">
        <v>1.45064118363957E-2</v>
      </c>
      <c r="AD140" s="17">
        <v>2.4468434374904102E-2</v>
      </c>
      <c r="AE140" s="17"/>
      <c r="AF140" s="17" t="s">
        <v>77</v>
      </c>
      <c r="AG140" s="17">
        <v>1.39754929908619E-2</v>
      </c>
      <c r="AH140" s="17">
        <v>1.8235074638895399E-2</v>
      </c>
      <c r="AI140" s="17"/>
      <c r="AJ140" s="17">
        <v>1.7646789399624802E-2</v>
      </c>
      <c r="AK140" s="17">
        <v>2.2799062132469398E-2</v>
      </c>
      <c r="AL140" s="17">
        <v>1.3855846564992599E-2</v>
      </c>
      <c r="AM140" s="17"/>
      <c r="AN140" s="17">
        <v>1.71135098200094E-2</v>
      </c>
      <c r="AO140" s="17">
        <v>3.17339704505284E-2</v>
      </c>
      <c r="AP140" s="17">
        <v>2.4015481257120198E-2</v>
      </c>
      <c r="AQ140" s="17">
        <v>1.1908329947803499E-2</v>
      </c>
      <c r="AR140" s="17"/>
      <c r="AS140" s="17">
        <v>8.3267794632157499E-3</v>
      </c>
      <c r="AT140" s="17">
        <v>0</v>
      </c>
    </row>
    <row r="141" spans="2:46" x14ac:dyDescent="0.5">
      <c r="B141" t="s">
        <v>139</v>
      </c>
      <c r="C141" s="17">
        <v>1.3627806658451201E-2</v>
      </c>
      <c r="D141" s="17">
        <v>1.4662774459673801E-2</v>
      </c>
      <c r="E141" s="17">
        <v>1.2719712101168399E-2</v>
      </c>
      <c r="F141" s="17"/>
      <c r="G141" s="17">
        <v>2.6372576962793701E-2</v>
      </c>
      <c r="H141" s="17">
        <v>6.4984499605721903E-3</v>
      </c>
      <c r="I141" s="17">
        <v>1.06185179289877E-2</v>
      </c>
      <c r="J141" s="17">
        <v>1.9708732830432701E-2</v>
      </c>
      <c r="K141" s="17">
        <v>0</v>
      </c>
      <c r="L141" s="17">
        <v>9.1731235527849897E-3</v>
      </c>
      <c r="M141" s="17">
        <v>5.5877982136933501E-3</v>
      </c>
      <c r="N141" s="17">
        <v>0</v>
      </c>
      <c r="O141" s="17">
        <v>2.3244980456128501E-2</v>
      </c>
      <c r="P141" s="17">
        <v>4.9064151264048804E-3</v>
      </c>
      <c r="Q141" s="17">
        <v>3.0279326688588199E-2</v>
      </c>
      <c r="R141" s="17">
        <v>1.28191262390884E-2</v>
      </c>
      <c r="S141" s="17"/>
      <c r="T141" s="17">
        <v>1.91916232474247E-2</v>
      </c>
      <c r="U141" s="17">
        <v>6.1511672637831298E-3</v>
      </c>
      <c r="V141" s="17">
        <v>1.25878627869246E-2</v>
      </c>
      <c r="W141" s="17">
        <v>1.48243711581091E-2</v>
      </c>
      <c r="X141" s="17"/>
      <c r="Y141" s="17">
        <v>9.4531648780748802E-3</v>
      </c>
      <c r="Z141" s="17">
        <v>1.1301048596512001E-2</v>
      </c>
      <c r="AA141" s="17">
        <v>1.04042361080333E-2</v>
      </c>
      <c r="AB141" s="17">
        <v>1.73246574738633E-2</v>
      </c>
      <c r="AC141" s="17">
        <v>1.6969838862030601E-2</v>
      </c>
      <c r="AD141" s="17">
        <v>2.6648546321260101E-2</v>
      </c>
      <c r="AE141" s="17"/>
      <c r="AF141" s="17" t="s">
        <v>77</v>
      </c>
      <c r="AG141" s="17">
        <v>2.9320681132041601E-2</v>
      </c>
      <c r="AH141" s="17">
        <v>1.26463943058395E-2</v>
      </c>
      <c r="AI141" s="17"/>
      <c r="AJ141" s="17">
        <v>1.3332199814404699E-2</v>
      </c>
      <c r="AK141" s="17">
        <v>1.7372763680782999E-2</v>
      </c>
      <c r="AL141" s="17">
        <v>1.05066642930899E-2</v>
      </c>
      <c r="AM141" s="17"/>
      <c r="AN141" s="17">
        <v>1.0777281804104E-2</v>
      </c>
      <c r="AO141" s="17">
        <v>2.2746356829759101E-2</v>
      </c>
      <c r="AP141" s="17">
        <v>2.74560663807175E-2</v>
      </c>
      <c r="AQ141" s="17">
        <v>1.03347476088752E-2</v>
      </c>
      <c r="AR141" s="17"/>
      <c r="AS141" s="17">
        <v>0</v>
      </c>
      <c r="AT141" s="17">
        <v>3.54501829850426E-2</v>
      </c>
    </row>
    <row r="142" spans="2:46" x14ac:dyDescent="0.5">
      <c r="B142" t="s">
        <v>140</v>
      </c>
      <c r="C142" s="17">
        <v>0.14002679121126799</v>
      </c>
      <c r="D142" s="17">
        <v>0.107244676363263</v>
      </c>
      <c r="E142" s="17">
        <v>0.16754984433412001</v>
      </c>
      <c r="F142" s="17"/>
      <c r="G142" s="17">
        <v>0.103083098862342</v>
      </c>
      <c r="H142" s="17">
        <v>0.13242410667468699</v>
      </c>
      <c r="I142" s="17">
        <v>0.101847684825045</v>
      </c>
      <c r="J142" s="17">
        <v>0.14576874188986</v>
      </c>
      <c r="K142" s="17">
        <v>0.17202391371047901</v>
      </c>
      <c r="L142" s="17">
        <v>0.18164656625075801</v>
      </c>
      <c r="M142" s="17">
        <v>0.187322702277296</v>
      </c>
      <c r="N142" s="17">
        <v>0.19775087180632001</v>
      </c>
      <c r="O142" s="17">
        <v>9.8093274098380201E-2</v>
      </c>
      <c r="P142" s="17">
        <v>0.11655826834373301</v>
      </c>
      <c r="Q142" s="17">
        <v>0.21064492448618299</v>
      </c>
      <c r="R142" s="17">
        <v>0.163920322746168</v>
      </c>
      <c r="S142" s="17"/>
      <c r="T142" s="17">
        <v>9.48490385922095E-2</v>
      </c>
      <c r="U142" s="17">
        <v>0.10201320344301799</v>
      </c>
      <c r="V142" s="17">
        <v>0.128575901944259</v>
      </c>
      <c r="W142" s="17">
        <v>0.23367243839569701</v>
      </c>
      <c r="X142" s="17"/>
      <c r="Y142" s="17">
        <v>0.205451742377563</v>
      </c>
      <c r="Z142" s="17">
        <v>8.8927767184483905E-2</v>
      </c>
      <c r="AA142" s="17">
        <v>0.11515058837429799</v>
      </c>
      <c r="AB142" s="17">
        <v>0.11673657843402099</v>
      </c>
      <c r="AC142" s="17">
        <v>0.205288471256446</v>
      </c>
      <c r="AD142" s="17">
        <v>0.150594981845704</v>
      </c>
      <c r="AE142" s="17"/>
      <c r="AF142" s="17" t="s">
        <v>77</v>
      </c>
      <c r="AG142" s="17">
        <v>0.22537781944607699</v>
      </c>
      <c r="AH142" s="17">
        <v>0.134689046774534</v>
      </c>
      <c r="AI142" s="17"/>
      <c r="AJ142" s="17">
        <v>2.2955639795151798E-2</v>
      </c>
      <c r="AK142" s="17">
        <v>7.0737881139144601E-2</v>
      </c>
      <c r="AL142" s="17">
        <v>0.53196811878511097</v>
      </c>
      <c r="AM142" s="17"/>
      <c r="AN142" s="17">
        <v>5.1004345197739699E-2</v>
      </c>
      <c r="AO142" s="17">
        <v>0.123402420834934</v>
      </c>
      <c r="AP142" s="17">
        <v>5.9621568934193299E-2</v>
      </c>
      <c r="AQ142" s="17">
        <v>0.35599764010335799</v>
      </c>
      <c r="AR142" s="17"/>
      <c r="AS142" s="17">
        <v>0.134517001424063</v>
      </c>
      <c r="AT142" s="17">
        <v>0.15256560853579099</v>
      </c>
    </row>
    <row r="143" spans="2:46" x14ac:dyDescent="0.5">
      <c r="B143" t="s">
        <v>92</v>
      </c>
      <c r="C143" s="17">
        <v>0.17736987055635201</v>
      </c>
      <c r="D143" s="17">
        <v>0.134709619786161</v>
      </c>
      <c r="E143" s="17">
        <v>0.219752430235402</v>
      </c>
      <c r="F143" s="17"/>
      <c r="G143" s="17">
        <v>0.134365945931294</v>
      </c>
      <c r="H143" s="17">
        <v>0.202798762267861</v>
      </c>
      <c r="I143" s="17">
        <v>0.25343671393960199</v>
      </c>
      <c r="J143" s="17">
        <v>0.19054780530232299</v>
      </c>
      <c r="K143" s="17">
        <v>0.169338123753075</v>
      </c>
      <c r="L143" s="17">
        <v>0.15613932129069899</v>
      </c>
      <c r="M143" s="17">
        <v>0.16734042616015701</v>
      </c>
      <c r="N143" s="17">
        <v>0.11802688308614</v>
      </c>
      <c r="O143" s="17">
        <v>0.16548824277554999</v>
      </c>
      <c r="P143" s="17">
        <v>0.206715103425374</v>
      </c>
      <c r="Q143" s="17">
        <v>0.136801423399175</v>
      </c>
      <c r="R143" s="17">
        <v>0.25947481953175999</v>
      </c>
      <c r="S143" s="17"/>
      <c r="T143" s="17">
        <v>0.13743334269246801</v>
      </c>
      <c r="U143" s="17">
        <v>0.16745978222733501</v>
      </c>
      <c r="V143" s="17">
        <v>0.180701633793553</v>
      </c>
      <c r="W143" s="17">
        <v>0.228807274541872</v>
      </c>
      <c r="X143" s="17"/>
      <c r="Y143" s="17">
        <v>0.14546440881838099</v>
      </c>
      <c r="Z143" s="17">
        <v>0.161857108408682</v>
      </c>
      <c r="AA143" s="17">
        <v>0.16116208346799701</v>
      </c>
      <c r="AB143" s="17">
        <v>0.19914636704226699</v>
      </c>
      <c r="AC143" s="17">
        <v>0.17834095983200901</v>
      </c>
      <c r="AD143" s="17">
        <v>0.32920964718930101</v>
      </c>
      <c r="AE143" s="17"/>
      <c r="AF143" s="17" t="s">
        <v>77</v>
      </c>
      <c r="AG143" s="17">
        <v>0.19630544029684099</v>
      </c>
      <c r="AH143" s="17">
        <v>0.17618566417795201</v>
      </c>
      <c r="AI143" s="17"/>
      <c r="AJ143" s="17">
        <v>0.16537356074995299</v>
      </c>
      <c r="AK143" s="17">
        <v>0.25182131416346099</v>
      </c>
      <c r="AL143" s="17">
        <v>0.13200937153043599</v>
      </c>
      <c r="AM143" s="17"/>
      <c r="AN143" s="17">
        <v>0.201373084936663</v>
      </c>
      <c r="AO143" s="17">
        <v>0.13503072841534799</v>
      </c>
      <c r="AP143" s="17">
        <v>0.119328558464858</v>
      </c>
      <c r="AQ143" s="17">
        <v>0.13455204251012401</v>
      </c>
      <c r="AR143" s="17"/>
      <c r="AS143" s="17">
        <v>9.9723015122315004E-2</v>
      </c>
      <c r="AT143" s="17">
        <v>0.16762071634832701</v>
      </c>
    </row>
    <row r="144" spans="2:46" x14ac:dyDescent="0.5">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row>
    <row r="145" spans="2:46" x14ac:dyDescent="0.5">
      <c r="B145" s="6" t="s">
        <v>142</v>
      </c>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row>
    <row r="146" spans="2:46" x14ac:dyDescent="0.5">
      <c r="B146" s="24" t="s">
        <v>97</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row>
    <row r="147" spans="2:46" x14ac:dyDescent="0.5">
      <c r="B147" t="s">
        <v>132</v>
      </c>
      <c r="C147" s="17">
        <v>0.123919733859398</v>
      </c>
      <c r="D147" s="17">
        <v>0.123073622793707</v>
      </c>
      <c r="E147" s="17">
        <v>0.12503849617691501</v>
      </c>
      <c r="F147" s="17"/>
      <c r="G147" s="17">
        <v>0.10448646887406</v>
      </c>
      <c r="H147" s="17">
        <v>0.17526731632846801</v>
      </c>
      <c r="I147" s="17">
        <v>8.36677722001858E-2</v>
      </c>
      <c r="J147" s="17">
        <v>0.16841517177280699</v>
      </c>
      <c r="K147" s="17">
        <v>7.0544953977558597E-2</v>
      </c>
      <c r="L147" s="17">
        <v>6.8097985964483701E-2</v>
      </c>
      <c r="M147" s="17">
        <v>0.15803406613839099</v>
      </c>
      <c r="N147" s="17">
        <v>0.160126320358739</v>
      </c>
      <c r="O147" s="17">
        <v>0.113488510073902</v>
      </c>
      <c r="P147" s="17">
        <v>0.121023522936717</v>
      </c>
      <c r="Q147" s="17">
        <v>0.198143771300474</v>
      </c>
      <c r="R147" s="17">
        <v>0.104751945775616</v>
      </c>
      <c r="S147" s="17"/>
      <c r="T147" s="17">
        <v>0.105362161126137</v>
      </c>
      <c r="U147" s="17">
        <v>8.9934635042155694E-2</v>
      </c>
      <c r="V147" s="17">
        <v>0.12224472098780299</v>
      </c>
      <c r="W147" s="17">
        <v>0.187135778103419</v>
      </c>
      <c r="X147" s="17"/>
      <c r="Y147" s="17">
        <v>0.15725704524661599</v>
      </c>
      <c r="Z147" s="17">
        <v>7.8065528753883701E-2</v>
      </c>
      <c r="AA147" s="17">
        <v>9.1997398266340596E-2</v>
      </c>
      <c r="AB147" s="17">
        <v>0.14007956620296599</v>
      </c>
      <c r="AC147" s="17">
        <v>0.16143233646914701</v>
      </c>
      <c r="AD147" s="17">
        <v>0.19733668329757301</v>
      </c>
      <c r="AE147" s="17"/>
      <c r="AF147" s="17" t="s">
        <v>77</v>
      </c>
      <c r="AG147" s="17">
        <v>0.24579441889297901</v>
      </c>
      <c r="AH147" s="17">
        <v>0.11709665716841899</v>
      </c>
      <c r="AI147" s="17"/>
      <c r="AJ147" s="17">
        <v>8.2995868065226006E-2</v>
      </c>
      <c r="AK147" s="17">
        <v>0.18661856306219099</v>
      </c>
      <c r="AL147" s="17">
        <v>0.22635983957348599</v>
      </c>
      <c r="AM147" s="17"/>
      <c r="AN147" s="17">
        <v>2.9109969890813901E-2</v>
      </c>
      <c r="AO147" s="17">
        <v>0.294407260867109</v>
      </c>
      <c r="AP147" s="17">
        <v>4.65081125133842E-2</v>
      </c>
      <c r="AQ147" s="17">
        <v>0.38658826223641002</v>
      </c>
      <c r="AR147" s="17"/>
      <c r="AS147" s="17">
        <v>6.8107000263723905E-2</v>
      </c>
      <c r="AT147" s="17">
        <v>0.15307599972220001</v>
      </c>
    </row>
    <row r="148" spans="2:46" x14ac:dyDescent="0.5">
      <c r="B148" t="s">
        <v>133</v>
      </c>
      <c r="C148" s="17">
        <v>8.0237379713643697E-2</v>
      </c>
      <c r="D148" s="17">
        <v>7.8856549599710501E-2</v>
      </c>
      <c r="E148" s="17">
        <v>8.0833919737784907E-2</v>
      </c>
      <c r="F148" s="17"/>
      <c r="G148" s="17">
        <v>8.3783434327816902E-2</v>
      </c>
      <c r="H148" s="17">
        <v>6.7511622641367994E-2</v>
      </c>
      <c r="I148" s="17">
        <v>9.3577917034545099E-2</v>
      </c>
      <c r="J148" s="17">
        <v>6.5919572254719005E-2</v>
      </c>
      <c r="K148" s="17">
        <v>8.6168637761057001E-2</v>
      </c>
      <c r="L148" s="17">
        <v>0.10070598064936501</v>
      </c>
      <c r="M148" s="17">
        <v>9.2641637309769403E-2</v>
      </c>
      <c r="N148" s="17">
        <v>5.8796824204345198E-2</v>
      </c>
      <c r="O148" s="17">
        <v>8.0444009806876202E-2</v>
      </c>
      <c r="P148" s="17">
        <v>5.1152184500350403E-2</v>
      </c>
      <c r="Q148" s="17">
        <v>0.12347117576477799</v>
      </c>
      <c r="R148" s="17">
        <v>5.8981458222323299E-2</v>
      </c>
      <c r="S148" s="17"/>
      <c r="T148" s="17">
        <v>6.3050803659452204E-2</v>
      </c>
      <c r="U148" s="17">
        <v>5.5174762972935103E-2</v>
      </c>
      <c r="V148" s="17">
        <v>0.108911157928255</v>
      </c>
      <c r="W148" s="17">
        <v>0.102506945821037</v>
      </c>
      <c r="X148" s="17"/>
      <c r="Y148" s="17">
        <v>0.114007765901861</v>
      </c>
      <c r="Z148" s="17">
        <v>0.10072623988488499</v>
      </c>
      <c r="AA148" s="17">
        <v>9.33022650579826E-2</v>
      </c>
      <c r="AB148" s="17">
        <v>6.0249179777296401E-2</v>
      </c>
      <c r="AC148" s="17">
        <v>3.73511727307815E-2</v>
      </c>
      <c r="AD148" s="17">
        <v>2.18271128085822E-2</v>
      </c>
      <c r="AE148" s="17"/>
      <c r="AF148" s="17" t="s">
        <v>77</v>
      </c>
      <c r="AG148" s="17">
        <v>8.9082168796860497E-3</v>
      </c>
      <c r="AH148" s="17">
        <v>8.42306975071241E-2</v>
      </c>
      <c r="AI148" s="17"/>
      <c r="AJ148" s="17">
        <v>7.6304401535738794E-2</v>
      </c>
      <c r="AK148" s="17">
        <v>0.107189281191453</v>
      </c>
      <c r="AL148" s="17">
        <v>4.6510689754204103E-2</v>
      </c>
      <c r="AM148" s="17"/>
      <c r="AN148" s="17">
        <v>9.1776566370682197E-2</v>
      </c>
      <c r="AO148" s="17">
        <v>8.5349382090347606E-2</v>
      </c>
      <c r="AP148" s="17">
        <v>8.2526740611740104E-2</v>
      </c>
      <c r="AQ148" s="17">
        <v>5.8068493512332203E-2</v>
      </c>
      <c r="AR148" s="17"/>
      <c r="AS148" s="17">
        <v>2.7615283561613701E-2</v>
      </c>
      <c r="AT148" s="17">
        <v>6.3343507102407298E-2</v>
      </c>
    </row>
    <row r="149" spans="2:46" x14ac:dyDescent="0.5">
      <c r="B149" t="s">
        <v>134</v>
      </c>
      <c r="C149" s="17">
        <v>0.22941222915884699</v>
      </c>
      <c r="D149" s="17">
        <v>0.25741323293574903</v>
      </c>
      <c r="E149" s="17">
        <v>0.200863754990634</v>
      </c>
      <c r="F149" s="17"/>
      <c r="G149" s="17">
        <v>0.26876547742676099</v>
      </c>
      <c r="H149" s="17">
        <v>0.19736073161268899</v>
      </c>
      <c r="I149" s="17">
        <v>0.26408117303529299</v>
      </c>
      <c r="J149" s="17">
        <v>0.20731125009934201</v>
      </c>
      <c r="K149" s="17">
        <v>0.25198904259334498</v>
      </c>
      <c r="L149" s="17">
        <v>0.25509252356871298</v>
      </c>
      <c r="M149" s="17">
        <v>0.22868919089300199</v>
      </c>
      <c r="N149" s="17">
        <v>0.25246984243703102</v>
      </c>
      <c r="O149" s="17">
        <v>0.20007833543902101</v>
      </c>
      <c r="P149" s="17">
        <v>0.15444633669767599</v>
      </c>
      <c r="Q149" s="17">
        <v>0.290991129434234</v>
      </c>
      <c r="R149" s="17">
        <v>0.20575175160978501</v>
      </c>
      <c r="S149" s="17"/>
      <c r="T149" s="17">
        <v>0.23732048388454399</v>
      </c>
      <c r="U149" s="17">
        <v>0.27561595915456999</v>
      </c>
      <c r="V149" s="17">
        <v>0.24174930074689099</v>
      </c>
      <c r="W149" s="17">
        <v>0.151541007764049</v>
      </c>
      <c r="X149" s="17"/>
      <c r="Y149" s="17">
        <v>0.21275170373824201</v>
      </c>
      <c r="Z149" s="17">
        <v>0.30275556464416897</v>
      </c>
      <c r="AA149" s="17">
        <v>0.248390774448185</v>
      </c>
      <c r="AB149" s="17">
        <v>0.212639946003682</v>
      </c>
      <c r="AC149" s="17">
        <v>0.168713249361126</v>
      </c>
      <c r="AD149" s="17">
        <v>9.9183184171278804E-2</v>
      </c>
      <c r="AE149" s="17"/>
      <c r="AF149" s="17" t="s">
        <v>77</v>
      </c>
      <c r="AG149" s="17">
        <v>0.12648822472426799</v>
      </c>
      <c r="AH149" s="17">
        <v>0.23517436405508299</v>
      </c>
      <c r="AI149" s="17"/>
      <c r="AJ149" s="17">
        <v>0.28167285607538101</v>
      </c>
      <c r="AK149" s="17">
        <v>0.142551317226671</v>
      </c>
      <c r="AL149" s="17">
        <v>0.11273858491871</v>
      </c>
      <c r="AM149" s="17"/>
      <c r="AN149" s="17">
        <v>0.26459900821365301</v>
      </c>
      <c r="AO149" s="17">
        <v>0.16598082164400199</v>
      </c>
      <c r="AP149" s="17">
        <v>0.31020127531552399</v>
      </c>
      <c r="AQ149" s="17">
        <v>0.108901450186766</v>
      </c>
      <c r="AR149" s="17"/>
      <c r="AS149" s="17">
        <v>0.40169084160149598</v>
      </c>
      <c r="AT149" s="17">
        <v>0.23701252759930799</v>
      </c>
    </row>
    <row r="150" spans="2:46" x14ac:dyDescent="0.5">
      <c r="B150" t="s">
        <v>135</v>
      </c>
      <c r="C150" s="17">
        <v>0.12437500384605001</v>
      </c>
      <c r="D150" s="17">
        <v>0.14159648652069201</v>
      </c>
      <c r="E150" s="17">
        <v>0.10581732049612901</v>
      </c>
      <c r="F150" s="17"/>
      <c r="G150" s="17">
        <v>0.12673802011266599</v>
      </c>
      <c r="H150" s="17">
        <v>0.13104126579037201</v>
      </c>
      <c r="I150" s="17">
        <v>0.111885471298456</v>
      </c>
      <c r="J150" s="17">
        <v>0.105887939270204</v>
      </c>
      <c r="K150" s="17">
        <v>0.122740150861888</v>
      </c>
      <c r="L150" s="17">
        <v>0.13363972784467501</v>
      </c>
      <c r="M150" s="17">
        <v>0.10938095761745301</v>
      </c>
      <c r="N150" s="17">
        <v>0.14591781867918799</v>
      </c>
      <c r="O150" s="17">
        <v>0.14248141167585501</v>
      </c>
      <c r="P150" s="17">
        <v>0.142671073390463</v>
      </c>
      <c r="Q150" s="17">
        <v>7.8614971984173193E-2</v>
      </c>
      <c r="R150" s="17">
        <v>0.10097915174307</v>
      </c>
      <c r="S150" s="17"/>
      <c r="T150" s="17">
        <v>0.164372233374497</v>
      </c>
      <c r="U150" s="17">
        <v>0.14463478133680199</v>
      </c>
      <c r="V150" s="17">
        <v>0.11585909082394</v>
      </c>
      <c r="W150" s="17">
        <v>5.6868667189345502E-2</v>
      </c>
      <c r="X150" s="17"/>
      <c r="Y150" s="17">
        <v>0.108013186648982</v>
      </c>
      <c r="Z150" s="17">
        <v>0.113743395867933</v>
      </c>
      <c r="AA150" s="17">
        <v>0.128058044227461</v>
      </c>
      <c r="AB150" s="17">
        <v>0.115512787193497</v>
      </c>
      <c r="AC150" s="17">
        <v>0.18098122018828999</v>
      </c>
      <c r="AD150" s="17">
        <v>9.6387140898480703E-2</v>
      </c>
      <c r="AE150" s="17"/>
      <c r="AF150" s="17" t="s">
        <v>77</v>
      </c>
      <c r="AG150" s="17">
        <v>0.12641901410311401</v>
      </c>
      <c r="AH150" s="17">
        <v>0.124260571232442</v>
      </c>
      <c r="AI150" s="17"/>
      <c r="AJ150" s="17">
        <v>0.153262834920356</v>
      </c>
      <c r="AK150" s="17">
        <v>7.9794513199257594E-2</v>
      </c>
      <c r="AL150" s="17">
        <v>5.27335655581413E-2</v>
      </c>
      <c r="AM150" s="17"/>
      <c r="AN150" s="17">
        <v>0.15228382954025099</v>
      </c>
      <c r="AO150" s="17">
        <v>6.1567026903109202E-2</v>
      </c>
      <c r="AP150" s="17">
        <v>0.15837076352792501</v>
      </c>
      <c r="AQ150" s="17">
        <v>5.92053447422222E-2</v>
      </c>
      <c r="AR150" s="17"/>
      <c r="AS150" s="17">
        <v>0.153211827591198</v>
      </c>
      <c r="AT150" s="17">
        <v>0.101679451198409</v>
      </c>
    </row>
    <row r="151" spans="2:46" x14ac:dyDescent="0.5">
      <c r="B151" t="s">
        <v>136</v>
      </c>
      <c r="C151" s="17">
        <v>8.6089507035141399E-2</v>
      </c>
      <c r="D151" s="17">
        <v>0.102619039524583</v>
      </c>
      <c r="E151" s="17">
        <v>6.9140228092535297E-2</v>
      </c>
      <c r="F151" s="17"/>
      <c r="G151" s="17">
        <v>8.7954258869593099E-2</v>
      </c>
      <c r="H151" s="17">
        <v>9.2471883485382503E-2</v>
      </c>
      <c r="I151" s="17">
        <v>6.5537901513002997E-2</v>
      </c>
      <c r="J151" s="17">
        <v>0.116028644561376</v>
      </c>
      <c r="K151" s="17">
        <v>0.109392822494892</v>
      </c>
      <c r="L151" s="17">
        <v>9.0536077805358897E-2</v>
      </c>
      <c r="M151" s="17">
        <v>4.14053996216582E-2</v>
      </c>
      <c r="N151" s="17">
        <v>0.11841551215181401</v>
      </c>
      <c r="O151" s="17">
        <v>7.9067946364918207E-2</v>
      </c>
      <c r="P151" s="17">
        <v>7.7800632626186694E-2</v>
      </c>
      <c r="Q151" s="17">
        <v>6.7104247172665304E-2</v>
      </c>
      <c r="R151" s="17">
        <v>0.10173804614450301</v>
      </c>
      <c r="S151" s="17"/>
      <c r="T151" s="17">
        <v>0.117289496806527</v>
      </c>
      <c r="U151" s="17">
        <v>8.2854289772704301E-2</v>
      </c>
      <c r="V151" s="17">
        <v>7.80885917542605E-2</v>
      </c>
      <c r="W151" s="17">
        <v>6.1366224227858701E-2</v>
      </c>
      <c r="X151" s="17"/>
      <c r="Y151" s="17">
        <v>6.2357159476777002E-2</v>
      </c>
      <c r="Z151" s="17">
        <v>8.1987102060906702E-2</v>
      </c>
      <c r="AA151" s="17">
        <v>0.102561439554977</v>
      </c>
      <c r="AB151" s="17">
        <v>9.9378495378874401E-2</v>
      </c>
      <c r="AC151" s="17">
        <v>7.1351488759309897E-2</v>
      </c>
      <c r="AD151" s="17">
        <v>8.8452693321350903E-2</v>
      </c>
      <c r="AE151" s="17"/>
      <c r="AF151" s="17" t="s">
        <v>77</v>
      </c>
      <c r="AG151" s="17">
        <v>0.10069626577374299</v>
      </c>
      <c r="AH151" s="17">
        <v>8.5271756941652802E-2</v>
      </c>
      <c r="AI151" s="17"/>
      <c r="AJ151" s="17">
        <v>9.6373337791609406E-2</v>
      </c>
      <c r="AK151" s="17">
        <v>7.2323977967636996E-2</v>
      </c>
      <c r="AL151" s="17">
        <v>5.62033086878439E-2</v>
      </c>
      <c r="AM151" s="17"/>
      <c r="AN151" s="17">
        <v>9.4433334687155895E-2</v>
      </c>
      <c r="AO151" s="17">
        <v>7.8073097604213798E-2</v>
      </c>
      <c r="AP151" s="17">
        <v>0.135255124314133</v>
      </c>
      <c r="AQ151" s="17">
        <v>3.7390839460888399E-2</v>
      </c>
      <c r="AR151" s="17"/>
      <c r="AS151" s="17">
        <v>0.128443181300221</v>
      </c>
      <c r="AT151" s="17">
        <v>5.1829606641436203E-2</v>
      </c>
    </row>
    <row r="152" spans="2:46" x14ac:dyDescent="0.5">
      <c r="B152" t="s">
        <v>137</v>
      </c>
      <c r="C152" s="17">
        <v>3.5528823930901197E-2</v>
      </c>
      <c r="D152" s="17">
        <v>3.7531819791834599E-2</v>
      </c>
      <c r="E152" s="17">
        <v>3.3524084874726398E-2</v>
      </c>
      <c r="F152" s="17"/>
      <c r="G152" s="17">
        <v>5.2291011272339899E-2</v>
      </c>
      <c r="H152" s="17">
        <v>1.9858326106305401E-2</v>
      </c>
      <c r="I152" s="17">
        <v>2.27432127952721E-2</v>
      </c>
      <c r="J152" s="17">
        <v>3.6529491426314897E-2</v>
      </c>
      <c r="K152" s="17">
        <v>1.44243077218764E-2</v>
      </c>
      <c r="L152" s="17">
        <v>2.7266047338951101E-2</v>
      </c>
      <c r="M152" s="17">
        <v>8.1013224394569497E-2</v>
      </c>
      <c r="N152" s="17">
        <v>2.87640911889478E-2</v>
      </c>
      <c r="O152" s="17">
        <v>2.8660928740819099E-2</v>
      </c>
      <c r="P152" s="17">
        <v>5.0709717525368403E-2</v>
      </c>
      <c r="Q152" s="17">
        <v>2.8663364779681198E-2</v>
      </c>
      <c r="R152" s="17">
        <v>1.3049510508463801E-2</v>
      </c>
      <c r="S152" s="17"/>
      <c r="T152" s="17">
        <v>4.0495444923808299E-2</v>
      </c>
      <c r="U152" s="17">
        <v>4.5947169677242099E-2</v>
      </c>
      <c r="V152" s="17">
        <v>3.4832852388750397E-2</v>
      </c>
      <c r="W152" s="17">
        <v>1.8007955894006802E-2</v>
      </c>
      <c r="X152" s="17"/>
      <c r="Y152" s="17">
        <v>3.9585731495840097E-2</v>
      </c>
      <c r="Z152" s="17">
        <v>3.5900414189633301E-2</v>
      </c>
      <c r="AA152" s="17">
        <v>3.87014162050308E-2</v>
      </c>
      <c r="AB152" s="17">
        <v>3.4790285346122399E-2</v>
      </c>
      <c r="AC152" s="17">
        <v>3.9073183828385802E-2</v>
      </c>
      <c r="AD152" s="17">
        <v>0</v>
      </c>
      <c r="AE152" s="17"/>
      <c r="AF152" s="17" t="s">
        <v>77</v>
      </c>
      <c r="AG152" s="17">
        <v>2.7197062947335499E-2</v>
      </c>
      <c r="AH152" s="17">
        <v>3.5995272267946E-2</v>
      </c>
      <c r="AI152" s="17"/>
      <c r="AJ152" s="17">
        <v>3.9982058022770002E-2</v>
      </c>
      <c r="AK152" s="17">
        <v>3.2358856385609799E-2</v>
      </c>
      <c r="AL152" s="17">
        <v>1.6775925639782498E-2</v>
      </c>
      <c r="AM152" s="17"/>
      <c r="AN152" s="17">
        <v>3.8622920746353602E-2</v>
      </c>
      <c r="AO152" s="17">
        <v>6.4905567505653794E-2</v>
      </c>
      <c r="AP152" s="17">
        <v>3.9353840450283499E-2</v>
      </c>
      <c r="AQ152" s="17">
        <v>1.5844938311522699E-2</v>
      </c>
      <c r="AR152" s="17"/>
      <c r="AS152" s="17">
        <v>3.8926656915942603E-2</v>
      </c>
      <c r="AT152" s="17">
        <v>3.8554946846765102E-2</v>
      </c>
    </row>
    <row r="153" spans="2:46" x14ac:dyDescent="0.5">
      <c r="B153" t="s">
        <v>138</v>
      </c>
      <c r="C153" s="17">
        <v>2.69431101562847E-2</v>
      </c>
      <c r="D153" s="17">
        <v>3.1104610794975E-2</v>
      </c>
      <c r="E153" s="17">
        <v>2.2686246346859801E-2</v>
      </c>
      <c r="F153" s="17"/>
      <c r="G153" s="17">
        <v>3.3070082618663697E-2</v>
      </c>
      <c r="H153" s="17">
        <v>1.8898135231935901E-2</v>
      </c>
      <c r="I153" s="17">
        <v>1.1509941430001201E-2</v>
      </c>
      <c r="J153" s="17">
        <v>4.83087704391367E-2</v>
      </c>
      <c r="K153" s="17">
        <v>2.11773356318594E-2</v>
      </c>
      <c r="L153" s="17">
        <v>3.4133458199296397E-2</v>
      </c>
      <c r="M153" s="17">
        <v>1.3777771690277401E-2</v>
      </c>
      <c r="N153" s="17">
        <v>0</v>
      </c>
      <c r="O153" s="17">
        <v>3.2281566761074403E-2</v>
      </c>
      <c r="P153" s="17">
        <v>4.5324170528182703E-2</v>
      </c>
      <c r="Q153" s="17">
        <v>0</v>
      </c>
      <c r="R153" s="17">
        <v>3.00363191652132E-2</v>
      </c>
      <c r="S153" s="17"/>
      <c r="T153" s="17">
        <v>3.95295852625481E-2</v>
      </c>
      <c r="U153" s="17">
        <v>2.4883904792678602E-2</v>
      </c>
      <c r="V153" s="17">
        <v>2.53923982493479E-2</v>
      </c>
      <c r="W153" s="17">
        <v>1.6007409287777399E-2</v>
      </c>
      <c r="X153" s="17"/>
      <c r="Y153" s="17">
        <v>2.6265535522263499E-2</v>
      </c>
      <c r="Z153" s="17">
        <v>2.4445277812363601E-2</v>
      </c>
      <c r="AA153" s="17">
        <v>2.8593295827114101E-2</v>
      </c>
      <c r="AB153" s="17">
        <v>2.4241006214976601E-2</v>
      </c>
      <c r="AC153" s="17">
        <v>2.90034734408471E-2</v>
      </c>
      <c r="AD153" s="17">
        <v>3.9624912877337097E-2</v>
      </c>
      <c r="AE153" s="17"/>
      <c r="AF153" s="17" t="s">
        <v>77</v>
      </c>
      <c r="AG153" s="17">
        <v>2.7633325175146099E-2</v>
      </c>
      <c r="AH153" s="17">
        <v>2.69044689076475E-2</v>
      </c>
      <c r="AI153" s="17"/>
      <c r="AJ153" s="17">
        <v>2.9481598264635499E-2</v>
      </c>
      <c r="AK153" s="17">
        <v>2.0030314331035401E-2</v>
      </c>
      <c r="AL153" s="17">
        <v>2.68844356531414E-2</v>
      </c>
      <c r="AM153" s="17"/>
      <c r="AN153" s="17">
        <v>2.8758450269986802E-2</v>
      </c>
      <c r="AO153" s="17">
        <v>1.8942450280905802E-2</v>
      </c>
      <c r="AP153" s="17">
        <v>4.0685396943194403E-2</v>
      </c>
      <c r="AQ153" s="17">
        <v>1.2903583144000599E-2</v>
      </c>
      <c r="AR153" s="17"/>
      <c r="AS153" s="17">
        <v>1.8770725345925401E-2</v>
      </c>
      <c r="AT153" s="17">
        <v>1.2712132550514199E-2</v>
      </c>
    </row>
    <row r="154" spans="2:46" x14ac:dyDescent="0.5">
      <c r="B154" t="s">
        <v>139</v>
      </c>
      <c r="C154" s="17">
        <v>1.65845780202157E-2</v>
      </c>
      <c r="D154" s="17">
        <v>1.8083809855568098E-2</v>
      </c>
      <c r="E154" s="17">
        <v>1.50644522881362E-2</v>
      </c>
      <c r="F154" s="17"/>
      <c r="G154" s="17">
        <v>1.6227621583700998E-2</v>
      </c>
      <c r="H154" s="17">
        <v>2.2564082987578601E-2</v>
      </c>
      <c r="I154" s="17">
        <v>0</v>
      </c>
      <c r="J154" s="17">
        <v>1.1525392002509099E-2</v>
      </c>
      <c r="K154" s="17">
        <v>0</v>
      </c>
      <c r="L154" s="17">
        <v>1.1118226800236299E-2</v>
      </c>
      <c r="M154" s="17">
        <v>1.3253762134923601E-2</v>
      </c>
      <c r="N154" s="17">
        <v>1.4802890108625E-2</v>
      </c>
      <c r="O154" s="17">
        <v>3.9068648587100699E-2</v>
      </c>
      <c r="P154" s="17">
        <v>1.1382039870758601E-2</v>
      </c>
      <c r="Q154" s="17">
        <v>2.5299913679139099E-2</v>
      </c>
      <c r="R154" s="17">
        <v>3.0362494439280699E-2</v>
      </c>
      <c r="S154" s="17"/>
      <c r="T154" s="17">
        <v>1.7030015458977001E-2</v>
      </c>
      <c r="U154" s="17">
        <v>1.7151507852225901E-2</v>
      </c>
      <c r="V154" s="17">
        <v>8.7507976705846896E-3</v>
      </c>
      <c r="W154" s="17">
        <v>2.1306215115845299E-2</v>
      </c>
      <c r="X154" s="17"/>
      <c r="Y154" s="17">
        <v>8.6071444802698904E-3</v>
      </c>
      <c r="Z154" s="17">
        <v>1.46419442246231E-2</v>
      </c>
      <c r="AA154" s="17">
        <v>1.3946381969313E-2</v>
      </c>
      <c r="AB154" s="17">
        <v>2.12734157813914E-2</v>
      </c>
      <c r="AC154" s="17">
        <v>1.82021740279989E-2</v>
      </c>
      <c r="AD154" s="17">
        <v>3.8173747919634703E-2</v>
      </c>
      <c r="AE154" s="17"/>
      <c r="AF154" s="17" t="s">
        <v>77</v>
      </c>
      <c r="AG154" s="17">
        <v>3.7810056832515399E-2</v>
      </c>
      <c r="AH154" s="17">
        <v>1.53962830949885E-2</v>
      </c>
      <c r="AI154" s="17"/>
      <c r="AJ154" s="17">
        <v>1.47538661624999E-2</v>
      </c>
      <c r="AK154" s="17">
        <v>2.0831211771871701E-2</v>
      </c>
      <c r="AL154" s="17">
        <v>1.81650843968739E-2</v>
      </c>
      <c r="AM154" s="17"/>
      <c r="AN154" s="17">
        <v>1.7934019153551299E-2</v>
      </c>
      <c r="AO154" s="17">
        <v>1.2337395582074801E-2</v>
      </c>
      <c r="AP154" s="17">
        <v>2.21465334962711E-2</v>
      </c>
      <c r="AQ154" s="17">
        <v>1.0560921508728701E-2</v>
      </c>
      <c r="AR154" s="17"/>
      <c r="AS154" s="17">
        <v>9.31431326081094E-3</v>
      </c>
      <c r="AT154" s="17">
        <v>4.11250840105448E-2</v>
      </c>
    </row>
    <row r="155" spans="2:46" x14ac:dyDescent="0.5">
      <c r="B155" t="s">
        <v>140</v>
      </c>
      <c r="C155" s="17">
        <v>3.2221684780852397E-2</v>
      </c>
      <c r="D155" s="17">
        <v>3.3415254902060702E-2</v>
      </c>
      <c r="E155" s="17">
        <v>3.1048704012915099E-2</v>
      </c>
      <c r="F155" s="17"/>
      <c r="G155" s="17">
        <v>3.2347149964168397E-2</v>
      </c>
      <c r="H155" s="17">
        <v>1.5626281264096199E-2</v>
      </c>
      <c r="I155" s="17">
        <v>3.66447139646787E-2</v>
      </c>
      <c r="J155" s="17">
        <v>1.7685859096131601E-2</v>
      </c>
      <c r="K155" s="17">
        <v>4.37844554124465E-2</v>
      </c>
      <c r="L155" s="17">
        <v>2.1828989238906499E-2</v>
      </c>
      <c r="M155" s="17">
        <v>6.1963478814160103E-2</v>
      </c>
      <c r="N155" s="17">
        <v>1.5198668740441399E-2</v>
      </c>
      <c r="O155" s="17">
        <v>3.45400580556161E-2</v>
      </c>
      <c r="P155" s="17">
        <v>5.8636248872404997E-2</v>
      </c>
      <c r="Q155" s="17">
        <v>1.2653062498595E-2</v>
      </c>
      <c r="R155" s="17">
        <v>2.9769455563816601E-2</v>
      </c>
      <c r="S155" s="17"/>
      <c r="T155" s="17">
        <v>1.80236930912848E-2</v>
      </c>
      <c r="U155" s="17">
        <v>1.9409747969607101E-2</v>
      </c>
      <c r="V155" s="17">
        <v>3.54809604722802E-2</v>
      </c>
      <c r="W155" s="17">
        <v>6.2172005179183303E-2</v>
      </c>
      <c r="X155" s="17"/>
      <c r="Y155" s="17">
        <v>3.9236133723042403E-2</v>
      </c>
      <c r="Z155" s="17">
        <v>2.90461269051536E-2</v>
      </c>
      <c r="AA155" s="17">
        <v>2.48939565709696E-2</v>
      </c>
      <c r="AB155" s="17">
        <v>2.8860178985168301E-2</v>
      </c>
      <c r="AC155" s="17">
        <v>5.1541277408947699E-2</v>
      </c>
      <c r="AD155" s="17">
        <v>1.9881941744656999E-2</v>
      </c>
      <c r="AE155" s="17"/>
      <c r="AF155" s="17" t="s">
        <v>77</v>
      </c>
      <c r="AG155" s="17">
        <v>3.7270032606140403E-2</v>
      </c>
      <c r="AH155" s="17">
        <v>3.1939056240190403E-2</v>
      </c>
      <c r="AI155" s="17"/>
      <c r="AJ155" s="17">
        <v>1.1051848615562E-2</v>
      </c>
      <c r="AK155" s="17">
        <v>3.5493207874931897E-2</v>
      </c>
      <c r="AL155" s="17">
        <v>0.14593449063835701</v>
      </c>
      <c r="AM155" s="17"/>
      <c r="AN155" s="17">
        <v>3.7024961666284402E-3</v>
      </c>
      <c r="AO155" s="17">
        <v>7.9232259399831306E-2</v>
      </c>
      <c r="AP155" s="17">
        <v>1.73459197316705E-2</v>
      </c>
      <c r="AQ155" s="17">
        <v>9.6768298297185695E-2</v>
      </c>
      <c r="AR155" s="17"/>
      <c r="AS155" s="17">
        <v>0</v>
      </c>
      <c r="AT155" s="17">
        <v>2.65538402437859E-2</v>
      </c>
    </row>
    <row r="156" spans="2:46" x14ac:dyDescent="0.5">
      <c r="B156" t="s">
        <v>92</v>
      </c>
      <c r="C156" s="17">
        <v>0.24468794949866501</v>
      </c>
      <c r="D156" s="17">
        <v>0.17630557328112101</v>
      </c>
      <c r="E156" s="17">
        <v>0.31598279298336401</v>
      </c>
      <c r="F156" s="17"/>
      <c r="G156" s="17">
        <v>0.19433647495022999</v>
      </c>
      <c r="H156" s="17">
        <v>0.25940035455180499</v>
      </c>
      <c r="I156" s="17">
        <v>0.310351896728565</v>
      </c>
      <c r="J156" s="17">
        <v>0.22238790907746001</v>
      </c>
      <c r="K156" s="17">
        <v>0.27977829354507699</v>
      </c>
      <c r="L156" s="17">
        <v>0.257580982590014</v>
      </c>
      <c r="M156" s="17">
        <v>0.199840511385796</v>
      </c>
      <c r="N156" s="17">
        <v>0.20550803213086799</v>
      </c>
      <c r="O156" s="17">
        <v>0.24988858449481799</v>
      </c>
      <c r="P156" s="17">
        <v>0.28685407305189198</v>
      </c>
      <c r="Q156" s="17">
        <v>0.17505836338625999</v>
      </c>
      <c r="R156" s="17">
        <v>0.324579866827929</v>
      </c>
      <c r="S156" s="17"/>
      <c r="T156" s="17">
        <v>0.197526082412224</v>
      </c>
      <c r="U156" s="17">
        <v>0.24439324142907901</v>
      </c>
      <c r="V156" s="17">
        <v>0.22869012897788699</v>
      </c>
      <c r="W156" s="17">
        <v>0.32308779141747901</v>
      </c>
      <c r="X156" s="17"/>
      <c r="Y156" s="17">
        <v>0.23191859376610699</v>
      </c>
      <c r="Z156" s="17">
        <v>0.21868840565644901</v>
      </c>
      <c r="AA156" s="17">
        <v>0.22955502787262699</v>
      </c>
      <c r="AB156" s="17">
        <v>0.26297513911602499</v>
      </c>
      <c r="AC156" s="17">
        <v>0.242350423785166</v>
      </c>
      <c r="AD156" s="17">
        <v>0.39913258296110499</v>
      </c>
      <c r="AE156" s="17"/>
      <c r="AF156" s="17" t="s">
        <v>77</v>
      </c>
      <c r="AG156" s="17">
        <v>0.26178338206507301</v>
      </c>
      <c r="AH156" s="17">
        <v>0.24373087258450599</v>
      </c>
      <c r="AI156" s="17"/>
      <c r="AJ156" s="17">
        <v>0.21412133054622201</v>
      </c>
      <c r="AK156" s="17">
        <v>0.30280875698934201</v>
      </c>
      <c r="AL156" s="17">
        <v>0.29769407517946</v>
      </c>
      <c r="AM156" s="17"/>
      <c r="AN156" s="17">
        <v>0.27877940496092302</v>
      </c>
      <c r="AO156" s="17">
        <v>0.139204738122753</v>
      </c>
      <c r="AP156" s="17">
        <v>0.147606293095874</v>
      </c>
      <c r="AQ156" s="17">
        <v>0.21376786859994301</v>
      </c>
      <c r="AR156" s="17"/>
      <c r="AS156" s="17">
        <v>0.153920170159069</v>
      </c>
      <c r="AT156" s="17">
        <v>0.27411290408462902</v>
      </c>
    </row>
    <row r="157" spans="2:46" x14ac:dyDescent="0.5">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row>
    <row r="158" spans="2:46" x14ac:dyDescent="0.5">
      <c r="B158" s="6" t="s">
        <v>148</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row>
    <row r="159" spans="2:46" x14ac:dyDescent="0.5">
      <c r="B159" s="24" t="s">
        <v>64</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row>
    <row r="160" spans="2:46" x14ac:dyDescent="0.5">
      <c r="B160" t="s">
        <v>144</v>
      </c>
      <c r="C160" s="17">
        <v>0.55054152225359498</v>
      </c>
      <c r="D160" s="17">
        <v>0.50999943466228304</v>
      </c>
      <c r="E160" s="17">
        <v>0.58937360408343398</v>
      </c>
      <c r="F160" s="17"/>
      <c r="G160" s="17">
        <v>0.51448275942265798</v>
      </c>
      <c r="H160" s="17">
        <v>0.48969369290479398</v>
      </c>
      <c r="I160" s="17">
        <v>0.55704699796956503</v>
      </c>
      <c r="J160" s="17">
        <v>0.58807189921673197</v>
      </c>
      <c r="K160" s="17">
        <v>0.54377403990357298</v>
      </c>
      <c r="L160" s="17">
        <v>0.51696838558146996</v>
      </c>
      <c r="M160" s="17">
        <v>0.57005916209502405</v>
      </c>
      <c r="N160" s="17">
        <v>0.5846155711048</v>
      </c>
      <c r="O160" s="17">
        <v>0.61047448586189201</v>
      </c>
      <c r="P160" s="17">
        <v>0.56272649090177096</v>
      </c>
      <c r="Q160" s="17">
        <v>0.57304703506851795</v>
      </c>
      <c r="R160" s="17">
        <v>0.57753283916482001</v>
      </c>
      <c r="S160" s="17"/>
      <c r="T160" s="17">
        <v>0.497091077770213</v>
      </c>
      <c r="U160" s="17">
        <v>0.56083959219243296</v>
      </c>
      <c r="V160" s="17">
        <v>0.59144468688204099</v>
      </c>
      <c r="W160" s="17">
        <v>0.56467032761711</v>
      </c>
      <c r="X160" s="17"/>
      <c r="Y160" s="17">
        <v>0.52103440776339605</v>
      </c>
      <c r="Z160" s="17">
        <v>0.52225938156922203</v>
      </c>
      <c r="AA160" s="17">
        <v>0.57413587167055002</v>
      </c>
      <c r="AB160" s="17">
        <v>0.572297783034038</v>
      </c>
      <c r="AC160" s="17">
        <v>0.64460462867243895</v>
      </c>
      <c r="AD160" s="17">
        <v>0.49327968742793799</v>
      </c>
      <c r="AE160" s="17"/>
      <c r="AF160" s="17">
        <v>0.52421982791799104</v>
      </c>
      <c r="AG160" s="17">
        <v>0.48151749503031999</v>
      </c>
      <c r="AH160" s="17">
        <v>0.56247422010711301</v>
      </c>
      <c r="AI160" s="17"/>
      <c r="AJ160" s="17">
        <v>0.56363368716058604</v>
      </c>
      <c r="AK160" s="17">
        <v>0.57478984189331706</v>
      </c>
      <c r="AL160" s="17">
        <v>0.52277535028244904</v>
      </c>
      <c r="AM160" s="17"/>
      <c r="AN160" s="17">
        <v>0.58009787682255098</v>
      </c>
      <c r="AO160" s="17">
        <v>0.48585526003504198</v>
      </c>
      <c r="AP160" s="17">
        <v>0.51793532560034605</v>
      </c>
      <c r="AQ160" s="17">
        <v>0.54946994074448197</v>
      </c>
      <c r="AR160" s="17"/>
      <c r="AS160" s="17">
        <v>0.554372496640824</v>
      </c>
      <c r="AT160" s="17">
        <v>0.553239108363895</v>
      </c>
    </row>
    <row r="161" spans="2:46" x14ac:dyDescent="0.5">
      <c r="B161" t="s">
        <v>145</v>
      </c>
      <c r="C161" s="17">
        <v>8.3355738989780007E-2</v>
      </c>
      <c r="D161" s="17">
        <v>8.7189098478282406E-2</v>
      </c>
      <c r="E161" s="17">
        <v>8.0113014314070405E-2</v>
      </c>
      <c r="F161" s="17"/>
      <c r="G161" s="17">
        <v>9.9843089229062904E-2</v>
      </c>
      <c r="H161" s="17">
        <v>0.115077061515978</v>
      </c>
      <c r="I161" s="17">
        <v>6.3978008843097803E-2</v>
      </c>
      <c r="J161" s="17">
        <v>8.8767383570664493E-2</v>
      </c>
      <c r="K161" s="17">
        <v>0.10199610888112599</v>
      </c>
      <c r="L161" s="17">
        <v>0.101036635840036</v>
      </c>
      <c r="M161" s="17">
        <v>8.4204442438838595E-2</v>
      </c>
      <c r="N161" s="17">
        <v>1.6126993151173299E-2</v>
      </c>
      <c r="O161" s="17">
        <v>6.1244820912149903E-2</v>
      </c>
      <c r="P161" s="17">
        <v>6.1049526638796703E-2</v>
      </c>
      <c r="Q161" s="17">
        <v>7.09121339856911E-2</v>
      </c>
      <c r="R161" s="17">
        <v>6.4275466840631804E-2</v>
      </c>
      <c r="S161" s="17"/>
      <c r="T161" s="17">
        <v>7.9090375877800698E-2</v>
      </c>
      <c r="U161" s="17">
        <v>8.6902058141425001E-2</v>
      </c>
      <c r="V161" s="17">
        <v>7.5209266155831303E-2</v>
      </c>
      <c r="W161" s="17">
        <v>9.0792321336114895E-2</v>
      </c>
      <c r="X161" s="17"/>
      <c r="Y161" s="17">
        <v>0.11151347406480799</v>
      </c>
      <c r="Z161" s="17">
        <v>9.0638765584365205E-2</v>
      </c>
      <c r="AA161" s="17">
        <v>7.5259881420026806E-2</v>
      </c>
      <c r="AB161" s="17">
        <v>8.6263393725420801E-2</v>
      </c>
      <c r="AC161" s="17">
        <v>6.9649405979226101E-2</v>
      </c>
      <c r="AD161" s="17">
        <v>7.2123494971700605E-2</v>
      </c>
      <c r="AE161" s="17"/>
      <c r="AF161" s="17">
        <v>8.6317348562640894E-2</v>
      </c>
      <c r="AG161" s="17">
        <v>0.14325240796943201</v>
      </c>
      <c r="AH161" s="17">
        <v>7.8752953875259796E-2</v>
      </c>
      <c r="AI161" s="17"/>
      <c r="AJ161" s="17">
        <v>9.0436796858829299E-2</v>
      </c>
      <c r="AK161" s="17">
        <v>9.4327030625720398E-2</v>
      </c>
      <c r="AL161" s="17">
        <v>6.9360500593807897E-2</v>
      </c>
      <c r="AM161" s="17"/>
      <c r="AN161" s="17">
        <v>7.0946193443904806E-2</v>
      </c>
      <c r="AO161" s="17">
        <v>0.162503655487439</v>
      </c>
      <c r="AP161" s="17">
        <v>7.9485459299391506E-2</v>
      </c>
      <c r="AQ161" s="17">
        <v>8.4468567976890493E-2</v>
      </c>
      <c r="AR161" s="17"/>
      <c r="AS161" s="17">
        <v>5.3301947117888299E-2</v>
      </c>
      <c r="AT161" s="17">
        <v>8.5527665382679502E-2</v>
      </c>
    </row>
    <row r="162" spans="2:46" x14ac:dyDescent="0.5">
      <c r="B162" t="s">
        <v>146</v>
      </c>
      <c r="C162" s="17">
        <v>0.28800897232403699</v>
      </c>
      <c r="D162" s="17">
        <v>0.33421735889043303</v>
      </c>
      <c r="E162" s="17">
        <v>0.24336450991938599</v>
      </c>
      <c r="F162" s="17"/>
      <c r="G162" s="17">
        <v>0.29036218697199101</v>
      </c>
      <c r="H162" s="17">
        <v>0.30955121575997502</v>
      </c>
      <c r="I162" s="17">
        <v>0.28950407360340202</v>
      </c>
      <c r="J162" s="17">
        <v>0.27204392907090602</v>
      </c>
      <c r="K162" s="17">
        <v>0.27604448125904402</v>
      </c>
      <c r="L162" s="17">
        <v>0.28813324420453201</v>
      </c>
      <c r="M162" s="17">
        <v>0.30908333883834299</v>
      </c>
      <c r="N162" s="17">
        <v>0.29192229701678102</v>
      </c>
      <c r="O162" s="17">
        <v>0.26774784114918598</v>
      </c>
      <c r="P162" s="17">
        <v>0.279130215675365</v>
      </c>
      <c r="Q162" s="17">
        <v>0.26914002166635498</v>
      </c>
      <c r="R162" s="17">
        <v>0.32634050176538398</v>
      </c>
      <c r="S162" s="17"/>
      <c r="T162" s="17">
        <v>0.369471129776901</v>
      </c>
      <c r="U162" s="17">
        <v>0.27006284282235199</v>
      </c>
      <c r="V162" s="17">
        <v>0.25969893274713901</v>
      </c>
      <c r="W162" s="17">
        <v>0.240935057563611</v>
      </c>
      <c r="X162" s="17"/>
      <c r="Y162" s="17">
        <v>0.288029994158367</v>
      </c>
      <c r="Z162" s="17">
        <v>0.29318763516180801</v>
      </c>
      <c r="AA162" s="17">
        <v>0.24948757029003099</v>
      </c>
      <c r="AB162" s="17">
        <v>0.26116936625995602</v>
      </c>
      <c r="AC162" s="17">
        <v>0.22126419879939299</v>
      </c>
      <c r="AD162" s="17">
        <v>0.38170727729616499</v>
      </c>
      <c r="AE162" s="17"/>
      <c r="AF162" s="17">
        <v>0.33998718075616402</v>
      </c>
      <c r="AG162" s="17">
        <v>0.32435465577559103</v>
      </c>
      <c r="AH162" s="17">
        <v>0.27069637905659399</v>
      </c>
      <c r="AI162" s="17"/>
      <c r="AJ162" s="17">
        <v>0.28428640084145002</v>
      </c>
      <c r="AK162" s="17">
        <v>0.251326078389006</v>
      </c>
      <c r="AL162" s="17">
        <v>0.31011130064299702</v>
      </c>
      <c r="AM162" s="17"/>
      <c r="AN162" s="17">
        <v>0.28699653732213898</v>
      </c>
      <c r="AO162" s="17">
        <v>0.30440316717257399</v>
      </c>
      <c r="AP162" s="17">
        <v>0.35969814688906199</v>
      </c>
      <c r="AQ162" s="17">
        <v>0.24625462049164401</v>
      </c>
      <c r="AR162" s="17"/>
      <c r="AS162" s="17">
        <v>0.319622076904574</v>
      </c>
      <c r="AT162" s="17">
        <v>0.26837183330886299</v>
      </c>
    </row>
    <row r="163" spans="2:46" x14ac:dyDescent="0.5">
      <c r="B163" t="s">
        <v>147</v>
      </c>
      <c r="C163" s="17">
        <v>7.8093766432588099E-2</v>
      </c>
      <c r="D163" s="17">
        <v>6.85941079690012E-2</v>
      </c>
      <c r="E163" s="17">
        <v>8.7148871683109794E-2</v>
      </c>
      <c r="F163" s="17"/>
      <c r="G163" s="17">
        <v>9.5311964376288097E-2</v>
      </c>
      <c r="H163" s="17">
        <v>8.5678029819252502E-2</v>
      </c>
      <c r="I163" s="17">
        <v>8.9470919583935202E-2</v>
      </c>
      <c r="J163" s="17">
        <v>5.1116788141697601E-2</v>
      </c>
      <c r="K163" s="17">
        <v>7.8185369956256495E-2</v>
      </c>
      <c r="L163" s="17">
        <v>9.38617343739616E-2</v>
      </c>
      <c r="M163" s="17">
        <v>3.6653056627794597E-2</v>
      </c>
      <c r="N163" s="17">
        <v>0.107335138727246</v>
      </c>
      <c r="O163" s="17">
        <v>6.0532852076772399E-2</v>
      </c>
      <c r="P163" s="17">
        <v>9.7093766784067698E-2</v>
      </c>
      <c r="Q163" s="17">
        <v>8.6900809279436303E-2</v>
      </c>
      <c r="R163" s="17">
        <v>3.1851192229164001E-2</v>
      </c>
      <c r="S163" s="17"/>
      <c r="T163" s="17">
        <v>5.4347416575085801E-2</v>
      </c>
      <c r="U163" s="17">
        <v>8.2195506843789595E-2</v>
      </c>
      <c r="V163" s="17">
        <v>7.3647114214988596E-2</v>
      </c>
      <c r="W163" s="17">
        <v>0.10360229348316401</v>
      </c>
      <c r="X163" s="17"/>
      <c r="Y163" s="17">
        <v>7.9422124013429296E-2</v>
      </c>
      <c r="Z163" s="17">
        <v>9.3914217684604395E-2</v>
      </c>
      <c r="AA163" s="17">
        <v>0.101116676619392</v>
      </c>
      <c r="AB163" s="17">
        <v>8.02694569805847E-2</v>
      </c>
      <c r="AC163" s="17">
        <v>6.4481766548941694E-2</v>
      </c>
      <c r="AD163" s="17">
        <v>5.2889540304196403E-2</v>
      </c>
      <c r="AE163" s="17"/>
      <c r="AF163" s="17">
        <v>4.9475642763204701E-2</v>
      </c>
      <c r="AG163" s="17">
        <v>5.0875441224657099E-2</v>
      </c>
      <c r="AH163" s="17">
        <v>8.8076446961033297E-2</v>
      </c>
      <c r="AI163" s="17"/>
      <c r="AJ163" s="17">
        <v>6.1643115139134397E-2</v>
      </c>
      <c r="AK163" s="17">
        <v>7.9557049091957002E-2</v>
      </c>
      <c r="AL163" s="17">
        <v>9.7752848480745794E-2</v>
      </c>
      <c r="AM163" s="17"/>
      <c r="AN163" s="17">
        <v>6.1959392411405703E-2</v>
      </c>
      <c r="AO163" s="17">
        <v>4.7237917304945497E-2</v>
      </c>
      <c r="AP163" s="17">
        <v>4.2881068211200898E-2</v>
      </c>
      <c r="AQ163" s="17">
        <v>0.119806870786984</v>
      </c>
      <c r="AR163" s="17"/>
      <c r="AS163" s="17">
        <v>7.2703479336714505E-2</v>
      </c>
      <c r="AT163" s="17">
        <v>9.2861392944562193E-2</v>
      </c>
    </row>
    <row r="164" spans="2:46" x14ac:dyDescent="0.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row>
    <row r="165" spans="2:46" x14ac:dyDescent="0.5">
      <c r="B165" s="6" t="s">
        <v>154</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row>
    <row r="166" spans="2:46" x14ac:dyDescent="0.5">
      <c r="B166" s="24" t="s">
        <v>155</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row>
    <row r="167" spans="2:46" x14ac:dyDescent="0.5">
      <c r="B167" t="s">
        <v>149</v>
      </c>
      <c r="C167" s="17">
        <v>0.15349784320434701</v>
      </c>
      <c r="D167" s="17">
        <v>0.19821825767738599</v>
      </c>
      <c r="E167" s="17">
        <v>0.11003982581402801</v>
      </c>
      <c r="F167" s="17"/>
      <c r="G167" s="17">
        <v>0.162764406657158</v>
      </c>
      <c r="H167" s="17">
        <v>0.15199182343599599</v>
      </c>
      <c r="I167" s="17">
        <v>0.16817859671145699</v>
      </c>
      <c r="J167" s="17">
        <v>0.15842073455658201</v>
      </c>
      <c r="K167" s="17">
        <v>0.123074802919416</v>
      </c>
      <c r="L167" s="17">
        <v>0.16157313536005399</v>
      </c>
      <c r="M167" s="17">
        <v>0.201908446673741</v>
      </c>
      <c r="N167" s="17">
        <v>0.24769078407225301</v>
      </c>
      <c r="O167" s="17">
        <v>0.12420787483250401</v>
      </c>
      <c r="P167" s="17">
        <v>0.13838422015482699</v>
      </c>
      <c r="Q167" s="17">
        <v>0.12028443730058</v>
      </c>
      <c r="R167" s="17">
        <v>7.9314499883613096E-2</v>
      </c>
      <c r="S167" s="17"/>
      <c r="T167" s="17">
        <v>0.20644442528051499</v>
      </c>
      <c r="U167" s="17">
        <v>0.15117611058344499</v>
      </c>
      <c r="V167" s="17">
        <v>0.14669364553999001</v>
      </c>
      <c r="W167" s="17">
        <v>0.106676485925362</v>
      </c>
      <c r="X167" s="17"/>
      <c r="Y167" s="17">
        <v>0.1739322539624</v>
      </c>
      <c r="Z167" s="17">
        <v>0.122599966628735</v>
      </c>
      <c r="AA167" s="17">
        <v>9.8730582520029406E-2</v>
      </c>
      <c r="AB167" s="17">
        <v>9.9883270978397096E-2</v>
      </c>
      <c r="AC167" s="17">
        <v>0.245344337392254</v>
      </c>
      <c r="AD167" s="17">
        <v>0.36305957413290602</v>
      </c>
      <c r="AE167" s="17"/>
      <c r="AF167" s="17">
        <v>0.33452220437554098</v>
      </c>
      <c r="AG167" s="17">
        <v>0.245554305017053</v>
      </c>
      <c r="AH167" s="17">
        <v>0.13310184372345499</v>
      </c>
      <c r="AI167" s="17"/>
      <c r="AJ167" s="17">
        <v>0.15598528744561699</v>
      </c>
      <c r="AK167" s="17">
        <v>0.13268005363816901</v>
      </c>
      <c r="AL167" s="17">
        <v>0.16427061833495099</v>
      </c>
      <c r="AM167" s="17"/>
      <c r="AN167" s="17">
        <v>0.15517881709633299</v>
      </c>
      <c r="AO167" s="17">
        <v>0.12002632217946201</v>
      </c>
      <c r="AP167" s="17">
        <v>0.28932136544505599</v>
      </c>
      <c r="AQ167" s="17">
        <v>9.2113214527019399E-2</v>
      </c>
      <c r="AR167" s="17"/>
      <c r="AS167" s="17">
        <v>0.141282163249901</v>
      </c>
      <c r="AT167" s="17">
        <v>9.5463262353836301E-2</v>
      </c>
    </row>
    <row r="168" spans="2:46" x14ac:dyDescent="0.5">
      <c r="B168" t="s">
        <v>150</v>
      </c>
      <c r="C168" s="17">
        <v>0.38312558670164099</v>
      </c>
      <c r="D168" s="17">
        <v>0.41076617210480199</v>
      </c>
      <c r="E168" s="17">
        <v>0.35744719721097701</v>
      </c>
      <c r="F168" s="17"/>
      <c r="G168" s="17">
        <v>0.41208266366964402</v>
      </c>
      <c r="H168" s="17">
        <v>0.386565513370276</v>
      </c>
      <c r="I168" s="17">
        <v>0.35762421947969503</v>
      </c>
      <c r="J168" s="17">
        <v>0.34250019921763297</v>
      </c>
      <c r="K168" s="17">
        <v>0.43138269262206103</v>
      </c>
      <c r="L168" s="17">
        <v>0.35823726580795601</v>
      </c>
      <c r="M168" s="17">
        <v>0.40288129915036902</v>
      </c>
      <c r="N168" s="17">
        <v>0.35953785582528203</v>
      </c>
      <c r="O168" s="17">
        <v>0.41164272296022802</v>
      </c>
      <c r="P168" s="17">
        <v>0.38035665724537698</v>
      </c>
      <c r="Q168" s="17">
        <v>0.29215218009466898</v>
      </c>
      <c r="R168" s="17">
        <v>0.398059775264615</v>
      </c>
      <c r="S168" s="17"/>
      <c r="T168" s="17">
        <v>0.470722652908173</v>
      </c>
      <c r="U168" s="17">
        <v>0.39461124724665397</v>
      </c>
      <c r="V168" s="17">
        <v>0.36852458895391399</v>
      </c>
      <c r="W168" s="17">
        <v>0.29812397719433298</v>
      </c>
      <c r="X168" s="17"/>
      <c r="Y168" s="17">
        <v>0.42585606856545799</v>
      </c>
      <c r="Z168" s="17">
        <v>0.39794995017788598</v>
      </c>
      <c r="AA168" s="17">
        <v>0.325509430159797</v>
      </c>
      <c r="AB168" s="17">
        <v>0.37605806716232698</v>
      </c>
      <c r="AC168" s="17">
        <v>0.39014948809834099</v>
      </c>
      <c r="AD168" s="17">
        <v>0.42410594693562398</v>
      </c>
      <c r="AE168" s="17"/>
      <c r="AF168" s="17">
        <v>0.36430861952945498</v>
      </c>
      <c r="AG168" s="17">
        <v>0.46996695507205599</v>
      </c>
      <c r="AH168" s="17">
        <v>0.38076905632154401</v>
      </c>
      <c r="AI168" s="17"/>
      <c r="AJ168" s="17">
        <v>0.427018473531106</v>
      </c>
      <c r="AK168" s="17">
        <v>0.37610026257951801</v>
      </c>
      <c r="AL168" s="17">
        <v>0.297407137934596</v>
      </c>
      <c r="AM168" s="17"/>
      <c r="AN168" s="17">
        <v>0.388957209625096</v>
      </c>
      <c r="AO168" s="17">
        <v>0.50688797714085698</v>
      </c>
      <c r="AP168" s="17">
        <v>0.47318870738055202</v>
      </c>
      <c r="AQ168" s="17">
        <v>0.29411862999514499</v>
      </c>
      <c r="AR168" s="17"/>
      <c r="AS168" s="17">
        <v>0.45232545261289703</v>
      </c>
      <c r="AT168" s="17">
        <v>0.35542371237803699</v>
      </c>
    </row>
    <row r="169" spans="2:46" x14ac:dyDescent="0.5">
      <c r="B169" t="s">
        <v>151</v>
      </c>
      <c r="C169" s="17">
        <v>0.248788494128517</v>
      </c>
      <c r="D169" s="17">
        <v>0.21075891250352299</v>
      </c>
      <c r="E169" s="17">
        <v>0.28596360052077302</v>
      </c>
      <c r="F169" s="17"/>
      <c r="G169" s="17">
        <v>0.20930975639773</v>
      </c>
      <c r="H169" s="17">
        <v>0.25078457131742798</v>
      </c>
      <c r="I169" s="17">
        <v>0.239818203154329</v>
      </c>
      <c r="J169" s="17">
        <v>0.245392306197809</v>
      </c>
      <c r="K169" s="17">
        <v>0.28245818077228602</v>
      </c>
      <c r="L169" s="17">
        <v>0.279051009289497</v>
      </c>
      <c r="M169" s="17">
        <v>0.197477752000396</v>
      </c>
      <c r="N169" s="17">
        <v>0.175653410719635</v>
      </c>
      <c r="O169" s="17">
        <v>0.2674111322835</v>
      </c>
      <c r="P169" s="17">
        <v>0.265481259185602</v>
      </c>
      <c r="Q169" s="17">
        <v>0.33343679812975102</v>
      </c>
      <c r="R169" s="17">
        <v>0.26080660946805201</v>
      </c>
      <c r="S169" s="17"/>
      <c r="T169" s="17">
        <v>0.19587743965177401</v>
      </c>
      <c r="U169" s="17">
        <v>0.26162313121202302</v>
      </c>
      <c r="V169" s="17">
        <v>0.26356198621643301</v>
      </c>
      <c r="W169" s="17">
        <v>0.27537308144230299</v>
      </c>
      <c r="X169" s="17"/>
      <c r="Y169" s="17">
        <v>0.23771804970042801</v>
      </c>
      <c r="Z169" s="17">
        <v>0.25369991938719</v>
      </c>
      <c r="AA169" s="17">
        <v>0.29319358822900699</v>
      </c>
      <c r="AB169" s="17">
        <v>0.28143392523260102</v>
      </c>
      <c r="AC169" s="17">
        <v>0.200604373302119</v>
      </c>
      <c r="AD169" s="17">
        <v>0.10057326143754999</v>
      </c>
      <c r="AE169" s="17"/>
      <c r="AF169" s="17">
        <v>0.15227779010357501</v>
      </c>
      <c r="AG169" s="17">
        <v>0.17631125874269499</v>
      </c>
      <c r="AH169" s="17">
        <v>0.26074881610619199</v>
      </c>
      <c r="AI169" s="17"/>
      <c r="AJ169" s="17">
        <v>0.24642628041419101</v>
      </c>
      <c r="AK169" s="17">
        <v>0.27782446467829303</v>
      </c>
      <c r="AL169" s="17">
        <v>0.231465094511353</v>
      </c>
      <c r="AM169" s="17"/>
      <c r="AN169" s="17">
        <v>0.25333583508840102</v>
      </c>
      <c r="AO169" s="17">
        <v>0.25367991649829402</v>
      </c>
      <c r="AP169" s="17">
        <v>0.14696742701283499</v>
      </c>
      <c r="AQ169" s="17">
        <v>0.30735523498597001</v>
      </c>
      <c r="AR169" s="17"/>
      <c r="AS169" s="17">
        <v>0.263406061571268</v>
      </c>
      <c r="AT169" s="17">
        <v>0.26450996076730598</v>
      </c>
    </row>
    <row r="170" spans="2:46" x14ac:dyDescent="0.5">
      <c r="B170" t="s">
        <v>152</v>
      </c>
      <c r="C170" s="17">
        <v>0.13091607573674</v>
      </c>
      <c r="D170" s="17">
        <v>0.105572485595367</v>
      </c>
      <c r="E170" s="17">
        <v>0.15372214785881499</v>
      </c>
      <c r="F170" s="17"/>
      <c r="G170" s="17">
        <v>0.144014249334591</v>
      </c>
      <c r="H170" s="17">
        <v>0.12652864221756099</v>
      </c>
      <c r="I170" s="17">
        <v>0.14488452595429599</v>
      </c>
      <c r="J170" s="17">
        <v>0.149836559767655</v>
      </c>
      <c r="K170" s="17">
        <v>8.8879987483813705E-2</v>
      </c>
      <c r="L170" s="17">
        <v>0.102610900550182</v>
      </c>
      <c r="M170" s="17">
        <v>0.15011588238912399</v>
      </c>
      <c r="N170" s="17">
        <v>0.13387281683614999</v>
      </c>
      <c r="O170" s="17">
        <v>0.11388558397955099</v>
      </c>
      <c r="P170" s="17">
        <v>0.123640205127939</v>
      </c>
      <c r="Q170" s="17">
        <v>0.174821480947085</v>
      </c>
      <c r="R170" s="17">
        <v>0.142067471926519</v>
      </c>
      <c r="S170" s="17"/>
      <c r="T170" s="17">
        <v>8.5135935883679598E-2</v>
      </c>
      <c r="U170" s="17">
        <v>9.9115823482724394E-2</v>
      </c>
      <c r="V170" s="17">
        <v>0.15623511562122</v>
      </c>
      <c r="W170" s="17">
        <v>0.18712055072080899</v>
      </c>
      <c r="X170" s="17"/>
      <c r="Y170" s="17">
        <v>9.2729238781769904E-2</v>
      </c>
      <c r="Z170" s="17">
        <v>0.137514193478495</v>
      </c>
      <c r="AA170" s="17">
        <v>0.17937591453228499</v>
      </c>
      <c r="AB170" s="17">
        <v>0.145905255538648</v>
      </c>
      <c r="AC170" s="17">
        <v>0.105356360524699</v>
      </c>
      <c r="AD170" s="17">
        <v>5.1241743703339497E-2</v>
      </c>
      <c r="AE170" s="17"/>
      <c r="AF170" s="17">
        <v>7.7786333832218002E-2</v>
      </c>
      <c r="AG170" s="17">
        <v>8.9070224867316403E-2</v>
      </c>
      <c r="AH170" s="17">
        <v>0.13759069785060901</v>
      </c>
      <c r="AI170" s="17"/>
      <c r="AJ170" s="17">
        <v>0.106163609600746</v>
      </c>
      <c r="AK170" s="17">
        <v>0.14684416163809899</v>
      </c>
      <c r="AL170" s="17">
        <v>0.17009541398662201</v>
      </c>
      <c r="AM170" s="17"/>
      <c r="AN170" s="17">
        <v>0.12900954286066901</v>
      </c>
      <c r="AO170" s="17">
        <v>7.6370461145082599E-2</v>
      </c>
      <c r="AP170" s="17">
        <v>5.7909398358975503E-2</v>
      </c>
      <c r="AQ170" s="17">
        <v>0.18955401756114201</v>
      </c>
      <c r="AR170" s="17"/>
      <c r="AS170" s="17">
        <v>9.3193666626504704E-2</v>
      </c>
      <c r="AT170" s="17">
        <v>0.15440812635564799</v>
      </c>
    </row>
    <row r="171" spans="2:46" x14ac:dyDescent="0.5">
      <c r="B171" t="s">
        <v>73</v>
      </c>
      <c r="C171" s="17">
        <v>8.3672000228755594E-2</v>
      </c>
      <c r="D171" s="17">
        <v>7.4684172118921199E-2</v>
      </c>
      <c r="E171" s="17">
        <v>9.2827228595406305E-2</v>
      </c>
      <c r="F171" s="17"/>
      <c r="G171" s="17">
        <v>7.1828923940876102E-2</v>
      </c>
      <c r="H171" s="17">
        <v>8.4129449658738406E-2</v>
      </c>
      <c r="I171" s="17">
        <v>8.9494454700222506E-2</v>
      </c>
      <c r="J171" s="17">
        <v>0.103850200260321</v>
      </c>
      <c r="K171" s="17">
        <v>7.4204336202422894E-2</v>
      </c>
      <c r="L171" s="17">
        <v>9.8527688992310597E-2</v>
      </c>
      <c r="M171" s="17">
        <v>4.76166197863696E-2</v>
      </c>
      <c r="N171" s="17">
        <v>8.3245132546680797E-2</v>
      </c>
      <c r="O171" s="17">
        <v>8.28526859442172E-2</v>
      </c>
      <c r="P171" s="17">
        <v>9.2137658286255003E-2</v>
      </c>
      <c r="Q171" s="17">
        <v>7.9305103527915394E-2</v>
      </c>
      <c r="R171" s="17">
        <v>0.119751643457202</v>
      </c>
      <c r="S171" s="17"/>
      <c r="T171" s="17">
        <v>4.1819546275858703E-2</v>
      </c>
      <c r="U171" s="17">
        <v>9.3473687475153597E-2</v>
      </c>
      <c r="V171" s="17">
        <v>6.4984663668443798E-2</v>
      </c>
      <c r="W171" s="17">
        <v>0.13270590471719201</v>
      </c>
      <c r="X171" s="17"/>
      <c r="Y171" s="17">
        <v>6.9764388989943901E-2</v>
      </c>
      <c r="Z171" s="17">
        <v>8.8235970327694202E-2</v>
      </c>
      <c r="AA171" s="17">
        <v>0.103190484558882</v>
      </c>
      <c r="AB171" s="17">
        <v>9.6719481088027096E-2</v>
      </c>
      <c r="AC171" s="17">
        <v>5.8545440682587303E-2</v>
      </c>
      <c r="AD171" s="17">
        <v>6.1019473790580703E-2</v>
      </c>
      <c r="AE171" s="17"/>
      <c r="AF171" s="17">
        <v>7.1105052159210105E-2</v>
      </c>
      <c r="AG171" s="17">
        <v>1.9097256300880099E-2</v>
      </c>
      <c r="AH171" s="17">
        <v>8.77895859982009E-2</v>
      </c>
      <c r="AI171" s="17"/>
      <c r="AJ171" s="17">
        <v>6.4406349008339206E-2</v>
      </c>
      <c r="AK171" s="17">
        <v>6.6551057465921701E-2</v>
      </c>
      <c r="AL171" s="17">
        <v>0.136761735232479</v>
      </c>
      <c r="AM171" s="17"/>
      <c r="AN171" s="17">
        <v>7.3518595329500697E-2</v>
      </c>
      <c r="AO171" s="17">
        <v>4.3035323036304599E-2</v>
      </c>
      <c r="AP171" s="17">
        <v>3.2613101802581299E-2</v>
      </c>
      <c r="AQ171" s="17">
        <v>0.116858902930723</v>
      </c>
      <c r="AR171" s="17"/>
      <c r="AS171" s="17">
        <v>4.9792655939429699E-2</v>
      </c>
      <c r="AT171" s="17">
        <v>0.130194938145172</v>
      </c>
    </row>
    <row r="172" spans="2:46" x14ac:dyDescent="0.5">
      <c r="B172" t="s">
        <v>153</v>
      </c>
      <c r="C172" s="17">
        <v>0.53662342990598699</v>
      </c>
      <c r="D172" s="17">
        <v>0.60898442978218803</v>
      </c>
      <c r="E172" s="17">
        <v>0.467487023025005</v>
      </c>
      <c r="F172" s="17"/>
      <c r="G172" s="17">
        <v>0.57484707032680304</v>
      </c>
      <c r="H172" s="17">
        <v>0.53855733680627305</v>
      </c>
      <c r="I172" s="17">
        <v>0.52580281619115199</v>
      </c>
      <c r="J172" s="17">
        <v>0.50092093377421498</v>
      </c>
      <c r="K172" s="17">
        <v>0.55445749554147705</v>
      </c>
      <c r="L172" s="17">
        <v>0.51981040116801003</v>
      </c>
      <c r="M172" s="17">
        <v>0.60478974582411005</v>
      </c>
      <c r="N172" s="17">
        <v>0.60722863989753395</v>
      </c>
      <c r="O172" s="17">
        <v>0.53585059779273103</v>
      </c>
      <c r="P172" s="17">
        <v>0.51874087740020403</v>
      </c>
      <c r="Q172" s="17">
        <v>0.41243661739524901</v>
      </c>
      <c r="R172" s="17">
        <v>0.477374275148228</v>
      </c>
      <c r="S172" s="17"/>
      <c r="T172" s="17">
        <v>0.67716707818868804</v>
      </c>
      <c r="U172" s="17">
        <v>0.54578735783009902</v>
      </c>
      <c r="V172" s="17">
        <v>0.51521823449390403</v>
      </c>
      <c r="W172" s="17">
        <v>0.40480046311969498</v>
      </c>
      <c r="X172" s="17"/>
      <c r="Y172" s="17">
        <v>0.59978832252785796</v>
      </c>
      <c r="Z172" s="17">
        <v>0.52054991680662199</v>
      </c>
      <c r="AA172" s="17">
        <v>0.42424001267982597</v>
      </c>
      <c r="AB172" s="17">
        <v>0.47594133814072398</v>
      </c>
      <c r="AC172" s="17">
        <v>0.63549382549059497</v>
      </c>
      <c r="AD172" s="17">
        <v>0.78716552106852999</v>
      </c>
      <c r="AE172" s="17"/>
      <c r="AF172" s="17">
        <v>0.69883082390499696</v>
      </c>
      <c r="AG172" s="17">
        <v>0.71552126008910899</v>
      </c>
      <c r="AH172" s="17">
        <v>0.51387090004499902</v>
      </c>
      <c r="AI172" s="17"/>
      <c r="AJ172" s="17">
        <v>0.58300376097672302</v>
      </c>
      <c r="AK172" s="17">
        <v>0.50878031621768605</v>
      </c>
      <c r="AL172" s="17">
        <v>0.46167775626954599</v>
      </c>
      <c r="AM172" s="17"/>
      <c r="AN172" s="17">
        <v>0.54413602672143002</v>
      </c>
      <c r="AO172" s="17">
        <v>0.62691429932031895</v>
      </c>
      <c r="AP172" s="17">
        <v>0.76251007282560901</v>
      </c>
      <c r="AQ172" s="17">
        <v>0.38623184452216502</v>
      </c>
      <c r="AR172" s="17"/>
      <c r="AS172" s="17">
        <v>0.59360761586279698</v>
      </c>
      <c r="AT172" s="17">
        <v>0.450886974731874</v>
      </c>
    </row>
    <row r="173" spans="2:46" hidden="1" x14ac:dyDescent="0.5">
      <c r="B173" t="s">
        <v>95</v>
      </c>
      <c r="C173" s="17">
        <v>-0.45295142967723201</v>
      </c>
      <c r="D173" s="17">
        <v>-0.53430025766326705</v>
      </c>
      <c r="E173" s="17">
        <v>-0.37465979442959901</v>
      </c>
      <c r="F173" s="17"/>
      <c r="G173" s="17">
        <v>-0.50301814638592701</v>
      </c>
      <c r="H173" s="17">
        <v>-0.45442788714753402</v>
      </c>
      <c r="I173" s="17">
        <v>-0.436308361490929</v>
      </c>
      <c r="J173" s="17">
        <v>-0.39707073351389399</v>
      </c>
      <c r="K173" s="17">
        <v>-0.48025315933905399</v>
      </c>
      <c r="L173" s="17">
        <v>-0.42128271217570001</v>
      </c>
      <c r="M173" s="17">
        <v>-0.55717312603774105</v>
      </c>
      <c r="N173" s="17">
        <v>-0.52398350735085397</v>
      </c>
      <c r="O173" s="17">
        <v>-0.45299791184851401</v>
      </c>
      <c r="P173" s="17">
        <v>-0.42660321911394899</v>
      </c>
      <c r="Q173" s="17">
        <v>-0.33313151386733297</v>
      </c>
      <c r="R173" s="17">
        <v>-0.35762263169102598</v>
      </c>
      <c r="S173" s="17"/>
      <c r="T173" s="17">
        <v>-0.635347531912829</v>
      </c>
      <c r="U173" s="17">
        <v>-0.45231367035494502</v>
      </c>
      <c r="V173" s="17">
        <v>-0.45023357082546001</v>
      </c>
      <c r="W173" s="17">
        <v>-0.27209455840250302</v>
      </c>
      <c r="X173" s="17"/>
      <c r="Y173" s="17">
        <v>-0.53002393353791399</v>
      </c>
      <c r="Z173" s="17">
        <v>-0.43231394647892801</v>
      </c>
      <c r="AA173" s="17">
        <v>-0.321049528120945</v>
      </c>
      <c r="AB173" s="17">
        <v>-0.37922185705269701</v>
      </c>
      <c r="AC173" s="17">
        <v>-0.57694838480800803</v>
      </c>
      <c r="AD173" s="17">
        <v>-0.72614604727794896</v>
      </c>
      <c r="AE173" s="17"/>
      <c r="AF173" s="17">
        <v>-0.62772577174578603</v>
      </c>
      <c r="AG173" s="17">
        <v>-0.696424003788229</v>
      </c>
      <c r="AH173" s="17">
        <v>-0.426081314046798</v>
      </c>
      <c r="AI173" s="17"/>
      <c r="AJ173" s="17">
        <v>-0.51859741196838405</v>
      </c>
      <c r="AK173" s="17">
        <v>-0.442229258751765</v>
      </c>
      <c r="AL173" s="17">
        <v>-0.32491602103706801</v>
      </c>
      <c r="AM173" s="17"/>
      <c r="AN173" s="17">
        <v>-0.47061743139192902</v>
      </c>
      <c r="AO173" s="17">
        <v>-0.58387897628401497</v>
      </c>
      <c r="AP173" s="17">
        <v>-0.72989697102302697</v>
      </c>
      <c r="AQ173" s="17">
        <v>-0.26937294159144198</v>
      </c>
      <c r="AR173" s="17"/>
      <c r="AS173" s="17">
        <v>-0.54381495992336804</v>
      </c>
      <c r="AT173" s="17">
        <v>-0.32069203658670098</v>
      </c>
    </row>
    <row r="174" spans="2:46" x14ac:dyDescent="0.5">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row>
    <row r="175" spans="2:46" x14ac:dyDescent="0.5">
      <c r="B175" s="6" t="s">
        <v>160</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row>
    <row r="176" spans="2:46" x14ac:dyDescent="0.5">
      <c r="B176" s="24" t="s">
        <v>64</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row>
    <row r="177" spans="2:46" x14ac:dyDescent="0.5">
      <c r="B177" t="s">
        <v>156</v>
      </c>
      <c r="C177" s="17">
        <v>0.32745373527484201</v>
      </c>
      <c r="D177" s="17">
        <v>0.333527050658183</v>
      </c>
      <c r="E177" s="17">
        <v>0.319468494423294</v>
      </c>
      <c r="F177" s="17"/>
      <c r="G177" s="17">
        <v>0.37412219040653</v>
      </c>
      <c r="H177" s="17">
        <v>0.248562250335192</v>
      </c>
      <c r="I177" s="17">
        <v>0.28246095484630501</v>
      </c>
      <c r="J177" s="17">
        <v>0.282419646677807</v>
      </c>
      <c r="K177" s="17">
        <v>0.25976332156680199</v>
      </c>
      <c r="L177" s="17">
        <v>0.31326660637940801</v>
      </c>
      <c r="M177" s="17">
        <v>0.37731780041209401</v>
      </c>
      <c r="N177" s="17">
        <v>0.32381461292999397</v>
      </c>
      <c r="O177" s="17">
        <v>0.36017570641357599</v>
      </c>
      <c r="P177" s="17">
        <v>0.36322160657060198</v>
      </c>
      <c r="Q177" s="17">
        <v>0.46302083675461297</v>
      </c>
      <c r="R177" s="17">
        <v>0.32524359236587502</v>
      </c>
      <c r="S177" s="17"/>
      <c r="T177" s="17">
        <v>0.304132094337345</v>
      </c>
      <c r="U177" s="17">
        <v>0.31134360990830301</v>
      </c>
      <c r="V177" s="17">
        <v>0.33566255722960597</v>
      </c>
      <c r="W177" s="17">
        <v>0.36801889841809399</v>
      </c>
      <c r="X177" s="17"/>
      <c r="Y177" s="17">
        <v>0.37935233272084101</v>
      </c>
      <c r="Z177" s="17">
        <v>0.371825667368682</v>
      </c>
      <c r="AA177" s="17">
        <v>0.354218672371784</v>
      </c>
      <c r="AB177" s="17">
        <v>0.29819237999758602</v>
      </c>
      <c r="AC177" s="17">
        <v>0.311820824532689</v>
      </c>
      <c r="AD177" s="17">
        <v>0.269142989358582</v>
      </c>
      <c r="AE177" s="17"/>
      <c r="AF177" s="17">
        <v>0.29090115697457902</v>
      </c>
      <c r="AG177" s="17">
        <v>0.25556892656406499</v>
      </c>
      <c r="AH177" s="17">
        <v>0.34252558721910598</v>
      </c>
      <c r="AI177" s="17"/>
      <c r="AJ177" s="17">
        <v>0.343576336243201</v>
      </c>
      <c r="AK177" s="17">
        <v>0.32154792512332198</v>
      </c>
      <c r="AL177" s="17">
        <v>0.31031945263794303</v>
      </c>
      <c r="AM177" s="17"/>
      <c r="AN177" s="17">
        <v>0.34028971998518298</v>
      </c>
      <c r="AO177" s="17">
        <v>0.31634630276806702</v>
      </c>
      <c r="AP177" s="17">
        <v>0.30709060815168998</v>
      </c>
      <c r="AQ177" s="17">
        <v>0.32526410849857701</v>
      </c>
      <c r="AR177" s="17"/>
      <c r="AS177" s="17">
        <v>0.386018345738111</v>
      </c>
      <c r="AT177" s="17">
        <v>0.243169912182223</v>
      </c>
    </row>
    <row r="178" spans="2:46" x14ac:dyDescent="0.5">
      <c r="B178" t="s">
        <v>157</v>
      </c>
      <c r="C178" s="17">
        <v>0.353164019134383</v>
      </c>
      <c r="D178" s="17">
        <v>0.35165668769900699</v>
      </c>
      <c r="E178" s="17">
        <v>0.35609249774593199</v>
      </c>
      <c r="F178" s="17"/>
      <c r="G178" s="17">
        <v>0.34628986851415899</v>
      </c>
      <c r="H178" s="17">
        <v>0.41502392274356897</v>
      </c>
      <c r="I178" s="17">
        <v>0.37137184430486397</v>
      </c>
      <c r="J178" s="17">
        <v>0.337045142537376</v>
      </c>
      <c r="K178" s="17">
        <v>0.42514586607076899</v>
      </c>
      <c r="L178" s="17">
        <v>0.38399768103119503</v>
      </c>
      <c r="M178" s="17">
        <v>0.31604812534166798</v>
      </c>
      <c r="N178" s="17">
        <v>0.40054998369573402</v>
      </c>
      <c r="O178" s="17">
        <v>0.30278713741945801</v>
      </c>
      <c r="P178" s="17">
        <v>0.30400201288888501</v>
      </c>
      <c r="Q178" s="17">
        <v>0.298073121555124</v>
      </c>
      <c r="R178" s="17">
        <v>0.31612632732373103</v>
      </c>
      <c r="S178" s="17"/>
      <c r="T178" s="17">
        <v>0.38784706662504098</v>
      </c>
      <c r="U178" s="17">
        <v>0.33515141017406502</v>
      </c>
      <c r="V178" s="17">
        <v>0.36924849003993199</v>
      </c>
      <c r="W178" s="17">
        <v>0.32177159609960299</v>
      </c>
      <c r="X178" s="17"/>
      <c r="Y178" s="17">
        <v>0.39881168599573702</v>
      </c>
      <c r="Z178" s="17">
        <v>0.40658100402814801</v>
      </c>
      <c r="AA178" s="17">
        <v>0.346752761840732</v>
      </c>
      <c r="AB178" s="17">
        <v>0.35440326378020098</v>
      </c>
      <c r="AC178" s="17">
        <v>0.33411917692626197</v>
      </c>
      <c r="AD178" s="17">
        <v>0.29618622949399298</v>
      </c>
      <c r="AE178" s="17"/>
      <c r="AF178" s="17">
        <v>0.29052588994311401</v>
      </c>
      <c r="AG178" s="17">
        <v>0.40062880079206797</v>
      </c>
      <c r="AH178" s="17">
        <v>0.36831959648795198</v>
      </c>
      <c r="AI178" s="17"/>
      <c r="AJ178" s="17">
        <v>0.389218808721354</v>
      </c>
      <c r="AK178" s="17">
        <v>0.37327037986497202</v>
      </c>
      <c r="AL178" s="17">
        <v>0.29895805839542799</v>
      </c>
      <c r="AM178" s="17"/>
      <c r="AN178" s="17">
        <v>0.35404146528871799</v>
      </c>
      <c r="AO178" s="17">
        <v>0.37988504038994497</v>
      </c>
      <c r="AP178" s="17">
        <v>0.36166987689680902</v>
      </c>
      <c r="AQ178" s="17">
        <v>0.35750281728534</v>
      </c>
      <c r="AR178" s="17"/>
      <c r="AS178" s="17">
        <v>0.33200609549454702</v>
      </c>
      <c r="AT178" s="17">
        <v>0.31112994925452597</v>
      </c>
    </row>
    <row r="179" spans="2:46" x14ac:dyDescent="0.5">
      <c r="B179" t="s">
        <v>158</v>
      </c>
      <c r="C179" s="17">
        <v>0.180890762391478</v>
      </c>
      <c r="D179" s="17">
        <v>0.19589512870325199</v>
      </c>
      <c r="E179" s="17">
        <v>0.16733876789390301</v>
      </c>
      <c r="F179" s="17"/>
      <c r="G179" s="17">
        <v>0.15281087122624201</v>
      </c>
      <c r="H179" s="17">
        <v>0.202971956907256</v>
      </c>
      <c r="I179" s="17">
        <v>0.20340540693669201</v>
      </c>
      <c r="J179" s="17">
        <v>0.23031646530650199</v>
      </c>
      <c r="K179" s="17">
        <v>0.17003596222688699</v>
      </c>
      <c r="L179" s="17">
        <v>0.18998330112086201</v>
      </c>
      <c r="M179" s="17">
        <v>0.16503471313368401</v>
      </c>
      <c r="N179" s="17">
        <v>0.14608144061124401</v>
      </c>
      <c r="O179" s="17">
        <v>0.19967663283054199</v>
      </c>
      <c r="P179" s="17">
        <v>0.18959528440082901</v>
      </c>
      <c r="Q179" s="17">
        <v>9.7779212624475406E-2</v>
      </c>
      <c r="R179" s="17">
        <v>0.13852462099218499</v>
      </c>
      <c r="S179" s="17"/>
      <c r="T179" s="17">
        <v>0.18982218404840301</v>
      </c>
      <c r="U179" s="17">
        <v>0.213725487887579</v>
      </c>
      <c r="V179" s="17">
        <v>0.173517685635276</v>
      </c>
      <c r="W179" s="17">
        <v>0.14145110875200401</v>
      </c>
      <c r="X179" s="17"/>
      <c r="Y179" s="17">
        <v>0.117068957642537</v>
      </c>
      <c r="Z179" s="17">
        <v>0.12525386900010901</v>
      </c>
      <c r="AA179" s="17">
        <v>0.14390453541100201</v>
      </c>
      <c r="AB179" s="17">
        <v>0.19772194317452699</v>
      </c>
      <c r="AC179" s="17">
        <v>0.18417331619126201</v>
      </c>
      <c r="AD179" s="17">
        <v>0.28302948073767198</v>
      </c>
      <c r="AE179" s="17"/>
      <c r="AF179" s="17">
        <v>0.26392661395403699</v>
      </c>
      <c r="AG179" s="17">
        <v>0.23162163873644101</v>
      </c>
      <c r="AH179" s="17">
        <v>0.15369219610353699</v>
      </c>
      <c r="AI179" s="17"/>
      <c r="AJ179" s="17">
        <v>0.15641775301963701</v>
      </c>
      <c r="AK179" s="17">
        <v>0.16107010713869399</v>
      </c>
      <c r="AL179" s="17">
        <v>0.220628489765506</v>
      </c>
      <c r="AM179" s="17"/>
      <c r="AN179" s="17">
        <v>0.19403039688614299</v>
      </c>
      <c r="AO179" s="17">
        <v>0.18478358633726899</v>
      </c>
      <c r="AP179" s="17">
        <v>0.199207181586635</v>
      </c>
      <c r="AQ179" s="17">
        <v>0.138474108573231</v>
      </c>
      <c r="AR179" s="17"/>
      <c r="AS179" s="17">
        <v>0.181243453255161</v>
      </c>
      <c r="AT179" s="17">
        <v>0.27145691313096199</v>
      </c>
    </row>
    <row r="180" spans="2:46" x14ac:dyDescent="0.5">
      <c r="B180" t="s">
        <v>159</v>
      </c>
      <c r="C180" s="17">
        <v>3.6627872325405098E-2</v>
      </c>
      <c r="D180" s="17">
        <v>4.5455107706472903E-2</v>
      </c>
      <c r="E180" s="17">
        <v>2.8242472819936599E-2</v>
      </c>
      <c r="F180" s="17"/>
      <c r="G180" s="17">
        <v>2.7404090927282101E-2</v>
      </c>
      <c r="H180" s="17">
        <v>3.05502139709782E-2</v>
      </c>
      <c r="I180" s="17">
        <v>4.43238572520534E-2</v>
      </c>
      <c r="J180" s="17">
        <v>6.1128475367048199E-2</v>
      </c>
      <c r="K180" s="17">
        <v>3.7559100387557297E-2</v>
      </c>
      <c r="L180" s="17">
        <v>2.56681374006669E-2</v>
      </c>
      <c r="M180" s="17">
        <v>3.9803474317197399E-2</v>
      </c>
      <c r="N180" s="17">
        <v>1.6385092615503999E-2</v>
      </c>
      <c r="O180" s="17">
        <v>2.6619073017495099E-2</v>
      </c>
      <c r="P180" s="17">
        <v>4.3799058979206697E-2</v>
      </c>
      <c r="Q180" s="17">
        <v>3.9561159948872597E-2</v>
      </c>
      <c r="R180" s="17">
        <v>7.1902154282458303E-2</v>
      </c>
      <c r="S180" s="17"/>
      <c r="T180" s="17">
        <v>4.4243375908662202E-2</v>
      </c>
      <c r="U180" s="17">
        <v>3.22651740654245E-2</v>
      </c>
      <c r="V180" s="17">
        <v>3.8098778517919998E-2</v>
      </c>
      <c r="W180" s="17">
        <v>3.1253551573107899E-2</v>
      </c>
      <c r="X180" s="17"/>
      <c r="Y180" s="17">
        <v>2.3518104659677699E-2</v>
      </c>
      <c r="Z180" s="17">
        <v>2.0564246754743599E-2</v>
      </c>
      <c r="AA180" s="17">
        <v>2.8994680981783299E-2</v>
      </c>
      <c r="AB180" s="17">
        <v>3.8763764374444301E-2</v>
      </c>
      <c r="AC180" s="17">
        <v>5.8548088114417002E-2</v>
      </c>
      <c r="AD180" s="17">
        <v>4.8247068895811498E-2</v>
      </c>
      <c r="AE180" s="17"/>
      <c r="AF180" s="17">
        <v>4.8455769007923997E-2</v>
      </c>
      <c r="AG180" s="17">
        <v>4.1534002213792803E-2</v>
      </c>
      <c r="AH180" s="17">
        <v>3.2898718772996403E-2</v>
      </c>
      <c r="AI180" s="17"/>
      <c r="AJ180" s="17">
        <v>3.7029464995928303E-2</v>
      </c>
      <c r="AK180" s="17">
        <v>2.5985635742916999E-2</v>
      </c>
      <c r="AL180" s="17">
        <v>4.1206702838477903E-2</v>
      </c>
      <c r="AM180" s="17"/>
      <c r="AN180" s="17">
        <v>2.7337703349153499E-2</v>
      </c>
      <c r="AO180" s="17">
        <v>5.4238363154363603E-2</v>
      </c>
      <c r="AP180" s="17">
        <v>5.8707709314700401E-2</v>
      </c>
      <c r="AQ180" s="17">
        <v>3.4720613641053999E-2</v>
      </c>
      <c r="AR180" s="17"/>
      <c r="AS180" s="17">
        <v>3.4477955845658298E-2</v>
      </c>
      <c r="AT180" s="17">
        <v>3.39916091454198E-2</v>
      </c>
    </row>
    <row r="181" spans="2:46" x14ac:dyDescent="0.5">
      <c r="B181" t="s">
        <v>147</v>
      </c>
      <c r="C181" s="17">
        <v>0.10186361087389199</v>
      </c>
      <c r="D181" s="17">
        <v>7.34660252330845E-2</v>
      </c>
      <c r="E181" s="17">
        <v>0.128857767116934</v>
      </c>
      <c r="F181" s="17"/>
      <c r="G181" s="17">
        <v>9.9372978925788197E-2</v>
      </c>
      <c r="H181" s="17">
        <v>0.102891656043005</v>
      </c>
      <c r="I181" s="17">
        <v>9.8437936660086198E-2</v>
      </c>
      <c r="J181" s="17">
        <v>8.9090270111265898E-2</v>
      </c>
      <c r="K181" s="17">
        <v>0.10749574974798499</v>
      </c>
      <c r="L181" s="17">
        <v>8.7084274067869005E-2</v>
      </c>
      <c r="M181" s="17">
        <v>0.101795886795357</v>
      </c>
      <c r="N181" s="17">
        <v>0.113168870147525</v>
      </c>
      <c r="O181" s="17">
        <v>0.110741450318929</v>
      </c>
      <c r="P181" s="17">
        <v>9.9382037160477096E-2</v>
      </c>
      <c r="Q181" s="17">
        <v>0.101565669116915</v>
      </c>
      <c r="R181" s="17">
        <v>0.14820330503575099</v>
      </c>
      <c r="S181" s="17"/>
      <c r="T181" s="17">
        <v>7.3955279080548705E-2</v>
      </c>
      <c r="U181" s="17">
        <v>0.107514317964628</v>
      </c>
      <c r="V181" s="17">
        <v>8.3472488577265996E-2</v>
      </c>
      <c r="W181" s="17">
        <v>0.137504845157191</v>
      </c>
      <c r="X181" s="17"/>
      <c r="Y181" s="17">
        <v>8.1248918981206897E-2</v>
      </c>
      <c r="Z181" s="17">
        <v>7.5775212848315995E-2</v>
      </c>
      <c r="AA181" s="17">
        <v>0.126129349394699</v>
      </c>
      <c r="AB181" s="17">
        <v>0.110918648673241</v>
      </c>
      <c r="AC181" s="17">
        <v>0.11133859423537</v>
      </c>
      <c r="AD181" s="17">
        <v>0.103394231513942</v>
      </c>
      <c r="AE181" s="17"/>
      <c r="AF181" s="17">
        <v>0.106190570120346</v>
      </c>
      <c r="AG181" s="17">
        <v>7.0646631693634193E-2</v>
      </c>
      <c r="AH181" s="17">
        <v>0.102563901416408</v>
      </c>
      <c r="AI181" s="17"/>
      <c r="AJ181" s="17">
        <v>7.3757637019879405E-2</v>
      </c>
      <c r="AK181" s="17">
        <v>0.118125952130095</v>
      </c>
      <c r="AL181" s="17">
        <v>0.12888729636264401</v>
      </c>
      <c r="AM181" s="17"/>
      <c r="AN181" s="17">
        <v>8.43007144908028E-2</v>
      </c>
      <c r="AO181" s="17">
        <v>6.4746707350354205E-2</v>
      </c>
      <c r="AP181" s="17">
        <v>7.3324624050165599E-2</v>
      </c>
      <c r="AQ181" s="17">
        <v>0.14403835200179901</v>
      </c>
      <c r="AR181" s="17"/>
      <c r="AS181" s="17">
        <v>6.6254149666522405E-2</v>
      </c>
      <c r="AT181" s="17">
        <v>0.140251616286869</v>
      </c>
    </row>
    <row r="182" spans="2:46" x14ac:dyDescent="0.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row>
    <row r="183" spans="2:46" x14ac:dyDescent="0.5">
      <c r="B183" s="6" t="s">
        <v>169</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row>
    <row r="184" spans="2:46" x14ac:dyDescent="0.5">
      <c r="B184" s="24" t="s">
        <v>64</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row>
    <row r="185" spans="2:46" x14ac:dyDescent="0.5">
      <c r="B185" t="s">
        <v>87</v>
      </c>
      <c r="C185" s="17">
        <v>0.370427795796963</v>
      </c>
      <c r="D185" s="17">
        <v>0.352551382920819</v>
      </c>
      <c r="E185" s="17">
        <v>0.38604003187673303</v>
      </c>
      <c r="F185" s="17"/>
      <c r="G185" s="17">
        <v>0.38677156575691202</v>
      </c>
      <c r="H185" s="17">
        <v>0.30258138690036601</v>
      </c>
      <c r="I185" s="17">
        <v>0.37551562905193903</v>
      </c>
      <c r="J185" s="17">
        <v>0.34463396584447398</v>
      </c>
      <c r="K185" s="17">
        <v>0.32624994031885901</v>
      </c>
      <c r="L185" s="17">
        <v>0.33835781469857801</v>
      </c>
      <c r="M185" s="17">
        <v>0.43899825281981197</v>
      </c>
      <c r="N185" s="17">
        <v>0.35514960523191202</v>
      </c>
      <c r="O185" s="17">
        <v>0.38981033622712302</v>
      </c>
      <c r="P185" s="17">
        <v>0.38610642398460099</v>
      </c>
      <c r="Q185" s="17">
        <v>0.48514500152008799</v>
      </c>
      <c r="R185" s="17">
        <v>0.379208734808337</v>
      </c>
      <c r="S185" s="17"/>
      <c r="T185" s="17">
        <v>0.33009036730466002</v>
      </c>
      <c r="U185" s="17">
        <v>0.35146675309269099</v>
      </c>
      <c r="V185" s="17">
        <v>0.40713983485281702</v>
      </c>
      <c r="W185" s="17">
        <v>0.40451522652857202</v>
      </c>
      <c r="X185" s="17"/>
      <c r="Y185" s="17">
        <v>0.32294134662697299</v>
      </c>
      <c r="Z185" s="17">
        <v>0.365440557690769</v>
      </c>
      <c r="AA185" s="17">
        <v>0.38797179521770903</v>
      </c>
      <c r="AB185" s="17">
        <v>0.388396986888153</v>
      </c>
      <c r="AC185" s="17">
        <v>0.41813708283879403</v>
      </c>
      <c r="AD185" s="17">
        <v>0.345179789664535</v>
      </c>
      <c r="AE185" s="17"/>
      <c r="AF185" s="17">
        <v>0.35651372275228299</v>
      </c>
      <c r="AG185" s="17">
        <v>0.318684327114171</v>
      </c>
      <c r="AH185" s="17">
        <v>0.377689719301259</v>
      </c>
      <c r="AI185" s="17"/>
      <c r="AJ185" s="17">
        <v>0.36605339224439598</v>
      </c>
      <c r="AK185" s="17">
        <v>0.37693912081243802</v>
      </c>
      <c r="AL185" s="17">
        <v>0.37273537858668399</v>
      </c>
      <c r="AM185" s="17"/>
      <c r="AN185" s="17">
        <v>0.39063420437326102</v>
      </c>
      <c r="AO185" s="17">
        <v>0.327449987957454</v>
      </c>
      <c r="AP185" s="17">
        <v>0.33512936109713198</v>
      </c>
      <c r="AQ185" s="17">
        <v>0.38520570539707</v>
      </c>
      <c r="AR185" s="17"/>
      <c r="AS185" s="17">
        <v>0.36974274636770299</v>
      </c>
      <c r="AT185" s="17">
        <v>0.38499581908625602</v>
      </c>
    </row>
    <row r="186" spans="2:46" x14ac:dyDescent="0.5">
      <c r="B186" t="s">
        <v>166</v>
      </c>
      <c r="C186" s="17">
        <v>0.318593446027504</v>
      </c>
      <c r="D186" s="17">
        <v>0.30620135909795199</v>
      </c>
      <c r="E186" s="17">
        <v>0.33127379951411301</v>
      </c>
      <c r="F186" s="17"/>
      <c r="G186" s="17">
        <v>0.285962384663771</v>
      </c>
      <c r="H186" s="17">
        <v>0.35419109072485899</v>
      </c>
      <c r="I186" s="17">
        <v>0.28863535426469</v>
      </c>
      <c r="J186" s="17">
        <v>0.32091151420223502</v>
      </c>
      <c r="K186" s="17">
        <v>0.378388910934363</v>
      </c>
      <c r="L186" s="17">
        <v>0.32603250077125701</v>
      </c>
      <c r="M186" s="17">
        <v>0.282547467191891</v>
      </c>
      <c r="N186" s="17">
        <v>0.43326836296542898</v>
      </c>
      <c r="O186" s="17">
        <v>0.317434356400422</v>
      </c>
      <c r="P186" s="17">
        <v>0.27202824360792199</v>
      </c>
      <c r="Q186" s="17">
        <v>0.26673067880386298</v>
      </c>
      <c r="R186" s="17">
        <v>0.401058476737437</v>
      </c>
      <c r="S186" s="17"/>
      <c r="T186" s="17">
        <v>0.350848918283375</v>
      </c>
      <c r="U186" s="17">
        <v>0.31743823828895101</v>
      </c>
      <c r="V186" s="17">
        <v>0.29900890899335802</v>
      </c>
      <c r="W186" s="17">
        <v>0.30257949518444399</v>
      </c>
      <c r="X186" s="17"/>
      <c r="Y186" s="17">
        <v>0.30837490654064598</v>
      </c>
      <c r="Z186" s="17">
        <v>0.33131114554784202</v>
      </c>
      <c r="AA186" s="17">
        <v>0.33636439342246699</v>
      </c>
      <c r="AB186" s="17">
        <v>0.30940038069356002</v>
      </c>
      <c r="AC186" s="17">
        <v>0.32638391681165302</v>
      </c>
      <c r="AD186" s="17">
        <v>0.30275134133989801</v>
      </c>
      <c r="AE186" s="17"/>
      <c r="AF186" s="17">
        <v>0.32541148607220899</v>
      </c>
      <c r="AG186" s="17">
        <v>0.28310187241700302</v>
      </c>
      <c r="AH186" s="17">
        <v>0.31884028507407203</v>
      </c>
      <c r="AI186" s="17"/>
      <c r="AJ186" s="17">
        <v>0.32489622908999299</v>
      </c>
      <c r="AK186" s="17">
        <v>0.31400805925670799</v>
      </c>
      <c r="AL186" s="17">
        <v>0.31298100373575699</v>
      </c>
      <c r="AM186" s="17"/>
      <c r="AN186" s="17">
        <v>0.33144353201516702</v>
      </c>
      <c r="AO186" s="17">
        <v>0.303936875317739</v>
      </c>
      <c r="AP186" s="17">
        <v>0.30921845657423302</v>
      </c>
      <c r="AQ186" s="17">
        <v>0.30612325687710601</v>
      </c>
      <c r="AR186" s="17"/>
      <c r="AS186" s="17">
        <v>0.35567085298901602</v>
      </c>
      <c r="AT186" s="17">
        <v>0.30633622205338801</v>
      </c>
    </row>
    <row r="187" spans="2:46" x14ac:dyDescent="0.5">
      <c r="B187" t="s">
        <v>89</v>
      </c>
      <c r="C187" s="17">
        <v>0.18137517172273801</v>
      </c>
      <c r="D187" s="17">
        <v>0.19259950431093201</v>
      </c>
      <c r="E187" s="17">
        <v>0.17087448137394801</v>
      </c>
      <c r="F187" s="17"/>
      <c r="G187" s="17">
        <v>0.199049358466697</v>
      </c>
      <c r="H187" s="17">
        <v>0.206426463088414</v>
      </c>
      <c r="I187" s="17">
        <v>0.19035515704341799</v>
      </c>
      <c r="J187" s="17">
        <v>0.185388584444593</v>
      </c>
      <c r="K187" s="17">
        <v>0.201515041103073</v>
      </c>
      <c r="L187" s="17">
        <v>0.200525700967147</v>
      </c>
      <c r="M187" s="17">
        <v>0.14819697606995799</v>
      </c>
      <c r="N187" s="17">
        <v>0.13060355525866299</v>
      </c>
      <c r="O187" s="17">
        <v>0.15859865043171301</v>
      </c>
      <c r="P187" s="17">
        <v>0.20928909098262199</v>
      </c>
      <c r="Q187" s="17">
        <v>0.103432183950371</v>
      </c>
      <c r="R187" s="17">
        <v>0.13623666293103501</v>
      </c>
      <c r="S187" s="17"/>
      <c r="T187" s="17">
        <v>0.173259423237628</v>
      </c>
      <c r="U187" s="17">
        <v>0.18146829559439701</v>
      </c>
      <c r="V187" s="17">
        <v>0.191239991536336</v>
      </c>
      <c r="W187" s="17">
        <v>0.17737964923229901</v>
      </c>
      <c r="X187" s="17"/>
      <c r="Y187" s="17">
        <v>0.21216913352406699</v>
      </c>
      <c r="Z187" s="17">
        <v>0.180190336682028</v>
      </c>
      <c r="AA187" s="17">
        <v>0.172972550665875</v>
      </c>
      <c r="AB187" s="17">
        <v>0.17160518591208199</v>
      </c>
      <c r="AC187" s="17">
        <v>0.132295533430833</v>
      </c>
      <c r="AD187" s="17">
        <v>0.20957247809385199</v>
      </c>
      <c r="AE187" s="17"/>
      <c r="AF187" s="17">
        <v>0.19254020601952401</v>
      </c>
      <c r="AG187" s="17">
        <v>0.20151138541017499</v>
      </c>
      <c r="AH187" s="17">
        <v>0.17688534338284001</v>
      </c>
      <c r="AI187" s="17"/>
      <c r="AJ187" s="17">
        <v>0.185819714300482</v>
      </c>
      <c r="AK187" s="17">
        <v>0.182373852557528</v>
      </c>
      <c r="AL187" s="17">
        <v>0.17539891881851299</v>
      </c>
      <c r="AM187" s="17"/>
      <c r="AN187" s="17">
        <v>0.16528542620442099</v>
      </c>
      <c r="AO187" s="17">
        <v>0.236382903995318</v>
      </c>
      <c r="AP187" s="17">
        <v>0.19886205590293099</v>
      </c>
      <c r="AQ187" s="17">
        <v>0.181466247288048</v>
      </c>
      <c r="AR187" s="17"/>
      <c r="AS187" s="17">
        <v>0.20256351678732601</v>
      </c>
      <c r="AT187" s="17">
        <v>0.203796393911018</v>
      </c>
    </row>
    <row r="188" spans="2:46" x14ac:dyDescent="0.5">
      <c r="B188" t="s">
        <v>167</v>
      </c>
      <c r="C188" s="17">
        <v>7.4414633182696893E-2</v>
      </c>
      <c r="D188" s="17">
        <v>9.09721265786336E-2</v>
      </c>
      <c r="E188" s="17">
        <v>5.8719665374246E-2</v>
      </c>
      <c r="F188" s="17"/>
      <c r="G188" s="17">
        <v>7.4558686621089096E-2</v>
      </c>
      <c r="H188" s="17">
        <v>8.12065263799783E-2</v>
      </c>
      <c r="I188" s="17">
        <v>0.100431939249938</v>
      </c>
      <c r="J188" s="17">
        <v>8.0690130542346902E-2</v>
      </c>
      <c r="K188" s="17">
        <v>5.1426450957264697E-2</v>
      </c>
      <c r="L188" s="17">
        <v>7.4463014010159895E-2</v>
      </c>
      <c r="M188" s="17">
        <v>6.7798525354897193E-2</v>
      </c>
      <c r="N188" s="17">
        <v>2.3743591213239601E-2</v>
      </c>
      <c r="O188" s="17">
        <v>9.1400870799827796E-2</v>
      </c>
      <c r="P188" s="17">
        <v>6.1248681063565E-2</v>
      </c>
      <c r="Q188" s="17">
        <v>9.7824227045432505E-2</v>
      </c>
      <c r="R188" s="17">
        <v>3.2889691662192799E-2</v>
      </c>
      <c r="S188" s="17"/>
      <c r="T188" s="17">
        <v>9.3924942477088699E-2</v>
      </c>
      <c r="U188" s="17">
        <v>8.5196288173835302E-2</v>
      </c>
      <c r="V188" s="17">
        <v>6.6516868458730893E-2</v>
      </c>
      <c r="W188" s="17">
        <v>4.9573814960862099E-2</v>
      </c>
      <c r="X188" s="17"/>
      <c r="Y188" s="17">
        <v>0.105147170526491</v>
      </c>
      <c r="Z188" s="17">
        <v>5.3539129768086897E-2</v>
      </c>
      <c r="AA188" s="17">
        <v>4.0003561958315302E-2</v>
      </c>
      <c r="AB188" s="17">
        <v>8.8316289564912998E-2</v>
      </c>
      <c r="AC188" s="17">
        <v>6.6295968346609196E-2</v>
      </c>
      <c r="AD188" s="17">
        <v>9.3245689170169593E-2</v>
      </c>
      <c r="AE188" s="17"/>
      <c r="AF188" s="17">
        <v>8.8158738492525604E-2</v>
      </c>
      <c r="AG188" s="17">
        <v>0.132967638289543</v>
      </c>
      <c r="AH188" s="17">
        <v>6.6776029093534806E-2</v>
      </c>
      <c r="AI188" s="17"/>
      <c r="AJ188" s="17">
        <v>6.6181397613172196E-2</v>
      </c>
      <c r="AK188" s="17">
        <v>7.2125233530815E-2</v>
      </c>
      <c r="AL188" s="17">
        <v>8.5694839341835596E-2</v>
      </c>
      <c r="AM188" s="17"/>
      <c r="AN188" s="17">
        <v>7.0165568008673102E-2</v>
      </c>
      <c r="AO188" s="17">
        <v>9.0688817523149098E-2</v>
      </c>
      <c r="AP188" s="17">
        <v>9.68501063447159E-2</v>
      </c>
      <c r="AQ188" s="17">
        <v>6.5609275638374306E-2</v>
      </c>
      <c r="AR188" s="17"/>
      <c r="AS188" s="17">
        <v>1.93056682042363E-2</v>
      </c>
      <c r="AT188" s="17">
        <v>6.4631383580225299E-2</v>
      </c>
    </row>
    <row r="189" spans="2:46" x14ac:dyDescent="0.5">
      <c r="B189" t="s">
        <v>91</v>
      </c>
      <c r="C189" s="17">
        <v>2.27981073020419E-2</v>
      </c>
      <c r="D189" s="17">
        <v>3.0867208707095799E-2</v>
      </c>
      <c r="E189" s="17">
        <v>1.5069730943647599E-2</v>
      </c>
      <c r="F189" s="17"/>
      <c r="G189" s="17">
        <v>1.6905394487294698E-2</v>
      </c>
      <c r="H189" s="17">
        <v>2.0095925393174199E-2</v>
      </c>
      <c r="I189" s="17">
        <v>1.9976894251477501E-2</v>
      </c>
      <c r="J189" s="17">
        <v>3.8916164550040003E-2</v>
      </c>
      <c r="K189" s="17">
        <v>3.28593603937571E-2</v>
      </c>
      <c r="L189" s="17">
        <v>3.0714157606519701E-2</v>
      </c>
      <c r="M189" s="17">
        <v>2.0848748402687901E-2</v>
      </c>
      <c r="N189" s="17">
        <v>1.5986216141134199E-2</v>
      </c>
      <c r="O189" s="17">
        <v>1.84279925929756E-2</v>
      </c>
      <c r="P189" s="17">
        <v>2.92316252302924E-2</v>
      </c>
      <c r="Q189" s="17">
        <v>7.7099355363443103E-3</v>
      </c>
      <c r="R189" s="17">
        <v>1.02343069246428E-2</v>
      </c>
      <c r="S189" s="17"/>
      <c r="T189" s="17">
        <v>2.6330643431925E-2</v>
      </c>
      <c r="U189" s="17">
        <v>2.4874807682469999E-2</v>
      </c>
      <c r="V189" s="17">
        <v>1.7837733233405598E-2</v>
      </c>
      <c r="W189" s="17">
        <v>2.1705951315291402E-2</v>
      </c>
      <c r="X189" s="17"/>
      <c r="Y189" s="17">
        <v>1.87633815408468E-2</v>
      </c>
      <c r="Z189" s="17">
        <v>2.3832401384767599E-2</v>
      </c>
      <c r="AA189" s="17">
        <v>2.09521353507695E-2</v>
      </c>
      <c r="AB189" s="17">
        <v>1.17938458197422E-2</v>
      </c>
      <c r="AC189" s="17">
        <v>3.4106938124606599E-2</v>
      </c>
      <c r="AD189" s="17">
        <v>2.7486592280957001E-2</v>
      </c>
      <c r="AE189" s="17"/>
      <c r="AF189" s="17">
        <v>2.0941576379024399E-2</v>
      </c>
      <c r="AG189" s="17">
        <v>4.2968359352081403E-2</v>
      </c>
      <c r="AH189" s="17">
        <v>2.2073861473290501E-2</v>
      </c>
      <c r="AI189" s="17"/>
      <c r="AJ189" s="17">
        <v>2.8369854685876099E-2</v>
      </c>
      <c r="AK189" s="17">
        <v>2.26379024885194E-2</v>
      </c>
      <c r="AL189" s="17">
        <v>1.59797129841804E-2</v>
      </c>
      <c r="AM189" s="17"/>
      <c r="AN189" s="17">
        <v>2.27760026524568E-2</v>
      </c>
      <c r="AO189" s="17">
        <v>2.97692273810173E-2</v>
      </c>
      <c r="AP189" s="17">
        <v>3.6409879252485199E-2</v>
      </c>
      <c r="AQ189" s="17">
        <v>1.04652170183163E-2</v>
      </c>
      <c r="AR189" s="17"/>
      <c r="AS189" s="17">
        <v>3.2898463841415898E-2</v>
      </c>
      <c r="AT189" s="17">
        <v>1.26788792656536E-2</v>
      </c>
    </row>
    <row r="190" spans="2:46" x14ac:dyDescent="0.5">
      <c r="B190" t="s">
        <v>92</v>
      </c>
      <c r="C190" s="17">
        <v>3.23908459680557E-2</v>
      </c>
      <c r="D190" s="17">
        <v>2.6808418384567399E-2</v>
      </c>
      <c r="E190" s="17">
        <v>3.8022290917313101E-2</v>
      </c>
      <c r="F190" s="17"/>
      <c r="G190" s="17">
        <v>3.6752610004236498E-2</v>
      </c>
      <c r="H190" s="17">
        <v>3.5498607513208102E-2</v>
      </c>
      <c r="I190" s="17">
        <v>2.5085026138537799E-2</v>
      </c>
      <c r="J190" s="17">
        <v>2.9459640416309898E-2</v>
      </c>
      <c r="K190" s="17">
        <v>9.5602962926823205E-3</v>
      </c>
      <c r="L190" s="17">
        <v>2.99068119463387E-2</v>
      </c>
      <c r="M190" s="17">
        <v>4.1610030160753E-2</v>
      </c>
      <c r="N190" s="17">
        <v>4.1248669189622E-2</v>
      </c>
      <c r="O190" s="17">
        <v>2.4327793547938001E-2</v>
      </c>
      <c r="P190" s="17">
        <v>4.2095935130996999E-2</v>
      </c>
      <c r="Q190" s="17">
        <v>3.91579731439008E-2</v>
      </c>
      <c r="R190" s="17">
        <v>4.0372126936355501E-2</v>
      </c>
      <c r="S190" s="17"/>
      <c r="T190" s="17">
        <v>2.55457052653233E-2</v>
      </c>
      <c r="U190" s="17">
        <v>3.9555617167655099E-2</v>
      </c>
      <c r="V190" s="17">
        <v>1.8256662925352701E-2</v>
      </c>
      <c r="W190" s="17">
        <v>4.4245862778531403E-2</v>
      </c>
      <c r="X190" s="17"/>
      <c r="Y190" s="17">
        <v>3.2604061240976701E-2</v>
      </c>
      <c r="Z190" s="17">
        <v>4.5686428926506199E-2</v>
      </c>
      <c r="AA190" s="17">
        <v>4.1735563384864303E-2</v>
      </c>
      <c r="AB190" s="17">
        <v>3.04873111215497E-2</v>
      </c>
      <c r="AC190" s="17">
        <v>2.2780560447504199E-2</v>
      </c>
      <c r="AD190" s="17">
        <v>2.1764109450587599E-2</v>
      </c>
      <c r="AE190" s="17"/>
      <c r="AF190" s="17">
        <v>1.6434270284434501E-2</v>
      </c>
      <c r="AG190" s="17">
        <v>2.07664174170267E-2</v>
      </c>
      <c r="AH190" s="17">
        <v>3.7734761675003801E-2</v>
      </c>
      <c r="AI190" s="17"/>
      <c r="AJ190" s="17">
        <v>2.8679412066080701E-2</v>
      </c>
      <c r="AK190" s="17">
        <v>3.1915831353992299E-2</v>
      </c>
      <c r="AL190" s="17">
        <v>3.7210146533030897E-2</v>
      </c>
      <c r="AM190" s="17"/>
      <c r="AN190" s="17">
        <v>1.9695266746021799E-2</v>
      </c>
      <c r="AO190" s="17">
        <v>1.17721878253228E-2</v>
      </c>
      <c r="AP190" s="17">
        <v>2.3530140828503299E-2</v>
      </c>
      <c r="AQ190" s="17">
        <v>5.1130297781084903E-2</v>
      </c>
      <c r="AR190" s="17"/>
      <c r="AS190" s="17">
        <v>1.9818751810302501E-2</v>
      </c>
      <c r="AT190" s="17">
        <v>2.7561302103459299E-2</v>
      </c>
    </row>
    <row r="191" spans="2:46" x14ac:dyDescent="0.5">
      <c r="B191" t="s">
        <v>93</v>
      </c>
      <c r="C191" s="17">
        <v>0.689021241824467</v>
      </c>
      <c r="D191" s="17">
        <v>0.65875274201877099</v>
      </c>
      <c r="E191" s="17">
        <v>0.71731383139084504</v>
      </c>
      <c r="F191" s="17"/>
      <c r="G191" s="17">
        <v>0.67273395042068296</v>
      </c>
      <c r="H191" s="17">
        <v>0.65677247762522595</v>
      </c>
      <c r="I191" s="17">
        <v>0.66415098331662903</v>
      </c>
      <c r="J191" s="17">
        <v>0.66554548004670999</v>
      </c>
      <c r="K191" s="17">
        <v>0.70463885125322301</v>
      </c>
      <c r="L191" s="17">
        <v>0.66439031546983496</v>
      </c>
      <c r="M191" s="17">
        <v>0.72154572001170403</v>
      </c>
      <c r="N191" s="17">
        <v>0.788417968197341</v>
      </c>
      <c r="O191" s="17">
        <v>0.70724469262754497</v>
      </c>
      <c r="P191" s="17">
        <v>0.65813466759252304</v>
      </c>
      <c r="Q191" s="17">
        <v>0.75187568032395202</v>
      </c>
      <c r="R191" s="17">
        <v>0.78026721154577405</v>
      </c>
      <c r="S191" s="17"/>
      <c r="T191" s="17">
        <v>0.68093928558803496</v>
      </c>
      <c r="U191" s="17">
        <v>0.66890499138164194</v>
      </c>
      <c r="V191" s="17">
        <v>0.70614874384617499</v>
      </c>
      <c r="W191" s="17">
        <v>0.70709472171301602</v>
      </c>
      <c r="X191" s="17"/>
      <c r="Y191" s="17">
        <v>0.63131625316761897</v>
      </c>
      <c r="Z191" s="17">
        <v>0.69675170323861102</v>
      </c>
      <c r="AA191" s="17">
        <v>0.72433618864017602</v>
      </c>
      <c r="AB191" s="17">
        <v>0.69779736758171296</v>
      </c>
      <c r="AC191" s="17">
        <v>0.74452099965044705</v>
      </c>
      <c r="AD191" s="17">
        <v>0.647931131004434</v>
      </c>
      <c r="AE191" s="17"/>
      <c r="AF191" s="17">
        <v>0.68192520882449204</v>
      </c>
      <c r="AG191" s="17">
        <v>0.60178619953117396</v>
      </c>
      <c r="AH191" s="17">
        <v>0.69653000437533097</v>
      </c>
      <c r="AI191" s="17"/>
      <c r="AJ191" s="17">
        <v>0.69094962133438897</v>
      </c>
      <c r="AK191" s="17">
        <v>0.69094718006914502</v>
      </c>
      <c r="AL191" s="17">
        <v>0.68571638232244003</v>
      </c>
      <c r="AM191" s="17"/>
      <c r="AN191" s="17">
        <v>0.72207773638842698</v>
      </c>
      <c r="AO191" s="17">
        <v>0.631386863275193</v>
      </c>
      <c r="AP191" s="17">
        <v>0.64434781767136495</v>
      </c>
      <c r="AQ191" s="17">
        <v>0.69132896227417595</v>
      </c>
      <c r="AR191" s="17"/>
      <c r="AS191" s="17">
        <v>0.72541359935671901</v>
      </c>
      <c r="AT191" s="17">
        <v>0.69133204113964397</v>
      </c>
    </row>
    <row r="192" spans="2:46" x14ac:dyDescent="0.5">
      <c r="B192" t="s">
        <v>94</v>
      </c>
      <c r="C192" s="17">
        <v>9.7212740484738797E-2</v>
      </c>
      <c r="D192" s="17">
        <v>0.121839335285729</v>
      </c>
      <c r="E192" s="17">
        <v>7.3789396317893594E-2</v>
      </c>
      <c r="F192" s="17"/>
      <c r="G192" s="17">
        <v>9.1464081108383805E-2</v>
      </c>
      <c r="H192" s="17">
        <v>0.101302451773153</v>
      </c>
      <c r="I192" s="17">
        <v>0.120408833501416</v>
      </c>
      <c r="J192" s="17">
        <v>0.119606295092387</v>
      </c>
      <c r="K192" s="17">
        <v>8.4285811351021797E-2</v>
      </c>
      <c r="L192" s="17">
        <v>0.10517717161668</v>
      </c>
      <c r="M192" s="17">
        <v>8.8647273757585104E-2</v>
      </c>
      <c r="N192" s="17">
        <v>3.97298073543738E-2</v>
      </c>
      <c r="O192" s="17">
        <v>0.109828863392803</v>
      </c>
      <c r="P192" s="17">
        <v>9.0480306293857296E-2</v>
      </c>
      <c r="Q192" s="17">
        <v>0.105534162581777</v>
      </c>
      <c r="R192" s="17">
        <v>4.3123998586835702E-2</v>
      </c>
      <c r="S192" s="17"/>
      <c r="T192" s="17">
        <v>0.120255585909014</v>
      </c>
      <c r="U192" s="17">
        <v>0.11007109585630501</v>
      </c>
      <c r="V192" s="17">
        <v>8.4354601692136502E-2</v>
      </c>
      <c r="W192" s="17">
        <v>7.1279766276153497E-2</v>
      </c>
      <c r="X192" s="17"/>
      <c r="Y192" s="17">
        <v>0.123910552067338</v>
      </c>
      <c r="Z192" s="17">
        <v>7.73715311528545E-2</v>
      </c>
      <c r="AA192" s="17">
        <v>6.0955697309084803E-2</v>
      </c>
      <c r="AB192" s="17">
        <v>0.10011013538465501</v>
      </c>
      <c r="AC192" s="17">
        <v>0.100402906471216</v>
      </c>
      <c r="AD192" s="17">
        <v>0.12073228145112699</v>
      </c>
      <c r="AE192" s="17"/>
      <c r="AF192" s="17">
        <v>0.10910031487155</v>
      </c>
      <c r="AG192" s="17">
        <v>0.17593599764162399</v>
      </c>
      <c r="AH192" s="17">
        <v>8.8849890566825199E-2</v>
      </c>
      <c r="AI192" s="17"/>
      <c r="AJ192" s="17">
        <v>9.4551252299048302E-2</v>
      </c>
      <c r="AK192" s="17">
        <v>9.4763136019334407E-2</v>
      </c>
      <c r="AL192" s="17">
        <v>0.10167455232601599</v>
      </c>
      <c r="AM192" s="17"/>
      <c r="AN192" s="17">
        <v>9.2941570661129902E-2</v>
      </c>
      <c r="AO192" s="17">
        <v>0.12045804490416601</v>
      </c>
      <c r="AP192" s="17">
        <v>0.13325998559720101</v>
      </c>
      <c r="AQ192" s="17">
        <v>7.6074492656690598E-2</v>
      </c>
      <c r="AR192" s="17"/>
      <c r="AS192" s="17">
        <v>5.22041320456521E-2</v>
      </c>
      <c r="AT192" s="17">
        <v>7.7310262845878899E-2</v>
      </c>
    </row>
    <row r="193" spans="2:46" x14ac:dyDescent="0.5">
      <c r="B193" t="s">
        <v>95</v>
      </c>
      <c r="C193" s="17">
        <v>0.59180850133972895</v>
      </c>
      <c r="D193" s="17">
        <v>0.536913406733042</v>
      </c>
      <c r="E193" s="17">
        <v>0.64352443507295198</v>
      </c>
      <c r="F193" s="17"/>
      <c r="G193" s="17">
        <v>0.58126986931229896</v>
      </c>
      <c r="H193" s="17">
        <v>0.55547002585207295</v>
      </c>
      <c r="I193" s="17">
        <v>0.54374214981521296</v>
      </c>
      <c r="J193" s="17">
        <v>0.54593918495432303</v>
      </c>
      <c r="K193" s="17">
        <v>0.62035303990220103</v>
      </c>
      <c r="L193" s="17">
        <v>0.55921314385315601</v>
      </c>
      <c r="M193" s="17">
        <v>0.63289844625411895</v>
      </c>
      <c r="N193" s="17">
        <v>0.74868816084296697</v>
      </c>
      <c r="O193" s="17">
        <v>0.59741582923474201</v>
      </c>
      <c r="P193" s="17">
        <v>0.56765436129866598</v>
      </c>
      <c r="Q193" s="17">
        <v>0.64634151774217496</v>
      </c>
      <c r="R193" s="17">
        <v>0.73714321295893903</v>
      </c>
      <c r="S193" s="17"/>
      <c r="T193" s="17">
        <v>0.56068369967902099</v>
      </c>
      <c r="U193" s="17">
        <v>0.55883389552533702</v>
      </c>
      <c r="V193" s="17">
        <v>0.62179414215403905</v>
      </c>
      <c r="W193" s="17">
        <v>0.63581495543686295</v>
      </c>
      <c r="X193" s="17"/>
      <c r="Y193" s="17">
        <v>0.50740570110028105</v>
      </c>
      <c r="Z193" s="17">
        <v>0.61938017208575602</v>
      </c>
      <c r="AA193" s="17">
        <v>0.663380491331091</v>
      </c>
      <c r="AB193" s="17">
        <v>0.59768723219705799</v>
      </c>
      <c r="AC193" s="17">
        <v>0.64411809317923097</v>
      </c>
      <c r="AD193" s="17">
        <v>0.52719884955330698</v>
      </c>
      <c r="AE193" s="17"/>
      <c r="AF193" s="17">
        <v>0.572824893952942</v>
      </c>
      <c r="AG193" s="17">
        <v>0.42585020188954897</v>
      </c>
      <c r="AH193" s="17">
        <v>0.60768011380850495</v>
      </c>
      <c r="AI193" s="17"/>
      <c r="AJ193" s="17">
        <v>0.59639836903534105</v>
      </c>
      <c r="AK193" s="17">
        <v>0.59618404404981096</v>
      </c>
      <c r="AL193" s="17">
        <v>0.58404182999642396</v>
      </c>
      <c r="AM193" s="17"/>
      <c r="AN193" s="17">
        <v>0.62913616572729802</v>
      </c>
      <c r="AO193" s="17">
        <v>0.51092881837102699</v>
      </c>
      <c r="AP193" s="17">
        <v>0.51108783207416397</v>
      </c>
      <c r="AQ193" s="17">
        <v>0.61525446961748498</v>
      </c>
      <c r="AR193" s="17"/>
      <c r="AS193" s="17">
        <v>0.67320946731106701</v>
      </c>
      <c r="AT193" s="17">
        <v>0.61402177829376503</v>
      </c>
    </row>
    <row r="194" spans="2:46" x14ac:dyDescent="0.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row>
    <row r="195" spans="2:46" x14ac:dyDescent="0.5">
      <c r="B195" s="6" t="s">
        <v>170</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row>
    <row r="196" spans="2:46" x14ac:dyDescent="0.5">
      <c r="B196" s="24" t="s">
        <v>64</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row>
    <row r="197" spans="2:46" x14ac:dyDescent="0.5">
      <c r="B197" t="s">
        <v>87</v>
      </c>
      <c r="C197" s="17">
        <v>0.44710668433232198</v>
      </c>
      <c r="D197" s="17">
        <v>0.41722100008617802</v>
      </c>
      <c r="E197" s="17">
        <v>0.47549953746405799</v>
      </c>
      <c r="F197" s="17"/>
      <c r="G197" s="17">
        <v>0.47077217489505402</v>
      </c>
      <c r="H197" s="17">
        <v>0.390935660512015</v>
      </c>
      <c r="I197" s="17">
        <v>0.48096625714859398</v>
      </c>
      <c r="J197" s="17">
        <v>0.41894670712704102</v>
      </c>
      <c r="K197" s="17">
        <v>0.385735628393718</v>
      </c>
      <c r="L197" s="17">
        <v>0.402873511570775</v>
      </c>
      <c r="M197" s="17">
        <v>0.53171815951455503</v>
      </c>
      <c r="N197" s="17">
        <v>0.40494489466303502</v>
      </c>
      <c r="O197" s="17">
        <v>0.45339876380926702</v>
      </c>
      <c r="P197" s="17">
        <v>0.489501234480546</v>
      </c>
      <c r="Q197" s="17">
        <v>0.49911452993141497</v>
      </c>
      <c r="R197" s="17">
        <v>0.44397018515935699</v>
      </c>
      <c r="S197" s="17"/>
      <c r="T197" s="17">
        <v>0.44237078803607999</v>
      </c>
      <c r="U197" s="17">
        <v>0.44012315285277698</v>
      </c>
      <c r="V197" s="17">
        <v>0.44229887495473003</v>
      </c>
      <c r="W197" s="17">
        <v>0.460765942903403</v>
      </c>
      <c r="X197" s="17"/>
      <c r="Y197" s="17">
        <v>0.36238273326089598</v>
      </c>
      <c r="Z197" s="17">
        <v>0.41856761935532</v>
      </c>
      <c r="AA197" s="17">
        <v>0.45199379870339002</v>
      </c>
      <c r="AB197" s="17">
        <v>0.45504045139690102</v>
      </c>
      <c r="AC197" s="17">
        <v>0.52468802321739505</v>
      </c>
      <c r="AD197" s="17">
        <v>0.46426970439773202</v>
      </c>
      <c r="AE197" s="17"/>
      <c r="AF197" s="17">
        <v>0.48450272000192601</v>
      </c>
      <c r="AG197" s="17">
        <v>0.45802836551057902</v>
      </c>
      <c r="AH197" s="17">
        <v>0.43560333932863798</v>
      </c>
      <c r="AI197" s="17"/>
      <c r="AJ197" s="17">
        <v>0.42583643918173297</v>
      </c>
      <c r="AK197" s="17">
        <v>0.44148001798115499</v>
      </c>
      <c r="AL197" s="17">
        <v>0.47611134260251597</v>
      </c>
      <c r="AM197" s="17"/>
      <c r="AN197" s="17">
        <v>0.470153930956205</v>
      </c>
      <c r="AO197" s="17">
        <v>0.431700898907108</v>
      </c>
      <c r="AP197" s="17">
        <v>0.43048782128373497</v>
      </c>
      <c r="AQ197" s="17">
        <v>0.434854833284954</v>
      </c>
      <c r="AR197" s="17"/>
      <c r="AS197" s="17">
        <v>0.40294190898801502</v>
      </c>
      <c r="AT197" s="17">
        <v>0.50487201675223303</v>
      </c>
    </row>
    <row r="198" spans="2:46" x14ac:dyDescent="0.5">
      <c r="B198" t="s">
        <v>166</v>
      </c>
      <c r="C198" s="17">
        <v>0.382836266936807</v>
      </c>
      <c r="D198" s="17">
        <v>0.39959686011239098</v>
      </c>
      <c r="E198" s="17">
        <v>0.36686326333348201</v>
      </c>
      <c r="F198" s="17"/>
      <c r="G198" s="17">
        <v>0.34240581113530599</v>
      </c>
      <c r="H198" s="17">
        <v>0.44797206133140799</v>
      </c>
      <c r="I198" s="17">
        <v>0.35623269893210802</v>
      </c>
      <c r="J198" s="17">
        <v>0.40148812646472598</v>
      </c>
      <c r="K198" s="17">
        <v>0.44643924185928902</v>
      </c>
      <c r="L198" s="17">
        <v>0.40383552409704898</v>
      </c>
      <c r="M198" s="17">
        <v>0.30565546149186401</v>
      </c>
      <c r="N198" s="17">
        <v>0.36442977138659299</v>
      </c>
      <c r="O198" s="17">
        <v>0.38870892581288102</v>
      </c>
      <c r="P198" s="17">
        <v>0.354751984874557</v>
      </c>
      <c r="Q198" s="17">
        <v>0.35643740645391903</v>
      </c>
      <c r="R198" s="17">
        <v>0.43006253571168201</v>
      </c>
      <c r="S198" s="17"/>
      <c r="T198" s="17">
        <v>0.41841531698255602</v>
      </c>
      <c r="U198" s="17">
        <v>0.39246983032775401</v>
      </c>
      <c r="V198" s="17">
        <v>0.37625033425433202</v>
      </c>
      <c r="W198" s="17">
        <v>0.342074707321464</v>
      </c>
      <c r="X198" s="17"/>
      <c r="Y198" s="17">
        <v>0.35460217977792602</v>
      </c>
      <c r="Z198" s="17">
        <v>0.36568949520821098</v>
      </c>
      <c r="AA198" s="17">
        <v>0.39219566968895497</v>
      </c>
      <c r="AB198" s="17">
        <v>0.40043533703567802</v>
      </c>
      <c r="AC198" s="17">
        <v>0.341308916879695</v>
      </c>
      <c r="AD198" s="17">
        <v>0.42154539656295498</v>
      </c>
      <c r="AE198" s="17"/>
      <c r="AF198" s="17">
        <v>0.38898371734330101</v>
      </c>
      <c r="AG198" s="17">
        <v>0.37104997396755601</v>
      </c>
      <c r="AH198" s="17">
        <v>0.38179463902969002</v>
      </c>
      <c r="AI198" s="17"/>
      <c r="AJ198" s="17">
        <v>0.40897118675780503</v>
      </c>
      <c r="AK198" s="17">
        <v>0.36651599450913402</v>
      </c>
      <c r="AL198" s="17">
        <v>0.35827930819991399</v>
      </c>
      <c r="AM198" s="17"/>
      <c r="AN198" s="17">
        <v>0.39474054586243901</v>
      </c>
      <c r="AO198" s="17">
        <v>0.36360977612817302</v>
      </c>
      <c r="AP198" s="17">
        <v>0.42212122001721403</v>
      </c>
      <c r="AQ198" s="17">
        <v>0.34388210733736202</v>
      </c>
      <c r="AR198" s="17"/>
      <c r="AS198" s="17">
        <v>0.48183113968839503</v>
      </c>
      <c r="AT198" s="17">
        <v>0.342703347649644</v>
      </c>
    </row>
    <row r="199" spans="2:46" x14ac:dyDescent="0.5">
      <c r="B199" t="s">
        <v>89</v>
      </c>
      <c r="C199" s="17">
        <v>0.11332606946667199</v>
      </c>
      <c r="D199" s="17">
        <v>0.12711518850678299</v>
      </c>
      <c r="E199" s="17">
        <v>9.9923746601860805E-2</v>
      </c>
      <c r="F199" s="17"/>
      <c r="G199" s="17">
        <v>0.12575757632793499</v>
      </c>
      <c r="H199" s="17">
        <v>0.11853831466180299</v>
      </c>
      <c r="I199" s="17">
        <v>0.10067682176003501</v>
      </c>
      <c r="J199" s="17">
        <v>0.127254114648019</v>
      </c>
      <c r="K199" s="17">
        <v>0.120288909737206</v>
      </c>
      <c r="L199" s="17">
        <v>0.13711365319486199</v>
      </c>
      <c r="M199" s="17">
        <v>8.5008933953531998E-2</v>
      </c>
      <c r="N199" s="17">
        <v>0.14907563496743001</v>
      </c>
      <c r="O199" s="17">
        <v>8.7991971236949101E-2</v>
      </c>
      <c r="P199" s="17">
        <v>0.10799240779651199</v>
      </c>
      <c r="Q199" s="17">
        <v>0.112863962365275</v>
      </c>
      <c r="R199" s="17">
        <v>7.4376417706028194E-2</v>
      </c>
      <c r="S199" s="17"/>
      <c r="T199" s="17">
        <v>0.100160517590501</v>
      </c>
      <c r="U199" s="17">
        <v>0.112769771506255</v>
      </c>
      <c r="V199" s="17">
        <v>0.11977810237216199</v>
      </c>
      <c r="W199" s="17">
        <v>0.12500465756694201</v>
      </c>
      <c r="X199" s="17"/>
      <c r="Y199" s="17">
        <v>0.18349864077335001</v>
      </c>
      <c r="Z199" s="17">
        <v>0.15582572258309699</v>
      </c>
      <c r="AA199" s="17">
        <v>9.53487202887284E-2</v>
      </c>
      <c r="AB199" s="17">
        <v>9.8284564445894701E-2</v>
      </c>
      <c r="AC199" s="17">
        <v>8.5840987494149798E-2</v>
      </c>
      <c r="AD199" s="17">
        <v>7.7268501398421702E-2</v>
      </c>
      <c r="AE199" s="17"/>
      <c r="AF199" s="17">
        <v>8.8668366274451599E-2</v>
      </c>
      <c r="AG199" s="17">
        <v>0.12869295727236199</v>
      </c>
      <c r="AH199" s="17">
        <v>0.119499601354301</v>
      </c>
      <c r="AI199" s="17"/>
      <c r="AJ199" s="17">
        <v>0.11481002139461199</v>
      </c>
      <c r="AK199" s="17">
        <v>0.13714453251275699</v>
      </c>
      <c r="AL199" s="17">
        <v>0.10012959276278</v>
      </c>
      <c r="AM199" s="17"/>
      <c r="AN199" s="17">
        <v>9.68492665964929E-2</v>
      </c>
      <c r="AO199" s="17">
        <v>0.16058807659069799</v>
      </c>
      <c r="AP199" s="17">
        <v>9.9973074895232994E-2</v>
      </c>
      <c r="AQ199" s="17">
        <v>0.13266459615114701</v>
      </c>
      <c r="AR199" s="17"/>
      <c r="AS199" s="17">
        <v>8.2871205199733899E-2</v>
      </c>
      <c r="AT199" s="17">
        <v>0.110211740775498</v>
      </c>
    </row>
    <row r="200" spans="2:46" x14ac:dyDescent="0.5">
      <c r="B200" t="s">
        <v>167</v>
      </c>
      <c r="C200" s="17">
        <v>2.13019164501402E-2</v>
      </c>
      <c r="D200" s="17">
        <v>2.31853313050462E-2</v>
      </c>
      <c r="E200" s="17">
        <v>1.9592507579802101E-2</v>
      </c>
      <c r="F200" s="17"/>
      <c r="G200" s="17">
        <v>2.8044162223137201E-2</v>
      </c>
      <c r="H200" s="17">
        <v>1.2287358381379201E-2</v>
      </c>
      <c r="I200" s="17">
        <v>2.0177603925251902E-2</v>
      </c>
      <c r="J200" s="17">
        <v>2.1741687080072802E-2</v>
      </c>
      <c r="K200" s="17">
        <v>1.8724494703928299E-2</v>
      </c>
      <c r="L200" s="17">
        <v>1.45445903267497E-2</v>
      </c>
      <c r="M200" s="17">
        <v>3.6067089858583597E-2</v>
      </c>
      <c r="N200" s="17">
        <v>2.4284368343320699E-2</v>
      </c>
      <c r="O200" s="17">
        <v>3.2961042969933803E-2</v>
      </c>
      <c r="P200" s="17">
        <v>1.4523665269008199E-2</v>
      </c>
      <c r="Q200" s="17">
        <v>1.5864964186022099E-2</v>
      </c>
      <c r="R200" s="17">
        <v>0</v>
      </c>
      <c r="S200" s="17"/>
      <c r="T200" s="17">
        <v>2.2019967490203698E-2</v>
      </c>
      <c r="U200" s="17">
        <v>1.6930039748627002E-2</v>
      </c>
      <c r="V200" s="17">
        <v>3.2199106806700302E-2</v>
      </c>
      <c r="W200" s="17">
        <v>1.59761468418026E-2</v>
      </c>
      <c r="X200" s="17"/>
      <c r="Y200" s="17">
        <v>5.9906226727714E-2</v>
      </c>
      <c r="Z200" s="17">
        <v>1.5094063486086299E-2</v>
      </c>
      <c r="AA200" s="17">
        <v>1.73921615953893E-2</v>
      </c>
      <c r="AB200" s="17">
        <v>5.8155254901329301E-3</v>
      </c>
      <c r="AC200" s="17">
        <v>1.13880002454151E-2</v>
      </c>
      <c r="AD200" s="17">
        <v>2.3122555774584101E-2</v>
      </c>
      <c r="AE200" s="17"/>
      <c r="AF200" s="17">
        <v>1.9456744139256701E-2</v>
      </c>
      <c r="AG200" s="17">
        <v>2.7905842002576401E-2</v>
      </c>
      <c r="AH200" s="17">
        <v>2.14228048302916E-2</v>
      </c>
      <c r="AI200" s="17"/>
      <c r="AJ200" s="17">
        <v>1.79759441675858E-2</v>
      </c>
      <c r="AK200" s="17">
        <v>2.4930342941279798E-2</v>
      </c>
      <c r="AL200" s="17">
        <v>2.3687099828215302E-2</v>
      </c>
      <c r="AM200" s="17"/>
      <c r="AN200" s="17">
        <v>1.15974195827154E-2</v>
      </c>
      <c r="AO200" s="17">
        <v>2.8430996479214401E-2</v>
      </c>
      <c r="AP200" s="17">
        <v>2.3050678045853801E-2</v>
      </c>
      <c r="AQ200" s="17">
        <v>4.1800169644266402E-2</v>
      </c>
      <c r="AR200" s="17"/>
      <c r="AS200" s="17">
        <v>6.1769409029693101E-3</v>
      </c>
      <c r="AT200" s="17">
        <v>1.2801797426969699E-2</v>
      </c>
    </row>
    <row r="201" spans="2:46" x14ac:dyDescent="0.5">
      <c r="B201" t="s">
        <v>91</v>
      </c>
      <c r="C201" s="17">
        <v>6.7323827252208698E-3</v>
      </c>
      <c r="D201" s="17">
        <v>7.5475702680463698E-3</v>
      </c>
      <c r="E201" s="17">
        <v>5.9778025054635702E-3</v>
      </c>
      <c r="F201" s="17"/>
      <c r="G201" s="17">
        <v>5.2198270742693197E-3</v>
      </c>
      <c r="H201" s="17">
        <v>4.8778072219771698E-3</v>
      </c>
      <c r="I201" s="17">
        <v>3.9479030120546897E-3</v>
      </c>
      <c r="J201" s="17">
        <v>3.7691250751580299E-3</v>
      </c>
      <c r="K201" s="17">
        <v>1.4576586371054001E-2</v>
      </c>
      <c r="L201" s="17">
        <v>1.1084317088611901E-2</v>
      </c>
      <c r="M201" s="17">
        <v>4.02037029164701E-3</v>
      </c>
      <c r="N201" s="17">
        <v>0</v>
      </c>
      <c r="O201" s="17">
        <v>1.2722799611767E-2</v>
      </c>
      <c r="P201" s="17">
        <v>1.0815916930503201E-2</v>
      </c>
      <c r="Q201" s="17">
        <v>0</v>
      </c>
      <c r="R201" s="17">
        <v>0</v>
      </c>
      <c r="S201" s="17"/>
      <c r="T201" s="17">
        <v>3.5816733906250901E-3</v>
      </c>
      <c r="U201" s="17">
        <v>5.0347425363093399E-3</v>
      </c>
      <c r="V201" s="17">
        <v>9.4120778400835197E-3</v>
      </c>
      <c r="W201" s="17">
        <v>9.6922720378666404E-3</v>
      </c>
      <c r="X201" s="17"/>
      <c r="Y201" s="17">
        <v>7.2292656275532797E-3</v>
      </c>
      <c r="Z201" s="17">
        <v>1.06060575125513E-2</v>
      </c>
      <c r="AA201" s="17">
        <v>7.8008610251318004E-3</v>
      </c>
      <c r="AB201" s="17">
        <v>1.9951605153181399E-3</v>
      </c>
      <c r="AC201" s="17">
        <v>9.0467987874705991E-3</v>
      </c>
      <c r="AD201" s="17">
        <v>4.66026179052253E-3</v>
      </c>
      <c r="AE201" s="17"/>
      <c r="AF201" s="17">
        <v>3.0542722544536498E-3</v>
      </c>
      <c r="AG201" s="17">
        <v>6.9498191447265999E-3</v>
      </c>
      <c r="AH201" s="17">
        <v>7.7830235724093101E-3</v>
      </c>
      <c r="AI201" s="17"/>
      <c r="AJ201" s="17">
        <v>8.9351476763218796E-3</v>
      </c>
      <c r="AK201" s="17">
        <v>3.7750655669899699E-3</v>
      </c>
      <c r="AL201" s="17">
        <v>5.4170375854506198E-3</v>
      </c>
      <c r="AM201" s="17"/>
      <c r="AN201" s="17">
        <v>7.5961109469664702E-3</v>
      </c>
      <c r="AO201" s="17">
        <v>3.7779744400794802E-3</v>
      </c>
      <c r="AP201" s="17">
        <v>8.5493350106820298E-3</v>
      </c>
      <c r="AQ201" s="17">
        <v>2.9362368893440802E-3</v>
      </c>
      <c r="AR201" s="17"/>
      <c r="AS201" s="17">
        <v>6.4304878996245401E-3</v>
      </c>
      <c r="AT201" s="17">
        <v>0</v>
      </c>
    </row>
    <row r="202" spans="2:46" x14ac:dyDescent="0.5">
      <c r="B202" t="s">
        <v>92</v>
      </c>
      <c r="C202" s="17">
        <v>2.8696680088838002E-2</v>
      </c>
      <c r="D202" s="17">
        <v>2.5334049721556499E-2</v>
      </c>
      <c r="E202" s="17">
        <v>3.21431425153327E-2</v>
      </c>
      <c r="F202" s="17"/>
      <c r="G202" s="17">
        <v>2.7800448344297901E-2</v>
      </c>
      <c r="H202" s="17">
        <v>2.53887978914181E-2</v>
      </c>
      <c r="I202" s="17">
        <v>3.7998715221957302E-2</v>
      </c>
      <c r="J202" s="17">
        <v>2.6800239604982699E-2</v>
      </c>
      <c r="K202" s="17">
        <v>1.42351389348055E-2</v>
      </c>
      <c r="L202" s="17">
        <v>3.0548403721952701E-2</v>
      </c>
      <c r="M202" s="17">
        <v>3.7529984889819103E-2</v>
      </c>
      <c r="N202" s="17">
        <v>5.7265330639621699E-2</v>
      </c>
      <c r="O202" s="17">
        <v>2.4216496559201401E-2</v>
      </c>
      <c r="P202" s="17">
        <v>2.2414790648874201E-2</v>
      </c>
      <c r="Q202" s="17">
        <v>1.5719137063369099E-2</v>
      </c>
      <c r="R202" s="17">
        <v>5.1590861422933301E-2</v>
      </c>
      <c r="S202" s="17"/>
      <c r="T202" s="17">
        <v>1.3451736510034101E-2</v>
      </c>
      <c r="U202" s="17">
        <v>3.2672463028277497E-2</v>
      </c>
      <c r="V202" s="17">
        <v>2.0061503771991802E-2</v>
      </c>
      <c r="W202" s="17">
        <v>4.6486273328522197E-2</v>
      </c>
      <c r="X202" s="17"/>
      <c r="Y202" s="17">
        <v>3.2380953832560601E-2</v>
      </c>
      <c r="Z202" s="17">
        <v>3.4217041854734398E-2</v>
      </c>
      <c r="AA202" s="17">
        <v>3.5268788698405801E-2</v>
      </c>
      <c r="AB202" s="17">
        <v>3.8428961116074897E-2</v>
      </c>
      <c r="AC202" s="17">
        <v>2.7727273375873902E-2</v>
      </c>
      <c r="AD202" s="17">
        <v>9.1335800757852102E-3</v>
      </c>
      <c r="AE202" s="17"/>
      <c r="AF202" s="17">
        <v>1.53341799866114E-2</v>
      </c>
      <c r="AG202" s="17">
        <v>7.3730421022001804E-3</v>
      </c>
      <c r="AH202" s="17">
        <v>3.38965918846705E-2</v>
      </c>
      <c r="AI202" s="17"/>
      <c r="AJ202" s="17">
        <v>2.3471260821942199E-2</v>
      </c>
      <c r="AK202" s="17">
        <v>2.6154046488684302E-2</v>
      </c>
      <c r="AL202" s="17">
        <v>3.63756190211234E-2</v>
      </c>
      <c r="AM202" s="17"/>
      <c r="AN202" s="17">
        <v>1.9062726055181601E-2</v>
      </c>
      <c r="AO202" s="17">
        <v>1.18922774547274E-2</v>
      </c>
      <c r="AP202" s="17">
        <v>1.5817870747281401E-2</v>
      </c>
      <c r="AQ202" s="17">
        <v>4.3862056692926699E-2</v>
      </c>
      <c r="AR202" s="17"/>
      <c r="AS202" s="17">
        <v>1.9748317321262601E-2</v>
      </c>
      <c r="AT202" s="17">
        <v>2.9411097395656099E-2</v>
      </c>
    </row>
    <row r="203" spans="2:46" x14ac:dyDescent="0.5">
      <c r="B203" t="s">
        <v>93</v>
      </c>
      <c r="C203" s="17">
        <v>0.82994295126912898</v>
      </c>
      <c r="D203" s="17">
        <v>0.81681786019856795</v>
      </c>
      <c r="E203" s="17">
        <v>0.842362800797541</v>
      </c>
      <c r="F203" s="17"/>
      <c r="G203" s="17">
        <v>0.81317798603035996</v>
      </c>
      <c r="H203" s="17">
        <v>0.83890772184342199</v>
      </c>
      <c r="I203" s="17">
        <v>0.83719895608070105</v>
      </c>
      <c r="J203" s="17">
        <v>0.82043483359176705</v>
      </c>
      <c r="K203" s="17">
        <v>0.83217487025300596</v>
      </c>
      <c r="L203" s="17">
        <v>0.80670903566782404</v>
      </c>
      <c r="M203" s="17">
        <v>0.83737362100641799</v>
      </c>
      <c r="N203" s="17">
        <v>0.76937466604962801</v>
      </c>
      <c r="O203" s="17">
        <v>0.84210768962214899</v>
      </c>
      <c r="P203" s="17">
        <v>0.844253219355102</v>
      </c>
      <c r="Q203" s="17">
        <v>0.855551936385333</v>
      </c>
      <c r="R203" s="17">
        <v>0.874032720871039</v>
      </c>
      <c r="S203" s="17"/>
      <c r="T203" s="17">
        <v>0.86078610501863595</v>
      </c>
      <c r="U203" s="17">
        <v>0.83259298318053099</v>
      </c>
      <c r="V203" s="17">
        <v>0.81854920920906304</v>
      </c>
      <c r="W203" s="17">
        <v>0.80284065022486595</v>
      </c>
      <c r="X203" s="17"/>
      <c r="Y203" s="17">
        <v>0.71698491303882195</v>
      </c>
      <c r="Z203" s="17">
        <v>0.78425711456353098</v>
      </c>
      <c r="AA203" s="17">
        <v>0.84418946839234499</v>
      </c>
      <c r="AB203" s="17">
        <v>0.85547578843257899</v>
      </c>
      <c r="AC203" s="17">
        <v>0.86599694009709105</v>
      </c>
      <c r="AD203" s="17">
        <v>0.88581510096068605</v>
      </c>
      <c r="AE203" s="17"/>
      <c r="AF203" s="17">
        <v>0.87348643734522702</v>
      </c>
      <c r="AG203" s="17">
        <v>0.82907833947813503</v>
      </c>
      <c r="AH203" s="17">
        <v>0.81739797835832795</v>
      </c>
      <c r="AI203" s="17"/>
      <c r="AJ203" s="17">
        <v>0.83480762593953795</v>
      </c>
      <c r="AK203" s="17">
        <v>0.80799601249028896</v>
      </c>
      <c r="AL203" s="17">
        <v>0.83439065080243102</v>
      </c>
      <c r="AM203" s="17"/>
      <c r="AN203" s="17">
        <v>0.86489447681864395</v>
      </c>
      <c r="AO203" s="17">
        <v>0.79531067503528097</v>
      </c>
      <c r="AP203" s="17">
        <v>0.85260904130095005</v>
      </c>
      <c r="AQ203" s="17">
        <v>0.77873694062231602</v>
      </c>
      <c r="AR203" s="17"/>
      <c r="AS203" s="17">
        <v>0.88477304867641005</v>
      </c>
      <c r="AT203" s="17">
        <v>0.84757536440187697</v>
      </c>
    </row>
    <row r="204" spans="2:46" x14ac:dyDescent="0.5">
      <c r="B204" t="s">
        <v>94</v>
      </c>
      <c r="C204" s="17">
        <v>2.8034299175361099E-2</v>
      </c>
      <c r="D204" s="17">
        <v>3.0732901573092601E-2</v>
      </c>
      <c r="E204" s="17">
        <v>2.55703100852657E-2</v>
      </c>
      <c r="F204" s="17"/>
      <c r="G204" s="17">
        <v>3.3263989297406503E-2</v>
      </c>
      <c r="H204" s="17">
        <v>1.7165165603356399E-2</v>
      </c>
      <c r="I204" s="17">
        <v>2.4125506937306501E-2</v>
      </c>
      <c r="J204" s="17">
        <v>2.5510812155230801E-2</v>
      </c>
      <c r="K204" s="17">
        <v>3.3301081074982301E-2</v>
      </c>
      <c r="L204" s="17">
        <v>2.5628907415361599E-2</v>
      </c>
      <c r="M204" s="17">
        <v>4.0087460150230597E-2</v>
      </c>
      <c r="N204" s="17">
        <v>2.4284368343320699E-2</v>
      </c>
      <c r="O204" s="17">
        <v>4.5683842581700801E-2</v>
      </c>
      <c r="P204" s="17">
        <v>2.53395821995114E-2</v>
      </c>
      <c r="Q204" s="17">
        <v>1.5864964186022099E-2</v>
      </c>
      <c r="R204" s="17">
        <v>0</v>
      </c>
      <c r="S204" s="17"/>
      <c r="T204" s="17">
        <v>2.5601640880828801E-2</v>
      </c>
      <c r="U204" s="17">
        <v>2.1964782284936299E-2</v>
      </c>
      <c r="V204" s="17">
        <v>4.16111846467839E-2</v>
      </c>
      <c r="W204" s="17">
        <v>2.56684188796692E-2</v>
      </c>
      <c r="X204" s="17"/>
      <c r="Y204" s="17">
        <v>6.7135492355267307E-2</v>
      </c>
      <c r="Z204" s="17">
        <v>2.57001209986376E-2</v>
      </c>
      <c r="AA204" s="17">
        <v>2.5193022620521099E-2</v>
      </c>
      <c r="AB204" s="17">
        <v>7.81068600545107E-3</v>
      </c>
      <c r="AC204" s="17">
        <v>2.0434799032885701E-2</v>
      </c>
      <c r="AD204" s="17">
        <v>2.7782817565106602E-2</v>
      </c>
      <c r="AE204" s="17"/>
      <c r="AF204" s="17">
        <v>2.2511016393710299E-2</v>
      </c>
      <c r="AG204" s="17">
        <v>3.4855661147302999E-2</v>
      </c>
      <c r="AH204" s="17">
        <v>2.92058284027009E-2</v>
      </c>
      <c r="AI204" s="17"/>
      <c r="AJ204" s="17">
        <v>2.6911091843907602E-2</v>
      </c>
      <c r="AK204" s="17">
        <v>2.8705408508269799E-2</v>
      </c>
      <c r="AL204" s="17">
        <v>2.9104137413665999E-2</v>
      </c>
      <c r="AM204" s="17"/>
      <c r="AN204" s="17">
        <v>1.9193530529681899E-2</v>
      </c>
      <c r="AO204" s="17">
        <v>3.2208970919293901E-2</v>
      </c>
      <c r="AP204" s="17">
        <v>3.1600013056535897E-2</v>
      </c>
      <c r="AQ204" s="17">
        <v>4.4736406533610398E-2</v>
      </c>
      <c r="AR204" s="17"/>
      <c r="AS204" s="17">
        <v>1.2607428802593801E-2</v>
      </c>
      <c r="AT204" s="17">
        <v>1.2801797426969699E-2</v>
      </c>
    </row>
    <row r="205" spans="2:46" x14ac:dyDescent="0.5">
      <c r="B205" t="s">
        <v>95</v>
      </c>
      <c r="C205" s="17">
        <v>0.80190865209376805</v>
      </c>
      <c r="D205" s="17">
        <v>0.786084958625476</v>
      </c>
      <c r="E205" s="17">
        <v>0.816792490712275</v>
      </c>
      <c r="F205" s="17"/>
      <c r="G205" s="17">
        <v>0.77991399673295403</v>
      </c>
      <c r="H205" s="17">
        <v>0.82174255624006598</v>
      </c>
      <c r="I205" s="17">
        <v>0.81307344914339497</v>
      </c>
      <c r="J205" s="17">
        <v>0.79492402143653695</v>
      </c>
      <c r="K205" s="17">
        <v>0.79887378917802399</v>
      </c>
      <c r="L205" s="17">
        <v>0.78108012825246198</v>
      </c>
      <c r="M205" s="17">
        <v>0.79728616085618798</v>
      </c>
      <c r="N205" s="17">
        <v>0.74509029770630697</v>
      </c>
      <c r="O205" s="17">
        <v>0.796423847040448</v>
      </c>
      <c r="P205" s="17">
        <v>0.81891363715559096</v>
      </c>
      <c r="Q205" s="17">
        <v>0.83968697219931099</v>
      </c>
      <c r="R205" s="17">
        <v>0.874032720871039</v>
      </c>
      <c r="S205" s="17"/>
      <c r="T205" s="17">
        <v>0.835184464137807</v>
      </c>
      <c r="U205" s="17">
        <v>0.81062820089559495</v>
      </c>
      <c r="V205" s="17">
        <v>0.77693802456227901</v>
      </c>
      <c r="W205" s="17">
        <v>0.77717223134519697</v>
      </c>
      <c r="X205" s="17"/>
      <c r="Y205" s="17">
        <v>0.649849420683555</v>
      </c>
      <c r="Z205" s="17">
        <v>0.75855699356489303</v>
      </c>
      <c r="AA205" s="17">
        <v>0.81899644577182396</v>
      </c>
      <c r="AB205" s="17">
        <v>0.847665102427128</v>
      </c>
      <c r="AC205" s="17">
        <v>0.84556214106420502</v>
      </c>
      <c r="AD205" s="17">
        <v>0.85803228339558002</v>
      </c>
      <c r="AE205" s="17"/>
      <c r="AF205" s="17">
        <v>0.85097542095151602</v>
      </c>
      <c r="AG205" s="17">
        <v>0.79422267833083204</v>
      </c>
      <c r="AH205" s="17">
        <v>0.78819214995562703</v>
      </c>
      <c r="AI205" s="17"/>
      <c r="AJ205" s="17">
        <v>0.80789653409563</v>
      </c>
      <c r="AK205" s="17">
        <v>0.77929060398201999</v>
      </c>
      <c r="AL205" s="17">
        <v>0.805286513388765</v>
      </c>
      <c r="AM205" s="17"/>
      <c r="AN205" s="17">
        <v>0.84570094628896197</v>
      </c>
      <c r="AO205" s="17">
        <v>0.76310170411598699</v>
      </c>
      <c r="AP205" s="17">
        <v>0.82100902824441402</v>
      </c>
      <c r="AQ205" s="17">
        <v>0.73400053408870602</v>
      </c>
      <c r="AR205" s="17"/>
      <c r="AS205" s="17">
        <v>0.87216561987381602</v>
      </c>
      <c r="AT205" s="17">
        <v>0.83477356697490701</v>
      </c>
    </row>
    <row r="206" spans="2:46" x14ac:dyDescent="0.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row>
    <row r="207" spans="2:46" x14ac:dyDescent="0.5">
      <c r="B207" s="6" t="s">
        <v>171</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row>
    <row r="208" spans="2:46" x14ac:dyDescent="0.5">
      <c r="B208" s="24" t="s">
        <v>64</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row>
    <row r="209" spans="2:46" x14ac:dyDescent="0.5">
      <c r="B209" t="s">
        <v>87</v>
      </c>
      <c r="C209" s="17">
        <v>0.44416363258115799</v>
      </c>
      <c r="D209" s="17">
        <v>0.42568589770828502</v>
      </c>
      <c r="E209" s="17">
        <v>0.461422295352581</v>
      </c>
      <c r="F209" s="17"/>
      <c r="G209" s="17">
        <v>0.46078548838670103</v>
      </c>
      <c r="H209" s="17">
        <v>0.39631707965428797</v>
      </c>
      <c r="I209" s="17">
        <v>0.4606940830349</v>
      </c>
      <c r="J209" s="17">
        <v>0.37639845771381703</v>
      </c>
      <c r="K209" s="17">
        <v>0.38084556351055798</v>
      </c>
      <c r="L209" s="17">
        <v>0.41892749890804498</v>
      </c>
      <c r="M209" s="17">
        <v>0.55031998789639502</v>
      </c>
      <c r="N209" s="17">
        <v>0.43487930465649899</v>
      </c>
      <c r="O209" s="17">
        <v>0.45553312119052503</v>
      </c>
      <c r="P209" s="17">
        <v>0.45524478013285402</v>
      </c>
      <c r="Q209" s="17">
        <v>0.52079898198994401</v>
      </c>
      <c r="R209" s="17">
        <v>0.48316059003608203</v>
      </c>
      <c r="S209" s="17"/>
      <c r="T209" s="17">
        <v>0.42404488164919701</v>
      </c>
      <c r="U209" s="17">
        <v>0.434682245588359</v>
      </c>
      <c r="V209" s="17">
        <v>0.455691253602029</v>
      </c>
      <c r="W209" s="17">
        <v>0.46356233738913399</v>
      </c>
      <c r="X209" s="17"/>
      <c r="Y209" s="17">
        <v>0.37337624306918399</v>
      </c>
      <c r="Z209" s="17">
        <v>0.42766685781428898</v>
      </c>
      <c r="AA209" s="17">
        <v>0.443377352175783</v>
      </c>
      <c r="AB209" s="17">
        <v>0.42911420578784698</v>
      </c>
      <c r="AC209" s="17">
        <v>0.49425399565712302</v>
      </c>
      <c r="AD209" s="17">
        <v>0.48394470058390299</v>
      </c>
      <c r="AE209" s="17"/>
      <c r="AF209" s="17">
        <v>0.49157389611904501</v>
      </c>
      <c r="AG209" s="17">
        <v>0.42449939532629499</v>
      </c>
      <c r="AH209" s="17">
        <v>0.43167553556956001</v>
      </c>
      <c r="AI209" s="17"/>
      <c r="AJ209" s="17">
        <v>0.42341324185624402</v>
      </c>
      <c r="AK209" s="17">
        <v>0.426871254374177</v>
      </c>
      <c r="AL209" s="17">
        <v>0.47808892103780198</v>
      </c>
      <c r="AM209" s="17"/>
      <c r="AN209" s="17">
        <v>0.46742464098450498</v>
      </c>
      <c r="AO209" s="17">
        <v>0.41717495664491</v>
      </c>
      <c r="AP209" s="17">
        <v>0.44883458217366301</v>
      </c>
      <c r="AQ209" s="17">
        <v>0.41714556250226797</v>
      </c>
      <c r="AR209" s="17"/>
      <c r="AS209" s="17">
        <v>0.41574635386308001</v>
      </c>
      <c r="AT209" s="17">
        <v>0.44617628232536599</v>
      </c>
    </row>
    <row r="210" spans="2:46" x14ac:dyDescent="0.5">
      <c r="B210" t="s">
        <v>166</v>
      </c>
      <c r="C210" s="17">
        <v>0.38664689582645301</v>
      </c>
      <c r="D210" s="17">
        <v>0.393065884276803</v>
      </c>
      <c r="E210" s="17">
        <v>0.38077408272238</v>
      </c>
      <c r="F210" s="17"/>
      <c r="G210" s="17">
        <v>0.34018707969172202</v>
      </c>
      <c r="H210" s="17">
        <v>0.43417147057694</v>
      </c>
      <c r="I210" s="17">
        <v>0.35956211489227102</v>
      </c>
      <c r="J210" s="17">
        <v>0.40614443098730602</v>
      </c>
      <c r="K210" s="17">
        <v>0.442065774892619</v>
      </c>
      <c r="L210" s="17">
        <v>0.39079271012556899</v>
      </c>
      <c r="M210" s="17">
        <v>0.31475918523087099</v>
      </c>
      <c r="N210" s="17">
        <v>0.37687027247731902</v>
      </c>
      <c r="O210" s="17">
        <v>0.42504592800151902</v>
      </c>
      <c r="P210" s="17">
        <v>0.38186989773246499</v>
      </c>
      <c r="Q210" s="17">
        <v>0.36804575555609598</v>
      </c>
      <c r="R210" s="17">
        <v>0.37848800621694401</v>
      </c>
      <c r="S210" s="17"/>
      <c r="T210" s="17">
        <v>0.426445732027805</v>
      </c>
      <c r="U210" s="17">
        <v>0.39428030490643101</v>
      </c>
      <c r="V210" s="17">
        <v>0.373013495294579</v>
      </c>
      <c r="W210" s="17">
        <v>0.34719491629126897</v>
      </c>
      <c r="X210" s="17"/>
      <c r="Y210" s="17">
        <v>0.36817279565491501</v>
      </c>
      <c r="Z210" s="17">
        <v>0.35367904429261499</v>
      </c>
      <c r="AA210" s="17">
        <v>0.382300644266933</v>
      </c>
      <c r="AB210" s="17">
        <v>0.429080769670656</v>
      </c>
      <c r="AC210" s="17">
        <v>0.37214469240397802</v>
      </c>
      <c r="AD210" s="17">
        <v>0.40467827853827698</v>
      </c>
      <c r="AE210" s="17"/>
      <c r="AF210" s="17">
        <v>0.380833046191418</v>
      </c>
      <c r="AG210" s="17">
        <v>0.44063170574590299</v>
      </c>
      <c r="AH210" s="17">
        <v>0.38495295694182802</v>
      </c>
      <c r="AI210" s="17"/>
      <c r="AJ210" s="17">
        <v>0.39862942493949599</v>
      </c>
      <c r="AK210" s="17">
        <v>0.39614956401249302</v>
      </c>
      <c r="AL210" s="17">
        <v>0.36728674826708901</v>
      </c>
      <c r="AM210" s="17"/>
      <c r="AN210" s="17">
        <v>0.39836860328262302</v>
      </c>
      <c r="AO210" s="17">
        <v>0.379641054877213</v>
      </c>
      <c r="AP210" s="17">
        <v>0.397149889866734</v>
      </c>
      <c r="AQ210" s="17">
        <v>0.37662007773533501</v>
      </c>
      <c r="AR210" s="17"/>
      <c r="AS210" s="17">
        <v>0.46446191565975298</v>
      </c>
      <c r="AT210" s="17">
        <v>0.40031952524949799</v>
      </c>
    </row>
    <row r="211" spans="2:46" x14ac:dyDescent="0.5">
      <c r="B211" t="s">
        <v>89</v>
      </c>
      <c r="C211" s="17">
        <v>0.102626188081915</v>
      </c>
      <c r="D211" s="17">
        <v>0.116185581417169</v>
      </c>
      <c r="E211" s="17">
        <v>8.9384470182349005E-2</v>
      </c>
      <c r="F211" s="17"/>
      <c r="G211" s="17">
        <v>0.12936622553903199</v>
      </c>
      <c r="H211" s="17">
        <v>0.10304194274619199</v>
      </c>
      <c r="I211" s="17">
        <v>9.7677129489533401E-2</v>
      </c>
      <c r="J211" s="17">
        <v>0.13636344081080901</v>
      </c>
      <c r="K211" s="17">
        <v>0.11558907995709999</v>
      </c>
      <c r="L211" s="17">
        <v>0.106196319717886</v>
      </c>
      <c r="M211" s="17">
        <v>6.9027041794664595E-2</v>
      </c>
      <c r="N211" s="17">
        <v>9.0267407709968703E-2</v>
      </c>
      <c r="O211" s="17">
        <v>8.23688790104109E-2</v>
      </c>
      <c r="P211" s="17">
        <v>9.8808775837043797E-2</v>
      </c>
      <c r="Q211" s="17">
        <v>8.7424341376205694E-2</v>
      </c>
      <c r="R211" s="17">
        <v>6.4285989154170206E-2</v>
      </c>
      <c r="S211" s="17"/>
      <c r="T211" s="17">
        <v>0.107104563131002</v>
      </c>
      <c r="U211" s="17">
        <v>9.72374300188521E-2</v>
      </c>
      <c r="V211" s="17">
        <v>0.116663903315203</v>
      </c>
      <c r="W211" s="17">
        <v>9.3384358715343105E-2</v>
      </c>
      <c r="X211" s="17"/>
      <c r="Y211" s="17">
        <v>0.15874206220728301</v>
      </c>
      <c r="Z211" s="17">
        <v>0.13531839240686999</v>
      </c>
      <c r="AA211" s="17">
        <v>0.11035586734929299</v>
      </c>
      <c r="AB211" s="17">
        <v>7.9794232667924597E-2</v>
      </c>
      <c r="AC211" s="17">
        <v>7.6711913992898506E-2</v>
      </c>
      <c r="AD211" s="17">
        <v>6.8242225330157405E-2</v>
      </c>
      <c r="AE211" s="17"/>
      <c r="AF211" s="17">
        <v>7.4892086147310702E-2</v>
      </c>
      <c r="AG211" s="17">
        <v>7.7467378026133696E-2</v>
      </c>
      <c r="AH211" s="17">
        <v>0.112224282811583</v>
      </c>
      <c r="AI211" s="17"/>
      <c r="AJ211" s="17">
        <v>0.113724277906325</v>
      </c>
      <c r="AK211" s="17">
        <v>0.114361117974823</v>
      </c>
      <c r="AL211" s="17">
        <v>8.3295826126570605E-2</v>
      </c>
      <c r="AM211" s="17"/>
      <c r="AN211" s="17">
        <v>8.6699171017217802E-2</v>
      </c>
      <c r="AO211" s="17">
        <v>0.12937838789368999</v>
      </c>
      <c r="AP211" s="17">
        <v>0.106112049154462</v>
      </c>
      <c r="AQ211" s="17">
        <v>0.117033052127213</v>
      </c>
      <c r="AR211" s="17"/>
      <c r="AS211" s="17">
        <v>8.6906687915858205E-2</v>
      </c>
      <c r="AT211" s="17">
        <v>8.5598339217664507E-2</v>
      </c>
    </row>
    <row r="212" spans="2:46" x14ac:dyDescent="0.5">
      <c r="B212" t="s">
        <v>167</v>
      </c>
      <c r="C212" s="17">
        <v>2.2516792835489501E-2</v>
      </c>
      <c r="D212" s="17">
        <v>2.34142362816522E-2</v>
      </c>
      <c r="E212" s="17">
        <v>2.17753733487921E-2</v>
      </c>
      <c r="F212" s="17"/>
      <c r="G212" s="17">
        <v>3.0741893269003898E-2</v>
      </c>
      <c r="H212" s="17">
        <v>2.1748916901984001E-2</v>
      </c>
      <c r="I212" s="17">
        <v>1.60309358700798E-2</v>
      </c>
      <c r="J212" s="17">
        <v>2.9138246462293901E-2</v>
      </c>
      <c r="K212" s="17">
        <v>2.3250503510028501E-2</v>
      </c>
      <c r="L212" s="17">
        <v>3.10386235186236E-2</v>
      </c>
      <c r="M212" s="17">
        <v>1.6162951033325001E-2</v>
      </c>
      <c r="N212" s="17">
        <v>1.65719493686848E-2</v>
      </c>
      <c r="O212" s="17">
        <v>8.8880729595157294E-3</v>
      </c>
      <c r="P212" s="17">
        <v>2.6534273379318501E-2</v>
      </c>
      <c r="Q212" s="17">
        <v>1.5574954464516899E-2</v>
      </c>
      <c r="R212" s="17">
        <v>3.2181644180070697E-2</v>
      </c>
      <c r="S212" s="17"/>
      <c r="T212" s="17">
        <v>2.07598745010317E-2</v>
      </c>
      <c r="U212" s="17">
        <v>2.37091076653776E-2</v>
      </c>
      <c r="V212" s="17">
        <v>2.2263339814051899E-2</v>
      </c>
      <c r="W212" s="17">
        <v>2.39065857680552E-2</v>
      </c>
      <c r="X212" s="17"/>
      <c r="Y212" s="17">
        <v>3.73142279736653E-2</v>
      </c>
      <c r="Z212" s="17">
        <v>2.92339852784145E-2</v>
      </c>
      <c r="AA212" s="17">
        <v>2.0925832076620701E-2</v>
      </c>
      <c r="AB212" s="17">
        <v>1.40157625415813E-2</v>
      </c>
      <c r="AC212" s="17">
        <v>2.0277121151796501E-2</v>
      </c>
      <c r="AD212" s="17">
        <v>1.6894765706174202E-2</v>
      </c>
      <c r="AE212" s="17"/>
      <c r="AF212" s="17">
        <v>2.2168859406133799E-2</v>
      </c>
      <c r="AG212" s="17">
        <v>2.9937708982931702E-2</v>
      </c>
      <c r="AH212" s="17">
        <v>2.2153370641094398E-2</v>
      </c>
      <c r="AI212" s="17"/>
      <c r="AJ212" s="17">
        <v>2.64650738236611E-2</v>
      </c>
      <c r="AK212" s="17">
        <v>1.93507430069552E-2</v>
      </c>
      <c r="AL212" s="17">
        <v>1.9140999312235198E-2</v>
      </c>
      <c r="AM212" s="17"/>
      <c r="AN212" s="17">
        <v>1.5556188177216599E-2</v>
      </c>
      <c r="AO212" s="17">
        <v>3.4871262037170801E-2</v>
      </c>
      <c r="AP212" s="17">
        <v>2.8436017258041599E-2</v>
      </c>
      <c r="AQ212" s="17">
        <v>3.0054974308184702E-2</v>
      </c>
      <c r="AR212" s="17"/>
      <c r="AS212" s="17">
        <v>2.6150407486642401E-2</v>
      </c>
      <c r="AT212" s="17">
        <v>2.5588980707275499E-2</v>
      </c>
    </row>
    <row r="213" spans="2:46" x14ac:dyDescent="0.5">
      <c r="B213" t="s">
        <v>91</v>
      </c>
      <c r="C213" s="17">
        <v>8.6140220587260907E-3</v>
      </c>
      <c r="D213" s="17">
        <v>1.0707519880775101E-2</v>
      </c>
      <c r="E213" s="17">
        <v>6.6248813445284596E-3</v>
      </c>
      <c r="F213" s="17"/>
      <c r="G213" s="17">
        <v>6.5765096283387399E-3</v>
      </c>
      <c r="H213" s="17">
        <v>7.3292418378961E-3</v>
      </c>
      <c r="I213" s="17">
        <v>7.8721133158163904E-3</v>
      </c>
      <c r="J213" s="17">
        <v>7.1348795507956003E-3</v>
      </c>
      <c r="K213" s="17">
        <v>9.6584441849481197E-3</v>
      </c>
      <c r="L213" s="17">
        <v>1.94330876732433E-2</v>
      </c>
      <c r="M213" s="17">
        <v>8.1891780385862801E-3</v>
      </c>
      <c r="N213" s="17">
        <v>1.6017357784530901E-2</v>
      </c>
      <c r="O213" s="17">
        <v>3.6695232408547702E-3</v>
      </c>
      <c r="P213" s="17">
        <v>1.4941651106613401E-2</v>
      </c>
      <c r="Q213" s="17">
        <v>0</v>
      </c>
      <c r="R213" s="17">
        <v>0</v>
      </c>
      <c r="S213" s="17"/>
      <c r="T213" s="17">
        <v>5.79551051069142E-3</v>
      </c>
      <c r="U213" s="17">
        <v>6.2350682130363402E-3</v>
      </c>
      <c r="V213" s="17">
        <v>1.10680988418305E-2</v>
      </c>
      <c r="W213" s="17">
        <v>1.21641322761727E-2</v>
      </c>
      <c r="X213" s="17"/>
      <c r="Y213" s="17">
        <v>1.8342101888793799E-2</v>
      </c>
      <c r="Z213" s="17">
        <v>1.0694443007719399E-2</v>
      </c>
      <c r="AA213" s="17">
        <v>5.8505403737065202E-3</v>
      </c>
      <c r="AB213" s="17">
        <v>3.7921105840890198E-3</v>
      </c>
      <c r="AC213" s="17">
        <v>1.1396665948380701E-2</v>
      </c>
      <c r="AD213" s="17">
        <v>4.7492778540299896E-3</v>
      </c>
      <c r="AE213" s="17"/>
      <c r="AF213" s="17">
        <v>6.0898533500300103E-3</v>
      </c>
      <c r="AG213" s="17">
        <v>1.36956314888243E-2</v>
      </c>
      <c r="AH213" s="17">
        <v>9.0265776529550902E-3</v>
      </c>
      <c r="AI213" s="17"/>
      <c r="AJ213" s="17">
        <v>1.0931490342978301E-2</v>
      </c>
      <c r="AK213" s="17">
        <v>9.2168718319719806E-3</v>
      </c>
      <c r="AL213" s="17">
        <v>5.4587248260703301E-3</v>
      </c>
      <c r="AM213" s="17"/>
      <c r="AN213" s="17">
        <v>7.5527177810800396E-3</v>
      </c>
      <c r="AO213" s="17">
        <v>1.94143991605495E-2</v>
      </c>
      <c r="AP213" s="17">
        <v>4.1832681300793002E-3</v>
      </c>
      <c r="AQ213" s="17">
        <v>6.9737802472455302E-3</v>
      </c>
      <c r="AR213" s="17"/>
      <c r="AS213" s="17">
        <v>0</v>
      </c>
      <c r="AT213" s="17">
        <v>0</v>
      </c>
    </row>
    <row r="214" spans="2:46" x14ac:dyDescent="0.5">
      <c r="B214" t="s">
        <v>92</v>
      </c>
      <c r="C214" s="17">
        <v>3.54324686162584E-2</v>
      </c>
      <c r="D214" s="17">
        <v>3.09408804353151E-2</v>
      </c>
      <c r="E214" s="17">
        <v>4.00188970493685E-2</v>
      </c>
      <c r="F214" s="17"/>
      <c r="G214" s="17">
        <v>3.2342803485201597E-2</v>
      </c>
      <c r="H214" s="17">
        <v>3.7391348282699598E-2</v>
      </c>
      <c r="I214" s="17">
        <v>5.8163623397399403E-2</v>
      </c>
      <c r="J214" s="17">
        <v>4.4820544474977797E-2</v>
      </c>
      <c r="K214" s="17">
        <v>2.85906339447453E-2</v>
      </c>
      <c r="L214" s="17">
        <v>3.3611760056634001E-2</v>
      </c>
      <c r="M214" s="17">
        <v>4.1541656006158098E-2</v>
      </c>
      <c r="N214" s="17">
        <v>6.5393708002997597E-2</v>
      </c>
      <c r="O214" s="17">
        <v>2.4494475597173999E-2</v>
      </c>
      <c r="P214" s="17">
        <v>2.2600621811705201E-2</v>
      </c>
      <c r="Q214" s="17">
        <v>8.1559666132372793E-3</v>
      </c>
      <c r="R214" s="17">
        <v>4.1883770412733203E-2</v>
      </c>
      <c r="S214" s="17"/>
      <c r="T214" s="17">
        <v>1.5849438180272998E-2</v>
      </c>
      <c r="U214" s="17">
        <v>4.3855843607943902E-2</v>
      </c>
      <c r="V214" s="17">
        <v>2.1299909132306699E-2</v>
      </c>
      <c r="W214" s="17">
        <v>5.9787669560025999E-2</v>
      </c>
      <c r="X214" s="17"/>
      <c r="Y214" s="17">
        <v>4.4052569206159103E-2</v>
      </c>
      <c r="Z214" s="17">
        <v>4.3407277200092298E-2</v>
      </c>
      <c r="AA214" s="17">
        <v>3.7189763757664397E-2</v>
      </c>
      <c r="AB214" s="17">
        <v>4.4202918747902303E-2</v>
      </c>
      <c r="AC214" s="17">
        <v>2.5215610845823699E-2</v>
      </c>
      <c r="AD214" s="17">
        <v>2.1490751987458801E-2</v>
      </c>
      <c r="AE214" s="17"/>
      <c r="AF214" s="17">
        <v>2.4442258786062699E-2</v>
      </c>
      <c r="AG214" s="17">
        <v>1.3768180429912701E-2</v>
      </c>
      <c r="AH214" s="17">
        <v>3.9967276382979602E-2</v>
      </c>
      <c r="AI214" s="17"/>
      <c r="AJ214" s="17">
        <v>2.6836491131295302E-2</v>
      </c>
      <c r="AK214" s="17">
        <v>3.4050448799580697E-2</v>
      </c>
      <c r="AL214" s="17">
        <v>4.6728780430232701E-2</v>
      </c>
      <c r="AM214" s="17"/>
      <c r="AN214" s="17">
        <v>2.43986787573576E-2</v>
      </c>
      <c r="AO214" s="17">
        <v>1.9519939386467199E-2</v>
      </c>
      <c r="AP214" s="17">
        <v>1.5284193417019599E-2</v>
      </c>
      <c r="AQ214" s="17">
        <v>5.2172553079753999E-2</v>
      </c>
      <c r="AR214" s="17"/>
      <c r="AS214" s="17">
        <v>6.7346350746662299E-3</v>
      </c>
      <c r="AT214" s="17">
        <v>4.2316872500196202E-2</v>
      </c>
    </row>
    <row r="215" spans="2:46" x14ac:dyDescent="0.5">
      <c r="B215" t="s">
        <v>93</v>
      </c>
      <c r="C215" s="17">
        <v>0.83081052840761105</v>
      </c>
      <c r="D215" s="17">
        <v>0.81875178198508802</v>
      </c>
      <c r="E215" s="17">
        <v>0.84219637807496195</v>
      </c>
      <c r="F215" s="17"/>
      <c r="G215" s="17">
        <v>0.80097256807842299</v>
      </c>
      <c r="H215" s="17">
        <v>0.83048855023122803</v>
      </c>
      <c r="I215" s="17">
        <v>0.82025619792717097</v>
      </c>
      <c r="J215" s="17">
        <v>0.78254288870112299</v>
      </c>
      <c r="K215" s="17">
        <v>0.82291133840317798</v>
      </c>
      <c r="L215" s="17">
        <v>0.80972020903361397</v>
      </c>
      <c r="M215" s="17">
        <v>0.86507917312726601</v>
      </c>
      <c r="N215" s="17">
        <v>0.81174957713381801</v>
      </c>
      <c r="O215" s="17">
        <v>0.88057904919204499</v>
      </c>
      <c r="P215" s="17">
        <v>0.83711467786531901</v>
      </c>
      <c r="Q215" s="17">
        <v>0.88884473754603999</v>
      </c>
      <c r="R215" s="17">
        <v>0.86164859625302603</v>
      </c>
      <c r="S215" s="17"/>
      <c r="T215" s="17">
        <v>0.85049061367700196</v>
      </c>
      <c r="U215" s="17">
        <v>0.82896255049478995</v>
      </c>
      <c r="V215" s="17">
        <v>0.82870474889660795</v>
      </c>
      <c r="W215" s="17">
        <v>0.81075725368040297</v>
      </c>
      <c r="X215" s="17"/>
      <c r="Y215" s="17">
        <v>0.74154903872409905</v>
      </c>
      <c r="Z215" s="17">
        <v>0.78134590210690402</v>
      </c>
      <c r="AA215" s="17">
        <v>0.825677996442716</v>
      </c>
      <c r="AB215" s="17">
        <v>0.85819497545850298</v>
      </c>
      <c r="AC215" s="17">
        <v>0.86639868806110099</v>
      </c>
      <c r="AD215" s="17">
        <v>0.88862297912218002</v>
      </c>
      <c r="AE215" s="17"/>
      <c r="AF215" s="17">
        <v>0.87240694231046301</v>
      </c>
      <c r="AG215" s="17">
        <v>0.86513110107219804</v>
      </c>
      <c r="AH215" s="17">
        <v>0.81662849251138703</v>
      </c>
      <c r="AI215" s="17"/>
      <c r="AJ215" s="17">
        <v>0.82204266679574001</v>
      </c>
      <c r="AK215" s="17">
        <v>0.82302081838666996</v>
      </c>
      <c r="AL215" s="17">
        <v>0.84537566930489105</v>
      </c>
      <c r="AM215" s="17"/>
      <c r="AN215" s="17">
        <v>0.865793244267128</v>
      </c>
      <c r="AO215" s="17">
        <v>0.796816011522123</v>
      </c>
      <c r="AP215" s="17">
        <v>0.84598447204039695</v>
      </c>
      <c r="AQ215" s="17">
        <v>0.79376564023760299</v>
      </c>
      <c r="AR215" s="17"/>
      <c r="AS215" s="17">
        <v>0.88020826952283304</v>
      </c>
      <c r="AT215" s="17">
        <v>0.84649580757486398</v>
      </c>
    </row>
    <row r="216" spans="2:46" x14ac:dyDescent="0.5">
      <c r="B216" t="s">
        <v>94</v>
      </c>
      <c r="C216" s="17">
        <v>3.1130814894215601E-2</v>
      </c>
      <c r="D216" s="17">
        <v>3.4121756162427297E-2</v>
      </c>
      <c r="E216" s="17">
        <v>2.8400254693320599E-2</v>
      </c>
      <c r="F216" s="17"/>
      <c r="G216" s="17">
        <v>3.7318402897342597E-2</v>
      </c>
      <c r="H216" s="17">
        <v>2.9078158739880101E-2</v>
      </c>
      <c r="I216" s="17">
        <v>2.39030491858962E-2</v>
      </c>
      <c r="J216" s="17">
        <v>3.6273126013089498E-2</v>
      </c>
      <c r="K216" s="17">
        <v>3.2908947694976598E-2</v>
      </c>
      <c r="L216" s="17">
        <v>5.04717111918669E-2</v>
      </c>
      <c r="M216" s="17">
        <v>2.43521290719113E-2</v>
      </c>
      <c r="N216" s="17">
        <v>3.2589307153215702E-2</v>
      </c>
      <c r="O216" s="17">
        <v>1.25575962003705E-2</v>
      </c>
      <c r="P216" s="17">
        <v>4.1475924485931903E-2</v>
      </c>
      <c r="Q216" s="17">
        <v>1.5574954464516899E-2</v>
      </c>
      <c r="R216" s="17">
        <v>3.2181644180070697E-2</v>
      </c>
      <c r="S216" s="17"/>
      <c r="T216" s="17">
        <v>2.6555385011723099E-2</v>
      </c>
      <c r="U216" s="17">
        <v>2.9944175878414001E-2</v>
      </c>
      <c r="V216" s="17">
        <v>3.3331438655882402E-2</v>
      </c>
      <c r="W216" s="17">
        <v>3.6070718044227797E-2</v>
      </c>
      <c r="X216" s="17"/>
      <c r="Y216" s="17">
        <v>5.5656329862459102E-2</v>
      </c>
      <c r="Z216" s="17">
        <v>3.9928428286133903E-2</v>
      </c>
      <c r="AA216" s="17">
        <v>2.6776372450327199E-2</v>
      </c>
      <c r="AB216" s="17">
        <v>1.78078731256704E-2</v>
      </c>
      <c r="AC216" s="17">
        <v>3.1673787100177299E-2</v>
      </c>
      <c r="AD216" s="17">
        <v>2.1644043560204201E-2</v>
      </c>
      <c r="AE216" s="17"/>
      <c r="AF216" s="17">
        <v>2.82587127561638E-2</v>
      </c>
      <c r="AG216" s="17">
        <v>4.3633340471756002E-2</v>
      </c>
      <c r="AH216" s="17">
        <v>3.1179948294049499E-2</v>
      </c>
      <c r="AI216" s="17"/>
      <c r="AJ216" s="17">
        <v>3.7396564166639397E-2</v>
      </c>
      <c r="AK216" s="17">
        <v>2.85676148389272E-2</v>
      </c>
      <c r="AL216" s="17">
        <v>2.4599724138305499E-2</v>
      </c>
      <c r="AM216" s="17"/>
      <c r="AN216" s="17">
        <v>2.3108905958296701E-2</v>
      </c>
      <c r="AO216" s="17">
        <v>5.4285661197720297E-2</v>
      </c>
      <c r="AP216" s="17">
        <v>3.2619285388120901E-2</v>
      </c>
      <c r="AQ216" s="17">
        <v>3.7028754555430199E-2</v>
      </c>
      <c r="AR216" s="17"/>
      <c r="AS216" s="17">
        <v>2.6150407486642401E-2</v>
      </c>
      <c r="AT216" s="17">
        <v>2.5588980707275499E-2</v>
      </c>
    </row>
    <row r="217" spans="2:46" x14ac:dyDescent="0.5">
      <c r="B217" t="s">
        <v>95</v>
      </c>
      <c r="C217" s="17">
        <v>0.79967971351339495</v>
      </c>
      <c r="D217" s="17">
        <v>0.78463002582266095</v>
      </c>
      <c r="E217" s="17">
        <v>0.81379612338164098</v>
      </c>
      <c r="F217" s="17"/>
      <c r="G217" s="17">
        <v>0.76365416518108098</v>
      </c>
      <c r="H217" s="17">
        <v>0.80141039149134796</v>
      </c>
      <c r="I217" s="17">
        <v>0.79635314874127505</v>
      </c>
      <c r="J217" s="17">
        <v>0.74626976268803402</v>
      </c>
      <c r="K217" s="17">
        <v>0.790002390708201</v>
      </c>
      <c r="L217" s="17">
        <v>0.75924849784174697</v>
      </c>
      <c r="M217" s="17">
        <v>0.84072704405535503</v>
      </c>
      <c r="N217" s="17">
        <v>0.77916026998060295</v>
      </c>
      <c r="O217" s="17">
        <v>0.86802145299167399</v>
      </c>
      <c r="P217" s="17">
        <v>0.79563875337938705</v>
      </c>
      <c r="Q217" s="17">
        <v>0.87326978308152303</v>
      </c>
      <c r="R217" s="17">
        <v>0.82946695207295495</v>
      </c>
      <c r="S217" s="17"/>
      <c r="T217" s="17">
        <v>0.82393522866527902</v>
      </c>
      <c r="U217" s="17">
        <v>0.79901837461637604</v>
      </c>
      <c r="V217" s="17">
        <v>0.79537331024072599</v>
      </c>
      <c r="W217" s="17">
        <v>0.77468653563617496</v>
      </c>
      <c r="X217" s="17"/>
      <c r="Y217" s="17">
        <v>0.68589270886164</v>
      </c>
      <c r="Z217" s="17">
        <v>0.74141747382076995</v>
      </c>
      <c r="AA217" s="17">
        <v>0.79890162399238895</v>
      </c>
      <c r="AB217" s="17">
        <v>0.84038710233283198</v>
      </c>
      <c r="AC217" s="17">
        <v>0.834724900960923</v>
      </c>
      <c r="AD217" s="17">
        <v>0.86697893556197503</v>
      </c>
      <c r="AE217" s="17"/>
      <c r="AF217" s="17">
        <v>0.84414822955429902</v>
      </c>
      <c r="AG217" s="17">
        <v>0.821497760600442</v>
      </c>
      <c r="AH217" s="17">
        <v>0.78544854421733801</v>
      </c>
      <c r="AI217" s="17"/>
      <c r="AJ217" s="17">
        <v>0.78464610262910095</v>
      </c>
      <c r="AK217" s="17">
        <v>0.79445320354774196</v>
      </c>
      <c r="AL217" s="17">
        <v>0.82077594516658603</v>
      </c>
      <c r="AM217" s="17"/>
      <c r="AN217" s="17">
        <v>0.84268433830883105</v>
      </c>
      <c r="AO217" s="17">
        <v>0.74253035032440295</v>
      </c>
      <c r="AP217" s="17">
        <v>0.81336518665227597</v>
      </c>
      <c r="AQ217" s="17">
        <v>0.75673688568217301</v>
      </c>
      <c r="AR217" s="17"/>
      <c r="AS217" s="17">
        <v>0.85405786203619105</v>
      </c>
      <c r="AT217" s="17">
        <v>0.82090682686758798</v>
      </c>
    </row>
    <row r="218" spans="2:46" x14ac:dyDescent="0.5">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row>
    <row r="219" spans="2:46" x14ac:dyDescent="0.5">
      <c r="B219" s="6" t="s">
        <v>172</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row>
    <row r="220" spans="2:46" x14ac:dyDescent="0.5">
      <c r="B220" s="24" t="s">
        <v>64</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row>
    <row r="221" spans="2:46" x14ac:dyDescent="0.5">
      <c r="B221" t="s">
        <v>87</v>
      </c>
      <c r="C221" s="17">
        <v>0.30276162824110597</v>
      </c>
      <c r="D221" s="17">
        <v>0.29430021925079403</v>
      </c>
      <c r="E221" s="17">
        <v>0.30946290091547402</v>
      </c>
      <c r="F221" s="17"/>
      <c r="G221" s="17">
        <v>0.34577905982709001</v>
      </c>
      <c r="H221" s="17">
        <v>0.275359508779012</v>
      </c>
      <c r="I221" s="17">
        <v>0.31021520171201</v>
      </c>
      <c r="J221" s="17">
        <v>0.28110336021142401</v>
      </c>
      <c r="K221" s="17">
        <v>0.25985852433223899</v>
      </c>
      <c r="L221" s="17">
        <v>0.26716239497246003</v>
      </c>
      <c r="M221" s="17">
        <v>0.34083910899796399</v>
      </c>
      <c r="N221" s="17">
        <v>0.235119332848158</v>
      </c>
      <c r="O221" s="17">
        <v>0.31537337741867799</v>
      </c>
      <c r="P221" s="17">
        <v>0.29771780294579298</v>
      </c>
      <c r="Q221" s="17">
        <v>0.383133005001766</v>
      </c>
      <c r="R221" s="17">
        <v>0.29624417066129399</v>
      </c>
      <c r="S221" s="17"/>
      <c r="T221" s="17">
        <v>0.27071693271902197</v>
      </c>
      <c r="U221" s="17">
        <v>0.29778039146121199</v>
      </c>
      <c r="V221" s="17">
        <v>0.32714209595918903</v>
      </c>
      <c r="W221" s="17">
        <v>0.32236217194896399</v>
      </c>
      <c r="X221" s="17"/>
      <c r="Y221" s="17">
        <v>0.31026151984592998</v>
      </c>
      <c r="Z221" s="17">
        <v>0.333753668534993</v>
      </c>
      <c r="AA221" s="17">
        <v>0.31369128649151501</v>
      </c>
      <c r="AB221" s="17">
        <v>0.29106047744531399</v>
      </c>
      <c r="AC221" s="17">
        <v>0.30880540520946098</v>
      </c>
      <c r="AD221" s="17">
        <v>0.26899945590440399</v>
      </c>
      <c r="AE221" s="17"/>
      <c r="AF221" s="17">
        <v>0.27811911614116902</v>
      </c>
      <c r="AG221" s="17">
        <v>0.234429219793275</v>
      </c>
      <c r="AH221" s="17">
        <v>0.31416521190344199</v>
      </c>
      <c r="AI221" s="17"/>
      <c r="AJ221" s="17">
        <v>0.31271667744022502</v>
      </c>
      <c r="AK221" s="17">
        <v>0.292223722539944</v>
      </c>
      <c r="AL221" s="17">
        <v>0.29546869692566602</v>
      </c>
      <c r="AM221" s="17"/>
      <c r="AN221" s="17">
        <v>0.30946690782191799</v>
      </c>
      <c r="AO221" s="17">
        <v>0.30792478664332301</v>
      </c>
      <c r="AP221" s="17">
        <v>0.32816672134557601</v>
      </c>
      <c r="AQ221" s="17">
        <v>0.27425337543851902</v>
      </c>
      <c r="AR221" s="17"/>
      <c r="AS221" s="17">
        <v>0.274967694945772</v>
      </c>
      <c r="AT221" s="17">
        <v>0.280667194441998</v>
      </c>
    </row>
    <row r="222" spans="2:46" x14ac:dyDescent="0.5">
      <c r="B222" t="s">
        <v>166</v>
      </c>
      <c r="C222" s="17">
        <v>0.40548694491803</v>
      </c>
      <c r="D222" s="17">
        <v>0.40872270022128099</v>
      </c>
      <c r="E222" s="17">
        <v>0.402788241134869</v>
      </c>
      <c r="F222" s="17"/>
      <c r="G222" s="17">
        <v>0.37245967585159101</v>
      </c>
      <c r="H222" s="17">
        <v>0.44121522656610201</v>
      </c>
      <c r="I222" s="17">
        <v>0.39964665699468799</v>
      </c>
      <c r="J222" s="17">
        <v>0.36630690664844801</v>
      </c>
      <c r="K222" s="17">
        <v>0.46969788728344702</v>
      </c>
      <c r="L222" s="17">
        <v>0.43399120785042899</v>
      </c>
      <c r="M222" s="17">
        <v>0.37877718771000701</v>
      </c>
      <c r="N222" s="17">
        <v>0.50095604895889501</v>
      </c>
      <c r="O222" s="17">
        <v>0.41858237857546898</v>
      </c>
      <c r="P222" s="17">
        <v>0.365873312753283</v>
      </c>
      <c r="Q222" s="17">
        <v>0.34556490502102999</v>
      </c>
      <c r="R222" s="17">
        <v>0.41664941102382902</v>
      </c>
      <c r="S222" s="17"/>
      <c r="T222" s="17">
        <v>0.45608544047301203</v>
      </c>
      <c r="U222" s="17">
        <v>0.41783116170034101</v>
      </c>
      <c r="V222" s="17">
        <v>0.38792184535497198</v>
      </c>
      <c r="W222" s="17">
        <v>0.35340209309134402</v>
      </c>
      <c r="X222" s="17"/>
      <c r="Y222" s="17">
        <v>0.36552396666725101</v>
      </c>
      <c r="Z222" s="17">
        <v>0.36597540303637699</v>
      </c>
      <c r="AA222" s="17">
        <v>0.38023265041295501</v>
      </c>
      <c r="AB222" s="17">
        <v>0.43810079230294302</v>
      </c>
      <c r="AC222" s="17">
        <v>0.42614721212891099</v>
      </c>
      <c r="AD222" s="17">
        <v>0.44457128896134401</v>
      </c>
      <c r="AE222" s="17"/>
      <c r="AF222" s="17">
        <v>0.44269698467150798</v>
      </c>
      <c r="AG222" s="17">
        <v>0.44538257097223899</v>
      </c>
      <c r="AH222" s="17">
        <v>0.39222542315401399</v>
      </c>
      <c r="AI222" s="17"/>
      <c r="AJ222" s="17">
        <v>0.41240240390148802</v>
      </c>
      <c r="AK222" s="17">
        <v>0.41995081002125401</v>
      </c>
      <c r="AL222" s="17">
        <v>0.39003085517226799</v>
      </c>
      <c r="AM222" s="17"/>
      <c r="AN222" s="17">
        <v>0.42390903365628602</v>
      </c>
      <c r="AO222" s="17">
        <v>0.42073077646295198</v>
      </c>
      <c r="AP222" s="17">
        <v>0.42359654887958698</v>
      </c>
      <c r="AQ222" s="17">
        <v>0.37308771733284601</v>
      </c>
      <c r="AR222" s="17"/>
      <c r="AS222" s="17">
        <v>0.47443414241317</v>
      </c>
      <c r="AT222" s="17">
        <v>0.42570704249337998</v>
      </c>
    </row>
    <row r="223" spans="2:46" x14ac:dyDescent="0.5">
      <c r="B223" t="s">
        <v>89</v>
      </c>
      <c r="C223" s="17">
        <v>0.18652501820279199</v>
      </c>
      <c r="D223" s="17">
        <v>0.19234221750047001</v>
      </c>
      <c r="E223" s="17">
        <v>0.18195902178348999</v>
      </c>
      <c r="F223" s="17"/>
      <c r="G223" s="17">
        <v>0.16682298447972799</v>
      </c>
      <c r="H223" s="17">
        <v>0.175620850178481</v>
      </c>
      <c r="I223" s="17">
        <v>0.18720900387193601</v>
      </c>
      <c r="J223" s="17">
        <v>0.23435938598224901</v>
      </c>
      <c r="K223" s="17">
        <v>0.18995488997410501</v>
      </c>
      <c r="L223" s="17">
        <v>0.20411825804525599</v>
      </c>
      <c r="M223" s="17">
        <v>0.16973065839311299</v>
      </c>
      <c r="N223" s="17">
        <v>0.17518541424470399</v>
      </c>
      <c r="O223" s="17">
        <v>0.170596356202007</v>
      </c>
      <c r="P223" s="17">
        <v>0.212213952977476</v>
      </c>
      <c r="Q223" s="17">
        <v>0.19320557176836001</v>
      </c>
      <c r="R223" s="17">
        <v>0.14992425132536899</v>
      </c>
      <c r="S223" s="17"/>
      <c r="T223" s="17">
        <v>0.19433016071227799</v>
      </c>
      <c r="U223" s="17">
        <v>0.170514847904252</v>
      </c>
      <c r="V223" s="17">
        <v>0.179866004366487</v>
      </c>
      <c r="W223" s="17">
        <v>0.20072837622647799</v>
      </c>
      <c r="X223" s="17"/>
      <c r="Y223" s="17">
        <v>0.190798726693651</v>
      </c>
      <c r="Z223" s="17">
        <v>0.21381213482639699</v>
      </c>
      <c r="AA223" s="17">
        <v>0.19071338853220299</v>
      </c>
      <c r="AB223" s="17">
        <v>0.16979541011938901</v>
      </c>
      <c r="AC223" s="17">
        <v>0.16487470100079199</v>
      </c>
      <c r="AD223" s="17">
        <v>0.18608240558960901</v>
      </c>
      <c r="AE223" s="17"/>
      <c r="AF223" s="17">
        <v>0.175461369772932</v>
      </c>
      <c r="AG223" s="17">
        <v>0.23563436528889001</v>
      </c>
      <c r="AH223" s="17">
        <v>0.186654982109662</v>
      </c>
      <c r="AI223" s="17"/>
      <c r="AJ223" s="17">
        <v>0.19198688077041701</v>
      </c>
      <c r="AK223" s="17">
        <v>0.19046263901454399</v>
      </c>
      <c r="AL223" s="17">
        <v>0.17788815541043501</v>
      </c>
      <c r="AM223" s="17"/>
      <c r="AN223" s="17">
        <v>0.179946360862619</v>
      </c>
      <c r="AO223" s="17">
        <v>0.19664315777843899</v>
      </c>
      <c r="AP223" s="17">
        <v>0.15985304393024599</v>
      </c>
      <c r="AQ223" s="17">
        <v>0.21057379692721501</v>
      </c>
      <c r="AR223" s="17"/>
      <c r="AS223" s="17">
        <v>0.16516253360099301</v>
      </c>
      <c r="AT223" s="17">
        <v>0.17943390182326899</v>
      </c>
    </row>
    <row r="224" spans="2:46" x14ac:dyDescent="0.5">
      <c r="B224" t="s">
        <v>167</v>
      </c>
      <c r="C224" s="17">
        <v>4.2261141357453999E-2</v>
      </c>
      <c r="D224" s="17">
        <v>4.5789872762877201E-2</v>
      </c>
      <c r="E224" s="17">
        <v>3.9072319090983902E-2</v>
      </c>
      <c r="F224" s="17"/>
      <c r="G224" s="17">
        <v>5.1112203116749501E-2</v>
      </c>
      <c r="H224" s="17">
        <v>4.4577058237349899E-2</v>
      </c>
      <c r="I224" s="17">
        <v>4.5040860460198402E-2</v>
      </c>
      <c r="J224" s="17">
        <v>5.8271464742941703E-2</v>
      </c>
      <c r="K224" s="17">
        <v>3.7627073864801901E-2</v>
      </c>
      <c r="L224" s="17">
        <v>3.0457419097367201E-2</v>
      </c>
      <c r="M224" s="17">
        <v>4.1198304765398999E-2</v>
      </c>
      <c r="N224" s="17">
        <v>8.1157639537512097E-3</v>
      </c>
      <c r="O224" s="17">
        <v>4.1620599087982199E-2</v>
      </c>
      <c r="P224" s="17">
        <v>4.0052401167316898E-2</v>
      </c>
      <c r="Q224" s="17">
        <v>4.6652683156110202E-2</v>
      </c>
      <c r="R224" s="17">
        <v>3.1829781127844799E-2</v>
      </c>
      <c r="S224" s="17"/>
      <c r="T224" s="17">
        <v>4.2139508445912299E-2</v>
      </c>
      <c r="U224" s="17">
        <v>4.3558151156479201E-2</v>
      </c>
      <c r="V224" s="17">
        <v>5.12983492757072E-2</v>
      </c>
      <c r="W224" s="17">
        <v>3.1610105480215998E-2</v>
      </c>
      <c r="X224" s="17"/>
      <c r="Y224" s="17">
        <v>6.22519266523281E-2</v>
      </c>
      <c r="Z224" s="17">
        <v>3.8169636293190999E-2</v>
      </c>
      <c r="AA224" s="17">
        <v>3.4687575346783003E-2</v>
      </c>
      <c r="AB224" s="17">
        <v>3.5709988806967401E-2</v>
      </c>
      <c r="AC224" s="17">
        <v>2.6939312117362401E-2</v>
      </c>
      <c r="AD224" s="17">
        <v>5.4083254119942303E-2</v>
      </c>
      <c r="AE224" s="17"/>
      <c r="AF224" s="17">
        <v>5.7206135760190797E-2</v>
      </c>
      <c r="AG224" s="17">
        <v>2.80840869045192E-2</v>
      </c>
      <c r="AH224" s="17">
        <v>3.8823512418806598E-2</v>
      </c>
      <c r="AI224" s="17"/>
      <c r="AJ224" s="17">
        <v>3.3891133729043399E-2</v>
      </c>
      <c r="AK224" s="17">
        <v>3.7353024886439899E-2</v>
      </c>
      <c r="AL224" s="17">
        <v>5.4959586767424899E-2</v>
      </c>
      <c r="AM224" s="17"/>
      <c r="AN224" s="17">
        <v>3.6565659577153402E-2</v>
      </c>
      <c r="AO224" s="17">
        <v>5.5002292434761298E-2</v>
      </c>
      <c r="AP224" s="17">
        <v>4.4045289690274901E-2</v>
      </c>
      <c r="AQ224" s="17">
        <v>5.0925759561126001E-2</v>
      </c>
      <c r="AR224" s="17"/>
      <c r="AS224" s="17">
        <v>2.6690375653482899E-2</v>
      </c>
      <c r="AT224" s="17">
        <v>5.2156837017897799E-2</v>
      </c>
    </row>
    <row r="225" spans="2:46" x14ac:dyDescent="0.5">
      <c r="B225" t="s">
        <v>91</v>
      </c>
      <c r="C225" s="17">
        <v>1.23432171125976E-2</v>
      </c>
      <c r="D225" s="17">
        <v>1.9081075303419098E-2</v>
      </c>
      <c r="E225" s="17">
        <v>5.2151803921449101E-3</v>
      </c>
      <c r="F225" s="17"/>
      <c r="G225" s="17">
        <v>1.57533732988125E-2</v>
      </c>
      <c r="H225" s="17">
        <v>9.6677708678124495E-3</v>
      </c>
      <c r="I225" s="17">
        <v>3.9479030120546897E-3</v>
      </c>
      <c r="J225" s="17">
        <v>1.0933307208890001E-2</v>
      </c>
      <c r="K225" s="17">
        <v>9.2622036225962507E-3</v>
      </c>
      <c r="L225" s="17">
        <v>1.94511389177871E-2</v>
      </c>
      <c r="M225" s="17">
        <v>2.4087148462988602E-2</v>
      </c>
      <c r="N225" s="17">
        <v>7.8704521873830102E-3</v>
      </c>
      <c r="O225" s="17">
        <v>1.19407156772612E-2</v>
      </c>
      <c r="P225" s="17">
        <v>1.8092798959645901E-2</v>
      </c>
      <c r="Q225" s="17">
        <v>0</v>
      </c>
      <c r="R225" s="17">
        <v>0</v>
      </c>
      <c r="S225" s="17"/>
      <c r="T225" s="17">
        <v>1.07453151180511E-2</v>
      </c>
      <c r="U225" s="17">
        <v>1.09253396033529E-2</v>
      </c>
      <c r="V225" s="17">
        <v>1.53025117360395E-2</v>
      </c>
      <c r="W225" s="17">
        <v>1.3219068882405101E-2</v>
      </c>
      <c r="X225" s="17"/>
      <c r="Y225" s="17">
        <v>2.0488489274026401E-2</v>
      </c>
      <c r="Z225" s="17">
        <v>6.3500789199427603E-3</v>
      </c>
      <c r="AA225" s="17">
        <v>1.35284123699134E-2</v>
      </c>
      <c r="AB225" s="17">
        <v>0</v>
      </c>
      <c r="AC225" s="17">
        <v>2.2936064750030599E-2</v>
      </c>
      <c r="AD225" s="17">
        <v>1.37741968705063E-2</v>
      </c>
      <c r="AE225" s="17"/>
      <c r="AF225" s="17">
        <v>1.34671527852028E-2</v>
      </c>
      <c r="AG225" s="17">
        <v>2.0907619298722101E-2</v>
      </c>
      <c r="AH225" s="17">
        <v>1.1482406327515E-2</v>
      </c>
      <c r="AI225" s="17"/>
      <c r="AJ225" s="17">
        <v>1.4817643421434599E-2</v>
      </c>
      <c r="AK225" s="17">
        <v>9.2185574990561302E-3</v>
      </c>
      <c r="AL225" s="17">
        <v>1.07715159538192E-2</v>
      </c>
      <c r="AM225" s="17"/>
      <c r="AN225" s="17">
        <v>1.0460893534717901E-2</v>
      </c>
      <c r="AO225" s="17">
        <v>3.72147680243347E-3</v>
      </c>
      <c r="AP225" s="17">
        <v>1.8734115592289699E-2</v>
      </c>
      <c r="AQ225" s="17">
        <v>1.2973398988322501E-2</v>
      </c>
      <c r="AR225" s="17"/>
      <c r="AS225" s="17">
        <v>1.9841071225310598E-2</v>
      </c>
      <c r="AT225" s="17">
        <v>0</v>
      </c>
    </row>
    <row r="226" spans="2:46" x14ac:dyDescent="0.5">
      <c r="B226" t="s">
        <v>92</v>
      </c>
      <c r="C226" s="17">
        <v>5.0622050168020398E-2</v>
      </c>
      <c r="D226" s="17">
        <v>3.9763914961159497E-2</v>
      </c>
      <c r="E226" s="17">
        <v>6.1502336683037798E-2</v>
      </c>
      <c r="F226" s="17"/>
      <c r="G226" s="17">
        <v>4.8072703426029303E-2</v>
      </c>
      <c r="H226" s="17">
        <v>5.3559585371242897E-2</v>
      </c>
      <c r="I226" s="17">
        <v>5.3940373949113302E-2</v>
      </c>
      <c r="J226" s="17">
        <v>4.9025575206046397E-2</v>
      </c>
      <c r="K226" s="17">
        <v>3.3599420922810597E-2</v>
      </c>
      <c r="L226" s="17">
        <v>4.4819581116699599E-2</v>
      </c>
      <c r="M226" s="17">
        <v>4.53675916705275E-2</v>
      </c>
      <c r="N226" s="17">
        <v>7.2752987807108899E-2</v>
      </c>
      <c r="O226" s="17">
        <v>4.1886573038602298E-2</v>
      </c>
      <c r="P226" s="17">
        <v>6.6049731196485301E-2</v>
      </c>
      <c r="Q226" s="17">
        <v>3.14438350527333E-2</v>
      </c>
      <c r="R226" s="17">
        <v>0.105352385861663</v>
      </c>
      <c r="S226" s="17"/>
      <c r="T226" s="17">
        <v>2.5982642531725001E-2</v>
      </c>
      <c r="U226" s="17">
        <v>5.9390108174362501E-2</v>
      </c>
      <c r="V226" s="17">
        <v>3.8469193307604302E-2</v>
      </c>
      <c r="W226" s="17">
        <v>7.8678184370592097E-2</v>
      </c>
      <c r="X226" s="17"/>
      <c r="Y226" s="17">
        <v>5.06753708668135E-2</v>
      </c>
      <c r="Z226" s="17">
        <v>4.1939078389099202E-2</v>
      </c>
      <c r="AA226" s="17">
        <v>6.71466868466295E-2</v>
      </c>
      <c r="AB226" s="17">
        <v>6.5333331325386795E-2</v>
      </c>
      <c r="AC226" s="17">
        <v>5.0297304793443701E-2</v>
      </c>
      <c r="AD226" s="17">
        <v>3.2489398554194901E-2</v>
      </c>
      <c r="AE226" s="17"/>
      <c r="AF226" s="17">
        <v>3.3049240868997201E-2</v>
      </c>
      <c r="AG226" s="17">
        <v>3.55621377423549E-2</v>
      </c>
      <c r="AH226" s="17">
        <v>5.6648464086560303E-2</v>
      </c>
      <c r="AI226" s="17"/>
      <c r="AJ226" s="17">
        <v>3.4185260737392302E-2</v>
      </c>
      <c r="AK226" s="17">
        <v>5.0791246038761798E-2</v>
      </c>
      <c r="AL226" s="17">
        <v>7.0881189770387404E-2</v>
      </c>
      <c r="AM226" s="17"/>
      <c r="AN226" s="17">
        <v>3.9651144547305103E-2</v>
      </c>
      <c r="AO226" s="17">
        <v>1.5977509878091E-2</v>
      </c>
      <c r="AP226" s="17">
        <v>2.56042805620268E-2</v>
      </c>
      <c r="AQ226" s="17">
        <v>7.81859517519711E-2</v>
      </c>
      <c r="AR226" s="17"/>
      <c r="AS226" s="17">
        <v>3.8904182161271297E-2</v>
      </c>
      <c r="AT226" s="17">
        <v>6.2035024223454097E-2</v>
      </c>
    </row>
    <row r="227" spans="2:46" x14ac:dyDescent="0.5">
      <c r="B227" t="s">
        <v>93</v>
      </c>
      <c r="C227" s="17">
        <v>0.70824857315913603</v>
      </c>
      <c r="D227" s="17">
        <v>0.70302291947207396</v>
      </c>
      <c r="E227" s="17">
        <v>0.71225114205034301</v>
      </c>
      <c r="F227" s="17"/>
      <c r="G227" s="17">
        <v>0.71823873567868102</v>
      </c>
      <c r="H227" s="17">
        <v>0.71657473534511396</v>
      </c>
      <c r="I227" s="17">
        <v>0.70986185870669805</v>
      </c>
      <c r="J227" s="17">
        <v>0.64741026685987302</v>
      </c>
      <c r="K227" s="17">
        <v>0.72955641161568696</v>
      </c>
      <c r="L227" s="17">
        <v>0.70115360282288997</v>
      </c>
      <c r="M227" s="17">
        <v>0.719616296707972</v>
      </c>
      <c r="N227" s="17">
        <v>0.73607538180705301</v>
      </c>
      <c r="O227" s="17">
        <v>0.73395575599414697</v>
      </c>
      <c r="P227" s="17">
        <v>0.66359111569907603</v>
      </c>
      <c r="Q227" s="17">
        <v>0.72869791002279705</v>
      </c>
      <c r="R227" s="17">
        <v>0.71289358168512296</v>
      </c>
      <c r="S227" s="17"/>
      <c r="T227" s="17">
        <v>0.726802373192033</v>
      </c>
      <c r="U227" s="17">
        <v>0.715611553161553</v>
      </c>
      <c r="V227" s="17">
        <v>0.71506394131416195</v>
      </c>
      <c r="W227" s="17">
        <v>0.67576426504030895</v>
      </c>
      <c r="X227" s="17"/>
      <c r="Y227" s="17">
        <v>0.67578548651318104</v>
      </c>
      <c r="Z227" s="17">
        <v>0.69972907157136999</v>
      </c>
      <c r="AA227" s="17">
        <v>0.69392393690447096</v>
      </c>
      <c r="AB227" s="17">
        <v>0.72916126974825701</v>
      </c>
      <c r="AC227" s="17">
        <v>0.73495261733837103</v>
      </c>
      <c r="AD227" s="17">
        <v>0.71357074486574801</v>
      </c>
      <c r="AE227" s="17"/>
      <c r="AF227" s="17">
        <v>0.720816100812677</v>
      </c>
      <c r="AG227" s="17">
        <v>0.67981179076551401</v>
      </c>
      <c r="AH227" s="17">
        <v>0.70639063505745603</v>
      </c>
      <c r="AI227" s="17"/>
      <c r="AJ227" s="17">
        <v>0.72511908134171299</v>
      </c>
      <c r="AK227" s="17">
        <v>0.712174532561198</v>
      </c>
      <c r="AL227" s="17">
        <v>0.68549955209793301</v>
      </c>
      <c r="AM227" s="17"/>
      <c r="AN227" s="17">
        <v>0.73337594147820495</v>
      </c>
      <c r="AO227" s="17">
        <v>0.72865556310627499</v>
      </c>
      <c r="AP227" s="17">
        <v>0.75176327022516298</v>
      </c>
      <c r="AQ227" s="17">
        <v>0.64734109277136498</v>
      </c>
      <c r="AR227" s="17"/>
      <c r="AS227" s="17">
        <v>0.74940183735894195</v>
      </c>
      <c r="AT227" s="17">
        <v>0.70637423693537904</v>
      </c>
    </row>
    <row r="228" spans="2:46" x14ac:dyDescent="0.5">
      <c r="B228" t="s">
        <v>94</v>
      </c>
      <c r="C228" s="17">
        <v>5.46043584700516E-2</v>
      </c>
      <c r="D228" s="17">
        <v>6.48709480662963E-2</v>
      </c>
      <c r="E228" s="17">
        <v>4.4287499483128802E-2</v>
      </c>
      <c r="F228" s="17"/>
      <c r="G228" s="17">
        <v>6.6865576415561997E-2</v>
      </c>
      <c r="H228" s="17">
        <v>5.4244829105162401E-2</v>
      </c>
      <c r="I228" s="17">
        <v>4.8988763472253102E-2</v>
      </c>
      <c r="J228" s="17">
        <v>6.9204771951831695E-2</v>
      </c>
      <c r="K228" s="17">
        <v>4.6889277487398101E-2</v>
      </c>
      <c r="L228" s="17">
        <v>4.99085580151543E-2</v>
      </c>
      <c r="M228" s="17">
        <v>6.5285453228387705E-2</v>
      </c>
      <c r="N228" s="17">
        <v>1.5986216141134199E-2</v>
      </c>
      <c r="O228" s="17">
        <v>5.3561314765243402E-2</v>
      </c>
      <c r="P228" s="17">
        <v>5.81452001269629E-2</v>
      </c>
      <c r="Q228" s="17">
        <v>4.6652683156110202E-2</v>
      </c>
      <c r="R228" s="17">
        <v>3.1829781127844799E-2</v>
      </c>
      <c r="S228" s="17"/>
      <c r="T228" s="17">
        <v>5.2884823563963401E-2</v>
      </c>
      <c r="U228" s="17">
        <v>5.44834907598322E-2</v>
      </c>
      <c r="V228" s="17">
        <v>6.6600861011746795E-2</v>
      </c>
      <c r="W228" s="17">
        <v>4.4829174362621002E-2</v>
      </c>
      <c r="X228" s="17"/>
      <c r="Y228" s="17">
        <v>8.2740415926354394E-2</v>
      </c>
      <c r="Z228" s="17">
        <v>4.4519715213133797E-2</v>
      </c>
      <c r="AA228" s="17">
        <v>4.8215987716696301E-2</v>
      </c>
      <c r="AB228" s="17">
        <v>3.5709988806967401E-2</v>
      </c>
      <c r="AC228" s="17">
        <v>4.9875376867392997E-2</v>
      </c>
      <c r="AD228" s="17">
        <v>6.7857450990448695E-2</v>
      </c>
      <c r="AE228" s="17"/>
      <c r="AF228" s="17">
        <v>7.0673288545393606E-2</v>
      </c>
      <c r="AG228" s="17">
        <v>4.8991706203241302E-2</v>
      </c>
      <c r="AH228" s="17">
        <v>5.03059187463216E-2</v>
      </c>
      <c r="AI228" s="17"/>
      <c r="AJ228" s="17">
        <v>4.8708777150478E-2</v>
      </c>
      <c r="AK228" s="17">
        <v>4.6571582385496003E-2</v>
      </c>
      <c r="AL228" s="17">
        <v>6.5731102721244106E-2</v>
      </c>
      <c r="AM228" s="17"/>
      <c r="AN228" s="17">
        <v>4.7026553111871303E-2</v>
      </c>
      <c r="AO228" s="17">
        <v>5.8723769237194801E-2</v>
      </c>
      <c r="AP228" s="17">
        <v>6.2779405282564496E-2</v>
      </c>
      <c r="AQ228" s="17">
        <v>6.3899158549448401E-2</v>
      </c>
      <c r="AR228" s="17"/>
      <c r="AS228" s="17">
        <v>4.65314468787935E-2</v>
      </c>
      <c r="AT228" s="17">
        <v>5.2156837017897799E-2</v>
      </c>
    </row>
    <row r="229" spans="2:46" x14ac:dyDescent="0.5">
      <c r="B229" t="s">
        <v>95</v>
      </c>
      <c r="C229" s="17">
        <v>0.65364421468908496</v>
      </c>
      <c r="D229" s="17">
        <v>0.63815197140577795</v>
      </c>
      <c r="E229" s="17">
        <v>0.66796364256721397</v>
      </c>
      <c r="F229" s="17"/>
      <c r="G229" s="17">
        <v>0.65137315926311901</v>
      </c>
      <c r="H229" s="17">
        <v>0.66232990623995203</v>
      </c>
      <c r="I229" s="17">
        <v>0.66087309523444504</v>
      </c>
      <c r="J229" s="17">
        <v>0.57820549490804096</v>
      </c>
      <c r="K229" s="17">
        <v>0.68266713412828794</v>
      </c>
      <c r="L229" s="17">
        <v>0.65124504480773504</v>
      </c>
      <c r="M229" s="17">
        <v>0.65433084347958403</v>
      </c>
      <c r="N229" s="17">
        <v>0.72008916566591896</v>
      </c>
      <c r="O229" s="17">
        <v>0.68039444122890402</v>
      </c>
      <c r="P229" s="17">
        <v>0.60544591557211302</v>
      </c>
      <c r="Q229" s="17">
        <v>0.68204522686668601</v>
      </c>
      <c r="R229" s="17">
        <v>0.681063800557278</v>
      </c>
      <c r="S229" s="17"/>
      <c r="T229" s="17">
        <v>0.67391754962807005</v>
      </c>
      <c r="U229" s="17">
        <v>0.66112806240172095</v>
      </c>
      <c r="V229" s="17">
        <v>0.64846308030241495</v>
      </c>
      <c r="W229" s="17">
        <v>0.63093509067768805</v>
      </c>
      <c r="X229" s="17"/>
      <c r="Y229" s="17">
        <v>0.59304507058682698</v>
      </c>
      <c r="Z229" s="17">
        <v>0.65520935635823596</v>
      </c>
      <c r="AA229" s="17">
        <v>0.64570794918777497</v>
      </c>
      <c r="AB229" s="17">
        <v>0.69345128094128905</v>
      </c>
      <c r="AC229" s="17">
        <v>0.68507724047097796</v>
      </c>
      <c r="AD229" s="17">
        <v>0.64571329387529897</v>
      </c>
      <c r="AE229" s="17"/>
      <c r="AF229" s="17">
        <v>0.65014281226728299</v>
      </c>
      <c r="AG229" s="17">
        <v>0.63082008456227201</v>
      </c>
      <c r="AH229" s="17">
        <v>0.65608471631113496</v>
      </c>
      <c r="AI229" s="17"/>
      <c r="AJ229" s="17">
        <v>0.67641030419123505</v>
      </c>
      <c r="AK229" s="17">
        <v>0.66560295017570204</v>
      </c>
      <c r="AL229" s="17">
        <v>0.61976844937668896</v>
      </c>
      <c r="AM229" s="17"/>
      <c r="AN229" s="17">
        <v>0.68634938836633297</v>
      </c>
      <c r="AO229" s="17">
        <v>0.66993179386907997</v>
      </c>
      <c r="AP229" s="17">
        <v>0.688983864942598</v>
      </c>
      <c r="AQ229" s="17">
        <v>0.58344193422191704</v>
      </c>
      <c r="AR229" s="17"/>
      <c r="AS229" s="17">
        <v>0.70287039048014899</v>
      </c>
      <c r="AT229" s="17">
        <v>0.65421739991748096</v>
      </c>
    </row>
    <row r="230" spans="2:46" x14ac:dyDescent="0.5">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row>
    <row r="231" spans="2:46" x14ac:dyDescent="0.5">
      <c r="B231" s="6" t="s">
        <v>173</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row>
    <row r="232" spans="2:46" x14ac:dyDescent="0.5">
      <c r="B232" s="24" t="s">
        <v>64</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row>
    <row r="233" spans="2:46" x14ac:dyDescent="0.5">
      <c r="B233" t="s">
        <v>87</v>
      </c>
      <c r="C233" s="17">
        <v>0.32001591932115903</v>
      </c>
      <c r="D233" s="17">
        <v>0.31223141038233398</v>
      </c>
      <c r="E233" s="17">
        <v>0.32549578663533701</v>
      </c>
      <c r="F233" s="17"/>
      <c r="G233" s="17">
        <v>0.36967324151893199</v>
      </c>
      <c r="H233" s="17">
        <v>0.232674041231865</v>
      </c>
      <c r="I233" s="17">
        <v>0.34752524013869801</v>
      </c>
      <c r="J233" s="17">
        <v>0.26013734257765297</v>
      </c>
      <c r="K233" s="17">
        <v>0.26415160197578302</v>
      </c>
      <c r="L233" s="17">
        <v>0.298997415933142</v>
      </c>
      <c r="M233" s="17">
        <v>0.38712987414240502</v>
      </c>
      <c r="N233" s="17">
        <v>0.29100002412454901</v>
      </c>
      <c r="O233" s="17">
        <v>0.35321340585247901</v>
      </c>
      <c r="P233" s="17">
        <v>0.330931545852648</v>
      </c>
      <c r="Q233" s="17">
        <v>0.41341734519541801</v>
      </c>
      <c r="R233" s="17">
        <v>0.31574021784403</v>
      </c>
      <c r="S233" s="17"/>
      <c r="T233" s="17">
        <v>0.28979321587957302</v>
      </c>
      <c r="U233" s="17">
        <v>0.29450202602761499</v>
      </c>
      <c r="V233" s="17">
        <v>0.33326197527635998</v>
      </c>
      <c r="W233" s="17">
        <v>0.36640761029957702</v>
      </c>
      <c r="X233" s="17"/>
      <c r="Y233" s="17">
        <v>0.322491677382856</v>
      </c>
      <c r="Z233" s="17">
        <v>0.37968736354266602</v>
      </c>
      <c r="AA233" s="17">
        <v>0.299129938361266</v>
      </c>
      <c r="AB233" s="17">
        <v>0.32429613717283401</v>
      </c>
      <c r="AC233" s="17">
        <v>0.311153288802829</v>
      </c>
      <c r="AD233" s="17">
        <v>0.28911903649352899</v>
      </c>
      <c r="AE233" s="17"/>
      <c r="AF233" s="17">
        <v>0.29280844007724399</v>
      </c>
      <c r="AG233" s="17">
        <v>0.256364364140862</v>
      </c>
      <c r="AH233" s="17">
        <v>0.33186892613771302</v>
      </c>
      <c r="AI233" s="17"/>
      <c r="AJ233" s="17">
        <v>0.33246898054060198</v>
      </c>
      <c r="AK233" s="17">
        <v>0.293349355011362</v>
      </c>
      <c r="AL233" s="17">
        <v>0.31732432099927899</v>
      </c>
      <c r="AM233" s="17"/>
      <c r="AN233" s="17">
        <v>0.34220870399547498</v>
      </c>
      <c r="AO233" s="17">
        <v>0.29564134714933399</v>
      </c>
      <c r="AP233" s="17">
        <v>0.27572613549224401</v>
      </c>
      <c r="AQ233" s="17">
        <v>0.32575565489417802</v>
      </c>
      <c r="AR233" s="17"/>
      <c r="AS233" s="17">
        <v>0.30224593701805103</v>
      </c>
      <c r="AT233" s="17">
        <v>0.30208737871802199</v>
      </c>
    </row>
    <row r="234" spans="2:46" x14ac:dyDescent="0.5">
      <c r="B234" t="s">
        <v>166</v>
      </c>
      <c r="C234" s="17">
        <v>0.35257623629610402</v>
      </c>
      <c r="D234" s="17">
        <v>0.34766879618242302</v>
      </c>
      <c r="E234" s="17">
        <v>0.358163875055793</v>
      </c>
      <c r="F234" s="17"/>
      <c r="G234" s="17">
        <v>0.32609915056622002</v>
      </c>
      <c r="H234" s="17">
        <v>0.38609042063813998</v>
      </c>
      <c r="I234" s="17">
        <v>0.31182070448042898</v>
      </c>
      <c r="J234" s="17">
        <v>0.34739932043169802</v>
      </c>
      <c r="K234" s="17">
        <v>0.44327660920335998</v>
      </c>
      <c r="L234" s="17">
        <v>0.38591565782575399</v>
      </c>
      <c r="M234" s="17">
        <v>0.27441030328215499</v>
      </c>
      <c r="N234" s="17">
        <v>0.37457411282432101</v>
      </c>
      <c r="O234" s="17">
        <v>0.34630383339804</v>
      </c>
      <c r="P234" s="17">
        <v>0.348336273650455</v>
      </c>
      <c r="Q234" s="17">
        <v>0.31483357845262699</v>
      </c>
      <c r="R234" s="17">
        <v>0.421415919795676</v>
      </c>
      <c r="S234" s="17"/>
      <c r="T234" s="17">
        <v>0.36399821005794297</v>
      </c>
      <c r="U234" s="17">
        <v>0.37511671900642102</v>
      </c>
      <c r="V234" s="17">
        <v>0.33949884731240298</v>
      </c>
      <c r="W234" s="17">
        <v>0.33121658721118202</v>
      </c>
      <c r="X234" s="17"/>
      <c r="Y234" s="17">
        <v>0.35431960859537898</v>
      </c>
      <c r="Z234" s="17">
        <v>0.342843727533239</v>
      </c>
      <c r="AA234" s="17">
        <v>0.40055929281771702</v>
      </c>
      <c r="AB234" s="17">
        <v>0.35786454743669699</v>
      </c>
      <c r="AC234" s="17">
        <v>0.35919396283595001</v>
      </c>
      <c r="AD234" s="17">
        <v>0.31153387301360702</v>
      </c>
      <c r="AE234" s="17"/>
      <c r="AF234" s="17">
        <v>0.31770143786486799</v>
      </c>
      <c r="AG234" s="17">
        <v>0.32248848951750198</v>
      </c>
      <c r="AH234" s="17">
        <v>0.36454869783231802</v>
      </c>
      <c r="AI234" s="17"/>
      <c r="AJ234" s="17">
        <v>0.37109203337647401</v>
      </c>
      <c r="AK234" s="17">
        <v>0.38264718927922498</v>
      </c>
      <c r="AL234" s="17">
        <v>0.31532145865427302</v>
      </c>
      <c r="AM234" s="17"/>
      <c r="AN234" s="17">
        <v>0.34455324484685701</v>
      </c>
      <c r="AO234" s="17">
        <v>0.33891080692682501</v>
      </c>
      <c r="AP234" s="17">
        <v>0.37633373741651399</v>
      </c>
      <c r="AQ234" s="17">
        <v>0.35854632629271499</v>
      </c>
      <c r="AR234" s="17"/>
      <c r="AS234" s="17">
        <v>0.43573163134980503</v>
      </c>
      <c r="AT234" s="17">
        <v>0.23147531910732499</v>
      </c>
    </row>
    <row r="235" spans="2:46" x14ac:dyDescent="0.5">
      <c r="B235" t="s">
        <v>89</v>
      </c>
      <c r="C235" s="17">
        <v>0.18706816909832599</v>
      </c>
      <c r="D235" s="17">
        <v>0.19204481139212801</v>
      </c>
      <c r="E235" s="17">
        <v>0.18268936990297099</v>
      </c>
      <c r="F235" s="17"/>
      <c r="G235" s="17">
        <v>0.17362718336847699</v>
      </c>
      <c r="H235" s="17">
        <v>0.24645842123601999</v>
      </c>
      <c r="I235" s="17">
        <v>0.17380887820281599</v>
      </c>
      <c r="J235" s="17">
        <v>0.225110058164567</v>
      </c>
      <c r="K235" s="17">
        <v>0.194218039765993</v>
      </c>
      <c r="L235" s="17">
        <v>0.16594443261859201</v>
      </c>
      <c r="M235" s="17">
        <v>0.16580812862441699</v>
      </c>
      <c r="N235" s="17">
        <v>0.170318032486312</v>
      </c>
      <c r="O235" s="17">
        <v>0.16378749854223801</v>
      </c>
      <c r="P235" s="17">
        <v>0.19290437470034899</v>
      </c>
      <c r="Q235" s="17">
        <v>0.18193222325066</v>
      </c>
      <c r="R235" s="17">
        <v>0.115595038633019</v>
      </c>
      <c r="S235" s="17"/>
      <c r="T235" s="17">
        <v>0.19280312209335301</v>
      </c>
      <c r="U235" s="17">
        <v>0.18525220876658499</v>
      </c>
      <c r="V235" s="17">
        <v>0.20568449447332901</v>
      </c>
      <c r="W235" s="17">
        <v>0.16791651678106501</v>
      </c>
      <c r="X235" s="17"/>
      <c r="Y235" s="17">
        <v>0.20164832857779399</v>
      </c>
      <c r="Z235" s="17">
        <v>0.169717319593473</v>
      </c>
      <c r="AA235" s="17">
        <v>0.18449949078254599</v>
      </c>
      <c r="AB235" s="17">
        <v>0.165296303549755</v>
      </c>
      <c r="AC235" s="17">
        <v>0.19694838719033</v>
      </c>
      <c r="AD235" s="17">
        <v>0.204690379374177</v>
      </c>
      <c r="AE235" s="17"/>
      <c r="AF235" s="17">
        <v>0.21559176677748801</v>
      </c>
      <c r="AG235" s="17">
        <v>0.21605769093147401</v>
      </c>
      <c r="AH235" s="17">
        <v>0.177002070716374</v>
      </c>
      <c r="AI235" s="17"/>
      <c r="AJ235" s="17">
        <v>0.16963983445582401</v>
      </c>
      <c r="AK235" s="17">
        <v>0.20058060602414199</v>
      </c>
      <c r="AL235" s="17">
        <v>0.20219028326687</v>
      </c>
      <c r="AM235" s="17"/>
      <c r="AN235" s="17">
        <v>0.17902062451225101</v>
      </c>
      <c r="AO235" s="17">
        <v>0.21916925463394499</v>
      </c>
      <c r="AP235" s="17">
        <v>0.18448794146665101</v>
      </c>
      <c r="AQ235" s="17">
        <v>0.19455077876105001</v>
      </c>
      <c r="AR235" s="17"/>
      <c r="AS235" s="17">
        <v>0.16006853684771</v>
      </c>
      <c r="AT235" s="17">
        <v>0.26749991645499699</v>
      </c>
    </row>
    <row r="236" spans="2:46" x14ac:dyDescent="0.5">
      <c r="B236" t="s">
        <v>167</v>
      </c>
      <c r="C236" s="17">
        <v>8.0327655411726206E-2</v>
      </c>
      <c r="D236" s="17">
        <v>9.4619540924605894E-2</v>
      </c>
      <c r="E236" s="17">
        <v>6.6875429450089494E-2</v>
      </c>
      <c r="F236" s="17"/>
      <c r="G236" s="17">
        <v>7.6958498394971001E-2</v>
      </c>
      <c r="H236" s="17">
        <v>7.7363888204690506E-2</v>
      </c>
      <c r="I236" s="17">
        <v>9.6291223141563201E-2</v>
      </c>
      <c r="J236" s="17">
        <v>9.0409909787033504E-2</v>
      </c>
      <c r="K236" s="17">
        <v>5.5725222830257097E-2</v>
      </c>
      <c r="L236" s="17">
        <v>8.3379960493053296E-2</v>
      </c>
      <c r="M236" s="17">
        <v>0.103257677316199</v>
      </c>
      <c r="N236" s="17">
        <v>8.21959887125467E-2</v>
      </c>
      <c r="O236" s="17">
        <v>7.1023469436886602E-2</v>
      </c>
      <c r="P236" s="17">
        <v>8.3091615374449604E-2</v>
      </c>
      <c r="Q236" s="17">
        <v>5.7690533031510803E-2</v>
      </c>
      <c r="R236" s="17">
        <v>8.4482534076112906E-2</v>
      </c>
      <c r="S236" s="17"/>
      <c r="T236" s="17">
        <v>9.95166026680427E-2</v>
      </c>
      <c r="U236" s="17">
        <v>9.3441419702388701E-2</v>
      </c>
      <c r="V236" s="17">
        <v>6.7486738320280196E-2</v>
      </c>
      <c r="W236" s="17">
        <v>5.6362991371793403E-2</v>
      </c>
      <c r="X236" s="17"/>
      <c r="Y236" s="17">
        <v>5.9033361534820403E-2</v>
      </c>
      <c r="Z236" s="17">
        <v>4.8790773809915901E-2</v>
      </c>
      <c r="AA236" s="17">
        <v>5.1249646060861603E-2</v>
      </c>
      <c r="AB236" s="17">
        <v>7.8683930747490902E-2</v>
      </c>
      <c r="AC236" s="17">
        <v>7.9838958727923098E-2</v>
      </c>
      <c r="AD236" s="17">
        <v>0.14559838939349801</v>
      </c>
      <c r="AE236" s="17"/>
      <c r="AF236" s="17">
        <v>0.12848507263276601</v>
      </c>
      <c r="AG236" s="17">
        <v>0.15587374861692099</v>
      </c>
      <c r="AH236" s="17">
        <v>6.1669041373898503E-2</v>
      </c>
      <c r="AI236" s="17"/>
      <c r="AJ236" s="17">
        <v>7.2331232558250302E-2</v>
      </c>
      <c r="AK236" s="17">
        <v>6.8444406610178296E-2</v>
      </c>
      <c r="AL236" s="17">
        <v>9.58905749460299E-2</v>
      </c>
      <c r="AM236" s="17"/>
      <c r="AN236" s="17">
        <v>8.2358796892315497E-2</v>
      </c>
      <c r="AO236" s="17">
        <v>0.111888381727987</v>
      </c>
      <c r="AP236" s="17">
        <v>0.113996295012823</v>
      </c>
      <c r="AQ236" s="17">
        <v>4.96621890465688E-2</v>
      </c>
      <c r="AR236" s="17"/>
      <c r="AS236" s="17">
        <v>5.3783441700047903E-2</v>
      </c>
      <c r="AT236" s="17">
        <v>0.116265029902892</v>
      </c>
    </row>
    <row r="237" spans="2:46" x14ac:dyDescent="0.5">
      <c r="B237" t="s">
        <v>91</v>
      </c>
      <c r="C237" s="17">
        <v>2.1134744944862699E-2</v>
      </c>
      <c r="D237" s="17">
        <v>2.6144337898379701E-2</v>
      </c>
      <c r="E237" s="17">
        <v>1.6377957243276599E-2</v>
      </c>
      <c r="F237" s="17"/>
      <c r="G237" s="17">
        <v>1.4140745327466399E-2</v>
      </c>
      <c r="H237" s="17">
        <v>2.48181918888267E-2</v>
      </c>
      <c r="I237" s="17">
        <v>2.8180565980576298E-2</v>
      </c>
      <c r="J237" s="17">
        <v>3.21968554627464E-2</v>
      </c>
      <c r="K237" s="17">
        <v>2.33122508762936E-2</v>
      </c>
      <c r="L237" s="17">
        <v>2.7740624730710099E-2</v>
      </c>
      <c r="M237" s="17">
        <v>1.58569205068246E-2</v>
      </c>
      <c r="N237" s="17">
        <v>1.6274586625992599E-2</v>
      </c>
      <c r="O237" s="17">
        <v>1.7650182476896599E-2</v>
      </c>
      <c r="P237" s="17">
        <v>2.2139170883646801E-2</v>
      </c>
      <c r="Q237" s="17">
        <v>1.5894213147181299E-2</v>
      </c>
      <c r="R237" s="17">
        <v>0</v>
      </c>
      <c r="S237" s="17"/>
      <c r="T237" s="17">
        <v>2.3813637635520302E-2</v>
      </c>
      <c r="U237" s="17">
        <v>1.6299131150653599E-2</v>
      </c>
      <c r="V237" s="17">
        <v>2.63555992494518E-2</v>
      </c>
      <c r="W237" s="17">
        <v>1.7935980558155401E-2</v>
      </c>
      <c r="X237" s="17"/>
      <c r="Y237" s="17">
        <v>1.40353463171218E-2</v>
      </c>
      <c r="Z237" s="17">
        <v>1.9094031317416001E-2</v>
      </c>
      <c r="AA237" s="17">
        <v>1.5183807061983599E-2</v>
      </c>
      <c r="AB237" s="17">
        <v>2.3973231058072499E-2</v>
      </c>
      <c r="AC237" s="17">
        <v>2.95451534310055E-2</v>
      </c>
      <c r="AD237" s="17">
        <v>2.4424682841368402E-2</v>
      </c>
      <c r="AE237" s="17"/>
      <c r="AF237" s="17">
        <v>2.2408169210413598E-2</v>
      </c>
      <c r="AG237" s="17">
        <v>2.7944632178162301E-2</v>
      </c>
      <c r="AH237" s="17">
        <v>2.0340405665729401E-2</v>
      </c>
      <c r="AI237" s="17"/>
      <c r="AJ237" s="17">
        <v>2.2308291216473E-2</v>
      </c>
      <c r="AK237" s="17">
        <v>1.5247254200991199E-2</v>
      </c>
      <c r="AL237" s="17">
        <v>2.24905527167392E-2</v>
      </c>
      <c r="AM237" s="17"/>
      <c r="AN237" s="17">
        <v>1.86845183821839E-2</v>
      </c>
      <c r="AO237" s="17">
        <v>2.2565239336699499E-2</v>
      </c>
      <c r="AP237" s="17">
        <v>3.1420600262814999E-2</v>
      </c>
      <c r="AQ237" s="17">
        <v>1.34811512426625E-2</v>
      </c>
      <c r="AR237" s="17"/>
      <c r="AS237" s="17">
        <v>1.3187242057575E-2</v>
      </c>
      <c r="AT237" s="17">
        <v>4.6590691671192098E-2</v>
      </c>
    </row>
    <row r="238" spans="2:46" x14ac:dyDescent="0.5">
      <c r="B238" t="s">
        <v>92</v>
      </c>
      <c r="C238" s="17">
        <v>3.8877274927823099E-2</v>
      </c>
      <c r="D238" s="17">
        <v>2.72911032201298E-2</v>
      </c>
      <c r="E238" s="17">
        <v>5.03975817125333E-2</v>
      </c>
      <c r="F238" s="17"/>
      <c r="G238" s="17">
        <v>3.95011808239338E-2</v>
      </c>
      <c r="H238" s="17">
        <v>3.2595036800458298E-2</v>
      </c>
      <c r="I238" s="17">
        <v>4.2373388055917602E-2</v>
      </c>
      <c r="J238" s="17">
        <v>4.4746513576302403E-2</v>
      </c>
      <c r="K238" s="17">
        <v>1.9316275348313601E-2</v>
      </c>
      <c r="L238" s="17">
        <v>3.8021908398749797E-2</v>
      </c>
      <c r="M238" s="17">
        <v>5.35370961279997E-2</v>
      </c>
      <c r="N238" s="17">
        <v>6.5637255226278904E-2</v>
      </c>
      <c r="O238" s="17">
        <v>4.8021610293459603E-2</v>
      </c>
      <c r="P238" s="17">
        <v>2.2597019538451901E-2</v>
      </c>
      <c r="Q238" s="17">
        <v>1.6232106922602799E-2</v>
      </c>
      <c r="R238" s="17">
        <v>6.2766289651161697E-2</v>
      </c>
      <c r="S238" s="17"/>
      <c r="T238" s="17">
        <v>3.0075211665568102E-2</v>
      </c>
      <c r="U238" s="17">
        <v>3.5388495346336597E-2</v>
      </c>
      <c r="V238" s="17">
        <v>2.7712345368175701E-2</v>
      </c>
      <c r="W238" s="17">
        <v>6.01603137782269E-2</v>
      </c>
      <c r="X238" s="17"/>
      <c r="Y238" s="17">
        <v>4.8471677592028098E-2</v>
      </c>
      <c r="Z238" s="17">
        <v>3.9866784203289797E-2</v>
      </c>
      <c r="AA238" s="17">
        <v>4.9377824915626201E-2</v>
      </c>
      <c r="AB238" s="17">
        <v>4.9885850035149601E-2</v>
      </c>
      <c r="AC238" s="17">
        <v>2.3320249011961901E-2</v>
      </c>
      <c r="AD238" s="17">
        <v>2.4633638883820402E-2</v>
      </c>
      <c r="AE238" s="17"/>
      <c r="AF238" s="17">
        <v>2.3005113437220101E-2</v>
      </c>
      <c r="AG238" s="17">
        <v>2.12710746150781E-2</v>
      </c>
      <c r="AH238" s="17">
        <v>4.45708582739665E-2</v>
      </c>
      <c r="AI238" s="17"/>
      <c r="AJ238" s="17">
        <v>3.2159627852377602E-2</v>
      </c>
      <c r="AK238" s="17">
        <v>3.9731188874101903E-2</v>
      </c>
      <c r="AL238" s="17">
        <v>4.67828094168092E-2</v>
      </c>
      <c r="AM238" s="17"/>
      <c r="AN238" s="17">
        <v>3.3174111370918101E-2</v>
      </c>
      <c r="AO238" s="17">
        <v>1.1824970225210099E-2</v>
      </c>
      <c r="AP238" s="17">
        <v>1.80352903489517E-2</v>
      </c>
      <c r="AQ238" s="17">
        <v>5.8003899762825599E-2</v>
      </c>
      <c r="AR238" s="17"/>
      <c r="AS238" s="17">
        <v>3.49832110268114E-2</v>
      </c>
      <c r="AT238" s="17">
        <v>3.6081664145570902E-2</v>
      </c>
    </row>
    <row r="239" spans="2:46" x14ac:dyDescent="0.5">
      <c r="B239" t="s">
        <v>93</v>
      </c>
      <c r="C239" s="17">
        <v>0.67259215561726204</v>
      </c>
      <c r="D239" s="17">
        <v>0.65990020656475701</v>
      </c>
      <c r="E239" s="17">
        <v>0.68365966169113002</v>
      </c>
      <c r="F239" s="17"/>
      <c r="G239" s="17">
        <v>0.69577239208515196</v>
      </c>
      <c r="H239" s="17">
        <v>0.618764461870005</v>
      </c>
      <c r="I239" s="17">
        <v>0.65934594461912699</v>
      </c>
      <c r="J239" s="17">
        <v>0.60753666300935105</v>
      </c>
      <c r="K239" s="17">
        <v>0.70742821117914301</v>
      </c>
      <c r="L239" s="17">
        <v>0.68491307375889499</v>
      </c>
      <c r="M239" s="17">
        <v>0.66154017742455995</v>
      </c>
      <c r="N239" s="17">
        <v>0.66557413694887002</v>
      </c>
      <c r="O239" s="17">
        <v>0.69951723925051901</v>
      </c>
      <c r="P239" s="17">
        <v>0.679267819503103</v>
      </c>
      <c r="Q239" s="17">
        <v>0.728250923648045</v>
      </c>
      <c r="R239" s="17">
        <v>0.737156137639706</v>
      </c>
      <c r="S239" s="17"/>
      <c r="T239" s="17">
        <v>0.65379142593751605</v>
      </c>
      <c r="U239" s="17">
        <v>0.66961874503403596</v>
      </c>
      <c r="V239" s="17">
        <v>0.67276082258876302</v>
      </c>
      <c r="W239" s="17">
        <v>0.69762419751075899</v>
      </c>
      <c r="X239" s="17"/>
      <c r="Y239" s="17">
        <v>0.67681128597823503</v>
      </c>
      <c r="Z239" s="17">
        <v>0.72253109107590496</v>
      </c>
      <c r="AA239" s="17">
        <v>0.69968923117898296</v>
      </c>
      <c r="AB239" s="17">
        <v>0.68216068460953205</v>
      </c>
      <c r="AC239" s="17">
        <v>0.67034725163877895</v>
      </c>
      <c r="AD239" s="17">
        <v>0.60065290950713601</v>
      </c>
      <c r="AE239" s="17"/>
      <c r="AF239" s="17">
        <v>0.61050987794211198</v>
      </c>
      <c r="AG239" s="17">
        <v>0.57885285365836403</v>
      </c>
      <c r="AH239" s="17">
        <v>0.69641762397003104</v>
      </c>
      <c r="AI239" s="17"/>
      <c r="AJ239" s="17">
        <v>0.70356101391707504</v>
      </c>
      <c r="AK239" s="17">
        <v>0.67599654429058698</v>
      </c>
      <c r="AL239" s="17">
        <v>0.63264577965355095</v>
      </c>
      <c r="AM239" s="17"/>
      <c r="AN239" s="17">
        <v>0.68676194884233199</v>
      </c>
      <c r="AO239" s="17">
        <v>0.63455215407615895</v>
      </c>
      <c r="AP239" s="17">
        <v>0.652059872908758</v>
      </c>
      <c r="AQ239" s="17">
        <v>0.684301981186893</v>
      </c>
      <c r="AR239" s="17"/>
      <c r="AS239" s="17">
        <v>0.737977568367856</v>
      </c>
      <c r="AT239" s="17">
        <v>0.53356269782534704</v>
      </c>
    </row>
    <row r="240" spans="2:46" x14ac:dyDescent="0.5">
      <c r="B240" t="s">
        <v>94</v>
      </c>
      <c r="C240" s="17">
        <v>0.101462400356589</v>
      </c>
      <c r="D240" s="17">
        <v>0.120763878822986</v>
      </c>
      <c r="E240" s="17">
        <v>8.3253386693366002E-2</v>
      </c>
      <c r="F240" s="17"/>
      <c r="G240" s="17">
        <v>9.1099243722437301E-2</v>
      </c>
      <c r="H240" s="17">
        <v>0.10218208009351699</v>
      </c>
      <c r="I240" s="17">
        <v>0.12447178912213901</v>
      </c>
      <c r="J240" s="17">
        <v>0.12260676524977999</v>
      </c>
      <c r="K240" s="17">
        <v>7.9037473706550704E-2</v>
      </c>
      <c r="L240" s="17">
        <v>0.111120585223763</v>
      </c>
      <c r="M240" s="17">
        <v>0.119114597823023</v>
      </c>
      <c r="N240" s="17">
        <v>9.8470575338539298E-2</v>
      </c>
      <c r="O240" s="17">
        <v>8.8673651913783194E-2</v>
      </c>
      <c r="P240" s="17">
        <v>0.105230786258096</v>
      </c>
      <c r="Q240" s="17">
        <v>7.3584746178692095E-2</v>
      </c>
      <c r="R240" s="17">
        <v>8.4482534076112906E-2</v>
      </c>
      <c r="S240" s="17"/>
      <c r="T240" s="17">
        <v>0.123330240303563</v>
      </c>
      <c r="U240" s="17">
        <v>0.109740550853042</v>
      </c>
      <c r="V240" s="17">
        <v>9.3842337569731996E-2</v>
      </c>
      <c r="W240" s="17">
        <v>7.4298971929948804E-2</v>
      </c>
      <c r="X240" s="17"/>
      <c r="Y240" s="17">
        <v>7.3068707851942194E-2</v>
      </c>
      <c r="Z240" s="17">
        <v>6.7884805127331901E-2</v>
      </c>
      <c r="AA240" s="17">
        <v>6.6433453122845196E-2</v>
      </c>
      <c r="AB240" s="17">
        <v>0.102657161805563</v>
      </c>
      <c r="AC240" s="17">
        <v>0.109384112158929</v>
      </c>
      <c r="AD240" s="17">
        <v>0.17002307223486601</v>
      </c>
      <c r="AE240" s="17"/>
      <c r="AF240" s="17">
        <v>0.15089324184318001</v>
      </c>
      <c r="AG240" s="17">
        <v>0.183818380795083</v>
      </c>
      <c r="AH240" s="17">
        <v>8.2009447039627897E-2</v>
      </c>
      <c r="AI240" s="17"/>
      <c r="AJ240" s="17">
        <v>9.4639523774723303E-2</v>
      </c>
      <c r="AK240" s="17">
        <v>8.3691660811169494E-2</v>
      </c>
      <c r="AL240" s="17">
        <v>0.118381127662769</v>
      </c>
      <c r="AM240" s="17"/>
      <c r="AN240" s="17">
        <v>0.101043315274499</v>
      </c>
      <c r="AO240" s="17">
        <v>0.134453621064687</v>
      </c>
      <c r="AP240" s="17">
        <v>0.145416895275638</v>
      </c>
      <c r="AQ240" s="17">
        <v>6.3143340289231298E-2</v>
      </c>
      <c r="AR240" s="17"/>
      <c r="AS240" s="17">
        <v>6.6970683757622898E-2</v>
      </c>
      <c r="AT240" s="17">
        <v>0.16285572157408401</v>
      </c>
    </row>
    <row r="241" spans="2:46" x14ac:dyDescent="0.5">
      <c r="B241" t="s">
        <v>95</v>
      </c>
      <c r="C241" s="17">
        <v>0.571129755260673</v>
      </c>
      <c r="D241" s="17">
        <v>0.539136327741771</v>
      </c>
      <c r="E241" s="17">
        <v>0.600406274997764</v>
      </c>
      <c r="F241" s="17"/>
      <c r="G241" s="17">
        <v>0.60467314836271502</v>
      </c>
      <c r="H241" s="17">
        <v>0.51658238177648796</v>
      </c>
      <c r="I241" s="17">
        <v>0.53487415549698802</v>
      </c>
      <c r="J241" s="17">
        <v>0.48492989775957102</v>
      </c>
      <c r="K241" s="17">
        <v>0.628390737472592</v>
      </c>
      <c r="L241" s="17">
        <v>0.57379248853513198</v>
      </c>
      <c r="M241" s="17">
        <v>0.54242557960153703</v>
      </c>
      <c r="N241" s="17">
        <v>0.56710356161033104</v>
      </c>
      <c r="O241" s="17">
        <v>0.61084358733673605</v>
      </c>
      <c r="P241" s="17">
        <v>0.57403703324500699</v>
      </c>
      <c r="Q241" s="17">
        <v>0.65466617746935296</v>
      </c>
      <c r="R241" s="17">
        <v>0.65267360356359305</v>
      </c>
      <c r="S241" s="17"/>
      <c r="T241" s="17">
        <v>0.53046118563395295</v>
      </c>
      <c r="U241" s="17">
        <v>0.55987819418099305</v>
      </c>
      <c r="V241" s="17">
        <v>0.57891848501903098</v>
      </c>
      <c r="W241" s="17">
        <v>0.62332522558081005</v>
      </c>
      <c r="X241" s="17"/>
      <c r="Y241" s="17">
        <v>0.60374257812629295</v>
      </c>
      <c r="Z241" s="17">
        <v>0.65464628594857299</v>
      </c>
      <c r="AA241" s="17">
        <v>0.63325577805613797</v>
      </c>
      <c r="AB241" s="17">
        <v>0.579503522803968</v>
      </c>
      <c r="AC241" s="17">
        <v>0.56096313947985099</v>
      </c>
      <c r="AD241" s="17">
        <v>0.43062983727227</v>
      </c>
      <c r="AE241" s="17"/>
      <c r="AF241" s="17">
        <v>0.459616636098932</v>
      </c>
      <c r="AG241" s="17">
        <v>0.39503447286328103</v>
      </c>
      <c r="AH241" s="17">
        <v>0.61440817693040295</v>
      </c>
      <c r="AI241" s="17"/>
      <c r="AJ241" s="17">
        <v>0.60892149014235197</v>
      </c>
      <c r="AK241" s="17">
        <v>0.59230488347941701</v>
      </c>
      <c r="AL241" s="17">
        <v>0.51426465199078197</v>
      </c>
      <c r="AM241" s="17"/>
      <c r="AN241" s="17">
        <v>0.58571863356783205</v>
      </c>
      <c r="AO241" s="17">
        <v>0.500098533011472</v>
      </c>
      <c r="AP241" s="17">
        <v>0.50664297763312005</v>
      </c>
      <c r="AQ241" s="17">
        <v>0.62115864089766204</v>
      </c>
      <c r="AR241" s="17"/>
      <c r="AS241" s="17">
        <v>0.67100688461023295</v>
      </c>
      <c r="AT241" s="17">
        <v>0.37070697625126298</v>
      </c>
    </row>
    <row r="242" spans="2:46" x14ac:dyDescent="0.5">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row>
    <row r="243" spans="2:46" x14ac:dyDescent="0.5">
      <c r="B243" s="6" t="s">
        <v>178</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row>
    <row r="244" spans="2:46" x14ac:dyDescent="0.5">
      <c r="B244" s="24" t="s">
        <v>64</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row>
    <row r="245" spans="2:46" x14ac:dyDescent="0.5">
      <c r="B245" t="s">
        <v>174</v>
      </c>
      <c r="C245" s="17">
        <v>0.400255591095387</v>
      </c>
      <c r="D245" s="17">
        <v>0.41599395138330097</v>
      </c>
      <c r="E245" s="17">
        <v>0.38398759008168398</v>
      </c>
      <c r="F245" s="17"/>
      <c r="G245" s="17">
        <v>0.35732511583870702</v>
      </c>
      <c r="H245" s="17">
        <v>0.415130296810165</v>
      </c>
      <c r="I245" s="17">
        <v>0.42032911447303001</v>
      </c>
      <c r="J245" s="17">
        <v>0.39044242660398998</v>
      </c>
      <c r="K245" s="17">
        <v>0.34182113927188701</v>
      </c>
      <c r="L245" s="17">
        <v>0.374845924256691</v>
      </c>
      <c r="M245" s="17">
        <v>0.43314870231105501</v>
      </c>
      <c r="N245" s="17">
        <v>0.41423781615141197</v>
      </c>
      <c r="O245" s="17">
        <v>0.46283954830857199</v>
      </c>
      <c r="P245" s="17">
        <v>0.37870867542410802</v>
      </c>
      <c r="Q245" s="17">
        <v>0.46453182016378503</v>
      </c>
      <c r="R245" s="17">
        <v>0.34534047183467398</v>
      </c>
      <c r="S245" s="17"/>
      <c r="T245" s="17">
        <v>0.44658973393224599</v>
      </c>
      <c r="U245" s="17">
        <v>0.409204517827991</v>
      </c>
      <c r="V245" s="17">
        <v>0.38234137348077601</v>
      </c>
      <c r="W245" s="17">
        <v>0.35630793154863399</v>
      </c>
      <c r="X245" s="17"/>
      <c r="Y245" s="17">
        <v>0.260229177692193</v>
      </c>
      <c r="Z245" s="17">
        <v>0.27244014634507302</v>
      </c>
      <c r="AA245" s="17">
        <v>0.334005023523473</v>
      </c>
      <c r="AB245" s="17">
        <v>0.42530938662718498</v>
      </c>
      <c r="AC245" s="17">
        <v>0.46940444131778303</v>
      </c>
      <c r="AD245" s="17">
        <v>0.58499537942583602</v>
      </c>
      <c r="AE245" s="17"/>
      <c r="AF245" s="17">
        <v>0.575243486004964</v>
      </c>
      <c r="AG245" s="17">
        <v>0.430782153887943</v>
      </c>
      <c r="AH245" s="17">
        <v>0.34771480858875597</v>
      </c>
      <c r="AI245" s="17"/>
      <c r="AJ245" s="17">
        <v>0.37283087327486603</v>
      </c>
      <c r="AK245" s="17">
        <v>0.36896124608105002</v>
      </c>
      <c r="AL245" s="17">
        <v>0.449118277622854</v>
      </c>
      <c r="AM245" s="17"/>
      <c r="AN245" s="17">
        <v>0.45013232286036298</v>
      </c>
      <c r="AO245" s="17">
        <v>0.37654971343298699</v>
      </c>
      <c r="AP245" s="17">
        <v>0.52519045297814504</v>
      </c>
      <c r="AQ245" s="17">
        <v>0.245552192240102</v>
      </c>
      <c r="AR245" s="17"/>
      <c r="AS245" s="17">
        <v>0.49333137256466097</v>
      </c>
      <c r="AT245" s="17">
        <v>0.52558133359958104</v>
      </c>
    </row>
    <row r="246" spans="2:46" x14ac:dyDescent="0.5">
      <c r="B246" t="s">
        <v>175</v>
      </c>
      <c r="C246" s="17">
        <v>0.32943376844654398</v>
      </c>
      <c r="D246" s="17">
        <v>0.31513684899976102</v>
      </c>
      <c r="E246" s="17">
        <v>0.343997950430314</v>
      </c>
      <c r="F246" s="17"/>
      <c r="G246" s="17">
        <v>0.353838005510135</v>
      </c>
      <c r="H246" s="17">
        <v>0.329162820083508</v>
      </c>
      <c r="I246" s="17">
        <v>0.34694361467969498</v>
      </c>
      <c r="J246" s="17">
        <v>0.31201465710132398</v>
      </c>
      <c r="K246" s="17">
        <v>0.34843573431691599</v>
      </c>
      <c r="L246" s="17">
        <v>0.370622898493291</v>
      </c>
      <c r="M246" s="17">
        <v>0.29518701648089302</v>
      </c>
      <c r="N246" s="17">
        <v>0.26787743720100798</v>
      </c>
      <c r="O246" s="17">
        <v>0.332854742855549</v>
      </c>
      <c r="P246" s="17">
        <v>0.32083253372889198</v>
      </c>
      <c r="Q246" s="17">
        <v>0.26581655497669099</v>
      </c>
      <c r="R246" s="17">
        <v>0.34767066065431101</v>
      </c>
      <c r="S246" s="17"/>
      <c r="T246" s="17">
        <v>0.363847168707715</v>
      </c>
      <c r="U246" s="17">
        <v>0.336466389698656</v>
      </c>
      <c r="V246" s="17">
        <v>0.324525100759955</v>
      </c>
      <c r="W246" s="17">
        <v>0.29044062231342999</v>
      </c>
      <c r="X246" s="17"/>
      <c r="Y246" s="17">
        <v>0.41396612894012202</v>
      </c>
      <c r="Z246" s="17">
        <v>0.44356962076498901</v>
      </c>
      <c r="AA246" s="17">
        <v>0.39544800431959598</v>
      </c>
      <c r="AB246" s="17">
        <v>0.30504819482738799</v>
      </c>
      <c r="AC246" s="17">
        <v>0.26665869272052101</v>
      </c>
      <c r="AD246" s="17">
        <v>0.188123803797315</v>
      </c>
      <c r="AE246" s="17"/>
      <c r="AF246" s="17">
        <v>0.194130098173668</v>
      </c>
      <c r="AG246" s="17">
        <v>0.28447258273597298</v>
      </c>
      <c r="AH246" s="17">
        <v>0.37139488321096698</v>
      </c>
      <c r="AI246" s="17"/>
      <c r="AJ246" s="17">
        <v>0.394075762276479</v>
      </c>
      <c r="AK246" s="17">
        <v>0.34528698908974398</v>
      </c>
      <c r="AL246" s="17">
        <v>0.24188086533354899</v>
      </c>
      <c r="AM246" s="17"/>
      <c r="AN246" s="17">
        <v>0.34348016292288702</v>
      </c>
      <c r="AO246" s="17">
        <v>0.330089202288957</v>
      </c>
      <c r="AP246" s="17">
        <v>0.33651063379882101</v>
      </c>
      <c r="AQ246" s="17">
        <v>0.31654250536728801</v>
      </c>
      <c r="AR246" s="17"/>
      <c r="AS246" s="17">
        <v>0.32035882239094698</v>
      </c>
      <c r="AT246" s="17">
        <v>0.25217188156147202</v>
      </c>
    </row>
    <row r="247" spans="2:46" x14ac:dyDescent="0.5">
      <c r="B247" t="s">
        <v>176</v>
      </c>
      <c r="C247" s="17">
        <v>0.133903784978119</v>
      </c>
      <c r="D247" s="17">
        <v>0.14331718764253101</v>
      </c>
      <c r="E247" s="17">
        <v>0.125522272768989</v>
      </c>
      <c r="F247" s="17"/>
      <c r="G247" s="17">
        <v>0.15972440874392099</v>
      </c>
      <c r="H247" s="17">
        <v>0.13435336279288401</v>
      </c>
      <c r="I247" s="17">
        <v>8.2174187094193399E-2</v>
      </c>
      <c r="J247" s="17">
        <v>0.11570944223483701</v>
      </c>
      <c r="K247" s="17">
        <v>0.18010381371037901</v>
      </c>
      <c r="L247" s="17">
        <v>0.124074751986873</v>
      </c>
      <c r="M247" s="17">
        <v>0.14899561238474901</v>
      </c>
      <c r="N247" s="17">
        <v>0.13087384842802</v>
      </c>
      <c r="O247" s="17">
        <v>0.110413903419355</v>
      </c>
      <c r="P247" s="17">
        <v>0.149923915235358</v>
      </c>
      <c r="Q247" s="17">
        <v>0.14087125742974899</v>
      </c>
      <c r="R247" s="17">
        <v>0.115851603298523</v>
      </c>
      <c r="S247" s="17"/>
      <c r="T247" s="17">
        <v>9.4988107033747493E-2</v>
      </c>
      <c r="U247" s="17">
        <v>0.12755937157594199</v>
      </c>
      <c r="V247" s="17">
        <v>0.162538811082274</v>
      </c>
      <c r="W247" s="17">
        <v>0.156276364242735</v>
      </c>
      <c r="X247" s="17"/>
      <c r="Y247" s="17">
        <v>0.18253374815572901</v>
      </c>
      <c r="Z247" s="17">
        <v>0.16060907934107199</v>
      </c>
      <c r="AA247" s="17">
        <v>0.15127787830189901</v>
      </c>
      <c r="AB247" s="17">
        <v>0.11695119871099301</v>
      </c>
      <c r="AC247" s="17">
        <v>0.13828878194783001</v>
      </c>
      <c r="AD247" s="17">
        <v>7.6432214840423396E-2</v>
      </c>
      <c r="AE247" s="17"/>
      <c r="AF247" s="17">
        <v>8.1070102513197101E-2</v>
      </c>
      <c r="AG247" s="17">
        <v>0.178687667958214</v>
      </c>
      <c r="AH247" s="17">
        <v>0.14639016488840101</v>
      </c>
      <c r="AI247" s="17"/>
      <c r="AJ247" s="17">
        <v>0.13313731537465201</v>
      </c>
      <c r="AK247" s="17">
        <v>0.14055558596902601</v>
      </c>
      <c r="AL247" s="17">
        <v>0.13167970130676099</v>
      </c>
      <c r="AM247" s="17"/>
      <c r="AN247" s="17">
        <v>0.111855107214015</v>
      </c>
      <c r="AO247" s="17">
        <v>0.15474809188192201</v>
      </c>
      <c r="AP247" s="17">
        <v>8.4005431786188106E-2</v>
      </c>
      <c r="AQ247" s="17">
        <v>0.202920092144978</v>
      </c>
      <c r="AR247" s="17"/>
      <c r="AS247" s="17">
        <v>0.11006594677949701</v>
      </c>
      <c r="AT247" s="17">
        <v>0.108008520855974</v>
      </c>
    </row>
    <row r="248" spans="2:46" x14ac:dyDescent="0.5">
      <c r="B248" t="s">
        <v>177</v>
      </c>
      <c r="C248" s="17">
        <v>5.5389908686135303E-2</v>
      </c>
      <c r="D248" s="17">
        <v>6.0256866160068603E-2</v>
      </c>
      <c r="E248" s="17">
        <v>5.0974632234362702E-2</v>
      </c>
      <c r="F248" s="17"/>
      <c r="G248" s="17">
        <v>5.58008617272766E-2</v>
      </c>
      <c r="H248" s="17">
        <v>5.0391761983098797E-2</v>
      </c>
      <c r="I248" s="17">
        <v>5.6522426898795303E-2</v>
      </c>
      <c r="J248" s="17">
        <v>8.85656230036031E-2</v>
      </c>
      <c r="K248" s="17">
        <v>7.1998587942091102E-2</v>
      </c>
      <c r="L248" s="17">
        <v>5.1978490364418303E-2</v>
      </c>
      <c r="M248" s="17">
        <v>4.8848857726850103E-2</v>
      </c>
      <c r="N248" s="17">
        <v>6.5331485038513007E-2</v>
      </c>
      <c r="O248" s="17">
        <v>3.6325678173332397E-2</v>
      </c>
      <c r="P248" s="17">
        <v>6.0449426772327501E-2</v>
      </c>
      <c r="Q248" s="17">
        <v>3.8331450316077299E-2</v>
      </c>
      <c r="R248" s="17">
        <v>3.1498101475013703E-2</v>
      </c>
      <c r="S248" s="17"/>
      <c r="T248" s="17">
        <v>5.1170814139895202E-2</v>
      </c>
      <c r="U248" s="17">
        <v>5.2109848912178097E-2</v>
      </c>
      <c r="V248" s="17">
        <v>4.9222338871816103E-2</v>
      </c>
      <c r="W248" s="17">
        <v>7.0022536695630896E-2</v>
      </c>
      <c r="X248" s="17"/>
      <c r="Y248" s="17">
        <v>5.5986925294779499E-2</v>
      </c>
      <c r="Z248" s="17">
        <v>5.1026072498083302E-2</v>
      </c>
      <c r="AA248" s="17">
        <v>3.5607334778008398E-2</v>
      </c>
      <c r="AB248" s="17">
        <v>5.2262513873074699E-2</v>
      </c>
      <c r="AC248" s="17">
        <v>4.34987998158015E-2</v>
      </c>
      <c r="AD248" s="17">
        <v>8.5192694218494194E-2</v>
      </c>
      <c r="AE248" s="17"/>
      <c r="AF248" s="17">
        <v>7.8851575378536903E-2</v>
      </c>
      <c r="AG248" s="17">
        <v>4.2251458915256203E-2</v>
      </c>
      <c r="AH248" s="17">
        <v>4.9423079061683299E-2</v>
      </c>
      <c r="AI248" s="17"/>
      <c r="AJ248" s="17">
        <v>4.0450142469368199E-2</v>
      </c>
      <c r="AK248" s="17">
        <v>6.06039761979172E-2</v>
      </c>
      <c r="AL248" s="17">
        <v>7.1390407652015805E-2</v>
      </c>
      <c r="AM248" s="17"/>
      <c r="AN248" s="17">
        <v>3.86002098907548E-2</v>
      </c>
      <c r="AO248" s="17">
        <v>9.1580997503940997E-2</v>
      </c>
      <c r="AP248" s="17">
        <v>3.4207879131862698E-2</v>
      </c>
      <c r="AQ248" s="17">
        <v>9.0237808741971196E-2</v>
      </c>
      <c r="AR248" s="17"/>
      <c r="AS248" s="17">
        <v>5.59166176525797E-2</v>
      </c>
      <c r="AT248" s="17">
        <v>2.6197973448705801E-2</v>
      </c>
    </row>
    <row r="249" spans="2:46" x14ac:dyDescent="0.5">
      <c r="B249" t="s">
        <v>73</v>
      </c>
      <c r="C249" s="17">
        <v>8.10169467938152E-2</v>
      </c>
      <c r="D249" s="17">
        <v>6.5295145814338998E-2</v>
      </c>
      <c r="E249" s="17">
        <v>9.5517554484650505E-2</v>
      </c>
      <c r="F249" s="17"/>
      <c r="G249" s="17">
        <v>7.3311608179961393E-2</v>
      </c>
      <c r="H249" s="17">
        <v>7.0961758330344196E-2</v>
      </c>
      <c r="I249" s="17">
        <v>9.4030656854286798E-2</v>
      </c>
      <c r="J249" s="17">
        <v>9.3267851056246701E-2</v>
      </c>
      <c r="K249" s="17">
        <v>5.7640724758726503E-2</v>
      </c>
      <c r="L249" s="17">
        <v>7.8477934898727494E-2</v>
      </c>
      <c r="M249" s="17">
        <v>7.3819811096452498E-2</v>
      </c>
      <c r="N249" s="17">
        <v>0.121679413181047</v>
      </c>
      <c r="O249" s="17">
        <v>5.7566127243191802E-2</v>
      </c>
      <c r="P249" s="17">
        <v>9.0085448839314394E-2</v>
      </c>
      <c r="Q249" s="17">
        <v>9.0448917113697194E-2</v>
      </c>
      <c r="R249" s="17">
        <v>0.159639162737479</v>
      </c>
      <c r="S249" s="17"/>
      <c r="T249" s="17">
        <v>4.3404176186396297E-2</v>
      </c>
      <c r="U249" s="17">
        <v>7.4659871985231704E-2</v>
      </c>
      <c r="V249" s="17">
        <v>8.1372375805179198E-2</v>
      </c>
      <c r="W249" s="17">
        <v>0.126952545199571</v>
      </c>
      <c r="X249" s="17"/>
      <c r="Y249" s="17">
        <v>8.72840199171762E-2</v>
      </c>
      <c r="Z249" s="17">
        <v>7.2355081050782699E-2</v>
      </c>
      <c r="AA249" s="17">
        <v>8.3661759077024098E-2</v>
      </c>
      <c r="AB249" s="17">
        <v>0.10042870596136</v>
      </c>
      <c r="AC249" s="17">
        <v>8.2149284198064595E-2</v>
      </c>
      <c r="AD249" s="17">
        <v>6.5255907717931799E-2</v>
      </c>
      <c r="AE249" s="17"/>
      <c r="AF249" s="17">
        <v>7.0704737929633499E-2</v>
      </c>
      <c r="AG249" s="17">
        <v>6.3806136502613006E-2</v>
      </c>
      <c r="AH249" s="17">
        <v>8.5077064250192999E-2</v>
      </c>
      <c r="AI249" s="17"/>
      <c r="AJ249" s="17">
        <v>5.9505906604634499E-2</v>
      </c>
      <c r="AK249" s="17">
        <v>8.4592202662263596E-2</v>
      </c>
      <c r="AL249" s="17">
        <v>0.105930748084821</v>
      </c>
      <c r="AM249" s="17"/>
      <c r="AN249" s="17">
        <v>5.5932197111979297E-2</v>
      </c>
      <c r="AO249" s="17">
        <v>4.7031994892193701E-2</v>
      </c>
      <c r="AP249" s="17">
        <v>2.0085602304982301E-2</v>
      </c>
      <c r="AQ249" s="17">
        <v>0.14474740150566101</v>
      </c>
      <c r="AR249" s="17"/>
      <c r="AS249" s="17">
        <v>2.0327240612315198E-2</v>
      </c>
      <c r="AT249" s="17">
        <v>8.8040290534266999E-2</v>
      </c>
    </row>
    <row r="250" spans="2:46" x14ac:dyDescent="0.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row>
    <row r="251" spans="2:46" hidden="1" x14ac:dyDescent="0.5">
      <c r="B251" s="6"/>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row>
    <row r="252" spans="2:46" hidden="1" x14ac:dyDescent="0.5">
      <c r="B252" s="24"/>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row>
    <row r="253" spans="2:46" hidden="1" x14ac:dyDescent="0.5">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row>
    <row r="254" spans="2:46" hidden="1" x14ac:dyDescent="0.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row>
    <row r="255" spans="2:46" hidden="1" x14ac:dyDescent="0.5">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row>
    <row r="256" spans="2:46" hidden="1" x14ac:dyDescent="0.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row>
    <row r="257" spans="2:46" hidden="1" x14ac:dyDescent="0.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row>
    <row r="258" spans="2:46" hidden="1" x14ac:dyDescent="0.5">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row>
    <row r="259" spans="2:46" hidden="1" x14ac:dyDescent="0.5">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row>
    <row r="260" spans="2:46" hidden="1" x14ac:dyDescent="0.5">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row>
    <row r="261" spans="2:46" x14ac:dyDescent="0.5">
      <c r="B261" s="6" t="s">
        <v>185</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row>
    <row r="262" spans="2:46" x14ac:dyDescent="0.5">
      <c r="B262" s="24" t="s">
        <v>64</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row>
    <row r="263" spans="2:46" x14ac:dyDescent="0.5">
      <c r="B263" t="s">
        <v>179</v>
      </c>
      <c r="C263" s="17">
        <v>0.60237644169195304</v>
      </c>
      <c r="D263" s="17">
        <v>0.60252925238793098</v>
      </c>
      <c r="E263" s="17">
        <v>0.60312796658670298</v>
      </c>
      <c r="F263" s="17"/>
      <c r="G263" s="17">
        <v>0.63554118345658706</v>
      </c>
      <c r="H263" s="17">
        <v>0.60089911251081796</v>
      </c>
      <c r="I263" s="17">
        <v>0.60035220570390402</v>
      </c>
      <c r="J263" s="17">
        <v>0.56842718761716304</v>
      </c>
      <c r="K263" s="17">
        <v>0.580602317389454</v>
      </c>
      <c r="L263" s="17">
        <v>0.60450586744002099</v>
      </c>
      <c r="M263" s="17">
        <v>0.59774535613164503</v>
      </c>
      <c r="N263" s="17">
        <v>0.53420412874126999</v>
      </c>
      <c r="O263" s="17">
        <v>0.615047786560177</v>
      </c>
      <c r="P263" s="17">
        <v>0.57621725646678601</v>
      </c>
      <c r="Q263" s="17">
        <v>0.64391594235641902</v>
      </c>
      <c r="R263" s="17">
        <v>0.66821454892925602</v>
      </c>
      <c r="S263" s="17"/>
      <c r="T263" s="17">
        <v>0.624206531640906</v>
      </c>
      <c r="U263" s="17">
        <v>0.60367254331916298</v>
      </c>
      <c r="V263" s="17">
        <v>0.572378313796708</v>
      </c>
      <c r="W263" s="17">
        <v>0.60936062577301597</v>
      </c>
      <c r="X263" s="17"/>
      <c r="Y263" s="17">
        <v>0.59408381123410503</v>
      </c>
      <c r="Z263" s="17">
        <v>0.644680708986613</v>
      </c>
      <c r="AA263" s="17">
        <v>0.63965686880670802</v>
      </c>
      <c r="AB263" s="17">
        <v>0.63038983692359596</v>
      </c>
      <c r="AC263" s="17">
        <v>0.57892828437537502</v>
      </c>
      <c r="AD263" s="17">
        <v>0.53530789737842399</v>
      </c>
      <c r="AE263" s="17"/>
      <c r="AF263" s="17">
        <v>0.54160153250085297</v>
      </c>
      <c r="AG263" s="17">
        <v>0.56386611262396202</v>
      </c>
      <c r="AH263" s="17">
        <v>0.62238961825254802</v>
      </c>
      <c r="AI263" s="17"/>
      <c r="AJ263" s="17">
        <v>0.63085651525541198</v>
      </c>
      <c r="AK263" s="17">
        <v>0.60749675172869699</v>
      </c>
      <c r="AL263" s="17">
        <v>0.56482244435324103</v>
      </c>
      <c r="AM263" s="17"/>
      <c r="AN263" s="17">
        <v>0.64126110251595003</v>
      </c>
      <c r="AO263" s="17">
        <v>0.55439378237122405</v>
      </c>
      <c r="AP263" s="17">
        <v>0.59267833276974602</v>
      </c>
      <c r="AQ263" s="17">
        <v>0.56153059858727195</v>
      </c>
      <c r="AR263" s="17"/>
      <c r="AS263" s="17">
        <v>0.67645557575906401</v>
      </c>
      <c r="AT263" s="17">
        <v>0.63030133882254902</v>
      </c>
    </row>
    <row r="264" spans="2:46" x14ac:dyDescent="0.5">
      <c r="B264" t="s">
        <v>180</v>
      </c>
      <c r="C264" s="17">
        <v>0.49629712043702101</v>
      </c>
      <c r="D264" s="17">
        <v>0.51093948668336198</v>
      </c>
      <c r="E264" s="17">
        <v>0.48081876962984599</v>
      </c>
      <c r="F264" s="17"/>
      <c r="G264" s="17">
        <v>0.53729101767778498</v>
      </c>
      <c r="H264" s="17">
        <v>0.45089882920881003</v>
      </c>
      <c r="I264" s="17">
        <v>0.52299107902075603</v>
      </c>
      <c r="J264" s="17">
        <v>0.524550884141324</v>
      </c>
      <c r="K264" s="17">
        <v>0.44196214899726699</v>
      </c>
      <c r="L264" s="17">
        <v>0.53044391102786004</v>
      </c>
      <c r="M264" s="17">
        <v>0.47345998520838101</v>
      </c>
      <c r="N264" s="17">
        <v>0.42951052944177598</v>
      </c>
      <c r="O264" s="17">
        <v>0.53841140507388197</v>
      </c>
      <c r="P264" s="17">
        <v>0.46333560070055702</v>
      </c>
      <c r="Q264" s="17">
        <v>0.513329939254352</v>
      </c>
      <c r="R264" s="17">
        <v>0.429005534047742</v>
      </c>
      <c r="S264" s="17"/>
      <c r="T264" s="17">
        <v>0.55348390667577596</v>
      </c>
      <c r="U264" s="17">
        <v>0.51037339861950404</v>
      </c>
      <c r="V264" s="17">
        <v>0.48812838252609903</v>
      </c>
      <c r="W264" s="17">
        <v>0.43539262931177802</v>
      </c>
      <c r="X264" s="17"/>
      <c r="Y264" s="17">
        <v>0.441584788798005</v>
      </c>
      <c r="Z264" s="17">
        <v>0.561920190438296</v>
      </c>
      <c r="AA264" s="17">
        <v>0.52365657335640303</v>
      </c>
      <c r="AB264" s="17">
        <v>0.52201099538338303</v>
      </c>
      <c r="AC264" s="17">
        <v>0.45548422665985899</v>
      </c>
      <c r="AD264" s="17">
        <v>0.46281552183093699</v>
      </c>
      <c r="AE264" s="17"/>
      <c r="AF264" s="17">
        <v>0.47052519435234202</v>
      </c>
      <c r="AG264" s="17">
        <v>0.41081443237160098</v>
      </c>
      <c r="AH264" s="17">
        <v>0.50909699272088904</v>
      </c>
      <c r="AI264" s="17"/>
      <c r="AJ264" s="17">
        <v>0.55530136830815602</v>
      </c>
      <c r="AK264" s="17">
        <v>0.47978342466468998</v>
      </c>
      <c r="AL264" s="17">
        <v>0.43157519371772202</v>
      </c>
      <c r="AM264" s="17"/>
      <c r="AN264" s="17">
        <v>0.55228719251098202</v>
      </c>
      <c r="AO264" s="17">
        <v>0.43650829103934202</v>
      </c>
      <c r="AP264" s="17">
        <v>0.56365265894592698</v>
      </c>
      <c r="AQ264" s="17">
        <v>0.39184539573330601</v>
      </c>
      <c r="AR264" s="17"/>
      <c r="AS264" s="17">
        <v>0.535553375286137</v>
      </c>
      <c r="AT264" s="17">
        <v>0.45773063647433199</v>
      </c>
    </row>
    <row r="265" spans="2:46" x14ac:dyDescent="0.5">
      <c r="B265" t="s">
        <v>181</v>
      </c>
      <c r="C265" s="17">
        <v>0.35994410785084402</v>
      </c>
      <c r="D265" s="17">
        <v>0.37761264990981402</v>
      </c>
      <c r="E265" s="17">
        <v>0.343340163132347</v>
      </c>
      <c r="F265" s="17"/>
      <c r="G265" s="17">
        <v>0.35819055231385399</v>
      </c>
      <c r="H265" s="17">
        <v>0.38725329360335098</v>
      </c>
      <c r="I265" s="17">
        <v>0.36466338608390603</v>
      </c>
      <c r="J265" s="17">
        <v>0.31940926784027901</v>
      </c>
      <c r="K265" s="17">
        <v>0.35076399318319701</v>
      </c>
      <c r="L265" s="17">
        <v>0.34118087082453502</v>
      </c>
      <c r="M265" s="17">
        <v>0.40442704197650597</v>
      </c>
      <c r="N265" s="17">
        <v>0.391305504995825</v>
      </c>
      <c r="O265" s="17">
        <v>0.32445588755656402</v>
      </c>
      <c r="P265" s="17">
        <v>0.38701965692757501</v>
      </c>
      <c r="Q265" s="17">
        <v>0.378740504269234</v>
      </c>
      <c r="R265" s="17">
        <v>0.295992322553845</v>
      </c>
      <c r="S265" s="17"/>
      <c r="T265" s="17">
        <v>0.407645984766624</v>
      </c>
      <c r="U265" s="17">
        <v>0.37760516825426299</v>
      </c>
      <c r="V265" s="17">
        <v>0.36651106091027302</v>
      </c>
      <c r="W265" s="17">
        <v>0.27948749226150499</v>
      </c>
      <c r="X265" s="17"/>
      <c r="Y265" s="17">
        <v>0.30715891064945899</v>
      </c>
      <c r="Z265" s="17">
        <v>0.314116873501667</v>
      </c>
      <c r="AA265" s="17">
        <v>0.35444791857240199</v>
      </c>
      <c r="AB265" s="17">
        <v>0.37606460538349401</v>
      </c>
      <c r="AC265" s="17">
        <v>0.42850929357177803</v>
      </c>
      <c r="AD265" s="17">
        <v>0.38147891410578399</v>
      </c>
      <c r="AE265" s="17"/>
      <c r="AF265" s="17">
        <v>0.39682207332334701</v>
      </c>
      <c r="AG265" s="17">
        <v>0.39173663417510601</v>
      </c>
      <c r="AH265" s="17">
        <v>0.34727473207527898</v>
      </c>
      <c r="AI265" s="17"/>
      <c r="AJ265" s="17">
        <v>0.38593797187603801</v>
      </c>
      <c r="AK265" s="17">
        <v>0.32287764488297599</v>
      </c>
      <c r="AL265" s="17">
        <v>0.34580043345336298</v>
      </c>
      <c r="AM265" s="17"/>
      <c r="AN265" s="17">
        <v>0.36406343507146399</v>
      </c>
      <c r="AO265" s="17">
        <v>0.408333550440791</v>
      </c>
      <c r="AP265" s="17">
        <v>0.47155255747098201</v>
      </c>
      <c r="AQ265" s="17">
        <v>0.295607720170182</v>
      </c>
      <c r="AR265" s="17"/>
      <c r="AS265" s="17">
        <v>0.41326631744063602</v>
      </c>
      <c r="AT265" s="17">
        <v>0.42202563371979002</v>
      </c>
    </row>
    <row r="266" spans="2:46" x14ac:dyDescent="0.5">
      <c r="B266" t="s">
        <v>182</v>
      </c>
      <c r="C266" s="17">
        <v>0.35722869515783301</v>
      </c>
      <c r="D266" s="17">
        <v>0.35559013074587797</v>
      </c>
      <c r="E266" s="17">
        <v>0.35823880311546802</v>
      </c>
      <c r="F266" s="17"/>
      <c r="G266" s="17">
        <v>0.37132559857685699</v>
      </c>
      <c r="H266" s="17">
        <v>0.39374196996351501</v>
      </c>
      <c r="I266" s="17">
        <v>0.36311566930851702</v>
      </c>
      <c r="J266" s="17">
        <v>0.33589734356316903</v>
      </c>
      <c r="K266" s="17">
        <v>0.35386623121886801</v>
      </c>
      <c r="L266" s="17">
        <v>0.401276250249267</v>
      </c>
      <c r="M266" s="17">
        <v>0.322497323185645</v>
      </c>
      <c r="N266" s="17">
        <v>0.34416324305817603</v>
      </c>
      <c r="O266" s="17">
        <v>0.341718161972276</v>
      </c>
      <c r="P266" s="17">
        <v>0.32437908356311401</v>
      </c>
      <c r="Q266" s="17">
        <v>0.32920936819065899</v>
      </c>
      <c r="R266" s="17">
        <v>0.36590952950102501</v>
      </c>
      <c r="S266" s="17"/>
      <c r="T266" s="17">
        <v>0.38966425895114198</v>
      </c>
      <c r="U266" s="17">
        <v>0.35025646046367898</v>
      </c>
      <c r="V266" s="17">
        <v>0.33991775951004199</v>
      </c>
      <c r="W266" s="17">
        <v>0.35155933398031902</v>
      </c>
      <c r="X266" s="17"/>
      <c r="Y266" s="17">
        <v>0.34314754374546402</v>
      </c>
      <c r="Z266" s="17">
        <v>0.37116592883974697</v>
      </c>
      <c r="AA266" s="17">
        <v>0.33681567683054298</v>
      </c>
      <c r="AB266" s="17">
        <v>0.33964490106305401</v>
      </c>
      <c r="AC266" s="17">
        <v>0.392463340984325</v>
      </c>
      <c r="AD266" s="17">
        <v>0.36337539310873701</v>
      </c>
      <c r="AE266" s="17"/>
      <c r="AF266" s="17">
        <v>0.39254358578464499</v>
      </c>
      <c r="AG266" s="17">
        <v>0.31124977475862298</v>
      </c>
      <c r="AH266" s="17">
        <v>0.349863044094751</v>
      </c>
      <c r="AI266" s="17"/>
      <c r="AJ266" s="17">
        <v>0.36799585294785903</v>
      </c>
      <c r="AK266" s="17">
        <v>0.32049456850781199</v>
      </c>
      <c r="AL266" s="17">
        <v>0.361682378805608</v>
      </c>
      <c r="AM266" s="17"/>
      <c r="AN266" s="17">
        <v>0.367145501128056</v>
      </c>
      <c r="AO266" s="17">
        <v>0.31246933909569502</v>
      </c>
      <c r="AP266" s="17">
        <v>0.46879897259702102</v>
      </c>
      <c r="AQ266" s="17">
        <v>0.30130775930770198</v>
      </c>
      <c r="AR266" s="17"/>
      <c r="AS266" s="17">
        <v>0.379301701230574</v>
      </c>
      <c r="AT266" s="17">
        <v>0.37226452406521199</v>
      </c>
    </row>
    <row r="267" spans="2:46" x14ac:dyDescent="0.5">
      <c r="B267" t="s">
        <v>183</v>
      </c>
      <c r="C267" s="17">
        <v>9.2587144285440903E-3</v>
      </c>
      <c r="D267" s="17">
        <v>1.0459737808643401E-2</v>
      </c>
      <c r="E267" s="17">
        <v>8.1338608284168504E-3</v>
      </c>
      <c r="F267" s="17"/>
      <c r="G267" s="17">
        <v>1.31436974765034E-2</v>
      </c>
      <c r="H267" s="17">
        <v>1.03201448016925E-2</v>
      </c>
      <c r="I267" s="17">
        <v>4.2189835878740497E-3</v>
      </c>
      <c r="J267" s="17">
        <v>2.22966532239256E-2</v>
      </c>
      <c r="K267" s="17">
        <v>2.4929884101702E-2</v>
      </c>
      <c r="L267" s="17">
        <v>3.7174399426872398E-3</v>
      </c>
      <c r="M267" s="17">
        <v>0</v>
      </c>
      <c r="N267" s="17">
        <v>1.73923298826116E-2</v>
      </c>
      <c r="O267" s="17">
        <v>9.0906086071929799E-3</v>
      </c>
      <c r="P267" s="17">
        <v>0</v>
      </c>
      <c r="Q267" s="17">
        <v>0</v>
      </c>
      <c r="R267" s="17">
        <v>0</v>
      </c>
      <c r="S267" s="17"/>
      <c r="T267" s="17">
        <v>5.1182513087578698E-3</v>
      </c>
      <c r="U267" s="17">
        <v>1.28177603913356E-2</v>
      </c>
      <c r="V267" s="17">
        <v>4.5234182536706196E-3</v>
      </c>
      <c r="W267" s="17">
        <v>1.43734970253898E-2</v>
      </c>
      <c r="X267" s="17"/>
      <c r="Y267" s="17">
        <v>2.07712513080415E-2</v>
      </c>
      <c r="Z267" s="17">
        <v>1.30542159117911E-2</v>
      </c>
      <c r="AA267" s="17">
        <v>1.3793182845985401E-2</v>
      </c>
      <c r="AB267" s="17">
        <v>3.9686340892120999E-3</v>
      </c>
      <c r="AC267" s="17">
        <v>2.46485039059266E-3</v>
      </c>
      <c r="AD267" s="17">
        <v>3.1620979494383799E-3</v>
      </c>
      <c r="AE267" s="17"/>
      <c r="AF267" s="17">
        <v>3.0910158883835099E-3</v>
      </c>
      <c r="AG267" s="17">
        <v>7.2037874009461596E-3</v>
      </c>
      <c r="AH267" s="17">
        <v>1.11741450411542E-2</v>
      </c>
      <c r="AI267" s="17"/>
      <c r="AJ267" s="17">
        <v>6.1323621064750004E-3</v>
      </c>
      <c r="AK267" s="17">
        <v>1.9271518350733902E-2</v>
      </c>
      <c r="AL267" s="17">
        <v>8.2806521187150095E-3</v>
      </c>
      <c r="AM267" s="17"/>
      <c r="AN267" s="17">
        <v>4.0699981706013603E-3</v>
      </c>
      <c r="AO267" s="17">
        <v>3.6623829647657101E-3</v>
      </c>
      <c r="AP267" s="17">
        <v>9.3744235077726796E-3</v>
      </c>
      <c r="AQ267" s="17">
        <v>1.5245084437771599E-2</v>
      </c>
      <c r="AR267" s="17"/>
      <c r="AS267" s="17">
        <v>1.3333467650102E-2</v>
      </c>
      <c r="AT267" s="17">
        <v>1.26392719633204E-2</v>
      </c>
    </row>
    <row r="268" spans="2:46" x14ac:dyDescent="0.5">
      <c r="B268" t="s">
        <v>184</v>
      </c>
      <c r="C268" s="17">
        <v>9.3395121661480798E-2</v>
      </c>
      <c r="D268" s="17">
        <v>7.4963571329823606E-2</v>
      </c>
      <c r="E268" s="17">
        <v>0.110084441174715</v>
      </c>
      <c r="F268" s="17"/>
      <c r="G268" s="17">
        <v>7.1818530252262106E-2</v>
      </c>
      <c r="H268" s="17">
        <v>9.9413660277957699E-2</v>
      </c>
      <c r="I268" s="17">
        <v>0.108809404362843</v>
      </c>
      <c r="J268" s="17">
        <v>9.8202465659058505E-2</v>
      </c>
      <c r="K268" s="17">
        <v>6.96337073607355E-2</v>
      </c>
      <c r="L268" s="17">
        <v>7.8534174443567403E-2</v>
      </c>
      <c r="M268" s="17">
        <v>9.95657346007746E-2</v>
      </c>
      <c r="N268" s="17">
        <v>0.120758074507231</v>
      </c>
      <c r="O268" s="17">
        <v>7.4954457804555993E-2</v>
      </c>
      <c r="P268" s="17">
        <v>0.13154534886181601</v>
      </c>
      <c r="Q268" s="17">
        <v>8.3551899981271993E-2</v>
      </c>
      <c r="R268" s="17">
        <v>0.13050476833091301</v>
      </c>
      <c r="S268" s="17"/>
      <c r="T268" s="17">
        <v>6.3039767430744104E-2</v>
      </c>
      <c r="U268" s="17">
        <v>0.103072250030548</v>
      </c>
      <c r="V268" s="17">
        <v>9.04661160631587E-2</v>
      </c>
      <c r="W268" s="17">
        <v>0.117183229836835</v>
      </c>
      <c r="X268" s="17"/>
      <c r="Y268" s="17">
        <v>0.10439940203183599</v>
      </c>
      <c r="Z268" s="17">
        <v>8.2174214495553705E-2</v>
      </c>
      <c r="AA268" s="17">
        <v>9.47739963600749E-2</v>
      </c>
      <c r="AB268" s="17">
        <v>8.8742904634794798E-2</v>
      </c>
      <c r="AC268" s="17">
        <v>8.7760076000037504E-2</v>
      </c>
      <c r="AD268" s="17">
        <v>0.10139167829102801</v>
      </c>
      <c r="AE268" s="17"/>
      <c r="AF268" s="17">
        <v>0.101311580653891</v>
      </c>
      <c r="AG268" s="17">
        <v>8.7873593566472896E-2</v>
      </c>
      <c r="AH268" s="17">
        <v>9.1445500263851301E-2</v>
      </c>
      <c r="AI268" s="17"/>
      <c r="AJ268" s="17">
        <v>6.2234641959561E-2</v>
      </c>
      <c r="AK268" s="17">
        <v>0.105044786125413</v>
      </c>
      <c r="AL268" s="17">
        <v>0.12616257154069199</v>
      </c>
      <c r="AM268" s="17"/>
      <c r="AN268" s="17">
        <v>7.37669333654737E-2</v>
      </c>
      <c r="AO268" s="17">
        <v>5.2061623870781101E-2</v>
      </c>
      <c r="AP268" s="17">
        <v>4.9101265910763602E-2</v>
      </c>
      <c r="AQ268" s="17">
        <v>0.15147005828249099</v>
      </c>
      <c r="AR268" s="17"/>
      <c r="AS268" s="17">
        <v>4.6884280449120602E-2</v>
      </c>
      <c r="AT268" s="17">
        <v>0.101883641518377</v>
      </c>
    </row>
    <row r="269" spans="2:46" x14ac:dyDescent="0.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row>
    <row r="270" spans="2:46" x14ac:dyDescent="0.5">
      <c r="B270" s="6" t="s">
        <v>191</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row>
    <row r="271" spans="2:46" x14ac:dyDescent="0.5">
      <c r="B271" s="24" t="s">
        <v>64</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row>
    <row r="272" spans="2:46" x14ac:dyDescent="0.5">
      <c r="B272" t="s">
        <v>186</v>
      </c>
      <c r="C272" s="17">
        <v>0.40670034128069399</v>
      </c>
      <c r="D272" s="17">
        <v>0.39260537344678798</v>
      </c>
      <c r="E272" s="17">
        <v>0.42015162889010899</v>
      </c>
      <c r="F272" s="17"/>
      <c r="G272" s="17">
        <v>0.38194698166922197</v>
      </c>
      <c r="H272" s="17">
        <v>0.38243983529396702</v>
      </c>
      <c r="I272" s="17">
        <v>0.401458529441306</v>
      </c>
      <c r="J272" s="17">
        <v>0.36109930129495799</v>
      </c>
      <c r="K272" s="17">
        <v>0.38684439137830501</v>
      </c>
      <c r="L272" s="17">
        <v>0.38965709768450801</v>
      </c>
      <c r="M272" s="17">
        <v>0.427968094031485</v>
      </c>
      <c r="N272" s="17">
        <v>0.35813510242222801</v>
      </c>
      <c r="O272" s="17">
        <v>0.43860364308809102</v>
      </c>
      <c r="P272" s="17">
        <v>0.44594735651948902</v>
      </c>
      <c r="Q272" s="17">
        <v>0.507055498001729</v>
      </c>
      <c r="R272" s="17">
        <v>0.48173852700901199</v>
      </c>
      <c r="S272" s="17"/>
      <c r="T272" s="17">
        <v>0.367197012123474</v>
      </c>
      <c r="U272" s="17">
        <v>0.402012149797143</v>
      </c>
      <c r="V272" s="17">
        <v>0.43139239920021499</v>
      </c>
      <c r="W272" s="17">
        <v>0.43466290232696098</v>
      </c>
      <c r="X272" s="17"/>
      <c r="Y272" s="17">
        <v>0.41784928055026699</v>
      </c>
      <c r="Z272" s="17">
        <v>0.438514139648294</v>
      </c>
      <c r="AA272" s="17">
        <v>0.44988599583588701</v>
      </c>
      <c r="AB272" s="17">
        <v>0.40020348604763101</v>
      </c>
      <c r="AC272" s="17">
        <v>0.38098910960681898</v>
      </c>
      <c r="AD272" s="17">
        <v>0.36062867580501301</v>
      </c>
      <c r="AE272" s="17"/>
      <c r="AF272" s="17">
        <v>0.37618770348917402</v>
      </c>
      <c r="AG272" s="17">
        <v>0.28656631323597398</v>
      </c>
      <c r="AH272" s="17">
        <v>0.42304201756198301</v>
      </c>
      <c r="AI272" s="17"/>
      <c r="AJ272" s="17">
        <v>0.43435112122351399</v>
      </c>
      <c r="AK272" s="17">
        <v>0.36614418253300401</v>
      </c>
      <c r="AL272" s="17">
        <v>0.39182680658156099</v>
      </c>
      <c r="AM272" s="17"/>
      <c r="AN272" s="17">
        <v>0.44213786001798</v>
      </c>
      <c r="AO272" s="17">
        <v>0.36989994024774803</v>
      </c>
      <c r="AP272" s="17">
        <v>0.35705061282792799</v>
      </c>
      <c r="AQ272" s="17">
        <v>0.398991173551134</v>
      </c>
      <c r="AR272" s="17"/>
      <c r="AS272" s="17">
        <v>0.40739327428919803</v>
      </c>
      <c r="AT272" s="17">
        <v>0.35429184307648298</v>
      </c>
    </row>
    <row r="273" spans="2:46" x14ac:dyDescent="0.5">
      <c r="B273" t="s">
        <v>187</v>
      </c>
      <c r="C273" s="17">
        <v>0.34481767691201798</v>
      </c>
      <c r="D273" s="17">
        <v>0.36155468405521901</v>
      </c>
      <c r="E273" s="17">
        <v>0.32988260833785699</v>
      </c>
      <c r="F273" s="17"/>
      <c r="G273" s="17">
        <v>0.34499234917241001</v>
      </c>
      <c r="H273" s="17">
        <v>0.37588717727850501</v>
      </c>
      <c r="I273" s="17">
        <v>0.31869459287399898</v>
      </c>
      <c r="J273" s="17">
        <v>0.35633199313791503</v>
      </c>
      <c r="K273" s="17">
        <v>0.36459668414394802</v>
      </c>
      <c r="L273" s="17">
        <v>0.38537387562731501</v>
      </c>
      <c r="M273" s="17">
        <v>0.32518899103896998</v>
      </c>
      <c r="N273" s="17">
        <v>0.314250350349771</v>
      </c>
      <c r="O273" s="17">
        <v>0.33410035836785601</v>
      </c>
      <c r="P273" s="17">
        <v>0.34012839076851198</v>
      </c>
      <c r="Q273" s="17">
        <v>0.27531849982223899</v>
      </c>
      <c r="R273" s="17">
        <v>0.339396130264005</v>
      </c>
      <c r="S273" s="17"/>
      <c r="T273" s="17">
        <v>0.41872788834298103</v>
      </c>
      <c r="U273" s="17">
        <v>0.34946578836134001</v>
      </c>
      <c r="V273" s="17">
        <v>0.31904103932210998</v>
      </c>
      <c r="W273" s="17">
        <v>0.28289514251040698</v>
      </c>
      <c r="X273" s="17"/>
      <c r="Y273" s="17">
        <v>0.26581752586777102</v>
      </c>
      <c r="Z273" s="17">
        <v>0.33363443114672803</v>
      </c>
      <c r="AA273" s="17">
        <v>0.325425138674446</v>
      </c>
      <c r="AB273" s="17">
        <v>0.346538380024704</v>
      </c>
      <c r="AC273" s="17">
        <v>0.33573239960828499</v>
      </c>
      <c r="AD273" s="17">
        <v>0.42695484428418101</v>
      </c>
      <c r="AE273" s="17"/>
      <c r="AF273" s="17">
        <v>0.40218116713977098</v>
      </c>
      <c r="AG273" s="17">
        <v>0.41817245299018402</v>
      </c>
      <c r="AH273" s="17">
        <v>0.32363238344593198</v>
      </c>
      <c r="AI273" s="17"/>
      <c r="AJ273" s="17">
        <v>0.34588629038130297</v>
      </c>
      <c r="AK273" s="17">
        <v>0.33427686415151397</v>
      </c>
      <c r="AL273" s="17">
        <v>0.34852272337589901</v>
      </c>
      <c r="AM273" s="17"/>
      <c r="AN273" s="17">
        <v>0.35920223952730901</v>
      </c>
      <c r="AO273" s="17">
        <v>0.37125572374118498</v>
      </c>
      <c r="AP273" s="17">
        <v>0.43859439233873698</v>
      </c>
      <c r="AQ273" s="17">
        <v>0.26678578845801898</v>
      </c>
      <c r="AR273" s="17"/>
      <c r="AS273" s="17">
        <v>0.41223534656885902</v>
      </c>
      <c r="AT273" s="17">
        <v>0.39350672423540101</v>
      </c>
    </row>
    <row r="274" spans="2:46" x14ac:dyDescent="0.5">
      <c r="B274" t="s">
        <v>188</v>
      </c>
      <c r="C274" s="17">
        <v>0.133706410413302</v>
      </c>
      <c r="D274" s="17">
        <v>0.14081773492869701</v>
      </c>
      <c r="E274" s="17">
        <v>0.12691636029254399</v>
      </c>
      <c r="F274" s="17"/>
      <c r="G274" s="17">
        <v>0.14978248249558199</v>
      </c>
      <c r="H274" s="17">
        <v>0.13298521270144301</v>
      </c>
      <c r="I274" s="17">
        <v>0.15675688446751601</v>
      </c>
      <c r="J274" s="17">
        <v>0.15758895287005401</v>
      </c>
      <c r="K274" s="17">
        <v>0.14566609268035999</v>
      </c>
      <c r="L274" s="17">
        <v>0.123618271862242</v>
      </c>
      <c r="M274" s="17">
        <v>0.13573699988676499</v>
      </c>
      <c r="N274" s="17">
        <v>0.156395947225097</v>
      </c>
      <c r="O274" s="17">
        <v>0.112892707081998</v>
      </c>
      <c r="P274" s="17">
        <v>0.102517051432905</v>
      </c>
      <c r="Q274" s="17">
        <v>0.12916191790439299</v>
      </c>
      <c r="R274" s="17">
        <v>7.2545622304001606E-2</v>
      </c>
      <c r="S274" s="17"/>
      <c r="T274" s="17">
        <v>0.13611880660516901</v>
      </c>
      <c r="U274" s="17">
        <v>0.13547861590069399</v>
      </c>
      <c r="V274" s="17">
        <v>0.1267778971763</v>
      </c>
      <c r="W274" s="17">
        <v>0.13335381813604999</v>
      </c>
      <c r="X274" s="17"/>
      <c r="Y274" s="17">
        <v>0.152275613301774</v>
      </c>
      <c r="Z274" s="17">
        <v>0.122290635974403</v>
      </c>
      <c r="AA274" s="17">
        <v>0.116146144210813</v>
      </c>
      <c r="AB274" s="17">
        <v>0.13969293954287701</v>
      </c>
      <c r="AC274" s="17">
        <v>0.157011069470644</v>
      </c>
      <c r="AD274" s="17">
        <v>0.12451150795703</v>
      </c>
      <c r="AE274" s="17"/>
      <c r="AF274" s="17">
        <v>0.137203319237406</v>
      </c>
      <c r="AG274" s="17">
        <v>0.202247169208186</v>
      </c>
      <c r="AH274" s="17">
        <v>0.12840814934330999</v>
      </c>
      <c r="AI274" s="17"/>
      <c r="AJ274" s="17">
        <v>0.13330689348771299</v>
      </c>
      <c r="AK274" s="17">
        <v>0.13232415642182399</v>
      </c>
      <c r="AL274" s="17">
        <v>0.13486005796692299</v>
      </c>
      <c r="AM274" s="17"/>
      <c r="AN274" s="17">
        <v>0.115579399262139</v>
      </c>
      <c r="AO274" s="17">
        <v>0.165070194030597</v>
      </c>
      <c r="AP274" s="17">
        <v>0.143303564437952</v>
      </c>
      <c r="AQ274" s="17">
        <v>0.15095900009507299</v>
      </c>
      <c r="AR274" s="17"/>
      <c r="AS274" s="17">
        <v>0.11272721651287</v>
      </c>
      <c r="AT274" s="17">
        <v>0.15697359531531699</v>
      </c>
    </row>
    <row r="275" spans="2:46" x14ac:dyDescent="0.5">
      <c r="B275" t="s">
        <v>189</v>
      </c>
      <c r="C275" s="17">
        <v>1.48611477885588E-2</v>
      </c>
      <c r="D275" s="17">
        <v>1.9510426210085401E-2</v>
      </c>
      <c r="E275" s="17">
        <v>9.7901049870341202E-3</v>
      </c>
      <c r="F275" s="17"/>
      <c r="G275" s="17">
        <v>2.5775960384097501E-2</v>
      </c>
      <c r="H275" s="17">
        <v>1.54063990706055E-2</v>
      </c>
      <c r="I275" s="17">
        <v>0</v>
      </c>
      <c r="J275" s="17">
        <v>1.41800321326909E-2</v>
      </c>
      <c r="K275" s="17">
        <v>9.6181108209307808E-3</v>
      </c>
      <c r="L275" s="17">
        <v>1.5840567961173599E-2</v>
      </c>
      <c r="M275" s="17">
        <v>1.3206169383257801E-2</v>
      </c>
      <c r="N275" s="17">
        <v>1.8020381992847698E-2</v>
      </c>
      <c r="O275" s="17">
        <v>1.83989982575186E-2</v>
      </c>
      <c r="P275" s="17">
        <v>7.2961405300823396E-3</v>
      </c>
      <c r="Q275" s="17">
        <v>1.5624288266770399E-2</v>
      </c>
      <c r="R275" s="17">
        <v>2.1134684584313501E-2</v>
      </c>
      <c r="S275" s="17"/>
      <c r="T275" s="17">
        <v>1.1258595703432E-2</v>
      </c>
      <c r="U275" s="17">
        <v>1.1314294319106801E-2</v>
      </c>
      <c r="V275" s="17">
        <v>2.65781764166102E-2</v>
      </c>
      <c r="W275" s="17">
        <v>1.2472589303346E-2</v>
      </c>
      <c r="X275" s="17"/>
      <c r="Y275" s="17">
        <v>4.0081757380697997E-2</v>
      </c>
      <c r="Z275" s="17">
        <v>2.2442170490924299E-2</v>
      </c>
      <c r="AA275" s="17">
        <v>9.2188973713250907E-3</v>
      </c>
      <c r="AB275" s="17">
        <v>7.6145604937042904E-3</v>
      </c>
      <c r="AC275" s="17">
        <v>1.37644408765595E-2</v>
      </c>
      <c r="AD275" s="17">
        <v>3.1231511838239199E-3</v>
      </c>
      <c r="AE275" s="17"/>
      <c r="AF275" s="17">
        <v>3.0301024129149E-3</v>
      </c>
      <c r="AG275" s="17">
        <v>2.85005052259148E-2</v>
      </c>
      <c r="AH275" s="17">
        <v>1.7431401274550899E-2</v>
      </c>
      <c r="AI275" s="17"/>
      <c r="AJ275" s="17">
        <v>1.22543805367092E-2</v>
      </c>
      <c r="AK275" s="17">
        <v>3.1152111940447098E-2</v>
      </c>
      <c r="AL275" s="17">
        <v>1.0316983660676101E-2</v>
      </c>
      <c r="AM275" s="17"/>
      <c r="AN275" s="17">
        <v>1.44710296746275E-2</v>
      </c>
      <c r="AO275" s="17">
        <v>1.09022730210533E-2</v>
      </c>
      <c r="AP275" s="17">
        <v>2.3031517870428998E-3</v>
      </c>
      <c r="AQ275" s="17">
        <v>2.0617567165633101E-2</v>
      </c>
      <c r="AR275" s="17"/>
      <c r="AS275" s="17">
        <v>1.37364529001496E-2</v>
      </c>
      <c r="AT275" s="17">
        <v>6.0791035506988804E-3</v>
      </c>
    </row>
    <row r="276" spans="2:46" x14ac:dyDescent="0.5">
      <c r="B276" t="s">
        <v>190</v>
      </c>
      <c r="C276" s="17">
        <v>2.4325543674843599E-2</v>
      </c>
      <c r="D276" s="17">
        <v>2.9268523189056799E-2</v>
      </c>
      <c r="E276" s="17">
        <v>1.9652533246191501E-2</v>
      </c>
      <c r="F276" s="17"/>
      <c r="G276" s="17">
        <v>2.2525116536115199E-2</v>
      </c>
      <c r="H276" s="17">
        <v>2.5359004746582599E-2</v>
      </c>
      <c r="I276" s="17">
        <v>1.69586053098062E-2</v>
      </c>
      <c r="J276" s="17">
        <v>3.6522627404330203E-2</v>
      </c>
      <c r="K276" s="17">
        <v>4.4071797620512297E-2</v>
      </c>
      <c r="L276" s="17">
        <v>1.7902398460963101E-2</v>
      </c>
      <c r="M276" s="17">
        <v>2.46004498461386E-2</v>
      </c>
      <c r="N276" s="17">
        <v>3.2392531515834599E-2</v>
      </c>
      <c r="O276" s="17">
        <v>2.3565169869301399E-2</v>
      </c>
      <c r="P276" s="17">
        <v>1.83294335579311E-2</v>
      </c>
      <c r="Q276" s="17">
        <v>7.8650189281725992E-3</v>
      </c>
      <c r="R276" s="17">
        <v>2.12074200797575E-2</v>
      </c>
      <c r="S276" s="17"/>
      <c r="T276" s="17">
        <v>1.80871789231405E-2</v>
      </c>
      <c r="U276" s="17">
        <v>2.5733294166306101E-2</v>
      </c>
      <c r="V276" s="17">
        <v>3.08364317768146E-2</v>
      </c>
      <c r="W276" s="17">
        <v>2.44229549209127E-2</v>
      </c>
      <c r="X276" s="17"/>
      <c r="Y276" s="17">
        <v>3.4014562273919899E-2</v>
      </c>
      <c r="Z276" s="17">
        <v>1.5237968901687601E-2</v>
      </c>
      <c r="AA276" s="17">
        <v>2.49759440207253E-2</v>
      </c>
      <c r="AB276" s="17">
        <v>2.3165041913556499E-2</v>
      </c>
      <c r="AC276" s="17">
        <v>2.7528765608476599E-2</v>
      </c>
      <c r="AD276" s="17">
        <v>2.3573064246119099E-2</v>
      </c>
      <c r="AE276" s="17"/>
      <c r="AF276" s="17">
        <v>2.2921067704300899E-2</v>
      </c>
      <c r="AG276" s="17">
        <v>1.42944890342654E-2</v>
      </c>
      <c r="AH276" s="17">
        <v>2.5359249673978401E-2</v>
      </c>
      <c r="AI276" s="17"/>
      <c r="AJ276" s="17">
        <v>2.0200886214688501E-2</v>
      </c>
      <c r="AK276" s="17">
        <v>2.6512389118669499E-2</v>
      </c>
      <c r="AL276" s="17">
        <v>2.8386624437133402E-2</v>
      </c>
      <c r="AM276" s="17"/>
      <c r="AN276" s="17">
        <v>1.5585942372682401E-2</v>
      </c>
      <c r="AO276" s="17">
        <v>2.82856426501716E-2</v>
      </c>
      <c r="AP276" s="17">
        <v>1.9467401762144301E-2</v>
      </c>
      <c r="AQ276" s="17">
        <v>4.0043516319232801E-2</v>
      </c>
      <c r="AR276" s="17"/>
      <c r="AS276" s="17">
        <v>2.6902375630528899E-2</v>
      </c>
      <c r="AT276" s="17">
        <v>1.43743805296491E-2</v>
      </c>
    </row>
    <row r="277" spans="2:46" x14ac:dyDescent="0.5">
      <c r="B277" t="s">
        <v>73</v>
      </c>
      <c r="C277" s="17">
        <v>7.5588879930584496E-2</v>
      </c>
      <c r="D277" s="17">
        <v>5.6243258170153299E-2</v>
      </c>
      <c r="E277" s="17">
        <v>9.3606764246264601E-2</v>
      </c>
      <c r="F277" s="17"/>
      <c r="G277" s="17">
        <v>7.49771097425731E-2</v>
      </c>
      <c r="H277" s="17">
        <v>6.79223709088978E-2</v>
      </c>
      <c r="I277" s="17">
        <v>0.106131387907373</v>
      </c>
      <c r="J277" s="17">
        <v>7.4277093160051905E-2</v>
      </c>
      <c r="K277" s="17">
        <v>4.9202923355945297E-2</v>
      </c>
      <c r="L277" s="17">
        <v>6.76077884037979E-2</v>
      </c>
      <c r="M277" s="17">
        <v>7.3299295813383805E-2</v>
      </c>
      <c r="N277" s="17">
        <v>0.12080568649422201</v>
      </c>
      <c r="O277" s="17">
        <v>7.2439123335234001E-2</v>
      </c>
      <c r="P277" s="17">
        <v>8.5781627191081206E-2</v>
      </c>
      <c r="Q277" s="17">
        <v>6.4974777076696202E-2</v>
      </c>
      <c r="R277" s="17">
        <v>6.3977615758910103E-2</v>
      </c>
      <c r="S277" s="17"/>
      <c r="T277" s="17">
        <v>4.8610518301803199E-2</v>
      </c>
      <c r="U277" s="17">
        <v>7.5995857455409099E-2</v>
      </c>
      <c r="V277" s="17">
        <v>6.5374056107950093E-2</v>
      </c>
      <c r="W277" s="17">
        <v>0.11219259280232299</v>
      </c>
      <c r="X277" s="17"/>
      <c r="Y277" s="17">
        <v>8.9961260625569597E-2</v>
      </c>
      <c r="Z277" s="17">
        <v>6.7880653837963406E-2</v>
      </c>
      <c r="AA277" s="17">
        <v>7.4347879886803997E-2</v>
      </c>
      <c r="AB277" s="17">
        <v>8.2785591977527398E-2</v>
      </c>
      <c r="AC277" s="17">
        <v>8.4974214829215494E-2</v>
      </c>
      <c r="AD277" s="17">
        <v>6.1208756523833001E-2</v>
      </c>
      <c r="AE277" s="17"/>
      <c r="AF277" s="17">
        <v>5.8476640016432803E-2</v>
      </c>
      <c r="AG277" s="17">
        <v>5.0219070305475698E-2</v>
      </c>
      <c r="AH277" s="17">
        <v>8.2126798700245002E-2</v>
      </c>
      <c r="AI277" s="17"/>
      <c r="AJ277" s="17">
        <v>5.4000428156073199E-2</v>
      </c>
      <c r="AK277" s="17">
        <v>0.109590295834542</v>
      </c>
      <c r="AL277" s="17">
        <v>8.6086803977807005E-2</v>
      </c>
      <c r="AM277" s="17"/>
      <c r="AN277" s="17">
        <v>5.3023529145260997E-2</v>
      </c>
      <c r="AO277" s="17">
        <v>5.4586226309245103E-2</v>
      </c>
      <c r="AP277" s="17">
        <v>3.92808768461963E-2</v>
      </c>
      <c r="AQ277" s="17">
        <v>0.122602954410908</v>
      </c>
      <c r="AR277" s="17"/>
      <c r="AS277" s="17">
        <v>2.7005334098394299E-2</v>
      </c>
      <c r="AT277" s="17">
        <v>7.4774353292450496E-2</v>
      </c>
    </row>
    <row r="278" spans="2:46" x14ac:dyDescent="0.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row>
    <row r="279" spans="2:46" x14ac:dyDescent="0.5">
      <c r="B279" s="6" t="s">
        <v>196</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row>
    <row r="280" spans="2:46" x14ac:dyDescent="0.5">
      <c r="B280" s="24" t="s">
        <v>64</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row>
    <row r="281" spans="2:46" x14ac:dyDescent="0.5">
      <c r="B281" t="s">
        <v>192</v>
      </c>
      <c r="C281" s="17">
        <v>0.13039115702977899</v>
      </c>
      <c r="D281" s="17">
        <v>0.13587414958287899</v>
      </c>
      <c r="E281" s="17">
        <v>0.12519444841289801</v>
      </c>
      <c r="F281" s="17"/>
      <c r="G281" s="17">
        <v>0.15371533535719401</v>
      </c>
      <c r="H281" s="17">
        <v>0.108779933791372</v>
      </c>
      <c r="I281" s="17">
        <v>9.3342697861838297E-2</v>
      </c>
      <c r="J281" s="17">
        <v>0.144544992547427</v>
      </c>
      <c r="K281" s="17">
        <v>0.15574044992143499</v>
      </c>
      <c r="L281" s="17">
        <v>0.16097218234462499</v>
      </c>
      <c r="M281" s="17">
        <v>0.108070413679694</v>
      </c>
      <c r="N281" s="17">
        <v>0.15525597942952801</v>
      </c>
      <c r="O281" s="17">
        <v>0.10849821658141399</v>
      </c>
      <c r="P281" s="17">
        <v>0.109021850109512</v>
      </c>
      <c r="Q281" s="17">
        <v>0.165041901432148</v>
      </c>
      <c r="R281" s="17">
        <v>0.13354778342701201</v>
      </c>
      <c r="S281" s="17"/>
      <c r="T281" s="17">
        <v>0.113197396431637</v>
      </c>
      <c r="U281" s="17">
        <v>0.12298728647613</v>
      </c>
      <c r="V281" s="17">
        <v>0.137773677573856</v>
      </c>
      <c r="W281" s="17">
        <v>0.14883168620328299</v>
      </c>
      <c r="X281" s="17"/>
      <c r="Y281" s="17">
        <v>0.12816331688393001</v>
      </c>
      <c r="Z281" s="17">
        <v>0.18968370194880799</v>
      </c>
      <c r="AA281" s="17">
        <v>0.13471536737304399</v>
      </c>
      <c r="AB281" s="17">
        <v>0.145351050979627</v>
      </c>
      <c r="AC281" s="17">
        <v>0.11085080138225401</v>
      </c>
      <c r="AD281" s="17">
        <v>8.0877845031078796E-2</v>
      </c>
      <c r="AE281" s="17"/>
      <c r="AF281" s="17">
        <v>9.1965924471864496E-2</v>
      </c>
      <c r="AG281" s="17">
        <v>7.0290253488716398E-2</v>
      </c>
      <c r="AH281" s="17">
        <v>0.14526789977149299</v>
      </c>
      <c r="AI281" s="17"/>
      <c r="AJ281" s="17">
        <v>0.151930813749658</v>
      </c>
      <c r="AK281" s="17">
        <v>0.134974297445667</v>
      </c>
      <c r="AL281" s="17">
        <v>0.10155081998790599</v>
      </c>
      <c r="AM281" s="17"/>
      <c r="AN281" s="17">
        <v>0.132614215270217</v>
      </c>
      <c r="AO281" s="17">
        <v>0.12163527585394</v>
      </c>
      <c r="AP281" s="17">
        <v>0.129184732730486</v>
      </c>
      <c r="AQ281" s="17">
        <v>0.136473115792415</v>
      </c>
      <c r="AR281" s="17"/>
      <c r="AS281" s="17">
        <v>0.14830937234917199</v>
      </c>
      <c r="AT281" s="17">
        <v>5.9962978360607003E-2</v>
      </c>
    </row>
    <row r="282" spans="2:46" x14ac:dyDescent="0.5">
      <c r="B282" t="s">
        <v>193</v>
      </c>
      <c r="C282" s="17">
        <v>0.23500721292983301</v>
      </c>
      <c r="D282" s="17">
        <v>0.25916326887459601</v>
      </c>
      <c r="E282" s="17">
        <v>0.21222875372208999</v>
      </c>
      <c r="F282" s="17"/>
      <c r="G282" s="17">
        <v>0.24812661770535699</v>
      </c>
      <c r="H282" s="17">
        <v>0.21515142889934599</v>
      </c>
      <c r="I282" s="17">
        <v>0.213967555314823</v>
      </c>
      <c r="J282" s="17">
        <v>0.21456822981894599</v>
      </c>
      <c r="K282" s="17">
        <v>0.22376929020331901</v>
      </c>
      <c r="L282" s="17">
        <v>0.28865455431486903</v>
      </c>
      <c r="M282" s="17">
        <v>0.255466670020631</v>
      </c>
      <c r="N282" s="17">
        <v>0.26164350883006998</v>
      </c>
      <c r="O282" s="17">
        <v>0.268402283173856</v>
      </c>
      <c r="P282" s="17">
        <v>0.18878562051613099</v>
      </c>
      <c r="Q282" s="17">
        <v>0.22340416380290301</v>
      </c>
      <c r="R282" s="17">
        <v>0.187520898784614</v>
      </c>
      <c r="S282" s="17"/>
      <c r="T282" s="17">
        <v>0.25923212692805703</v>
      </c>
      <c r="U282" s="17">
        <v>0.23474224911087399</v>
      </c>
      <c r="V282" s="17">
        <v>0.23595842278250001</v>
      </c>
      <c r="W282" s="17">
        <v>0.21086096940127699</v>
      </c>
      <c r="X282" s="17"/>
      <c r="Y282" s="17">
        <v>0.245094062849289</v>
      </c>
      <c r="Z282" s="17">
        <v>0.27059209527002698</v>
      </c>
      <c r="AA282" s="17">
        <v>0.23829871010961401</v>
      </c>
      <c r="AB282" s="17">
        <v>0.24560467618866799</v>
      </c>
      <c r="AC282" s="17">
        <v>0.21292793588959999</v>
      </c>
      <c r="AD282" s="17">
        <v>0.202760445064677</v>
      </c>
      <c r="AE282" s="17"/>
      <c r="AF282" s="17">
        <v>0.20374486394809399</v>
      </c>
      <c r="AG282" s="17">
        <v>0.19538905641254001</v>
      </c>
      <c r="AH282" s="17">
        <v>0.24653045371094101</v>
      </c>
      <c r="AI282" s="17"/>
      <c r="AJ282" s="17">
        <v>0.27877412675617902</v>
      </c>
      <c r="AK282" s="17">
        <v>0.195572473174454</v>
      </c>
      <c r="AL282" s="17">
        <v>0.19965578130782399</v>
      </c>
      <c r="AM282" s="17"/>
      <c r="AN282" s="17">
        <v>0.229201195809591</v>
      </c>
      <c r="AO282" s="17">
        <v>0.30717879644311502</v>
      </c>
      <c r="AP282" s="17">
        <v>0.27782433153263802</v>
      </c>
      <c r="AQ282" s="17">
        <v>0.20217275954932801</v>
      </c>
      <c r="AR282" s="17"/>
      <c r="AS282" s="17">
        <v>0.23536824487240601</v>
      </c>
      <c r="AT282" s="17">
        <v>0.16473469350094799</v>
      </c>
    </row>
    <row r="283" spans="2:46" x14ac:dyDescent="0.5">
      <c r="B283" t="s">
        <v>194</v>
      </c>
      <c r="C283" s="17">
        <v>0.29905180550708599</v>
      </c>
      <c r="D283" s="17">
        <v>0.29219619930969998</v>
      </c>
      <c r="E283" s="17">
        <v>0.30610136684339301</v>
      </c>
      <c r="F283" s="17"/>
      <c r="G283" s="17">
        <v>0.29416476744999498</v>
      </c>
      <c r="H283" s="17">
        <v>0.30352782748618901</v>
      </c>
      <c r="I283" s="17">
        <v>0.29912711492447203</v>
      </c>
      <c r="J283" s="17">
        <v>0.29954361852961597</v>
      </c>
      <c r="K283" s="17">
        <v>0.29816031573239299</v>
      </c>
      <c r="L283" s="17">
        <v>0.26506748117719198</v>
      </c>
      <c r="M283" s="17">
        <v>0.28386015361199501</v>
      </c>
      <c r="N283" s="17">
        <v>0.217028593827892</v>
      </c>
      <c r="O283" s="17">
        <v>0.31918417027442397</v>
      </c>
      <c r="P283" s="17">
        <v>0.34417038832916902</v>
      </c>
      <c r="Q283" s="17">
        <v>0.284095335184052</v>
      </c>
      <c r="R283" s="17">
        <v>0.371143015113787</v>
      </c>
      <c r="S283" s="17"/>
      <c r="T283" s="17">
        <v>0.31729645577862597</v>
      </c>
      <c r="U283" s="17">
        <v>0.28137358726906397</v>
      </c>
      <c r="V283" s="17">
        <v>0.317173692060288</v>
      </c>
      <c r="W283" s="17">
        <v>0.28736017968608202</v>
      </c>
      <c r="X283" s="17"/>
      <c r="Y283" s="17">
        <v>0.349857470959758</v>
      </c>
      <c r="Z283" s="17">
        <v>0.29510522247357301</v>
      </c>
      <c r="AA283" s="17">
        <v>0.279355459606483</v>
      </c>
      <c r="AB283" s="17">
        <v>0.29869464786019001</v>
      </c>
      <c r="AC283" s="17">
        <v>0.32571856790070203</v>
      </c>
      <c r="AD283" s="17">
        <v>0.26696703720930998</v>
      </c>
      <c r="AE283" s="17"/>
      <c r="AF283" s="17">
        <v>0.26655866125102101</v>
      </c>
      <c r="AG283" s="17">
        <v>0.41511942579646299</v>
      </c>
      <c r="AH283" s="17">
        <v>0.30119477956771901</v>
      </c>
      <c r="AI283" s="17"/>
      <c r="AJ283" s="17">
        <v>0.29793547656869601</v>
      </c>
      <c r="AK283" s="17">
        <v>0.33478341083662699</v>
      </c>
      <c r="AL283" s="17">
        <v>0.28339112778325798</v>
      </c>
      <c r="AM283" s="17"/>
      <c r="AN283" s="17">
        <v>0.308992504585406</v>
      </c>
      <c r="AO283" s="17">
        <v>0.26828348498889698</v>
      </c>
      <c r="AP283" s="17">
        <v>0.30014769032677502</v>
      </c>
      <c r="AQ283" s="17">
        <v>0.29633172219162601</v>
      </c>
      <c r="AR283" s="17"/>
      <c r="AS283" s="17">
        <v>0.32279449215933598</v>
      </c>
      <c r="AT283" s="17">
        <v>0.25843025520290203</v>
      </c>
    </row>
    <row r="284" spans="2:46" x14ac:dyDescent="0.5">
      <c r="B284" t="s">
        <v>195</v>
      </c>
      <c r="C284" s="17">
        <v>0.13299672157496001</v>
      </c>
      <c r="D284" s="17">
        <v>0.13975488747364201</v>
      </c>
      <c r="E284" s="17">
        <v>0.125218072242091</v>
      </c>
      <c r="F284" s="17"/>
      <c r="G284" s="17">
        <v>0.141066758790972</v>
      </c>
      <c r="H284" s="17">
        <v>0.16644146869085499</v>
      </c>
      <c r="I284" s="17">
        <v>0.15325357535074899</v>
      </c>
      <c r="J284" s="17">
        <v>0.112556022017698</v>
      </c>
      <c r="K284" s="17">
        <v>0.108526478950261</v>
      </c>
      <c r="L284" s="17">
        <v>0.11097327005632</v>
      </c>
      <c r="M284" s="17">
        <v>0.16624212505392999</v>
      </c>
      <c r="N284" s="17">
        <v>9.8263606390268599E-2</v>
      </c>
      <c r="O284" s="17">
        <v>0.108138643099237</v>
      </c>
      <c r="P284" s="17">
        <v>0.177352801986495</v>
      </c>
      <c r="Q284" s="17">
        <v>8.0522833513293507E-2</v>
      </c>
      <c r="R284" s="17">
        <v>8.4333018801419996E-2</v>
      </c>
      <c r="S284" s="17"/>
      <c r="T284" s="17">
        <v>0.130163210951627</v>
      </c>
      <c r="U284" s="17">
        <v>0.130976385693965</v>
      </c>
      <c r="V284" s="17">
        <v>0.14487757860476799</v>
      </c>
      <c r="W284" s="17">
        <v>0.12695313665752</v>
      </c>
      <c r="X284" s="17"/>
      <c r="Y284" s="17">
        <v>0.121745460295129</v>
      </c>
      <c r="Z284" s="17">
        <v>0.101128856105363</v>
      </c>
      <c r="AA284" s="17">
        <v>0.13670037780656299</v>
      </c>
      <c r="AB284" s="17">
        <v>0.12902783626389799</v>
      </c>
      <c r="AC284" s="17">
        <v>0.14306372405679599</v>
      </c>
      <c r="AD284" s="17">
        <v>0.15995655984152199</v>
      </c>
      <c r="AE284" s="17"/>
      <c r="AF284" s="17">
        <v>0.15346757474457001</v>
      </c>
      <c r="AG284" s="17">
        <v>0.16170014328669699</v>
      </c>
      <c r="AH284" s="17">
        <v>0.125278528503075</v>
      </c>
      <c r="AI284" s="17"/>
      <c r="AJ284" s="17">
        <v>0.123108231711951</v>
      </c>
      <c r="AK284" s="17">
        <v>0.124918760877087</v>
      </c>
      <c r="AL284" s="17">
        <v>0.14908607324572601</v>
      </c>
      <c r="AM284" s="17"/>
      <c r="AN284" s="17">
        <v>0.139517253918854</v>
      </c>
      <c r="AO284" s="17">
        <v>0.13453554030332501</v>
      </c>
      <c r="AP284" s="17">
        <v>0.164012922862523</v>
      </c>
      <c r="AQ284" s="17">
        <v>0.104372499192929</v>
      </c>
      <c r="AR284" s="17"/>
      <c r="AS284" s="17">
        <v>0.127704894665537</v>
      </c>
      <c r="AT284" s="17">
        <v>0.190969294095435</v>
      </c>
    </row>
    <row r="285" spans="2:46" x14ac:dyDescent="0.5">
      <c r="B285" t="s">
        <v>73</v>
      </c>
      <c r="C285" s="17">
        <v>0.202553102958342</v>
      </c>
      <c r="D285" s="17">
        <v>0.17301149475918401</v>
      </c>
      <c r="E285" s="17">
        <v>0.23125735877952899</v>
      </c>
      <c r="F285" s="17"/>
      <c r="G285" s="17">
        <v>0.162926520696482</v>
      </c>
      <c r="H285" s="17">
        <v>0.20609934113223699</v>
      </c>
      <c r="I285" s="17">
        <v>0.24030905654811699</v>
      </c>
      <c r="J285" s="17">
        <v>0.22878713708631199</v>
      </c>
      <c r="K285" s="17">
        <v>0.213803465192592</v>
      </c>
      <c r="L285" s="17">
        <v>0.17433251210699499</v>
      </c>
      <c r="M285" s="17">
        <v>0.18636063763374899</v>
      </c>
      <c r="N285" s="17">
        <v>0.26780831152223999</v>
      </c>
      <c r="O285" s="17">
        <v>0.195776686871069</v>
      </c>
      <c r="P285" s="17">
        <v>0.18066933905869301</v>
      </c>
      <c r="Q285" s="17">
        <v>0.24693576606760401</v>
      </c>
      <c r="R285" s="17">
        <v>0.22345528387316699</v>
      </c>
      <c r="S285" s="17"/>
      <c r="T285" s="17">
        <v>0.18011080991005299</v>
      </c>
      <c r="U285" s="17">
        <v>0.22992049144996701</v>
      </c>
      <c r="V285" s="17">
        <v>0.16421662897858799</v>
      </c>
      <c r="W285" s="17">
        <v>0.22599402805183799</v>
      </c>
      <c r="X285" s="17"/>
      <c r="Y285" s="17">
        <v>0.15513968901189301</v>
      </c>
      <c r="Z285" s="17">
        <v>0.14349012420222901</v>
      </c>
      <c r="AA285" s="17">
        <v>0.210930085104297</v>
      </c>
      <c r="AB285" s="17">
        <v>0.181321788707617</v>
      </c>
      <c r="AC285" s="17">
        <v>0.20743897077064799</v>
      </c>
      <c r="AD285" s="17">
        <v>0.28943811285341198</v>
      </c>
      <c r="AE285" s="17"/>
      <c r="AF285" s="17">
        <v>0.28426297558445102</v>
      </c>
      <c r="AG285" s="17">
        <v>0.157501121015583</v>
      </c>
      <c r="AH285" s="17">
        <v>0.181728338446772</v>
      </c>
      <c r="AI285" s="17"/>
      <c r="AJ285" s="17">
        <v>0.14825135121351601</v>
      </c>
      <c r="AK285" s="17">
        <v>0.209751057666165</v>
      </c>
      <c r="AL285" s="17">
        <v>0.26631619767528703</v>
      </c>
      <c r="AM285" s="17"/>
      <c r="AN285" s="17">
        <v>0.189674830415933</v>
      </c>
      <c r="AO285" s="17">
        <v>0.168366902410722</v>
      </c>
      <c r="AP285" s="17">
        <v>0.12883032254757801</v>
      </c>
      <c r="AQ285" s="17">
        <v>0.26064990327370102</v>
      </c>
      <c r="AR285" s="17"/>
      <c r="AS285" s="17">
        <v>0.16582299595354999</v>
      </c>
      <c r="AT285" s="17">
        <v>0.32590277884010799</v>
      </c>
    </row>
    <row r="286" spans="2:46" x14ac:dyDescent="0.5">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row>
    <row r="287" spans="2:46" x14ac:dyDescent="0.5">
      <c r="B287" s="6" t="s">
        <v>200</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row>
    <row r="288" spans="2:46" x14ac:dyDescent="0.5">
      <c r="B288" s="24" t="s">
        <v>64</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row>
    <row r="289" spans="2:46" x14ac:dyDescent="0.5">
      <c r="B289" t="s">
        <v>197</v>
      </c>
      <c r="C289" s="17">
        <v>0.36299953529599099</v>
      </c>
      <c r="D289" s="17">
        <v>0.37371833441818397</v>
      </c>
      <c r="E289" s="17">
        <v>0.35201297571908402</v>
      </c>
      <c r="F289" s="17"/>
      <c r="G289" s="17">
        <v>0.34523072206314798</v>
      </c>
      <c r="H289" s="17">
        <v>0.36426230993779302</v>
      </c>
      <c r="I289" s="17">
        <v>0.354980767916865</v>
      </c>
      <c r="J289" s="17">
        <v>0.338920221451873</v>
      </c>
      <c r="K289" s="17">
        <v>0.353623060701998</v>
      </c>
      <c r="L289" s="17">
        <v>0.371996363432542</v>
      </c>
      <c r="M289" s="17">
        <v>0.35809659479626799</v>
      </c>
      <c r="N289" s="17">
        <v>0.43635861793304398</v>
      </c>
      <c r="O289" s="17">
        <v>0.35028847867969498</v>
      </c>
      <c r="P289" s="17">
        <v>0.3663860464523</v>
      </c>
      <c r="Q289" s="17">
        <v>0.40992172215974698</v>
      </c>
      <c r="R289" s="17">
        <v>0.40214849911011802</v>
      </c>
      <c r="S289" s="17"/>
      <c r="T289" s="17">
        <v>0.40833653120595398</v>
      </c>
      <c r="U289" s="17">
        <v>0.37741209144960902</v>
      </c>
      <c r="V289" s="17">
        <v>0.35969443920206101</v>
      </c>
      <c r="W289" s="17">
        <v>0.29977988797976302</v>
      </c>
      <c r="X289" s="17"/>
      <c r="Y289" s="17">
        <v>0.35416026525552502</v>
      </c>
      <c r="Z289" s="17">
        <v>0.34406828361080599</v>
      </c>
      <c r="AA289" s="17">
        <v>0.31329827467459298</v>
      </c>
      <c r="AB289" s="17">
        <v>0.38028427787897201</v>
      </c>
      <c r="AC289" s="17">
        <v>0.41348422006520402</v>
      </c>
      <c r="AD289" s="17">
        <v>0.37695138773229098</v>
      </c>
      <c r="AE289" s="17"/>
      <c r="AF289" s="17">
        <v>0.38824042891253202</v>
      </c>
      <c r="AG289" s="17">
        <v>0.32649154193014202</v>
      </c>
      <c r="AH289" s="17">
        <v>0.35797939855771499</v>
      </c>
      <c r="AI289" s="17"/>
      <c r="AJ289" s="17">
        <v>0.36676398632107698</v>
      </c>
      <c r="AK289" s="17">
        <v>0.35527383439628801</v>
      </c>
      <c r="AL289" s="17">
        <v>0.36202593629792001</v>
      </c>
      <c r="AM289" s="17"/>
      <c r="AN289" s="17">
        <v>0.38205197152922599</v>
      </c>
      <c r="AO289" s="17">
        <v>0.396959525082131</v>
      </c>
      <c r="AP289" s="17">
        <v>0.40679815766954502</v>
      </c>
      <c r="AQ289" s="17">
        <v>0.29915287437607901</v>
      </c>
      <c r="AR289" s="17"/>
      <c r="AS289" s="17">
        <v>0.382325416799776</v>
      </c>
      <c r="AT289" s="17">
        <v>0.364075353020054</v>
      </c>
    </row>
    <row r="290" spans="2:46" x14ac:dyDescent="0.5">
      <c r="B290" t="s">
        <v>198</v>
      </c>
      <c r="C290" s="17">
        <v>0.17339551843704701</v>
      </c>
      <c r="D290" s="17">
        <v>0.195341898765137</v>
      </c>
      <c r="E290" s="17">
        <v>0.15238862153774199</v>
      </c>
      <c r="F290" s="17"/>
      <c r="G290" s="17">
        <v>0.23049221294552</v>
      </c>
      <c r="H290" s="17">
        <v>0.16235106225297299</v>
      </c>
      <c r="I290" s="17">
        <v>0.138416915063337</v>
      </c>
      <c r="J290" s="17">
        <v>0.148911333394323</v>
      </c>
      <c r="K290" s="17">
        <v>0.181075925919259</v>
      </c>
      <c r="L290" s="17">
        <v>0.205108101898482</v>
      </c>
      <c r="M290" s="17">
        <v>0.16583782001939801</v>
      </c>
      <c r="N290" s="17">
        <v>0.105867388396357</v>
      </c>
      <c r="O290" s="17">
        <v>0.169113119775222</v>
      </c>
      <c r="P290" s="17">
        <v>0.16454011675885299</v>
      </c>
      <c r="Q290" s="17">
        <v>0.18813799841439499</v>
      </c>
      <c r="R290" s="17">
        <v>0.136444492686769</v>
      </c>
      <c r="S290" s="17"/>
      <c r="T290" s="17">
        <v>0.18456256016705599</v>
      </c>
      <c r="U290" s="17">
        <v>0.15452154507209101</v>
      </c>
      <c r="V290" s="17">
        <v>0.179205664961225</v>
      </c>
      <c r="W290" s="17">
        <v>0.17977888609800699</v>
      </c>
      <c r="X290" s="17"/>
      <c r="Y290" s="17">
        <v>0.22335182137944401</v>
      </c>
      <c r="Z290" s="17">
        <v>0.215533245845341</v>
      </c>
      <c r="AA290" s="17">
        <v>0.21117776624508</v>
      </c>
      <c r="AB290" s="17">
        <v>0.167264767975175</v>
      </c>
      <c r="AC290" s="17">
        <v>0.119692653309991</v>
      </c>
      <c r="AD290" s="17">
        <v>0.11597983972473</v>
      </c>
      <c r="AE290" s="17"/>
      <c r="AF290" s="17">
        <v>0.113673706860728</v>
      </c>
      <c r="AG290" s="17">
        <v>0.12157229350035199</v>
      </c>
      <c r="AH290" s="17">
        <v>0.193916622193681</v>
      </c>
      <c r="AI290" s="17"/>
      <c r="AJ290" s="17">
        <v>0.21795985802537399</v>
      </c>
      <c r="AK290" s="17">
        <v>0.16832272736139101</v>
      </c>
      <c r="AL290" s="17">
        <v>0.120668471825746</v>
      </c>
      <c r="AM290" s="17"/>
      <c r="AN290" s="17">
        <v>0.16076482316394</v>
      </c>
      <c r="AO290" s="17">
        <v>0.19057427793686699</v>
      </c>
      <c r="AP290" s="17">
        <v>0.20873977852707801</v>
      </c>
      <c r="AQ290" s="17">
        <v>0.18104359210474599</v>
      </c>
      <c r="AR290" s="17"/>
      <c r="AS290" s="17">
        <v>0.17330920756687701</v>
      </c>
      <c r="AT290" s="17">
        <v>9.1046332609046807E-2</v>
      </c>
    </row>
    <row r="291" spans="2:46" x14ac:dyDescent="0.5">
      <c r="B291" t="s">
        <v>199</v>
      </c>
      <c r="C291" s="17">
        <v>0.20169844633568301</v>
      </c>
      <c r="D291" s="17">
        <v>0.21840269174723301</v>
      </c>
      <c r="E291" s="17">
        <v>0.18466923375691499</v>
      </c>
      <c r="F291" s="17"/>
      <c r="G291" s="17">
        <v>0.214790101532883</v>
      </c>
      <c r="H291" s="17">
        <v>0.21837720557784099</v>
      </c>
      <c r="I291" s="17">
        <v>0.225974565856429</v>
      </c>
      <c r="J291" s="17">
        <v>0.20653819613618901</v>
      </c>
      <c r="K291" s="17">
        <v>0.20591288171210001</v>
      </c>
      <c r="L291" s="17">
        <v>0.17675285775196001</v>
      </c>
      <c r="M291" s="17">
        <v>0.19078274955392999</v>
      </c>
      <c r="N291" s="17">
        <v>0.171997305576923</v>
      </c>
      <c r="O291" s="17">
        <v>0.20893638567685699</v>
      </c>
      <c r="P291" s="17">
        <v>0.16987884362602701</v>
      </c>
      <c r="Q291" s="17">
        <v>0.17879381802726901</v>
      </c>
      <c r="R291" s="17">
        <v>0.230037495205275</v>
      </c>
      <c r="S291" s="17"/>
      <c r="T291" s="17">
        <v>0.20707349158237001</v>
      </c>
      <c r="U291" s="17">
        <v>0.17615522064412301</v>
      </c>
      <c r="V291" s="17">
        <v>0.214191127890344</v>
      </c>
      <c r="W291" s="17">
        <v>0.21191652204407499</v>
      </c>
      <c r="X291" s="17"/>
      <c r="Y291" s="17">
        <v>0.22473589988022799</v>
      </c>
      <c r="Z291" s="17">
        <v>0.23889899083431301</v>
      </c>
      <c r="AA291" s="17">
        <v>0.226891130042955</v>
      </c>
      <c r="AB291" s="17">
        <v>0.201049723353661</v>
      </c>
      <c r="AC291" s="17">
        <v>0.17820793610352501</v>
      </c>
      <c r="AD291" s="17">
        <v>0.15175239263291401</v>
      </c>
      <c r="AE291" s="17"/>
      <c r="AF291" s="17">
        <v>0.167501100001752</v>
      </c>
      <c r="AG291" s="17">
        <v>0.233614296856404</v>
      </c>
      <c r="AH291" s="17">
        <v>0.20959726531362499</v>
      </c>
      <c r="AI291" s="17"/>
      <c r="AJ291" s="17">
        <v>0.21930597779278899</v>
      </c>
      <c r="AK291" s="17">
        <v>0.199223518669008</v>
      </c>
      <c r="AL291" s="17">
        <v>0.18109027485773899</v>
      </c>
      <c r="AM291" s="17"/>
      <c r="AN291" s="17">
        <v>0.204068508246457</v>
      </c>
      <c r="AO291" s="17">
        <v>0.209591943005386</v>
      </c>
      <c r="AP291" s="17">
        <v>0.22164481281235099</v>
      </c>
      <c r="AQ291" s="17">
        <v>0.19376579803386201</v>
      </c>
      <c r="AR291" s="17"/>
      <c r="AS291" s="17">
        <v>0.28498012722777699</v>
      </c>
      <c r="AT291" s="17">
        <v>0.173023073814115</v>
      </c>
    </row>
    <row r="292" spans="2:46" x14ac:dyDescent="0.5">
      <c r="B292" t="s">
        <v>73</v>
      </c>
      <c r="C292" s="17">
        <v>0.26190649993127901</v>
      </c>
      <c r="D292" s="17">
        <v>0.212537075069447</v>
      </c>
      <c r="E292" s="17">
        <v>0.310929168986259</v>
      </c>
      <c r="F292" s="17"/>
      <c r="G292" s="17">
        <v>0.209486963458449</v>
      </c>
      <c r="H292" s="17">
        <v>0.255009422231393</v>
      </c>
      <c r="I292" s="17">
        <v>0.28062775116336902</v>
      </c>
      <c r="J292" s="17">
        <v>0.30563024901761499</v>
      </c>
      <c r="K292" s="17">
        <v>0.25938813166664199</v>
      </c>
      <c r="L292" s="17">
        <v>0.24614267691701699</v>
      </c>
      <c r="M292" s="17">
        <v>0.28528283563040402</v>
      </c>
      <c r="N292" s="17">
        <v>0.28577668809367701</v>
      </c>
      <c r="O292" s="17">
        <v>0.27166201586822603</v>
      </c>
      <c r="P292" s="17">
        <v>0.29919499316282</v>
      </c>
      <c r="Q292" s="17">
        <v>0.22314646139858799</v>
      </c>
      <c r="R292" s="17">
        <v>0.23136951299783701</v>
      </c>
      <c r="S292" s="17"/>
      <c r="T292" s="17">
        <v>0.20002741704461899</v>
      </c>
      <c r="U292" s="17">
        <v>0.29191114283417702</v>
      </c>
      <c r="V292" s="17">
        <v>0.24690876794637001</v>
      </c>
      <c r="W292" s="17">
        <v>0.308524703878155</v>
      </c>
      <c r="X292" s="17"/>
      <c r="Y292" s="17">
        <v>0.19775201348480301</v>
      </c>
      <c r="Z292" s="17">
        <v>0.20149947970953999</v>
      </c>
      <c r="AA292" s="17">
        <v>0.24863282903737199</v>
      </c>
      <c r="AB292" s="17">
        <v>0.25140123079219201</v>
      </c>
      <c r="AC292" s="17">
        <v>0.28861519052127999</v>
      </c>
      <c r="AD292" s="17">
        <v>0.35531637991006498</v>
      </c>
      <c r="AE292" s="17"/>
      <c r="AF292" s="17">
        <v>0.330584764224989</v>
      </c>
      <c r="AG292" s="17">
        <v>0.318321867713102</v>
      </c>
      <c r="AH292" s="17">
        <v>0.23850671393497899</v>
      </c>
      <c r="AI292" s="17"/>
      <c r="AJ292" s="17">
        <v>0.19597017786075999</v>
      </c>
      <c r="AK292" s="17">
        <v>0.27717991957331201</v>
      </c>
      <c r="AL292" s="17">
        <v>0.33621531701859497</v>
      </c>
      <c r="AM292" s="17"/>
      <c r="AN292" s="17">
        <v>0.25311469706037698</v>
      </c>
      <c r="AO292" s="17">
        <v>0.20287425397561601</v>
      </c>
      <c r="AP292" s="17">
        <v>0.16281725099102701</v>
      </c>
      <c r="AQ292" s="17">
        <v>0.32603773548531301</v>
      </c>
      <c r="AR292" s="17"/>
      <c r="AS292" s="17">
        <v>0.15938524840557</v>
      </c>
      <c r="AT292" s="17">
        <v>0.37185524055678498</v>
      </c>
    </row>
    <row r="293" spans="2:46" x14ac:dyDescent="0.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row>
    <row r="294" spans="2:46" x14ac:dyDescent="0.5">
      <c r="B294" s="6" t="s">
        <v>202</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row>
    <row r="295" spans="2:46" x14ac:dyDescent="0.5">
      <c r="B295" s="24" t="s">
        <v>97</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row>
    <row r="296" spans="2:46" x14ac:dyDescent="0.5">
      <c r="B296" t="s">
        <v>144</v>
      </c>
      <c r="C296" s="17">
        <v>7.0387694817908603E-2</v>
      </c>
      <c r="D296" s="17">
        <v>7.8775165487612001E-2</v>
      </c>
      <c r="E296" s="17">
        <v>6.2760061416662502E-2</v>
      </c>
      <c r="F296" s="17"/>
      <c r="G296" s="17">
        <v>9.1056007189413493E-2</v>
      </c>
      <c r="H296" s="17">
        <v>6.3624461128195295E-2</v>
      </c>
      <c r="I296" s="17">
        <v>7.3322253132675694E-2</v>
      </c>
      <c r="J296" s="17">
        <v>6.1699864709177502E-2</v>
      </c>
      <c r="K296" s="17">
        <v>6.8624423518307401E-2</v>
      </c>
      <c r="L296" s="17">
        <v>7.2465471262457504E-2</v>
      </c>
      <c r="M296" s="17">
        <v>7.5792702599330797E-2</v>
      </c>
      <c r="N296" s="17">
        <v>3.4409488937563501E-2</v>
      </c>
      <c r="O296" s="17">
        <v>8.1548092385723803E-2</v>
      </c>
      <c r="P296" s="17">
        <v>7.1448709952530096E-2</v>
      </c>
      <c r="Q296" s="17">
        <v>5.05034227852659E-2</v>
      </c>
      <c r="R296" s="17">
        <v>2.5881590195877002E-2</v>
      </c>
      <c r="S296" s="17"/>
      <c r="T296" s="17">
        <v>5.79643113080614E-2</v>
      </c>
      <c r="U296" s="17">
        <v>5.4279644626168702E-2</v>
      </c>
      <c r="V296" s="17">
        <v>9.4590457046684395E-2</v>
      </c>
      <c r="W296" s="17">
        <v>7.6636437393377804E-2</v>
      </c>
      <c r="X296" s="17"/>
      <c r="Y296" s="17">
        <v>8.3121673682629696E-2</v>
      </c>
      <c r="Z296" s="17">
        <v>9.9251390687081595E-2</v>
      </c>
      <c r="AA296" s="17">
        <v>8.3673917534540801E-2</v>
      </c>
      <c r="AB296" s="17">
        <v>4.5595039620141303E-2</v>
      </c>
      <c r="AC296" s="17">
        <v>5.3331192183796103E-2</v>
      </c>
      <c r="AD296" s="17">
        <v>0</v>
      </c>
      <c r="AE296" s="17"/>
      <c r="AF296" s="17" t="s">
        <v>77</v>
      </c>
      <c r="AG296" s="17">
        <v>5.7773097828064897E-2</v>
      </c>
      <c r="AH296" s="17">
        <v>7.1176595623168207E-2</v>
      </c>
      <c r="AI296" s="17"/>
      <c r="AJ296" s="17">
        <v>7.3881696430980803E-2</v>
      </c>
      <c r="AK296" s="17">
        <v>7.7317523914946298E-2</v>
      </c>
      <c r="AL296" s="17">
        <v>5.35915076706341E-2</v>
      </c>
      <c r="AM296" s="17"/>
      <c r="AN296" s="17">
        <v>7.2153935687786205E-2</v>
      </c>
      <c r="AO296" s="17">
        <v>9.2102802844893805E-2</v>
      </c>
      <c r="AP296" s="17">
        <v>5.3383880358414001E-2</v>
      </c>
      <c r="AQ296" s="17">
        <v>6.8202026248671693E-2</v>
      </c>
      <c r="AR296" s="17"/>
      <c r="AS296" s="17">
        <v>9.1110402318252903E-2</v>
      </c>
      <c r="AT296" s="17">
        <v>2.1122412446196202E-2</v>
      </c>
    </row>
    <row r="297" spans="2:46" x14ac:dyDescent="0.5">
      <c r="B297" t="s">
        <v>201</v>
      </c>
      <c r="C297" s="17">
        <v>0.45470056388466301</v>
      </c>
      <c r="D297" s="17">
        <v>0.48914028799987302</v>
      </c>
      <c r="E297" s="17">
        <v>0.42287022052789502</v>
      </c>
      <c r="F297" s="17"/>
      <c r="G297" s="17">
        <v>0.45885987891690799</v>
      </c>
      <c r="H297" s="17">
        <v>0.41373935501401898</v>
      </c>
      <c r="I297" s="17">
        <v>0.45956379240106698</v>
      </c>
      <c r="J297" s="17">
        <v>0.44374862304438201</v>
      </c>
      <c r="K297" s="17">
        <v>0.50723254882834401</v>
      </c>
      <c r="L297" s="17">
        <v>0.43415626045723998</v>
      </c>
      <c r="M297" s="17">
        <v>0.44239282755314202</v>
      </c>
      <c r="N297" s="17">
        <v>0.45977430602975899</v>
      </c>
      <c r="O297" s="17">
        <v>0.47041718676165001</v>
      </c>
      <c r="P297" s="17">
        <v>0.43097811388396101</v>
      </c>
      <c r="Q297" s="17">
        <v>0.48612598205625202</v>
      </c>
      <c r="R297" s="17">
        <v>0.54084805910854405</v>
      </c>
      <c r="S297" s="17"/>
      <c r="T297" s="17">
        <v>0.51359498476264198</v>
      </c>
      <c r="U297" s="17">
        <v>0.45746259077621099</v>
      </c>
      <c r="V297" s="17">
        <v>0.430633937827058</v>
      </c>
      <c r="W297" s="17">
        <v>0.41641740154902102</v>
      </c>
      <c r="X297" s="17"/>
      <c r="Y297" s="17">
        <v>0.46681632736704698</v>
      </c>
      <c r="Z297" s="17">
        <v>0.47945789728647797</v>
      </c>
      <c r="AA297" s="17">
        <v>0.43485641295369498</v>
      </c>
      <c r="AB297" s="17">
        <v>0.42715367871984</v>
      </c>
      <c r="AC297" s="17">
        <v>0.47065710772818797</v>
      </c>
      <c r="AD297" s="17">
        <v>0.46424688696028799</v>
      </c>
      <c r="AE297" s="17"/>
      <c r="AF297" s="17" t="s">
        <v>77</v>
      </c>
      <c r="AG297" s="17">
        <v>0.45158049385852</v>
      </c>
      <c r="AH297" s="17">
        <v>0.454895689084308</v>
      </c>
      <c r="AI297" s="17"/>
      <c r="AJ297" s="17">
        <v>0.48932569499101902</v>
      </c>
      <c r="AK297" s="17">
        <v>0.43757383394342397</v>
      </c>
      <c r="AL297" s="17">
        <v>0.37823112792799102</v>
      </c>
      <c r="AM297" s="17"/>
      <c r="AN297" s="17">
        <v>0.44661978653777301</v>
      </c>
      <c r="AO297" s="17">
        <v>0.59205188652140806</v>
      </c>
      <c r="AP297" s="17">
        <v>0.50685067688378904</v>
      </c>
      <c r="AQ297" s="17">
        <v>0.42297494359072801</v>
      </c>
      <c r="AR297" s="17"/>
      <c r="AS297" s="17">
        <v>0.47577071617871802</v>
      </c>
      <c r="AT297" s="17">
        <v>0.42565517718600199</v>
      </c>
    </row>
    <row r="298" spans="2:46" x14ac:dyDescent="0.5">
      <c r="B298" t="s">
        <v>145</v>
      </c>
      <c r="C298" s="17">
        <v>0.26716669147775302</v>
      </c>
      <c r="D298" s="17">
        <v>0.27914374052879798</v>
      </c>
      <c r="E298" s="17">
        <v>0.25657011911004701</v>
      </c>
      <c r="F298" s="17"/>
      <c r="G298" s="17">
        <v>0.26843206300136402</v>
      </c>
      <c r="H298" s="17">
        <v>0.308902307384959</v>
      </c>
      <c r="I298" s="17">
        <v>0.27607377733194799</v>
      </c>
      <c r="J298" s="17">
        <v>0.25732125050913401</v>
      </c>
      <c r="K298" s="17">
        <v>0.21523914400211</v>
      </c>
      <c r="L298" s="17">
        <v>0.28692913943309001</v>
      </c>
      <c r="M298" s="17">
        <v>0.27486970817555001</v>
      </c>
      <c r="N298" s="17">
        <v>0.27209170886045397</v>
      </c>
      <c r="O298" s="17">
        <v>0.27193529004161798</v>
      </c>
      <c r="P298" s="17">
        <v>0.24778691583381099</v>
      </c>
      <c r="Q298" s="17">
        <v>0.23202735642223499</v>
      </c>
      <c r="R298" s="17">
        <v>0.219560390390902</v>
      </c>
      <c r="S298" s="17"/>
      <c r="T298" s="17">
        <v>0.29321055219380399</v>
      </c>
      <c r="U298" s="17">
        <v>0.27955907711783001</v>
      </c>
      <c r="V298" s="17">
        <v>0.28142185291173</v>
      </c>
      <c r="W298" s="17">
        <v>0.21662737036067201</v>
      </c>
      <c r="X298" s="17"/>
      <c r="Y298" s="17">
        <v>0.24482685333898499</v>
      </c>
      <c r="Z298" s="17">
        <v>0.233062478445447</v>
      </c>
      <c r="AA298" s="17">
        <v>0.249645610216891</v>
      </c>
      <c r="AB298" s="17">
        <v>0.30492887041559003</v>
      </c>
      <c r="AC298" s="17">
        <v>0.28629314786583598</v>
      </c>
      <c r="AD298" s="17">
        <v>0.35036398736598101</v>
      </c>
      <c r="AE298" s="17"/>
      <c r="AF298" s="17" t="s">
        <v>77</v>
      </c>
      <c r="AG298" s="17">
        <v>0.27697204533293901</v>
      </c>
      <c r="AH298" s="17">
        <v>0.26655347715481897</v>
      </c>
      <c r="AI298" s="17"/>
      <c r="AJ298" s="17">
        <v>0.28950337350400401</v>
      </c>
      <c r="AK298" s="17">
        <v>0.24593423799571701</v>
      </c>
      <c r="AL298" s="17">
        <v>0.22851616334781499</v>
      </c>
      <c r="AM298" s="17"/>
      <c r="AN298" s="17">
        <v>0.294925985789672</v>
      </c>
      <c r="AO298" s="17">
        <v>0.206934162012435</v>
      </c>
      <c r="AP298" s="17">
        <v>0.34558446320105701</v>
      </c>
      <c r="AQ298" s="17">
        <v>0.202185816807956</v>
      </c>
      <c r="AR298" s="17"/>
      <c r="AS298" s="17">
        <v>0.33245087242909099</v>
      </c>
      <c r="AT298" s="17">
        <v>0.24307278592412301</v>
      </c>
    </row>
    <row r="299" spans="2:46" x14ac:dyDescent="0.5">
      <c r="B299" t="s">
        <v>92</v>
      </c>
      <c r="C299" s="17">
        <v>0.20774504981967601</v>
      </c>
      <c r="D299" s="17">
        <v>0.15294080598371701</v>
      </c>
      <c r="E299" s="17">
        <v>0.257799598945395</v>
      </c>
      <c r="F299" s="17"/>
      <c r="G299" s="17">
        <v>0.18165205089231401</v>
      </c>
      <c r="H299" s="17">
        <v>0.21373387647282599</v>
      </c>
      <c r="I299" s="17">
        <v>0.19104017713430901</v>
      </c>
      <c r="J299" s="17">
        <v>0.23723026173730699</v>
      </c>
      <c r="K299" s="17">
        <v>0.20890388365123799</v>
      </c>
      <c r="L299" s="17">
        <v>0.206449128847213</v>
      </c>
      <c r="M299" s="17">
        <v>0.20694476167197701</v>
      </c>
      <c r="N299" s="17">
        <v>0.23372449617222299</v>
      </c>
      <c r="O299" s="17">
        <v>0.17609943081100801</v>
      </c>
      <c r="P299" s="17">
        <v>0.249786260329697</v>
      </c>
      <c r="Q299" s="17">
        <v>0.23134323873624801</v>
      </c>
      <c r="R299" s="17">
        <v>0.21370996030467701</v>
      </c>
      <c r="S299" s="17"/>
      <c r="T299" s="17">
        <v>0.13523015173549299</v>
      </c>
      <c r="U299" s="17">
        <v>0.20869868747979101</v>
      </c>
      <c r="V299" s="17">
        <v>0.193353752214527</v>
      </c>
      <c r="W299" s="17">
        <v>0.29031879069693001</v>
      </c>
      <c r="X299" s="17"/>
      <c r="Y299" s="17">
        <v>0.20523514561133899</v>
      </c>
      <c r="Z299" s="17">
        <v>0.188228233580994</v>
      </c>
      <c r="AA299" s="17">
        <v>0.23182405929487299</v>
      </c>
      <c r="AB299" s="17">
        <v>0.222322411244429</v>
      </c>
      <c r="AC299" s="17">
        <v>0.18971855222218001</v>
      </c>
      <c r="AD299" s="17">
        <v>0.185389125673731</v>
      </c>
      <c r="AE299" s="17"/>
      <c r="AF299" s="17" t="s">
        <v>77</v>
      </c>
      <c r="AG299" s="17">
        <v>0.21367436298047601</v>
      </c>
      <c r="AH299" s="17">
        <v>0.207374238137704</v>
      </c>
      <c r="AI299" s="17"/>
      <c r="AJ299" s="17">
        <v>0.14728923507399699</v>
      </c>
      <c r="AK299" s="17">
        <v>0.23917440414591301</v>
      </c>
      <c r="AL299" s="17">
        <v>0.33966120105356001</v>
      </c>
      <c r="AM299" s="17"/>
      <c r="AN299" s="17">
        <v>0.18630029198476999</v>
      </c>
      <c r="AO299" s="17">
        <v>0.108911148621264</v>
      </c>
      <c r="AP299" s="17">
        <v>9.4180979556739403E-2</v>
      </c>
      <c r="AQ299" s="17">
        <v>0.30663721335264399</v>
      </c>
      <c r="AR299" s="17"/>
      <c r="AS299" s="17">
        <v>0.100668009073938</v>
      </c>
      <c r="AT299" s="17">
        <v>0.310149624443678</v>
      </c>
    </row>
    <row r="300" spans="2:46" x14ac:dyDescent="0.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row>
    <row r="301" spans="2:46" x14ac:dyDescent="0.5">
      <c r="B301" s="6" t="s">
        <v>210</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row>
    <row r="302" spans="2:46" x14ac:dyDescent="0.5">
      <c r="B302" s="24" t="s">
        <v>211</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row>
    <row r="303" spans="2:46" x14ac:dyDescent="0.5">
      <c r="B303" t="s">
        <v>203</v>
      </c>
      <c r="C303" s="17">
        <v>3.43209590100131E-2</v>
      </c>
      <c r="D303" s="17">
        <v>3.0665214316942298E-2</v>
      </c>
      <c r="E303" s="17">
        <v>3.8271498842790699E-2</v>
      </c>
      <c r="F303" s="17"/>
      <c r="G303" s="17">
        <v>0</v>
      </c>
      <c r="H303" s="17">
        <v>5.12498820339954E-2</v>
      </c>
      <c r="I303" s="17">
        <v>1.83532272799815E-2</v>
      </c>
      <c r="J303" s="17">
        <v>0</v>
      </c>
      <c r="K303" s="17">
        <v>2.7013459508584699E-2</v>
      </c>
      <c r="L303" s="17">
        <v>4.67935847930172E-2</v>
      </c>
      <c r="M303" s="17">
        <v>4.02783025257566E-2</v>
      </c>
      <c r="N303" s="17">
        <v>8.4854138600479995E-2</v>
      </c>
      <c r="O303" s="17">
        <v>4.1552139496126003E-2</v>
      </c>
      <c r="P303" s="17">
        <v>0.103212956468891</v>
      </c>
      <c r="Q303" s="17">
        <v>0</v>
      </c>
      <c r="R303" s="17">
        <v>0</v>
      </c>
      <c r="S303" s="17"/>
      <c r="T303" s="17">
        <v>4.3830466602700097E-2</v>
      </c>
      <c r="U303" s="17">
        <v>3.9428824707229797E-2</v>
      </c>
      <c r="V303" s="17">
        <v>2.6682311038133601E-2</v>
      </c>
      <c r="W303" s="17">
        <v>2.3611723134120199E-2</v>
      </c>
      <c r="X303" s="17"/>
      <c r="Y303" s="17">
        <v>2.9020947481266501E-2</v>
      </c>
      <c r="Z303" s="17">
        <v>1.89731806832165E-2</v>
      </c>
      <c r="AA303" s="17">
        <v>1.5466578705742501E-2</v>
      </c>
      <c r="AB303" s="17">
        <v>4.5268856157582797E-2</v>
      </c>
      <c r="AC303" s="17">
        <v>6.0724608212060702E-2</v>
      </c>
      <c r="AD303" s="17">
        <v>4.6215090008837903E-2</v>
      </c>
      <c r="AE303" s="17"/>
      <c r="AF303" s="17" t="s">
        <v>77</v>
      </c>
      <c r="AG303" s="17">
        <v>4.9018166960156498E-2</v>
      </c>
      <c r="AH303" s="17">
        <v>3.3365888481085799E-2</v>
      </c>
      <c r="AI303" s="17"/>
      <c r="AJ303" s="17">
        <v>2.4942639036383999E-2</v>
      </c>
      <c r="AK303" s="17">
        <v>3.0159682666805701E-2</v>
      </c>
      <c r="AL303" s="17">
        <v>7.1420205554085001E-2</v>
      </c>
      <c r="AM303" s="17"/>
      <c r="AN303" s="17">
        <v>3.8258862010765303E-2</v>
      </c>
      <c r="AO303" s="17">
        <v>0</v>
      </c>
      <c r="AP303" s="17">
        <v>3.9022235709860797E-2</v>
      </c>
      <c r="AQ303" s="17">
        <v>2.5926865588368798E-2</v>
      </c>
      <c r="AR303" s="17"/>
      <c r="AS303" s="17">
        <v>4.99958786952183E-2</v>
      </c>
      <c r="AT303" s="17">
        <v>0</v>
      </c>
    </row>
    <row r="304" spans="2:46" x14ac:dyDescent="0.5">
      <c r="B304" t="s">
        <v>204</v>
      </c>
      <c r="C304" s="17">
        <v>0.30837119494403897</v>
      </c>
      <c r="D304" s="17">
        <v>0.31996343429329999</v>
      </c>
      <c r="E304" s="17">
        <v>0.29717938599573801</v>
      </c>
      <c r="F304" s="17"/>
      <c r="G304" s="17">
        <v>0.34603215515045199</v>
      </c>
      <c r="H304" s="17">
        <v>0.277611173482677</v>
      </c>
      <c r="I304" s="17">
        <v>0.29819969392692702</v>
      </c>
      <c r="J304" s="17">
        <v>0.356944145465796</v>
      </c>
      <c r="K304" s="17">
        <v>0.401109406253849</v>
      </c>
      <c r="L304" s="17">
        <v>0.294646075803084</v>
      </c>
      <c r="M304" s="17">
        <v>0.32683481012554499</v>
      </c>
      <c r="N304" s="17">
        <v>0.39504509878784599</v>
      </c>
      <c r="O304" s="17">
        <v>0.26661347311996197</v>
      </c>
      <c r="P304" s="17">
        <v>0.23621118182154099</v>
      </c>
      <c r="Q304" s="17">
        <v>0.26623873658513397</v>
      </c>
      <c r="R304" s="17">
        <v>0.27791878804182701</v>
      </c>
      <c r="S304" s="17"/>
      <c r="T304" s="17">
        <v>0.26137970023412099</v>
      </c>
      <c r="U304" s="17">
        <v>0.32907810211343103</v>
      </c>
      <c r="V304" s="17">
        <v>0.31291094888441701</v>
      </c>
      <c r="W304" s="17">
        <v>0.33603051967272302</v>
      </c>
      <c r="X304" s="17"/>
      <c r="Y304" s="17">
        <v>0.26267428880007698</v>
      </c>
      <c r="Z304" s="17">
        <v>0.30837091776793402</v>
      </c>
      <c r="AA304" s="17">
        <v>0.34389935323885701</v>
      </c>
      <c r="AB304" s="17">
        <v>0.34100642881614901</v>
      </c>
      <c r="AC304" s="17">
        <v>0.26900614557053498</v>
      </c>
      <c r="AD304" s="17">
        <v>0.28103618259775198</v>
      </c>
      <c r="AE304" s="17"/>
      <c r="AF304" s="17" t="s">
        <v>77</v>
      </c>
      <c r="AG304" s="17">
        <v>0.27448412224093</v>
      </c>
      <c r="AH304" s="17">
        <v>0.310573282888916</v>
      </c>
      <c r="AI304" s="17"/>
      <c r="AJ304" s="17">
        <v>0.32841300163913301</v>
      </c>
      <c r="AK304" s="17">
        <v>0.26296114987484098</v>
      </c>
      <c r="AL304" s="17">
        <v>0.29037667119529897</v>
      </c>
      <c r="AM304" s="17"/>
      <c r="AN304" s="17">
        <v>0.350591413423822</v>
      </c>
      <c r="AO304" s="17">
        <v>0.20934340475972199</v>
      </c>
      <c r="AP304" s="17">
        <v>0.24161086180920599</v>
      </c>
      <c r="AQ304" s="17">
        <v>0.29425973159777302</v>
      </c>
      <c r="AR304" s="17"/>
      <c r="AS304" s="17">
        <v>0.453344291010849</v>
      </c>
      <c r="AT304" s="17">
        <v>0.31561255362107299</v>
      </c>
    </row>
    <row r="305" spans="2:46" x14ac:dyDescent="0.5">
      <c r="B305" t="s">
        <v>205</v>
      </c>
      <c r="C305" s="17">
        <v>7.7876093698055496E-2</v>
      </c>
      <c r="D305" s="17">
        <v>7.8193788652916402E-2</v>
      </c>
      <c r="E305" s="17">
        <v>7.7791560902947907E-2</v>
      </c>
      <c r="F305" s="17"/>
      <c r="G305" s="17">
        <v>4.76556038186303E-2</v>
      </c>
      <c r="H305" s="17">
        <v>9.42165836014663E-2</v>
      </c>
      <c r="I305" s="17">
        <v>9.21573958017297E-2</v>
      </c>
      <c r="J305" s="17">
        <v>5.7938486946916903E-2</v>
      </c>
      <c r="K305" s="17">
        <v>0.13352030711785201</v>
      </c>
      <c r="L305" s="17">
        <v>7.8475009271252893E-2</v>
      </c>
      <c r="M305" s="17">
        <v>7.9971179751557306E-2</v>
      </c>
      <c r="N305" s="17">
        <v>8.3888490242827504E-2</v>
      </c>
      <c r="O305" s="17">
        <v>9.7040139236447095E-2</v>
      </c>
      <c r="P305" s="17">
        <v>5.94563229647306E-2</v>
      </c>
      <c r="Q305" s="17">
        <v>8.9652321453005501E-2</v>
      </c>
      <c r="R305" s="17">
        <v>0</v>
      </c>
      <c r="S305" s="17"/>
      <c r="T305" s="17">
        <v>0.101166999350984</v>
      </c>
      <c r="U305" s="17">
        <v>6.9712753851548598E-2</v>
      </c>
      <c r="V305" s="17">
        <v>8.5492699878837494E-2</v>
      </c>
      <c r="W305" s="17">
        <v>4.7445701900908702E-2</v>
      </c>
      <c r="X305" s="17"/>
      <c r="Y305" s="17">
        <v>0.19394423884296</v>
      </c>
      <c r="Z305" s="17">
        <v>7.3936426759787302E-2</v>
      </c>
      <c r="AA305" s="17">
        <v>6.9047863204449403E-2</v>
      </c>
      <c r="AB305" s="17">
        <v>5.69433329428446E-2</v>
      </c>
      <c r="AC305" s="17">
        <v>3.06464840341822E-2</v>
      </c>
      <c r="AD305" s="17">
        <v>2.3578856647825899E-2</v>
      </c>
      <c r="AE305" s="17"/>
      <c r="AF305" s="17" t="s">
        <v>77</v>
      </c>
      <c r="AG305" s="17">
        <v>0.10196199140891</v>
      </c>
      <c r="AH305" s="17">
        <v>7.6310916751221106E-2</v>
      </c>
      <c r="AI305" s="17"/>
      <c r="AJ305" s="17">
        <v>7.4886220071425397E-2</v>
      </c>
      <c r="AK305" s="17">
        <v>0.117404538907133</v>
      </c>
      <c r="AL305" s="17">
        <v>4.3593250498796497E-2</v>
      </c>
      <c r="AM305" s="17"/>
      <c r="AN305" s="17">
        <v>6.4667996677779505E-2</v>
      </c>
      <c r="AO305" s="17">
        <v>0.18966752109756599</v>
      </c>
      <c r="AP305" s="17">
        <v>6.9289485570807899E-2</v>
      </c>
      <c r="AQ305" s="17">
        <v>0.101257141832406</v>
      </c>
      <c r="AR305" s="17"/>
      <c r="AS305" s="17">
        <v>2.4941579130716599E-2</v>
      </c>
      <c r="AT305" s="17">
        <v>4.42552546166382E-2</v>
      </c>
    </row>
    <row r="306" spans="2:46" x14ac:dyDescent="0.5">
      <c r="B306" t="s">
        <v>206</v>
      </c>
      <c r="C306" s="17">
        <v>0.23234618280364799</v>
      </c>
      <c r="D306" s="17">
        <v>0.24641318772905299</v>
      </c>
      <c r="E306" s="17">
        <v>0.21831109214032299</v>
      </c>
      <c r="F306" s="17"/>
      <c r="G306" s="17">
        <v>0.18632507700890699</v>
      </c>
      <c r="H306" s="17">
        <v>0.27927974740427303</v>
      </c>
      <c r="I306" s="17">
        <v>0.170112417805306</v>
      </c>
      <c r="J306" s="17">
        <v>0.23143435792367301</v>
      </c>
      <c r="K306" s="17">
        <v>0.137209691682326</v>
      </c>
      <c r="L306" s="17">
        <v>0.25321247546824799</v>
      </c>
      <c r="M306" s="17">
        <v>0.28712947859319599</v>
      </c>
      <c r="N306" s="17">
        <v>0.18331298165052401</v>
      </c>
      <c r="O306" s="17">
        <v>0.23403555707252399</v>
      </c>
      <c r="P306" s="17">
        <v>0.29434163118571099</v>
      </c>
      <c r="Q306" s="17">
        <v>0.13170862536304301</v>
      </c>
      <c r="R306" s="17">
        <v>0.443505094566642</v>
      </c>
      <c r="S306" s="17"/>
      <c r="T306" s="17">
        <v>0.26609772217701599</v>
      </c>
      <c r="U306" s="17">
        <v>0.23011314051538301</v>
      </c>
      <c r="V306" s="17">
        <v>0.210230219737885</v>
      </c>
      <c r="W306" s="17">
        <v>0.216354590389364</v>
      </c>
      <c r="X306" s="17"/>
      <c r="Y306" s="17">
        <v>0.229002906755958</v>
      </c>
      <c r="Z306" s="17">
        <v>0.22355391761830901</v>
      </c>
      <c r="AA306" s="17">
        <v>0.21816535685835001</v>
      </c>
      <c r="AB306" s="17">
        <v>0.25423126826636999</v>
      </c>
      <c r="AC306" s="17">
        <v>0.25981514450738102</v>
      </c>
      <c r="AD306" s="17">
        <v>0.16313949944499501</v>
      </c>
      <c r="AE306" s="17"/>
      <c r="AF306" s="17" t="s">
        <v>77</v>
      </c>
      <c r="AG306" s="17">
        <v>0.12404265493399599</v>
      </c>
      <c r="AH306" s="17">
        <v>0.239384084696174</v>
      </c>
      <c r="AI306" s="17"/>
      <c r="AJ306" s="17">
        <v>0.233087587085132</v>
      </c>
      <c r="AK306" s="17">
        <v>0.26252292851415299</v>
      </c>
      <c r="AL306" s="17">
        <v>0.195726157116454</v>
      </c>
      <c r="AM306" s="17"/>
      <c r="AN306" s="17">
        <v>0.22541778989994199</v>
      </c>
      <c r="AO306" s="17">
        <v>0.28889584790429901</v>
      </c>
      <c r="AP306" s="17">
        <v>0.27985001901134599</v>
      </c>
      <c r="AQ306" s="17">
        <v>0.17639604558514299</v>
      </c>
      <c r="AR306" s="17"/>
      <c r="AS306" s="17">
        <v>0.221434865282085</v>
      </c>
      <c r="AT306" s="17">
        <v>0.221906093933736</v>
      </c>
    </row>
    <row r="307" spans="2:46" x14ac:dyDescent="0.5">
      <c r="B307" t="s">
        <v>207</v>
      </c>
      <c r="C307" s="17">
        <v>2.3844615460363702E-2</v>
      </c>
      <c r="D307" s="17">
        <v>2.5697581465356001E-2</v>
      </c>
      <c r="E307" s="17">
        <v>2.1974215331626801E-2</v>
      </c>
      <c r="F307" s="17"/>
      <c r="G307" s="17">
        <v>1.19807885313427E-2</v>
      </c>
      <c r="H307" s="17">
        <v>2.0492591314189498E-2</v>
      </c>
      <c r="I307" s="17">
        <v>3.72379728278424E-2</v>
      </c>
      <c r="J307" s="17">
        <v>7.7368976237471798E-2</v>
      </c>
      <c r="K307" s="17">
        <v>2.7656611885108401E-2</v>
      </c>
      <c r="L307" s="17">
        <v>1.91844212290492E-2</v>
      </c>
      <c r="M307" s="17">
        <v>0</v>
      </c>
      <c r="N307" s="17">
        <v>4.0423992029288203E-2</v>
      </c>
      <c r="O307" s="17">
        <v>4.1364055352937801E-2</v>
      </c>
      <c r="P307" s="17">
        <v>0</v>
      </c>
      <c r="Q307" s="17">
        <v>0</v>
      </c>
      <c r="R307" s="17">
        <v>0</v>
      </c>
      <c r="S307" s="17"/>
      <c r="T307" s="17">
        <v>2.1629679791696301E-2</v>
      </c>
      <c r="U307" s="17">
        <v>2.7874100202271102E-2</v>
      </c>
      <c r="V307" s="17">
        <v>2.0880772486852099E-2</v>
      </c>
      <c r="W307" s="17">
        <v>2.5330705203749099E-2</v>
      </c>
      <c r="X307" s="17"/>
      <c r="Y307" s="17">
        <v>2.8610037322960601E-2</v>
      </c>
      <c r="Z307" s="17">
        <v>2.9131826776517201E-2</v>
      </c>
      <c r="AA307" s="17">
        <v>4.6971557176351701E-2</v>
      </c>
      <c r="AB307" s="17">
        <v>6.4467154120430199E-3</v>
      </c>
      <c r="AC307" s="17">
        <v>9.3479151546939504E-3</v>
      </c>
      <c r="AD307" s="17">
        <v>2.4649490190450499E-2</v>
      </c>
      <c r="AE307" s="17"/>
      <c r="AF307" s="17" t="s">
        <v>77</v>
      </c>
      <c r="AG307" s="17">
        <v>2.6144552037163201E-2</v>
      </c>
      <c r="AH307" s="17">
        <v>2.3695158389989899E-2</v>
      </c>
      <c r="AI307" s="17"/>
      <c r="AJ307" s="17">
        <v>2.2715489541441598E-2</v>
      </c>
      <c r="AK307" s="17">
        <v>1.5275313224343501E-2</v>
      </c>
      <c r="AL307" s="17">
        <v>3.7417402714560302E-2</v>
      </c>
      <c r="AM307" s="17"/>
      <c r="AN307" s="17">
        <v>1.7356442721061901E-2</v>
      </c>
      <c r="AO307" s="17">
        <v>0</v>
      </c>
      <c r="AP307" s="17">
        <v>4.08984626801423E-2</v>
      </c>
      <c r="AQ307" s="17">
        <v>1.6778861356346601E-2</v>
      </c>
      <c r="AR307" s="17"/>
      <c r="AS307" s="17">
        <v>2.5597479547370398E-2</v>
      </c>
      <c r="AT307" s="17">
        <v>4.4573986926465303E-2</v>
      </c>
    </row>
    <row r="308" spans="2:46" x14ac:dyDescent="0.5">
      <c r="B308" t="s">
        <v>208</v>
      </c>
      <c r="C308" s="17">
        <v>5.0548897953274399E-2</v>
      </c>
      <c r="D308" s="17">
        <v>6.2113751065297901E-2</v>
      </c>
      <c r="E308" s="17">
        <v>3.8560724441207499E-2</v>
      </c>
      <c r="F308" s="17"/>
      <c r="G308" s="17">
        <v>7.13986600446994E-2</v>
      </c>
      <c r="H308" s="17">
        <v>5.0802908099351403E-2</v>
      </c>
      <c r="I308" s="17">
        <v>3.7815529406275201E-2</v>
      </c>
      <c r="J308" s="17">
        <v>3.9721255076957403E-2</v>
      </c>
      <c r="K308" s="17">
        <v>7.9043747837106201E-2</v>
      </c>
      <c r="L308" s="17">
        <v>3.0798155793122901E-2</v>
      </c>
      <c r="M308" s="17">
        <v>6.4728988429781004E-2</v>
      </c>
      <c r="N308" s="17">
        <v>8.1755862830095005E-2</v>
      </c>
      <c r="O308" s="17">
        <v>4.2136946759252697E-2</v>
      </c>
      <c r="P308" s="17">
        <v>6.5096296300937995E-2</v>
      </c>
      <c r="Q308" s="17">
        <v>0</v>
      </c>
      <c r="R308" s="17">
        <v>0</v>
      </c>
      <c r="S308" s="17"/>
      <c r="T308" s="17">
        <v>6.0501602157645003E-2</v>
      </c>
      <c r="U308" s="17">
        <v>3.8746746504101599E-2</v>
      </c>
      <c r="V308" s="17">
        <v>6.8061280359754395E-2</v>
      </c>
      <c r="W308" s="17">
        <v>3.1572775302846898E-2</v>
      </c>
      <c r="X308" s="17"/>
      <c r="Y308" s="17">
        <v>7.8450005409553006E-2</v>
      </c>
      <c r="Z308" s="17">
        <v>4.9526230388515197E-2</v>
      </c>
      <c r="AA308" s="17">
        <v>3.8651000700223197E-2</v>
      </c>
      <c r="AB308" s="17">
        <v>5.6562340689591303E-2</v>
      </c>
      <c r="AC308" s="17">
        <v>2.9939497697594901E-2</v>
      </c>
      <c r="AD308" s="17">
        <v>4.8649750872889301E-2</v>
      </c>
      <c r="AE308" s="17"/>
      <c r="AF308" s="17" t="s">
        <v>77</v>
      </c>
      <c r="AG308" s="17">
        <v>4.8221221863490198E-2</v>
      </c>
      <c r="AH308" s="17">
        <v>5.070015762394E-2</v>
      </c>
      <c r="AI308" s="17"/>
      <c r="AJ308" s="17">
        <v>5.0212899199112197E-2</v>
      </c>
      <c r="AK308" s="17">
        <v>4.6481308085927299E-2</v>
      </c>
      <c r="AL308" s="17">
        <v>5.6300605376948802E-2</v>
      </c>
      <c r="AM308" s="17"/>
      <c r="AN308" s="17">
        <v>3.4582746104166201E-2</v>
      </c>
      <c r="AO308" s="17">
        <v>5.0784047966920202E-2</v>
      </c>
      <c r="AP308" s="17">
        <v>4.03301460142673E-2</v>
      </c>
      <c r="AQ308" s="17">
        <v>0.107931353527437</v>
      </c>
      <c r="AR308" s="17"/>
      <c r="AS308" s="17">
        <v>4.7618671433824401E-2</v>
      </c>
      <c r="AT308" s="17">
        <v>4.41092344283468E-2</v>
      </c>
    </row>
    <row r="309" spans="2:46" x14ac:dyDescent="0.5">
      <c r="B309" t="s">
        <v>209</v>
      </c>
      <c r="C309" s="17">
        <v>0.20397823079563199</v>
      </c>
      <c r="D309" s="17">
        <v>0.196457235845103</v>
      </c>
      <c r="E309" s="17">
        <v>0.20933213956033001</v>
      </c>
      <c r="F309" s="17"/>
      <c r="G309" s="17">
        <v>0.27820434843970898</v>
      </c>
      <c r="H309" s="17">
        <v>0.154168253772134</v>
      </c>
      <c r="I309" s="17">
        <v>0.248924805405805</v>
      </c>
      <c r="J309" s="17">
        <v>0.154963078213539</v>
      </c>
      <c r="K309" s="17">
        <v>0.16686745235846101</v>
      </c>
      <c r="L309" s="17">
        <v>0.22957040593299299</v>
      </c>
      <c r="M309" s="17">
        <v>0.16027075153904799</v>
      </c>
      <c r="N309" s="17">
        <v>8.65278707980211E-2</v>
      </c>
      <c r="O309" s="17">
        <v>0.19359716066632601</v>
      </c>
      <c r="P309" s="17">
        <v>0.22154914644177001</v>
      </c>
      <c r="Q309" s="17">
        <v>0.33157682457470899</v>
      </c>
      <c r="R309" s="17">
        <v>0.108931319166181</v>
      </c>
      <c r="S309" s="17"/>
      <c r="T309" s="17">
        <v>0.21143012377117101</v>
      </c>
      <c r="U309" s="17">
        <v>0.22022178805269799</v>
      </c>
      <c r="V309" s="17">
        <v>0.19844701973205001</v>
      </c>
      <c r="W309" s="17">
        <v>0.180015162300566</v>
      </c>
      <c r="X309" s="17"/>
      <c r="Y309" s="17">
        <v>0.13581590889884501</v>
      </c>
      <c r="Z309" s="17">
        <v>0.24387308387010301</v>
      </c>
      <c r="AA309" s="17">
        <v>0.22702979996627701</v>
      </c>
      <c r="AB309" s="17">
        <v>0.160006304733574</v>
      </c>
      <c r="AC309" s="17">
        <v>0.21971748390609599</v>
      </c>
      <c r="AD309" s="17">
        <v>0.31117319207319299</v>
      </c>
      <c r="AE309" s="17"/>
      <c r="AF309" s="17" t="s">
        <v>77</v>
      </c>
      <c r="AG309" s="17">
        <v>0.32591721241504501</v>
      </c>
      <c r="AH309" s="17">
        <v>0.19605425448209099</v>
      </c>
      <c r="AI309" s="17"/>
      <c r="AJ309" s="17">
        <v>0.22273462448419701</v>
      </c>
      <c r="AK309" s="17">
        <v>0.186742096702773</v>
      </c>
      <c r="AL309" s="17">
        <v>0.15862692789641999</v>
      </c>
      <c r="AM309" s="17"/>
      <c r="AN309" s="17">
        <v>0.19352698867763299</v>
      </c>
      <c r="AO309" s="17">
        <v>0.18523521056841699</v>
      </c>
      <c r="AP309" s="17">
        <v>0.26512465286640002</v>
      </c>
      <c r="AQ309" s="17">
        <v>0.18033050570992201</v>
      </c>
      <c r="AR309" s="17"/>
      <c r="AS309" s="17">
        <v>0.12190540436481501</v>
      </c>
      <c r="AT309" s="17">
        <v>0.32954287647373998</v>
      </c>
    </row>
    <row r="310" spans="2:46" x14ac:dyDescent="0.5">
      <c r="B310" t="s">
        <v>73</v>
      </c>
      <c r="C310" s="17">
        <v>6.8713825334974402E-2</v>
      </c>
      <c r="D310" s="17">
        <v>4.0495806632030902E-2</v>
      </c>
      <c r="E310" s="17">
        <v>9.8579382785036695E-2</v>
      </c>
      <c r="F310" s="17"/>
      <c r="G310" s="17">
        <v>5.8403367006260302E-2</v>
      </c>
      <c r="H310" s="17">
        <v>7.2178860291913394E-2</v>
      </c>
      <c r="I310" s="17">
        <v>9.71989575461331E-2</v>
      </c>
      <c r="J310" s="17">
        <v>8.1629700135646202E-2</v>
      </c>
      <c r="K310" s="17">
        <v>2.7579323356711299E-2</v>
      </c>
      <c r="L310" s="17">
        <v>4.7319871709231999E-2</v>
      </c>
      <c r="M310" s="17">
        <v>4.0786489035116898E-2</v>
      </c>
      <c r="N310" s="17">
        <v>4.4191565060917398E-2</v>
      </c>
      <c r="O310" s="17">
        <v>8.3660528296424494E-2</v>
      </c>
      <c r="P310" s="17">
        <v>2.0132464816417301E-2</v>
      </c>
      <c r="Q310" s="17">
        <v>0.180823492024108</v>
      </c>
      <c r="R310" s="17">
        <v>0.16964479822535</v>
      </c>
      <c r="S310" s="17"/>
      <c r="T310" s="17">
        <v>3.3963705914666999E-2</v>
      </c>
      <c r="U310" s="17">
        <v>4.4824544053337398E-2</v>
      </c>
      <c r="V310" s="17">
        <v>7.72947478820704E-2</v>
      </c>
      <c r="W310" s="17">
        <v>0.13963882209572101</v>
      </c>
      <c r="X310" s="17"/>
      <c r="Y310" s="17">
        <v>4.2481666488379602E-2</v>
      </c>
      <c r="Z310" s="17">
        <v>5.2634416135617597E-2</v>
      </c>
      <c r="AA310" s="17">
        <v>4.0768490149749703E-2</v>
      </c>
      <c r="AB310" s="17">
        <v>7.9534752981845799E-2</v>
      </c>
      <c r="AC310" s="17">
        <v>0.120802720917456</v>
      </c>
      <c r="AD310" s="17">
        <v>0.101557938164057</v>
      </c>
      <c r="AE310" s="17"/>
      <c r="AF310" s="17" t="s">
        <v>77</v>
      </c>
      <c r="AG310" s="17">
        <v>5.0210078140308499E-2</v>
      </c>
      <c r="AH310" s="17">
        <v>6.9916256686581899E-2</v>
      </c>
      <c r="AI310" s="17"/>
      <c r="AJ310" s="17">
        <v>4.30075389431748E-2</v>
      </c>
      <c r="AK310" s="17">
        <v>7.8452982024023593E-2</v>
      </c>
      <c r="AL310" s="17">
        <v>0.146538779647436</v>
      </c>
      <c r="AM310" s="17"/>
      <c r="AN310" s="17">
        <v>7.5597760484830398E-2</v>
      </c>
      <c r="AO310" s="17">
        <v>7.6073967703075701E-2</v>
      </c>
      <c r="AP310" s="17">
        <v>2.3874136337969899E-2</v>
      </c>
      <c r="AQ310" s="17">
        <v>9.7119494802603401E-2</v>
      </c>
      <c r="AR310" s="17"/>
      <c r="AS310" s="17">
        <v>5.5161830535121102E-2</v>
      </c>
      <c r="AT310" s="17">
        <v>0</v>
      </c>
    </row>
    <row r="311" spans="2:46" x14ac:dyDescent="0.5">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row>
    <row r="312" spans="2:46" x14ac:dyDescent="0.5">
      <c r="B312" s="6" t="s">
        <v>218</v>
      </c>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row>
    <row r="313" spans="2:46" x14ac:dyDescent="0.5">
      <c r="B313" s="24" t="s">
        <v>219</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row>
    <row r="314" spans="2:46" x14ac:dyDescent="0.5">
      <c r="B314" t="s">
        <v>212</v>
      </c>
      <c r="C314" s="17">
        <v>0.31847891385044702</v>
      </c>
      <c r="D314" s="17">
        <v>0.33902676005283</v>
      </c>
      <c r="E314" s="17">
        <v>0.294865623911861</v>
      </c>
      <c r="F314" s="17"/>
      <c r="G314" s="17">
        <v>0.31003458199339701</v>
      </c>
      <c r="H314" s="17">
        <v>0.32074807016965601</v>
      </c>
      <c r="I314" s="17">
        <v>0.28857058253982298</v>
      </c>
      <c r="J314" s="17">
        <v>0.28119996588514401</v>
      </c>
      <c r="K314" s="17">
        <v>0.30366830239531101</v>
      </c>
      <c r="L314" s="17">
        <v>0.29096859341611497</v>
      </c>
      <c r="M314" s="17">
        <v>0.36374250714241402</v>
      </c>
      <c r="N314" s="17">
        <v>0.42398817193488297</v>
      </c>
      <c r="O314" s="17">
        <v>0.34488288629451003</v>
      </c>
      <c r="P314" s="17">
        <v>0.317264346179088</v>
      </c>
      <c r="Q314" s="17">
        <v>0.29020394683989698</v>
      </c>
      <c r="R314" s="17">
        <v>0.36097758445825301</v>
      </c>
      <c r="S314" s="17"/>
      <c r="T314" s="17">
        <v>0.36238299444472299</v>
      </c>
      <c r="U314" s="17">
        <v>0.31966446351769801</v>
      </c>
      <c r="V314" s="17">
        <v>0.30924645023831798</v>
      </c>
      <c r="W314" s="17">
        <v>0.27270414976921398</v>
      </c>
      <c r="X314" s="17"/>
      <c r="Y314" s="17">
        <v>0.31185699383132498</v>
      </c>
      <c r="Z314" s="17">
        <v>0.28679048432733301</v>
      </c>
      <c r="AA314" s="17">
        <v>0.23570814942528301</v>
      </c>
      <c r="AB314" s="17">
        <v>0.34994674234054002</v>
      </c>
      <c r="AC314" s="17">
        <v>0.392279222777141</v>
      </c>
      <c r="AD314" s="17">
        <v>0.47842208766920002</v>
      </c>
      <c r="AE314" s="17"/>
      <c r="AF314" s="17" t="s">
        <v>77</v>
      </c>
      <c r="AG314" s="17">
        <v>0.40206630998002402</v>
      </c>
      <c r="AH314" s="17">
        <v>0.31328956139359398</v>
      </c>
      <c r="AI314" s="17"/>
      <c r="AJ314" s="17">
        <v>0.32512570106923699</v>
      </c>
      <c r="AK314" s="17">
        <v>0.315648161968684</v>
      </c>
      <c r="AL314" s="17">
        <v>0.298461702908005</v>
      </c>
      <c r="AM314" s="17"/>
      <c r="AN314" s="17">
        <v>0.30142668175225601</v>
      </c>
      <c r="AO314" s="17">
        <v>0.33021865293604402</v>
      </c>
      <c r="AP314" s="17">
        <v>0.431593776197572</v>
      </c>
      <c r="AQ314" s="17">
        <v>0.27170121264930902</v>
      </c>
      <c r="AR314" s="17"/>
      <c r="AS314" s="17">
        <v>0.27666520498173802</v>
      </c>
      <c r="AT314" s="17">
        <v>0.35586534979240902</v>
      </c>
    </row>
    <row r="315" spans="2:46" x14ac:dyDescent="0.5">
      <c r="B315" t="s">
        <v>213</v>
      </c>
      <c r="C315" s="17">
        <v>0.31283026785178802</v>
      </c>
      <c r="D315" s="17">
        <v>0.32471510137684101</v>
      </c>
      <c r="E315" s="17">
        <v>0.29880444329735001</v>
      </c>
      <c r="F315" s="17"/>
      <c r="G315" s="17">
        <v>0.32572165367366401</v>
      </c>
      <c r="H315" s="17">
        <v>0.41733043005690101</v>
      </c>
      <c r="I315" s="17">
        <v>0.31363051678769399</v>
      </c>
      <c r="J315" s="17">
        <v>0.32637346990170202</v>
      </c>
      <c r="K315" s="17">
        <v>0.30584131328404102</v>
      </c>
      <c r="L315" s="17">
        <v>0.30311183553464999</v>
      </c>
      <c r="M315" s="17">
        <v>0.25827808312508399</v>
      </c>
      <c r="N315" s="17">
        <v>0.30548859559930103</v>
      </c>
      <c r="O315" s="17">
        <v>0.31042678527824102</v>
      </c>
      <c r="P315" s="17">
        <v>0.25484610695014798</v>
      </c>
      <c r="Q315" s="17">
        <v>0.29918582748072198</v>
      </c>
      <c r="R315" s="17">
        <v>0.202187672253173</v>
      </c>
      <c r="S315" s="17"/>
      <c r="T315" s="17">
        <v>0.310307624377819</v>
      </c>
      <c r="U315" s="17">
        <v>0.332076177432653</v>
      </c>
      <c r="V315" s="17">
        <v>0.30763905170962802</v>
      </c>
      <c r="W315" s="17">
        <v>0.30202725447489498</v>
      </c>
      <c r="X315" s="17"/>
      <c r="Y315" s="17">
        <v>0.30361326348766499</v>
      </c>
      <c r="Z315" s="17">
        <v>0.33847932966620897</v>
      </c>
      <c r="AA315" s="17">
        <v>0.32764176161570902</v>
      </c>
      <c r="AB315" s="17">
        <v>0.32846117312427398</v>
      </c>
      <c r="AC315" s="17">
        <v>0.27725239561310899</v>
      </c>
      <c r="AD315" s="17">
        <v>0.213970142058476</v>
      </c>
      <c r="AE315" s="17"/>
      <c r="AF315" s="17" t="s">
        <v>77</v>
      </c>
      <c r="AG315" s="17">
        <v>0.31090524786503099</v>
      </c>
      <c r="AH315" s="17">
        <v>0.31294977877879798</v>
      </c>
      <c r="AI315" s="17"/>
      <c r="AJ315" s="17">
        <v>0.33069239512363402</v>
      </c>
      <c r="AK315" s="17">
        <v>0.271032838507688</v>
      </c>
      <c r="AL315" s="17">
        <v>0.30051811212763302</v>
      </c>
      <c r="AM315" s="17"/>
      <c r="AN315" s="17">
        <v>0.33459095339414502</v>
      </c>
      <c r="AO315" s="17">
        <v>0.274829104015823</v>
      </c>
      <c r="AP315" s="17">
        <v>0.31146605258457999</v>
      </c>
      <c r="AQ315" s="17">
        <v>0.30521091863400202</v>
      </c>
      <c r="AR315" s="17"/>
      <c r="AS315" s="17">
        <v>0.51072435358947299</v>
      </c>
      <c r="AT315" s="17">
        <v>0.22949909610163799</v>
      </c>
    </row>
    <row r="316" spans="2:46" x14ac:dyDescent="0.5">
      <c r="B316" t="s">
        <v>214</v>
      </c>
      <c r="C316" s="17">
        <v>0.257730275255866</v>
      </c>
      <c r="D316" s="17">
        <v>0.30500030432445402</v>
      </c>
      <c r="E316" s="17">
        <v>0.20403646954087101</v>
      </c>
      <c r="F316" s="17"/>
      <c r="G316" s="17">
        <v>0.286029309818149</v>
      </c>
      <c r="H316" s="17">
        <v>0.176450405503181</v>
      </c>
      <c r="I316" s="17">
        <v>0.27856724685136303</v>
      </c>
      <c r="J316" s="17">
        <v>0.24978858397328901</v>
      </c>
      <c r="K316" s="17">
        <v>0.29473891864581397</v>
      </c>
      <c r="L316" s="17">
        <v>0.31130328680081198</v>
      </c>
      <c r="M316" s="17">
        <v>0.26330037914066401</v>
      </c>
      <c r="N316" s="17">
        <v>0.35614364501178303</v>
      </c>
      <c r="O316" s="17">
        <v>0.24681507353742599</v>
      </c>
      <c r="P316" s="17">
        <v>0.28923470068714002</v>
      </c>
      <c r="Q316" s="17">
        <v>0.12760741731665201</v>
      </c>
      <c r="R316" s="17">
        <v>0.201190949531801</v>
      </c>
      <c r="S316" s="17"/>
      <c r="T316" s="17">
        <v>0.29233419423552598</v>
      </c>
      <c r="U316" s="17">
        <v>0.26289403501599801</v>
      </c>
      <c r="V316" s="17">
        <v>0.27845904152879403</v>
      </c>
      <c r="W316" s="17">
        <v>0.18998467567472299</v>
      </c>
      <c r="X316" s="17"/>
      <c r="Y316" s="17">
        <v>0.22980723322318999</v>
      </c>
      <c r="Z316" s="17">
        <v>0.20062619588560801</v>
      </c>
      <c r="AA316" s="17">
        <v>0.27169818195237699</v>
      </c>
      <c r="AB316" s="17">
        <v>0.237158041038531</v>
      </c>
      <c r="AC316" s="17">
        <v>0.33841192025307998</v>
      </c>
      <c r="AD316" s="17">
        <v>0.39625935546963598</v>
      </c>
      <c r="AE316" s="17"/>
      <c r="AF316" s="17" t="s">
        <v>77</v>
      </c>
      <c r="AG316" s="17">
        <v>0.44921261436664101</v>
      </c>
      <c r="AH316" s="17">
        <v>0.24584248603261799</v>
      </c>
      <c r="AI316" s="17"/>
      <c r="AJ316" s="17">
        <v>0.26956185095469398</v>
      </c>
      <c r="AK316" s="17">
        <v>0.24621665598335399</v>
      </c>
      <c r="AL316" s="17">
        <v>0.22995413944753201</v>
      </c>
      <c r="AM316" s="17"/>
      <c r="AN316" s="17">
        <v>0.21603901476631901</v>
      </c>
      <c r="AO316" s="17">
        <v>0.41125790149205299</v>
      </c>
      <c r="AP316" s="17">
        <v>0.38999247975326601</v>
      </c>
      <c r="AQ316" s="17">
        <v>0.18905973336738</v>
      </c>
      <c r="AR316" s="17"/>
      <c r="AS316" s="17">
        <v>0.198051604852507</v>
      </c>
      <c r="AT316" s="17">
        <v>0.22685849649971801</v>
      </c>
    </row>
    <row r="317" spans="2:46" x14ac:dyDescent="0.5">
      <c r="B317" t="s">
        <v>215</v>
      </c>
      <c r="C317" s="17">
        <v>0.25280277006135898</v>
      </c>
      <c r="D317" s="17">
        <v>0.208647469292701</v>
      </c>
      <c r="E317" s="17">
        <v>0.30309148305114803</v>
      </c>
      <c r="F317" s="17"/>
      <c r="G317" s="17">
        <v>0.19536906189714601</v>
      </c>
      <c r="H317" s="17">
        <v>0.22249176687174199</v>
      </c>
      <c r="I317" s="17">
        <v>0.28718368292018498</v>
      </c>
      <c r="J317" s="17">
        <v>0.304718698236222</v>
      </c>
      <c r="K317" s="17">
        <v>0.23120972512520599</v>
      </c>
      <c r="L317" s="17">
        <v>0.26822533155232797</v>
      </c>
      <c r="M317" s="17">
        <v>0.26611293640351702</v>
      </c>
      <c r="N317" s="17">
        <v>0.22278798381730799</v>
      </c>
      <c r="O317" s="17">
        <v>0.274600500502931</v>
      </c>
      <c r="P317" s="17">
        <v>0.243875944357824</v>
      </c>
      <c r="Q317" s="17">
        <v>0.241019256189245</v>
      </c>
      <c r="R317" s="17">
        <v>0.383818375100065</v>
      </c>
      <c r="S317" s="17"/>
      <c r="T317" s="17">
        <v>0.21019987164853501</v>
      </c>
      <c r="U317" s="17">
        <v>0.26111791099522003</v>
      </c>
      <c r="V317" s="17">
        <v>0.29372639108005499</v>
      </c>
      <c r="W317" s="17">
        <v>0.25626479817099601</v>
      </c>
      <c r="X317" s="17"/>
      <c r="Y317" s="17">
        <v>0.25753569605895799</v>
      </c>
      <c r="Z317" s="17">
        <v>0.24168186155219301</v>
      </c>
      <c r="AA317" s="17">
        <v>0.29499734252638599</v>
      </c>
      <c r="AB317" s="17">
        <v>0.24843221607673899</v>
      </c>
      <c r="AC317" s="17">
        <v>0.245393703067258</v>
      </c>
      <c r="AD317" s="17">
        <v>0.152931524122046</v>
      </c>
      <c r="AE317" s="17"/>
      <c r="AF317" s="17" t="s">
        <v>77</v>
      </c>
      <c r="AG317" s="17">
        <v>0.17508467812004699</v>
      </c>
      <c r="AH317" s="17">
        <v>0.25762773877712603</v>
      </c>
      <c r="AI317" s="17"/>
      <c r="AJ317" s="17">
        <v>0.24182211710745299</v>
      </c>
      <c r="AK317" s="17">
        <v>0.32176285996654203</v>
      </c>
      <c r="AL317" s="17">
        <v>0.207880683715232</v>
      </c>
      <c r="AM317" s="17"/>
      <c r="AN317" s="17">
        <v>0.29432906926743801</v>
      </c>
      <c r="AO317" s="17">
        <v>0.14890948519470601</v>
      </c>
      <c r="AP317" s="17">
        <v>0.20933480396444901</v>
      </c>
      <c r="AQ317" s="17">
        <v>0.245042348915231</v>
      </c>
      <c r="AR317" s="17"/>
      <c r="AS317" s="17">
        <v>0.181482925728776</v>
      </c>
      <c r="AT317" s="17">
        <v>0.31104365957177499</v>
      </c>
    </row>
    <row r="318" spans="2:46" x14ac:dyDescent="0.5">
      <c r="B318" t="s">
        <v>216</v>
      </c>
      <c r="C318" s="17">
        <v>0.191242966485828</v>
      </c>
      <c r="D318" s="17">
        <v>0.18896468852920101</v>
      </c>
      <c r="E318" s="17">
        <v>0.194520654845311</v>
      </c>
      <c r="F318" s="17"/>
      <c r="G318" s="17">
        <v>0.201043104052951</v>
      </c>
      <c r="H318" s="17">
        <v>0.21329044264404301</v>
      </c>
      <c r="I318" s="17">
        <v>7.1185371936675096E-2</v>
      </c>
      <c r="J318" s="17">
        <v>0.19778973621545101</v>
      </c>
      <c r="K318" s="17">
        <v>0.19454352962002799</v>
      </c>
      <c r="L318" s="17">
        <v>0.19363591153564599</v>
      </c>
      <c r="M318" s="17">
        <v>0.163026026184794</v>
      </c>
      <c r="N318" s="17">
        <v>0.275928644518248</v>
      </c>
      <c r="O318" s="17">
        <v>0.17103492370124501</v>
      </c>
      <c r="P318" s="17">
        <v>0.19643929970294999</v>
      </c>
      <c r="Q318" s="17">
        <v>0.26465985008158999</v>
      </c>
      <c r="R318" s="17">
        <v>0.22864126882452901</v>
      </c>
      <c r="S318" s="17"/>
      <c r="T318" s="17">
        <v>0.15765138404434101</v>
      </c>
      <c r="U318" s="17">
        <v>0.18494978272338</v>
      </c>
      <c r="V318" s="17">
        <v>0.203394554000637</v>
      </c>
      <c r="W318" s="17">
        <v>0.22693841910857199</v>
      </c>
      <c r="X318" s="17"/>
      <c r="Y318" s="17">
        <v>0.207407948102066</v>
      </c>
      <c r="Z318" s="17">
        <v>0.20608796608483201</v>
      </c>
      <c r="AA318" s="17">
        <v>0.17420281324133299</v>
      </c>
      <c r="AB318" s="17">
        <v>0.14844519038158799</v>
      </c>
      <c r="AC318" s="17">
        <v>0.240714813570653</v>
      </c>
      <c r="AD318" s="17">
        <v>0.161837214549442</v>
      </c>
      <c r="AE318" s="17"/>
      <c r="AF318" s="17" t="s">
        <v>77</v>
      </c>
      <c r="AG318" s="17">
        <v>0.14128687114522101</v>
      </c>
      <c r="AH318" s="17">
        <v>0.19434438844768401</v>
      </c>
      <c r="AI318" s="17"/>
      <c r="AJ318" s="17">
        <v>0.19270594193850801</v>
      </c>
      <c r="AK318" s="17">
        <v>0.18908623348536799</v>
      </c>
      <c r="AL318" s="17">
        <v>0.18869783281809399</v>
      </c>
      <c r="AM318" s="17"/>
      <c r="AN318" s="17">
        <v>0.18019585608730099</v>
      </c>
      <c r="AO318" s="17">
        <v>0.20359538851581299</v>
      </c>
      <c r="AP318" s="17">
        <v>0.16675354730323899</v>
      </c>
      <c r="AQ318" s="17">
        <v>0.23879045585704201</v>
      </c>
      <c r="AR318" s="17"/>
      <c r="AS318" s="17">
        <v>0.25846626715471499</v>
      </c>
      <c r="AT318" s="17">
        <v>0.126777448628031</v>
      </c>
    </row>
    <row r="319" spans="2:46" x14ac:dyDescent="0.5">
      <c r="B319" t="s">
        <v>217</v>
      </c>
      <c r="C319" s="17">
        <v>0.15473882496078001</v>
      </c>
      <c r="D319" s="17">
        <v>0.16795819871199899</v>
      </c>
      <c r="E319" s="17">
        <v>0.13868363864730099</v>
      </c>
      <c r="F319" s="17"/>
      <c r="G319" s="17">
        <v>0.17365715162041501</v>
      </c>
      <c r="H319" s="17">
        <v>0.15434224939265001</v>
      </c>
      <c r="I319" s="17">
        <v>0.116495647229146</v>
      </c>
      <c r="J319" s="17">
        <v>0.174042269060497</v>
      </c>
      <c r="K319" s="17">
        <v>0.189650916390628</v>
      </c>
      <c r="L319" s="17">
        <v>9.3055201222367698E-2</v>
      </c>
      <c r="M319" s="17">
        <v>0.201477243305558</v>
      </c>
      <c r="N319" s="17">
        <v>0.15627294069183301</v>
      </c>
      <c r="O319" s="17">
        <v>0.159885664517041</v>
      </c>
      <c r="P319" s="17">
        <v>0.138494641869461</v>
      </c>
      <c r="Q319" s="17">
        <v>0.14498892933836799</v>
      </c>
      <c r="R319" s="17">
        <v>0.13079378021303301</v>
      </c>
      <c r="S319" s="17"/>
      <c r="T319" s="17">
        <v>0.17083290493191899</v>
      </c>
      <c r="U319" s="17">
        <v>0.14041529181152401</v>
      </c>
      <c r="V319" s="17">
        <v>0.16860086147945599</v>
      </c>
      <c r="W319" s="17">
        <v>0.138522753257629</v>
      </c>
      <c r="X319" s="17"/>
      <c r="Y319" s="17">
        <v>0.209368299902015</v>
      </c>
      <c r="Z319" s="17">
        <v>0.181120126214704</v>
      </c>
      <c r="AA319" s="17">
        <v>0.12965546298674699</v>
      </c>
      <c r="AB319" s="17">
        <v>9.0546366585615198E-2</v>
      </c>
      <c r="AC319" s="17">
        <v>0.16896577371767299</v>
      </c>
      <c r="AD319" s="17">
        <v>0.159718538395097</v>
      </c>
      <c r="AE319" s="17"/>
      <c r="AF319" s="17" t="s">
        <v>77</v>
      </c>
      <c r="AG319" s="17">
        <v>0.12336587902280199</v>
      </c>
      <c r="AH319" s="17">
        <v>0.15668655011577401</v>
      </c>
      <c r="AI319" s="17"/>
      <c r="AJ319" s="17">
        <v>0.166278695261249</v>
      </c>
      <c r="AK319" s="17">
        <v>0.13259708093726699</v>
      </c>
      <c r="AL319" s="17">
        <v>0.14088629132824601</v>
      </c>
      <c r="AM319" s="17"/>
      <c r="AN319" s="17">
        <v>0.13308466040046801</v>
      </c>
      <c r="AO319" s="17">
        <v>0.188230150183538</v>
      </c>
      <c r="AP319" s="17">
        <v>0.239769026770774</v>
      </c>
      <c r="AQ319" s="17">
        <v>0.135351432290433</v>
      </c>
      <c r="AR319" s="17"/>
      <c r="AS319" s="17">
        <v>5.3814348398274398E-2</v>
      </c>
      <c r="AT319" s="17">
        <v>7.4970028553706394E-2</v>
      </c>
    </row>
    <row r="320" spans="2:46" x14ac:dyDescent="0.5">
      <c r="B320" t="s">
        <v>92</v>
      </c>
      <c r="C320" s="17">
        <v>3.4762282891666399E-2</v>
      </c>
      <c r="D320" s="17">
        <v>3.26487928303252E-2</v>
      </c>
      <c r="E320" s="17">
        <v>3.7256199601851399E-2</v>
      </c>
      <c r="F320" s="17"/>
      <c r="G320" s="17">
        <v>3.8557468534766499E-2</v>
      </c>
      <c r="H320" s="17">
        <v>1.5081947018631E-2</v>
      </c>
      <c r="I320" s="17">
        <v>4.6614254457444097E-2</v>
      </c>
      <c r="J320" s="17">
        <v>2.6055165601531202E-2</v>
      </c>
      <c r="K320" s="17">
        <v>4.8025489352435502E-2</v>
      </c>
      <c r="L320" s="17">
        <v>1.09397043248064E-2</v>
      </c>
      <c r="M320" s="17">
        <v>2.6777776265779901E-2</v>
      </c>
      <c r="N320" s="17">
        <v>5.0052226973219503E-2</v>
      </c>
      <c r="O320" s="17">
        <v>4.3322040226395499E-2</v>
      </c>
      <c r="P320" s="17">
        <v>6.9162462463422697E-2</v>
      </c>
      <c r="Q320" s="17">
        <v>2.0873673959981801E-2</v>
      </c>
      <c r="R320" s="17">
        <v>2.3657422980471299E-2</v>
      </c>
      <c r="S320" s="17"/>
      <c r="T320" s="17">
        <v>3.8359874655888297E-2</v>
      </c>
      <c r="U320" s="17">
        <v>3.4758684659702797E-2</v>
      </c>
      <c r="V320" s="17">
        <v>2.65234079387782E-2</v>
      </c>
      <c r="W320" s="17">
        <v>3.8397165715925601E-2</v>
      </c>
      <c r="X320" s="17"/>
      <c r="Y320" s="17">
        <v>2.5148382884518601E-2</v>
      </c>
      <c r="Z320" s="17">
        <v>4.5152711551579003E-2</v>
      </c>
      <c r="AA320" s="17">
        <v>3.1070895309813801E-2</v>
      </c>
      <c r="AB320" s="17">
        <v>4.7139206058723897E-2</v>
      </c>
      <c r="AC320" s="17">
        <v>3.08997484674003E-2</v>
      </c>
      <c r="AD320" s="17">
        <v>0</v>
      </c>
      <c r="AE320" s="17"/>
      <c r="AF320" s="17" t="s">
        <v>77</v>
      </c>
      <c r="AG320" s="17">
        <v>3.1849452588241199E-2</v>
      </c>
      <c r="AH320" s="17">
        <v>3.49431200009842E-2</v>
      </c>
      <c r="AI320" s="17"/>
      <c r="AJ320" s="17">
        <v>3.3691612707150702E-2</v>
      </c>
      <c r="AK320" s="17">
        <v>2.2895548065664E-2</v>
      </c>
      <c r="AL320" s="17">
        <v>5.2936995371515597E-2</v>
      </c>
      <c r="AM320" s="17"/>
      <c r="AN320" s="17">
        <v>4.2020453034971803E-2</v>
      </c>
      <c r="AO320" s="17">
        <v>2.9114929388551699E-2</v>
      </c>
      <c r="AP320" s="17">
        <v>1.5387243013619699E-2</v>
      </c>
      <c r="AQ320" s="17">
        <v>2.9436960808300199E-2</v>
      </c>
      <c r="AR320" s="17"/>
      <c r="AS320" s="17">
        <v>1.7050128374523799E-2</v>
      </c>
      <c r="AT320" s="17">
        <v>8.1664491245627899E-2</v>
      </c>
    </row>
    <row r="321" spans="2:46" x14ac:dyDescent="0.5">
      <c r="B321" t="s">
        <v>103</v>
      </c>
      <c r="C321" s="17">
        <v>6.0637640251354598E-3</v>
      </c>
      <c r="D321" s="17">
        <v>4.4624319090722604E-3</v>
      </c>
      <c r="E321" s="17">
        <v>7.8756325089772393E-3</v>
      </c>
      <c r="F321" s="17"/>
      <c r="G321" s="17">
        <v>6.6130118236712304E-3</v>
      </c>
      <c r="H321" s="17">
        <v>0</v>
      </c>
      <c r="I321" s="17">
        <v>0</v>
      </c>
      <c r="J321" s="17">
        <v>1.16051652634559E-2</v>
      </c>
      <c r="K321" s="17">
        <v>0</v>
      </c>
      <c r="L321" s="17">
        <v>1.01111246786053E-2</v>
      </c>
      <c r="M321" s="17">
        <v>0</v>
      </c>
      <c r="N321" s="17">
        <v>0</v>
      </c>
      <c r="O321" s="17">
        <v>0</v>
      </c>
      <c r="P321" s="17">
        <v>1.1763944593977799E-2</v>
      </c>
      <c r="Q321" s="17">
        <v>2.4943801091367901E-2</v>
      </c>
      <c r="R321" s="17">
        <v>2.39005844167627E-2</v>
      </c>
      <c r="S321" s="17"/>
      <c r="T321" s="17">
        <v>0</v>
      </c>
      <c r="U321" s="17">
        <v>1.25742437885071E-2</v>
      </c>
      <c r="V321" s="17">
        <v>8.5921988911474706E-3</v>
      </c>
      <c r="W321" s="17">
        <v>4.04756813801247E-3</v>
      </c>
      <c r="X321" s="17"/>
      <c r="Y321" s="17">
        <v>1.06781694544563E-2</v>
      </c>
      <c r="Z321" s="17">
        <v>1.05376710407335E-2</v>
      </c>
      <c r="AA321" s="17">
        <v>0</v>
      </c>
      <c r="AB321" s="17">
        <v>4.5884139406965401E-3</v>
      </c>
      <c r="AC321" s="17">
        <v>6.2554309811078896E-3</v>
      </c>
      <c r="AD321" s="17">
        <v>0</v>
      </c>
      <c r="AE321" s="17"/>
      <c r="AF321" s="17" t="s">
        <v>77</v>
      </c>
      <c r="AG321" s="17">
        <v>0</v>
      </c>
      <c r="AH321" s="17">
        <v>6.4402204073014304E-3</v>
      </c>
      <c r="AI321" s="17"/>
      <c r="AJ321" s="17">
        <v>3.5906160687428699E-3</v>
      </c>
      <c r="AK321" s="17">
        <v>4.4558113794802004E-3</v>
      </c>
      <c r="AL321" s="17">
        <v>1.6740486192431299E-2</v>
      </c>
      <c r="AM321" s="17"/>
      <c r="AN321" s="17">
        <v>6.6561076944572301E-3</v>
      </c>
      <c r="AO321" s="17">
        <v>0</v>
      </c>
      <c r="AP321" s="17">
        <v>0</v>
      </c>
      <c r="AQ321" s="17">
        <v>8.2999558208788002E-3</v>
      </c>
      <c r="AR321" s="17"/>
      <c r="AS321" s="17">
        <v>0</v>
      </c>
      <c r="AT321" s="17">
        <v>2.5378713183947001E-2</v>
      </c>
    </row>
    <row r="322" spans="2:46" x14ac:dyDescent="0.5">
      <c r="B322" t="s">
        <v>183</v>
      </c>
      <c r="C322" s="17">
        <v>2.4511015036246701E-2</v>
      </c>
      <c r="D322" s="17">
        <v>2.57636601052607E-2</v>
      </c>
      <c r="E322" s="17">
        <v>2.3205794520363001E-2</v>
      </c>
      <c r="F322" s="17"/>
      <c r="G322" s="17">
        <v>3.9413626963839203E-2</v>
      </c>
      <c r="H322" s="17">
        <v>3.16048770472456E-2</v>
      </c>
      <c r="I322" s="17">
        <v>1.16360763746169E-2</v>
      </c>
      <c r="J322" s="17">
        <v>4.5220457948820798E-2</v>
      </c>
      <c r="K322" s="17">
        <v>1.1869063208852899E-2</v>
      </c>
      <c r="L322" s="17">
        <v>2.3000806289944799E-2</v>
      </c>
      <c r="M322" s="17">
        <v>0</v>
      </c>
      <c r="N322" s="17">
        <v>0</v>
      </c>
      <c r="O322" s="17">
        <v>2.4509180963778202E-2</v>
      </c>
      <c r="P322" s="17">
        <v>2.2610065781947498E-2</v>
      </c>
      <c r="Q322" s="17">
        <v>2.63926664395835E-2</v>
      </c>
      <c r="R322" s="17">
        <v>2.3868020299638901E-2</v>
      </c>
      <c r="S322" s="17"/>
      <c r="T322" s="17">
        <v>1.7649258137532702E-2</v>
      </c>
      <c r="U322" s="17">
        <v>2.48415347413555E-2</v>
      </c>
      <c r="V322" s="17">
        <v>2.2033534926421801E-2</v>
      </c>
      <c r="W322" s="17">
        <v>3.5528739571121203E-2</v>
      </c>
      <c r="X322" s="17"/>
      <c r="Y322" s="17">
        <v>3.4635722684010703E-2</v>
      </c>
      <c r="Z322" s="17">
        <v>3.7673042034183903E-2</v>
      </c>
      <c r="AA322" s="17">
        <v>1.8017529471049801E-2</v>
      </c>
      <c r="AB322" s="17">
        <v>2.2679080322872101E-2</v>
      </c>
      <c r="AC322" s="17">
        <v>1.23541650120853E-2</v>
      </c>
      <c r="AD322" s="17">
        <v>0</v>
      </c>
      <c r="AE322" s="17"/>
      <c r="AF322" s="17" t="s">
        <v>77</v>
      </c>
      <c r="AG322" s="17">
        <v>0</v>
      </c>
      <c r="AH322" s="17">
        <v>2.6032731251705001E-2</v>
      </c>
      <c r="AI322" s="17"/>
      <c r="AJ322" s="17">
        <v>2.0402909733905499E-2</v>
      </c>
      <c r="AK322" s="17">
        <v>2.6179133803972299E-2</v>
      </c>
      <c r="AL322" s="17">
        <v>3.6981648967824E-2</v>
      </c>
      <c r="AM322" s="17"/>
      <c r="AN322" s="17">
        <v>1.8933558585976101E-2</v>
      </c>
      <c r="AO322" s="17">
        <v>9.1694971514030606E-3</v>
      </c>
      <c r="AP322" s="17">
        <v>1.56744841616967E-2</v>
      </c>
      <c r="AQ322" s="17">
        <v>3.6534343464827299E-2</v>
      </c>
      <c r="AR322" s="17"/>
      <c r="AS322" s="17">
        <v>1.76524664730352E-2</v>
      </c>
      <c r="AT322" s="17">
        <v>2.5137144661161501E-2</v>
      </c>
    </row>
    <row r="323" spans="2:46" x14ac:dyDescent="0.5">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row>
    <row r="324" spans="2:46" x14ac:dyDescent="0.5">
      <c r="B324" s="6" t="s">
        <v>222</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row>
    <row r="325" spans="2:46" x14ac:dyDescent="0.5">
      <c r="B325" s="24" t="s">
        <v>64</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row>
    <row r="326" spans="2:46" x14ac:dyDescent="0.5">
      <c r="B326" t="s">
        <v>220</v>
      </c>
      <c r="C326" s="17">
        <v>0.40579902712108401</v>
      </c>
      <c r="D326" s="17">
        <v>0.40822699408228602</v>
      </c>
      <c r="E326" s="17">
        <v>0.40117976198935901</v>
      </c>
      <c r="F326" s="17"/>
      <c r="G326" s="17">
        <v>0.442696728405442</v>
      </c>
      <c r="H326" s="17">
        <v>0.39339990637053102</v>
      </c>
      <c r="I326" s="17">
        <v>0.39521336200510099</v>
      </c>
      <c r="J326" s="17">
        <v>0.34143729736214801</v>
      </c>
      <c r="K326" s="17">
        <v>0.39100142339392002</v>
      </c>
      <c r="L326" s="17">
        <v>0.43007470226954098</v>
      </c>
      <c r="M326" s="17">
        <v>0.38901983671188001</v>
      </c>
      <c r="N326" s="17">
        <v>0.39011266677213502</v>
      </c>
      <c r="O326" s="17">
        <v>0.381580561341617</v>
      </c>
      <c r="P326" s="17">
        <v>0.41434787354799502</v>
      </c>
      <c r="Q326" s="17">
        <v>0.47517903868981798</v>
      </c>
      <c r="R326" s="17">
        <v>0.48376650617586198</v>
      </c>
      <c r="S326" s="17"/>
      <c r="T326" s="17">
        <v>0.40027311509934599</v>
      </c>
      <c r="U326" s="17">
        <v>0.40752274642955999</v>
      </c>
      <c r="V326" s="17">
        <v>0.39579492558388402</v>
      </c>
      <c r="W326" s="17">
        <v>0.42394882582439197</v>
      </c>
      <c r="X326" s="17"/>
      <c r="Y326" s="17">
        <v>0.49067903126446799</v>
      </c>
      <c r="Z326" s="17">
        <v>0.44874724189009302</v>
      </c>
      <c r="AA326" s="17">
        <v>0.42728623889758799</v>
      </c>
      <c r="AB326" s="17">
        <v>0.40857196273734597</v>
      </c>
      <c r="AC326" s="17">
        <v>0.35616569750422999</v>
      </c>
      <c r="AD326" s="17">
        <v>0.32783435638568498</v>
      </c>
      <c r="AE326" s="17"/>
      <c r="AF326" s="17">
        <v>0.33817987267962102</v>
      </c>
      <c r="AG326" s="17">
        <v>0.38832109808959198</v>
      </c>
      <c r="AH326" s="17">
        <v>0.42645726832722602</v>
      </c>
      <c r="AI326" s="17"/>
      <c r="AJ326" s="17">
        <v>0.42429367917169097</v>
      </c>
      <c r="AK326" s="17">
        <v>0.43533473583311799</v>
      </c>
      <c r="AL326" s="17">
        <v>0.36882569880491101</v>
      </c>
      <c r="AM326" s="17"/>
      <c r="AN326" s="17">
        <v>0.41506267827207599</v>
      </c>
      <c r="AO326" s="17">
        <v>0.39525747475929901</v>
      </c>
      <c r="AP326" s="17">
        <v>0.38480980671489201</v>
      </c>
      <c r="AQ326" s="17">
        <v>0.418575308075331</v>
      </c>
      <c r="AR326" s="17"/>
      <c r="AS326" s="17">
        <v>0.42372436491995003</v>
      </c>
      <c r="AT326" s="17">
        <v>0.36028604008671999</v>
      </c>
    </row>
    <row r="327" spans="2:46" x14ac:dyDescent="0.5">
      <c r="B327" t="s">
        <v>221</v>
      </c>
      <c r="C327" s="17">
        <v>0.45845629552921302</v>
      </c>
      <c r="D327" s="17">
        <v>0.48357919522973303</v>
      </c>
      <c r="E327" s="17">
        <v>0.43606045510605801</v>
      </c>
      <c r="F327" s="17"/>
      <c r="G327" s="17">
        <v>0.42875145277580901</v>
      </c>
      <c r="H327" s="17">
        <v>0.45624570358141298</v>
      </c>
      <c r="I327" s="17">
        <v>0.46973340039704098</v>
      </c>
      <c r="J327" s="17">
        <v>0.51209304600783701</v>
      </c>
      <c r="K327" s="17">
        <v>0.451761445914514</v>
      </c>
      <c r="L327" s="17">
        <v>0.44985026100368303</v>
      </c>
      <c r="M327" s="17">
        <v>0.47647324146133502</v>
      </c>
      <c r="N327" s="17">
        <v>0.47075330153886202</v>
      </c>
      <c r="O327" s="17">
        <v>0.47956953937118602</v>
      </c>
      <c r="P327" s="17">
        <v>0.459256527896653</v>
      </c>
      <c r="Q327" s="17">
        <v>0.41925625605147399</v>
      </c>
      <c r="R327" s="17">
        <v>0.37795333100796003</v>
      </c>
      <c r="S327" s="17"/>
      <c r="T327" s="17">
        <v>0.50261849938244096</v>
      </c>
      <c r="U327" s="17">
        <v>0.44867684862480101</v>
      </c>
      <c r="V327" s="17">
        <v>0.475441917038674</v>
      </c>
      <c r="W327" s="17">
        <v>0.40028550106675698</v>
      </c>
      <c r="X327" s="17"/>
      <c r="Y327" s="17">
        <v>0.36567804503440199</v>
      </c>
      <c r="Z327" s="17">
        <v>0.41222223827281501</v>
      </c>
      <c r="AA327" s="17">
        <v>0.38993441307359</v>
      </c>
      <c r="AB327" s="17">
        <v>0.44604948646529802</v>
      </c>
      <c r="AC327" s="17">
        <v>0.51619562992185497</v>
      </c>
      <c r="AD327" s="17">
        <v>0.58506714080259803</v>
      </c>
      <c r="AE327" s="17"/>
      <c r="AF327" s="17">
        <v>0.57542455985462204</v>
      </c>
      <c r="AG327" s="17">
        <v>0.471575511386498</v>
      </c>
      <c r="AH327" s="17">
        <v>0.42379177588160599</v>
      </c>
      <c r="AI327" s="17"/>
      <c r="AJ327" s="17">
        <v>0.454466168234614</v>
      </c>
      <c r="AK327" s="17">
        <v>0.39947077235536299</v>
      </c>
      <c r="AL327" s="17">
        <v>0.49152688876885398</v>
      </c>
      <c r="AM327" s="17"/>
      <c r="AN327" s="17">
        <v>0.45917133997303999</v>
      </c>
      <c r="AO327" s="17">
        <v>0.50759349522588604</v>
      </c>
      <c r="AP327" s="17">
        <v>0.54943271162095297</v>
      </c>
      <c r="AQ327" s="17">
        <v>0.400877672386865</v>
      </c>
      <c r="AR327" s="17"/>
      <c r="AS327" s="17">
        <v>0.45580704471394301</v>
      </c>
      <c r="AT327" s="17">
        <v>0.52564389418351298</v>
      </c>
    </row>
    <row r="328" spans="2:46" x14ac:dyDescent="0.5">
      <c r="B328" t="s">
        <v>73</v>
      </c>
      <c r="C328" s="17">
        <v>0.135744677349703</v>
      </c>
      <c r="D328" s="17">
        <v>0.10819381068797999</v>
      </c>
      <c r="E328" s="17">
        <v>0.16275978290458301</v>
      </c>
      <c r="F328" s="17"/>
      <c r="G328" s="17">
        <v>0.128551818818749</v>
      </c>
      <c r="H328" s="17">
        <v>0.15035439004805601</v>
      </c>
      <c r="I328" s="17">
        <v>0.13505323759785801</v>
      </c>
      <c r="J328" s="17">
        <v>0.14646965663001499</v>
      </c>
      <c r="K328" s="17">
        <v>0.157237130691566</v>
      </c>
      <c r="L328" s="17">
        <v>0.120075036726775</v>
      </c>
      <c r="M328" s="17">
        <v>0.134506921826785</v>
      </c>
      <c r="N328" s="17">
        <v>0.13913403168900301</v>
      </c>
      <c r="O328" s="17">
        <v>0.13884989928719699</v>
      </c>
      <c r="P328" s="17">
        <v>0.12639559855535201</v>
      </c>
      <c r="Q328" s="17">
        <v>0.105564705258707</v>
      </c>
      <c r="R328" s="17">
        <v>0.138280162816178</v>
      </c>
      <c r="S328" s="17"/>
      <c r="T328" s="17">
        <v>9.7108385518213394E-2</v>
      </c>
      <c r="U328" s="17">
        <v>0.143800404945639</v>
      </c>
      <c r="V328" s="17">
        <v>0.12876315737744201</v>
      </c>
      <c r="W328" s="17">
        <v>0.17576567310885099</v>
      </c>
      <c r="X328" s="17"/>
      <c r="Y328" s="17">
        <v>0.14364292370112999</v>
      </c>
      <c r="Z328" s="17">
        <v>0.139030519837092</v>
      </c>
      <c r="AA328" s="17">
        <v>0.18277934802882201</v>
      </c>
      <c r="AB328" s="17">
        <v>0.14537855079735601</v>
      </c>
      <c r="AC328" s="17">
        <v>0.12763867257391501</v>
      </c>
      <c r="AD328" s="17">
        <v>8.70985028117163E-2</v>
      </c>
      <c r="AE328" s="17"/>
      <c r="AF328" s="17">
        <v>8.6395567465757606E-2</v>
      </c>
      <c r="AG328" s="17">
        <v>0.14010339052390999</v>
      </c>
      <c r="AH328" s="17">
        <v>0.14975095579116801</v>
      </c>
      <c r="AI328" s="17"/>
      <c r="AJ328" s="17">
        <v>0.121240152593695</v>
      </c>
      <c r="AK328" s="17">
        <v>0.16519449181151999</v>
      </c>
      <c r="AL328" s="17">
        <v>0.13964741242623499</v>
      </c>
      <c r="AM328" s="17"/>
      <c r="AN328" s="17">
        <v>0.12576598175488399</v>
      </c>
      <c r="AO328" s="17">
        <v>9.7149030014814897E-2</v>
      </c>
      <c r="AP328" s="17">
        <v>6.5757481664154904E-2</v>
      </c>
      <c r="AQ328" s="17">
        <v>0.180547019537805</v>
      </c>
      <c r="AR328" s="17"/>
      <c r="AS328" s="17">
        <v>0.12046859036610701</v>
      </c>
      <c r="AT328" s="17">
        <v>0.11407006572976799</v>
      </c>
    </row>
    <row r="329" spans="2:46" x14ac:dyDescent="0.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row>
    <row r="330" spans="2:46" x14ac:dyDescent="0.5">
      <c r="B330" s="6" t="s">
        <v>232</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row>
    <row r="331" spans="2:46" x14ac:dyDescent="0.5">
      <c r="B331" s="24" t="s">
        <v>97</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row>
    <row r="332" spans="2:46" x14ac:dyDescent="0.5">
      <c r="B332" t="s">
        <v>226</v>
      </c>
      <c r="C332" s="17">
        <v>9.1679293838941495E-2</v>
      </c>
      <c r="D332" s="17">
        <v>0.12387278959659</v>
      </c>
      <c r="E332" s="17">
        <v>6.1206404581330899E-2</v>
      </c>
      <c r="F332" s="17"/>
      <c r="G332" s="17">
        <v>0.132840915798773</v>
      </c>
      <c r="H332" s="17">
        <v>6.9634846031588093E-2</v>
      </c>
      <c r="I332" s="17">
        <v>0.10112439728530299</v>
      </c>
      <c r="J332" s="17">
        <v>0.101326330209578</v>
      </c>
      <c r="K332" s="17">
        <v>0.127638276266754</v>
      </c>
      <c r="L332" s="17">
        <v>8.5015730431608802E-2</v>
      </c>
      <c r="M332" s="17">
        <v>9.6024242667109405E-2</v>
      </c>
      <c r="N332" s="17">
        <v>4.6458837097427499E-2</v>
      </c>
      <c r="O332" s="17">
        <v>9.5181113887105206E-2</v>
      </c>
      <c r="P332" s="17">
        <v>4.6911408116890298E-2</v>
      </c>
      <c r="Q332" s="17">
        <v>8.5655269350183097E-2</v>
      </c>
      <c r="R332" s="17">
        <v>2.4690748334632501E-2</v>
      </c>
      <c r="S332" s="17"/>
      <c r="T332" s="17">
        <v>0.12702181002782401</v>
      </c>
      <c r="U332" s="17">
        <v>7.2812603393277997E-2</v>
      </c>
      <c r="V332" s="17">
        <v>8.92928233537542E-2</v>
      </c>
      <c r="W332" s="17">
        <v>7.4656758442641802E-2</v>
      </c>
      <c r="X332" s="17"/>
      <c r="Y332" s="17">
        <v>0.12532502042361099</v>
      </c>
      <c r="Z332" s="17">
        <v>0.10181973415460301</v>
      </c>
      <c r="AA332" s="17">
        <v>6.5931258479040106E-2</v>
      </c>
      <c r="AB332" s="17">
        <v>7.1672187968173096E-2</v>
      </c>
      <c r="AC332" s="17">
        <v>8.8714140063357996E-2</v>
      </c>
      <c r="AD332" s="17">
        <v>0.136969764333117</v>
      </c>
      <c r="AE332" s="17"/>
      <c r="AF332" s="17" t="s">
        <v>77</v>
      </c>
      <c r="AG332" s="17">
        <v>0.14218461702368901</v>
      </c>
      <c r="AH332" s="17">
        <v>8.8520755348776597E-2</v>
      </c>
      <c r="AI332" s="17"/>
      <c r="AJ332" s="17">
        <v>0.103139344358501</v>
      </c>
      <c r="AK332" s="17">
        <v>8.5833557444069605E-2</v>
      </c>
      <c r="AL332" s="17">
        <v>6.6555675324456498E-2</v>
      </c>
      <c r="AM332" s="17"/>
      <c r="AN332" s="17">
        <v>8.1862054251103794E-2</v>
      </c>
      <c r="AO332" s="17">
        <v>8.0379432804523601E-2</v>
      </c>
      <c r="AP332" s="17">
        <v>0.170117544481903</v>
      </c>
      <c r="AQ332" s="17">
        <v>7.6709768485313898E-2</v>
      </c>
      <c r="AR332" s="17"/>
      <c r="AS332" s="17">
        <v>0.130314201768744</v>
      </c>
      <c r="AT332" s="17">
        <v>3.2267366291655303E-2</v>
      </c>
    </row>
    <row r="333" spans="2:46" x14ac:dyDescent="0.5">
      <c r="B333" t="s">
        <v>227</v>
      </c>
      <c r="C333" s="17">
        <v>0.25552071925922398</v>
      </c>
      <c r="D333" s="17">
        <v>0.30891327216792602</v>
      </c>
      <c r="E333" s="17">
        <v>0.204878904629023</v>
      </c>
      <c r="F333" s="17"/>
      <c r="G333" s="17">
        <v>0.297586235368476</v>
      </c>
      <c r="H333" s="17">
        <v>0.24729306496676801</v>
      </c>
      <c r="I333" s="17">
        <v>0.18697376700676499</v>
      </c>
      <c r="J333" s="17">
        <v>0.23713529588594501</v>
      </c>
      <c r="K333" s="17">
        <v>0.26532596373080702</v>
      </c>
      <c r="L333" s="17">
        <v>0.29617740493128702</v>
      </c>
      <c r="M333" s="17">
        <v>0.27460623948115198</v>
      </c>
      <c r="N333" s="17">
        <v>0.25028614534070498</v>
      </c>
      <c r="O333" s="17">
        <v>0.27793119145749301</v>
      </c>
      <c r="P333" s="17">
        <v>0.2203196736992</v>
      </c>
      <c r="Q333" s="17">
        <v>0.182620956696945</v>
      </c>
      <c r="R333" s="17">
        <v>0.24387569240844201</v>
      </c>
      <c r="S333" s="17"/>
      <c r="T333" s="17">
        <v>0.302589410419418</v>
      </c>
      <c r="U333" s="17">
        <v>0.25999819029006299</v>
      </c>
      <c r="V333" s="17">
        <v>0.28982112010887001</v>
      </c>
      <c r="W333" s="17">
        <v>0.174170570077718</v>
      </c>
      <c r="X333" s="17"/>
      <c r="Y333" s="17">
        <v>0.26052804173250899</v>
      </c>
      <c r="Z333" s="17">
        <v>0.29931497013366198</v>
      </c>
      <c r="AA333" s="17">
        <v>0.25169124147338001</v>
      </c>
      <c r="AB333" s="17">
        <v>0.211915100161087</v>
      </c>
      <c r="AC333" s="17">
        <v>0.251949380061182</v>
      </c>
      <c r="AD333" s="17">
        <v>0.26376596875186098</v>
      </c>
      <c r="AE333" s="17"/>
      <c r="AF333" s="17" t="s">
        <v>77</v>
      </c>
      <c r="AG333" s="17">
        <v>0.27336294839717501</v>
      </c>
      <c r="AH333" s="17">
        <v>0.25440488900750202</v>
      </c>
      <c r="AI333" s="17"/>
      <c r="AJ333" s="17">
        <v>0.28748321345384198</v>
      </c>
      <c r="AK333" s="17">
        <v>0.24331935813526401</v>
      </c>
      <c r="AL333" s="17">
        <v>0.181147647171538</v>
      </c>
      <c r="AM333" s="17"/>
      <c r="AN333" s="17">
        <v>0.24743607888975899</v>
      </c>
      <c r="AO333" s="17">
        <v>0.42805760683559801</v>
      </c>
      <c r="AP333" s="17">
        <v>0.29636828728285303</v>
      </c>
      <c r="AQ333" s="17">
        <v>0.21027773314996701</v>
      </c>
      <c r="AR333" s="17"/>
      <c r="AS333" s="17">
        <v>0.309449050117729</v>
      </c>
      <c r="AT333" s="17">
        <v>0.122239025820349</v>
      </c>
    </row>
    <row r="334" spans="2:46" x14ac:dyDescent="0.5">
      <c r="B334" t="s">
        <v>228</v>
      </c>
      <c r="C334" s="17">
        <v>0.23928273093863001</v>
      </c>
      <c r="D334" s="17">
        <v>0.24085087315645001</v>
      </c>
      <c r="E334" s="17">
        <v>0.23854714107750799</v>
      </c>
      <c r="F334" s="17"/>
      <c r="G334" s="17">
        <v>0.224029950512459</v>
      </c>
      <c r="H334" s="17">
        <v>0.25951884021775701</v>
      </c>
      <c r="I334" s="17">
        <v>0.22674132550248299</v>
      </c>
      <c r="J334" s="17">
        <v>0.24965325699905799</v>
      </c>
      <c r="K334" s="17">
        <v>0.23917573955246599</v>
      </c>
      <c r="L334" s="17">
        <v>0.268936453349155</v>
      </c>
      <c r="M334" s="17">
        <v>0.22206505106094401</v>
      </c>
      <c r="N334" s="17">
        <v>0.22209357393771001</v>
      </c>
      <c r="O334" s="17">
        <v>0.237612344137517</v>
      </c>
      <c r="P334" s="17">
        <v>0.23318523520530801</v>
      </c>
      <c r="Q334" s="17">
        <v>0.27872028852477798</v>
      </c>
      <c r="R334" s="17">
        <v>0.17126596679263201</v>
      </c>
      <c r="S334" s="17"/>
      <c r="T334" s="17">
        <v>0.19538591577689299</v>
      </c>
      <c r="U334" s="17">
        <v>0.24626235124712501</v>
      </c>
      <c r="V334" s="17">
        <v>0.24859294512611799</v>
      </c>
      <c r="W334" s="17">
        <v>0.26762496151751303</v>
      </c>
      <c r="X334" s="17"/>
      <c r="Y334" s="17">
        <v>0.27107770037162299</v>
      </c>
      <c r="Z334" s="17">
        <v>0.222839338309746</v>
      </c>
      <c r="AA334" s="17">
        <v>0.20024351041230201</v>
      </c>
      <c r="AB334" s="17">
        <v>0.24121359977222501</v>
      </c>
      <c r="AC334" s="17">
        <v>0.234937348921125</v>
      </c>
      <c r="AD334" s="17">
        <v>0.37277626318722401</v>
      </c>
      <c r="AE334" s="17"/>
      <c r="AF334" s="17" t="s">
        <v>77</v>
      </c>
      <c r="AG334" s="17">
        <v>0.33008646511278</v>
      </c>
      <c r="AH334" s="17">
        <v>0.23360398122762199</v>
      </c>
      <c r="AI334" s="17"/>
      <c r="AJ334" s="17">
        <v>0.22073002608460601</v>
      </c>
      <c r="AK334" s="17">
        <v>0.25267569734116702</v>
      </c>
      <c r="AL334" s="17">
        <v>0.275834786437123</v>
      </c>
      <c r="AM334" s="17"/>
      <c r="AN334" s="17">
        <v>0.226073078250321</v>
      </c>
      <c r="AO334" s="17">
        <v>0.26206062149232501</v>
      </c>
      <c r="AP334" s="17">
        <v>0.21688306504136101</v>
      </c>
      <c r="AQ334" s="17">
        <v>0.26728650771499401</v>
      </c>
      <c r="AR334" s="17"/>
      <c r="AS334" s="17">
        <v>0.20090924993502901</v>
      </c>
      <c r="AT334" s="17">
        <v>0.248454113732372</v>
      </c>
    </row>
    <row r="335" spans="2:46" x14ac:dyDescent="0.5">
      <c r="B335" t="s">
        <v>229</v>
      </c>
      <c r="C335" s="17">
        <v>0.21237345294557</v>
      </c>
      <c r="D335" s="17">
        <v>0.17245960890620901</v>
      </c>
      <c r="E335" s="17">
        <v>0.252338510942265</v>
      </c>
      <c r="F335" s="17"/>
      <c r="G335" s="17">
        <v>0.199212006267626</v>
      </c>
      <c r="H335" s="17">
        <v>0.215478314849856</v>
      </c>
      <c r="I335" s="17">
        <v>0.19981471899980699</v>
      </c>
      <c r="J335" s="17">
        <v>0.182059119970266</v>
      </c>
      <c r="K335" s="17">
        <v>0.22214018168990099</v>
      </c>
      <c r="L335" s="17">
        <v>0.16777208043396299</v>
      </c>
      <c r="M335" s="17">
        <v>0.207837981609239</v>
      </c>
      <c r="N335" s="17">
        <v>0.29065340815611601</v>
      </c>
      <c r="O335" s="17">
        <v>0.193743378209872</v>
      </c>
      <c r="P335" s="17">
        <v>0.27183746921449597</v>
      </c>
      <c r="Q335" s="17">
        <v>0.20559608869408799</v>
      </c>
      <c r="R335" s="17">
        <v>0.323843762500792</v>
      </c>
      <c r="S335" s="17"/>
      <c r="T335" s="17">
        <v>0.24562215306622201</v>
      </c>
      <c r="U335" s="17">
        <v>0.214734982061772</v>
      </c>
      <c r="V335" s="17">
        <v>0.18771320476227699</v>
      </c>
      <c r="W335" s="17">
        <v>0.198408636061641</v>
      </c>
      <c r="X335" s="17"/>
      <c r="Y335" s="17">
        <v>0.160598299538939</v>
      </c>
      <c r="Z335" s="17">
        <v>0.18399041628375701</v>
      </c>
      <c r="AA335" s="17">
        <v>0.23368832554081601</v>
      </c>
      <c r="AB335" s="17">
        <v>0.240664656694386</v>
      </c>
      <c r="AC335" s="17">
        <v>0.264084709272843</v>
      </c>
      <c r="AD335" s="17">
        <v>0.15144098337099901</v>
      </c>
      <c r="AE335" s="17"/>
      <c r="AF335" s="17" t="s">
        <v>77</v>
      </c>
      <c r="AG335" s="17">
        <v>0.154973167578173</v>
      </c>
      <c r="AH335" s="17">
        <v>0.21596319357580401</v>
      </c>
      <c r="AI335" s="17"/>
      <c r="AJ335" s="17">
        <v>0.22668544536794999</v>
      </c>
      <c r="AK335" s="17">
        <v>0.21683790640783701</v>
      </c>
      <c r="AL335" s="17">
        <v>0.16865970757153101</v>
      </c>
      <c r="AM335" s="17"/>
      <c r="AN335" s="17">
        <v>0.24295709269177301</v>
      </c>
      <c r="AO335" s="17">
        <v>0.17446499265374699</v>
      </c>
      <c r="AP335" s="17">
        <v>0.222235565401254</v>
      </c>
      <c r="AQ335" s="17">
        <v>0.15667212331430799</v>
      </c>
      <c r="AR335" s="17"/>
      <c r="AS335" s="17">
        <v>0.21641386602510301</v>
      </c>
      <c r="AT335" s="17">
        <v>0.32108971787331497</v>
      </c>
    </row>
    <row r="336" spans="2:46" x14ac:dyDescent="0.5">
      <c r="B336" t="s">
        <v>230</v>
      </c>
      <c r="C336" s="17">
        <v>0.15641327809071201</v>
      </c>
      <c r="D336" s="17">
        <v>0.115311774598564</v>
      </c>
      <c r="E336" s="17">
        <v>0.19372146206122801</v>
      </c>
      <c r="F336" s="17"/>
      <c r="G336" s="17">
        <v>0.114691996842852</v>
      </c>
      <c r="H336" s="17">
        <v>0.16871395728080901</v>
      </c>
      <c r="I336" s="17">
        <v>0.23662249392276299</v>
      </c>
      <c r="J336" s="17">
        <v>0.188900681830137</v>
      </c>
      <c r="K336" s="17">
        <v>0.108788044541684</v>
      </c>
      <c r="L336" s="17">
        <v>0.131295138366503</v>
      </c>
      <c r="M336" s="17">
        <v>0.14221522023675701</v>
      </c>
      <c r="N336" s="17">
        <v>0.104988743158495</v>
      </c>
      <c r="O336" s="17">
        <v>0.14970088841882601</v>
      </c>
      <c r="P336" s="17">
        <v>0.17667805051077301</v>
      </c>
      <c r="Q336" s="17">
        <v>0.20387541922115701</v>
      </c>
      <c r="R336" s="17">
        <v>0.198471120379238</v>
      </c>
      <c r="S336" s="17"/>
      <c r="T336" s="17">
        <v>0.10925810924707199</v>
      </c>
      <c r="U336" s="17">
        <v>0.16581224060189001</v>
      </c>
      <c r="V336" s="17">
        <v>0.14195758078807699</v>
      </c>
      <c r="W336" s="17">
        <v>0.20768512211374501</v>
      </c>
      <c r="X336" s="17"/>
      <c r="Y336" s="17">
        <v>0.102448695101044</v>
      </c>
      <c r="Z336" s="17">
        <v>0.151212332533677</v>
      </c>
      <c r="AA336" s="17">
        <v>0.21045248160475699</v>
      </c>
      <c r="AB336" s="17">
        <v>0.19083133535147001</v>
      </c>
      <c r="AC336" s="17">
        <v>0.13088963251607899</v>
      </c>
      <c r="AD336" s="17">
        <v>5.8528707719161702E-2</v>
      </c>
      <c r="AE336" s="17"/>
      <c r="AF336" s="17" t="s">
        <v>77</v>
      </c>
      <c r="AG336" s="17">
        <v>8.5123173448143893E-2</v>
      </c>
      <c r="AH336" s="17">
        <v>0.16087167030132599</v>
      </c>
      <c r="AI336" s="17"/>
      <c r="AJ336" s="17">
        <v>0.132958105026627</v>
      </c>
      <c r="AK336" s="17">
        <v>0.17441976219335101</v>
      </c>
      <c r="AL336" s="17">
        <v>0.20149723717162099</v>
      </c>
      <c r="AM336" s="17"/>
      <c r="AN336" s="17">
        <v>0.17143485757798399</v>
      </c>
      <c r="AO336" s="17">
        <v>4.3413919169118097E-2</v>
      </c>
      <c r="AP336" s="17">
        <v>8.3258879103351793E-2</v>
      </c>
      <c r="AQ336" s="17">
        <v>0.21010155699256</v>
      </c>
      <c r="AR336" s="17"/>
      <c r="AS336" s="17">
        <v>0.117354509780157</v>
      </c>
      <c r="AT336" s="17">
        <v>0.207684128138134</v>
      </c>
    </row>
    <row r="337" spans="2:46" x14ac:dyDescent="0.5">
      <c r="B337" t="s">
        <v>184</v>
      </c>
      <c r="C337" s="17">
        <v>4.47305249269217E-2</v>
      </c>
      <c r="D337" s="17">
        <v>3.8591681574262501E-2</v>
      </c>
      <c r="E337" s="17">
        <v>4.9307576708645801E-2</v>
      </c>
      <c r="F337" s="17"/>
      <c r="G337" s="17">
        <v>3.1638895209814201E-2</v>
      </c>
      <c r="H337" s="17">
        <v>3.9360976653222197E-2</v>
      </c>
      <c r="I337" s="17">
        <v>4.8723297282878102E-2</v>
      </c>
      <c r="J337" s="17">
        <v>4.0925315105016201E-2</v>
      </c>
      <c r="K337" s="17">
        <v>3.6931794218387999E-2</v>
      </c>
      <c r="L337" s="17">
        <v>5.0803192487482801E-2</v>
      </c>
      <c r="M337" s="17">
        <v>5.7251264944797903E-2</v>
      </c>
      <c r="N337" s="17">
        <v>8.55192923095454E-2</v>
      </c>
      <c r="O337" s="17">
        <v>4.5831083889187101E-2</v>
      </c>
      <c r="P337" s="17">
        <v>5.1068163253333E-2</v>
      </c>
      <c r="Q337" s="17">
        <v>4.3531977512848603E-2</v>
      </c>
      <c r="R337" s="17">
        <v>3.7852709584262498E-2</v>
      </c>
      <c r="S337" s="17"/>
      <c r="T337" s="17">
        <v>2.0122601462570399E-2</v>
      </c>
      <c r="U337" s="17">
        <v>4.0379632405871099E-2</v>
      </c>
      <c r="V337" s="17">
        <v>4.2622325860903698E-2</v>
      </c>
      <c r="W337" s="17">
        <v>7.7453951786740499E-2</v>
      </c>
      <c r="X337" s="17"/>
      <c r="Y337" s="17">
        <v>8.0022242832274604E-2</v>
      </c>
      <c r="Z337" s="17">
        <v>4.0823208584554203E-2</v>
      </c>
      <c r="AA337" s="17">
        <v>3.79931824897052E-2</v>
      </c>
      <c r="AB337" s="17">
        <v>4.3703120052660298E-2</v>
      </c>
      <c r="AC337" s="17">
        <v>2.9424789165413599E-2</v>
      </c>
      <c r="AD337" s="17">
        <v>1.65183126376383E-2</v>
      </c>
      <c r="AE337" s="17"/>
      <c r="AF337" s="17" t="s">
        <v>77</v>
      </c>
      <c r="AG337" s="17">
        <v>1.42696284400388E-2</v>
      </c>
      <c r="AH337" s="17">
        <v>4.6635510538969201E-2</v>
      </c>
      <c r="AI337" s="17"/>
      <c r="AJ337" s="17">
        <v>2.90038657084731E-2</v>
      </c>
      <c r="AK337" s="17">
        <v>2.69137184783119E-2</v>
      </c>
      <c r="AL337" s="17">
        <v>0.10630494632373</v>
      </c>
      <c r="AM337" s="17"/>
      <c r="AN337" s="17">
        <v>3.02368383390587E-2</v>
      </c>
      <c r="AO337" s="17">
        <v>1.16234270446891E-2</v>
      </c>
      <c r="AP337" s="17">
        <v>1.11366586892783E-2</v>
      </c>
      <c r="AQ337" s="17">
        <v>7.8952310342856699E-2</v>
      </c>
      <c r="AR337" s="17"/>
      <c r="AS337" s="17">
        <v>2.5559122373238301E-2</v>
      </c>
      <c r="AT337" s="17">
        <v>6.8265648144175003E-2</v>
      </c>
    </row>
    <row r="338" spans="2:46" x14ac:dyDescent="0.5">
      <c r="B338" t="s">
        <v>93</v>
      </c>
      <c r="C338" s="17">
        <v>0.347200013098166</v>
      </c>
      <c r="D338" s="17">
        <v>0.43278606176451501</v>
      </c>
      <c r="E338" s="17">
        <v>0.266085309210354</v>
      </c>
      <c r="F338" s="17"/>
      <c r="G338" s="17">
        <v>0.430427151167249</v>
      </c>
      <c r="H338" s="17">
        <v>0.31692791099835599</v>
      </c>
      <c r="I338" s="17">
        <v>0.28809816429206903</v>
      </c>
      <c r="J338" s="17">
        <v>0.33846162609552299</v>
      </c>
      <c r="K338" s="17">
        <v>0.39296423999756103</v>
      </c>
      <c r="L338" s="17">
        <v>0.38119313536289601</v>
      </c>
      <c r="M338" s="17">
        <v>0.370630482148262</v>
      </c>
      <c r="N338" s="17">
        <v>0.29674498243813302</v>
      </c>
      <c r="O338" s="17">
        <v>0.37311230534459799</v>
      </c>
      <c r="P338" s="17">
        <v>0.26723108181609001</v>
      </c>
      <c r="Q338" s="17">
        <v>0.26827622604712797</v>
      </c>
      <c r="R338" s="17">
        <v>0.26856644074307501</v>
      </c>
      <c r="S338" s="17"/>
      <c r="T338" s="17">
        <v>0.42961122044724198</v>
      </c>
      <c r="U338" s="17">
        <v>0.33281079368334099</v>
      </c>
      <c r="V338" s="17">
        <v>0.379113943462624</v>
      </c>
      <c r="W338" s="17">
        <v>0.24882732852035999</v>
      </c>
      <c r="X338" s="17"/>
      <c r="Y338" s="17">
        <v>0.38585306215611997</v>
      </c>
      <c r="Z338" s="17">
        <v>0.40113470428826498</v>
      </c>
      <c r="AA338" s="17">
        <v>0.31762249995241998</v>
      </c>
      <c r="AB338" s="17">
        <v>0.28358728812925998</v>
      </c>
      <c r="AC338" s="17">
        <v>0.34066352012453999</v>
      </c>
      <c r="AD338" s="17">
        <v>0.40073573308497701</v>
      </c>
      <c r="AE338" s="17"/>
      <c r="AF338" s="17" t="s">
        <v>77</v>
      </c>
      <c r="AG338" s="17">
        <v>0.41554756542086502</v>
      </c>
      <c r="AH338" s="17">
        <v>0.34292564435627898</v>
      </c>
      <c r="AI338" s="17"/>
      <c r="AJ338" s="17">
        <v>0.39062255781234301</v>
      </c>
      <c r="AK338" s="17">
        <v>0.32915291557933402</v>
      </c>
      <c r="AL338" s="17">
        <v>0.247703322495994</v>
      </c>
      <c r="AM338" s="17"/>
      <c r="AN338" s="17">
        <v>0.32929813314086298</v>
      </c>
      <c r="AO338" s="17">
        <v>0.50843703964012099</v>
      </c>
      <c r="AP338" s="17">
        <v>0.466485831764755</v>
      </c>
      <c r="AQ338" s="17">
        <v>0.28698750163528097</v>
      </c>
      <c r="AR338" s="17"/>
      <c r="AS338" s="17">
        <v>0.43976325188647297</v>
      </c>
      <c r="AT338" s="17">
        <v>0.15450639211200501</v>
      </c>
    </row>
    <row r="339" spans="2:46" x14ac:dyDescent="0.5">
      <c r="B339" t="s">
        <v>94</v>
      </c>
      <c r="C339" s="17">
        <v>0.36878673103628201</v>
      </c>
      <c r="D339" s="17">
        <v>0.28777138350477299</v>
      </c>
      <c r="E339" s="17">
        <v>0.44605997300349198</v>
      </c>
      <c r="F339" s="17"/>
      <c r="G339" s="17">
        <v>0.313904003110478</v>
      </c>
      <c r="H339" s="17">
        <v>0.38419227213066498</v>
      </c>
      <c r="I339" s="17">
        <v>0.43643721292256998</v>
      </c>
      <c r="J339" s="17">
        <v>0.370959801800403</v>
      </c>
      <c r="K339" s="17">
        <v>0.33092822623158502</v>
      </c>
      <c r="L339" s="17">
        <v>0.29906721880046699</v>
      </c>
      <c r="M339" s="17">
        <v>0.35005320184599598</v>
      </c>
      <c r="N339" s="17">
        <v>0.395642151314612</v>
      </c>
      <c r="O339" s="17">
        <v>0.34344426662869798</v>
      </c>
      <c r="P339" s="17">
        <v>0.44851551972526899</v>
      </c>
      <c r="Q339" s="17">
        <v>0.409471507915246</v>
      </c>
      <c r="R339" s="17">
        <v>0.52231488288003003</v>
      </c>
      <c r="S339" s="17"/>
      <c r="T339" s="17">
        <v>0.354880262313295</v>
      </c>
      <c r="U339" s="17">
        <v>0.38054722266366198</v>
      </c>
      <c r="V339" s="17">
        <v>0.32967078555035401</v>
      </c>
      <c r="W339" s="17">
        <v>0.40609375817538701</v>
      </c>
      <c r="X339" s="17"/>
      <c r="Y339" s="17">
        <v>0.26304699463998299</v>
      </c>
      <c r="Z339" s="17">
        <v>0.335202748817435</v>
      </c>
      <c r="AA339" s="17">
        <v>0.44414080714557302</v>
      </c>
      <c r="AB339" s="17">
        <v>0.43149599204585498</v>
      </c>
      <c r="AC339" s="17">
        <v>0.39497434178892099</v>
      </c>
      <c r="AD339" s="17">
        <v>0.209969691090161</v>
      </c>
      <c r="AE339" s="17"/>
      <c r="AF339" s="17" t="s">
        <v>77</v>
      </c>
      <c r="AG339" s="17">
        <v>0.240096341026317</v>
      </c>
      <c r="AH339" s="17">
        <v>0.37683486387713</v>
      </c>
      <c r="AI339" s="17"/>
      <c r="AJ339" s="17">
        <v>0.35964355039457802</v>
      </c>
      <c r="AK339" s="17">
        <v>0.39125766860118799</v>
      </c>
      <c r="AL339" s="17">
        <v>0.37015694474315303</v>
      </c>
      <c r="AM339" s="17"/>
      <c r="AN339" s="17">
        <v>0.414391950269757</v>
      </c>
      <c r="AO339" s="17">
        <v>0.21787891182286501</v>
      </c>
      <c r="AP339" s="17">
        <v>0.305494444504606</v>
      </c>
      <c r="AQ339" s="17">
        <v>0.36677368030686802</v>
      </c>
      <c r="AR339" s="17"/>
      <c r="AS339" s="17">
        <v>0.33376837580525998</v>
      </c>
      <c r="AT339" s="17">
        <v>0.52877384601144894</v>
      </c>
    </row>
    <row r="340" spans="2:46" x14ac:dyDescent="0.5">
      <c r="B340" t="s">
        <v>95</v>
      </c>
      <c r="C340" s="17">
        <v>-2.1586717938116E-2</v>
      </c>
      <c r="D340" s="17">
        <v>0.14501467825974301</v>
      </c>
      <c r="E340" s="17">
        <v>-0.17997466379313801</v>
      </c>
      <c r="F340" s="17"/>
      <c r="G340" s="17">
        <v>0.116523148056771</v>
      </c>
      <c r="H340" s="17">
        <v>-6.7264361132309006E-2</v>
      </c>
      <c r="I340" s="17">
        <v>-0.14833904863050201</v>
      </c>
      <c r="J340" s="17">
        <v>-3.2498175704880498E-2</v>
      </c>
      <c r="K340" s="17">
        <v>6.2036013765976498E-2</v>
      </c>
      <c r="L340" s="17">
        <v>8.2125916562428694E-2</v>
      </c>
      <c r="M340" s="17">
        <v>2.05772803022654E-2</v>
      </c>
      <c r="N340" s="17">
        <v>-9.8897168876478897E-2</v>
      </c>
      <c r="O340" s="17">
        <v>2.9668038715899701E-2</v>
      </c>
      <c r="P340" s="17">
        <v>-0.181284437909179</v>
      </c>
      <c r="Q340" s="17">
        <v>-0.141195281868118</v>
      </c>
      <c r="R340" s="17">
        <v>-0.25374844213695602</v>
      </c>
      <c r="S340" s="17"/>
      <c r="T340" s="17">
        <v>7.4730958133947603E-2</v>
      </c>
      <c r="U340" s="17">
        <v>-4.7736428980320898E-2</v>
      </c>
      <c r="V340" s="17">
        <v>4.9443157912270302E-2</v>
      </c>
      <c r="W340" s="17">
        <v>-0.15726642965502699</v>
      </c>
      <c r="X340" s="17"/>
      <c r="Y340" s="17">
        <v>0.122806067516137</v>
      </c>
      <c r="Z340" s="17">
        <v>6.5931955470830694E-2</v>
      </c>
      <c r="AA340" s="17">
        <v>-0.12651830719315299</v>
      </c>
      <c r="AB340" s="17">
        <v>-0.147908703916596</v>
      </c>
      <c r="AC340" s="17">
        <v>-5.4310821664381101E-2</v>
      </c>
      <c r="AD340" s="17">
        <v>0.190766041994816</v>
      </c>
      <c r="AE340" s="17"/>
      <c r="AF340" s="17" t="s">
        <v>77</v>
      </c>
      <c r="AG340" s="17">
        <v>0.17545122439454799</v>
      </c>
      <c r="AH340" s="17">
        <v>-3.3909219520851401E-2</v>
      </c>
      <c r="AI340" s="17"/>
      <c r="AJ340" s="17">
        <v>3.09790074177657E-2</v>
      </c>
      <c r="AK340" s="17">
        <v>-6.2104753021854399E-2</v>
      </c>
      <c r="AL340" s="17">
        <v>-0.122453622247159</v>
      </c>
      <c r="AM340" s="17"/>
      <c r="AN340" s="17">
        <v>-8.5093817128894494E-2</v>
      </c>
      <c r="AO340" s="17">
        <v>0.29055812781725698</v>
      </c>
      <c r="AP340" s="17">
        <v>0.16099138726015</v>
      </c>
      <c r="AQ340" s="17">
        <v>-7.9786178671587396E-2</v>
      </c>
      <c r="AR340" s="17"/>
      <c r="AS340" s="17">
        <v>0.105994876081212</v>
      </c>
      <c r="AT340" s="17">
        <v>-0.37426745389944399</v>
      </c>
    </row>
    <row r="341" spans="2:46" x14ac:dyDescent="0.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row>
    <row r="342" spans="2:46" x14ac:dyDescent="0.5">
      <c r="B342" s="6" t="s">
        <v>233</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row>
    <row r="343" spans="2:46" x14ac:dyDescent="0.5">
      <c r="B343" s="24" t="s">
        <v>97</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row>
    <row r="344" spans="2:46" x14ac:dyDescent="0.5">
      <c r="B344" t="s">
        <v>226</v>
      </c>
      <c r="C344" s="17">
        <v>0.25781413880780402</v>
      </c>
      <c r="D344" s="17">
        <v>0.28874044662130299</v>
      </c>
      <c r="E344" s="17">
        <v>0.227883961634431</v>
      </c>
      <c r="F344" s="17"/>
      <c r="G344" s="17">
        <v>0.322067019809884</v>
      </c>
      <c r="H344" s="17">
        <v>0.25184055921584803</v>
      </c>
      <c r="I344" s="17">
        <v>0.220844751706712</v>
      </c>
      <c r="J344" s="17">
        <v>0.24901267362920601</v>
      </c>
      <c r="K344" s="17">
        <v>0.23958889552704801</v>
      </c>
      <c r="L344" s="17">
        <v>0.29352974756685801</v>
      </c>
      <c r="M344" s="17">
        <v>0.22510856751535299</v>
      </c>
      <c r="N344" s="17">
        <v>0.199963647857682</v>
      </c>
      <c r="O344" s="17">
        <v>0.25250904530873802</v>
      </c>
      <c r="P344" s="17">
        <v>0.248952982225701</v>
      </c>
      <c r="Q344" s="17">
        <v>0.291370423402391</v>
      </c>
      <c r="R344" s="17">
        <v>0.14625991984853701</v>
      </c>
      <c r="S344" s="17"/>
      <c r="T344" s="17">
        <v>0.29334948433924102</v>
      </c>
      <c r="U344" s="17">
        <v>0.27833184429521401</v>
      </c>
      <c r="V344" s="17">
        <v>0.246606789541227</v>
      </c>
      <c r="W344" s="17">
        <v>0.20872758421837301</v>
      </c>
      <c r="X344" s="17"/>
      <c r="Y344" s="17">
        <v>0.258697896139154</v>
      </c>
      <c r="Z344" s="17">
        <v>0.27901159692020899</v>
      </c>
      <c r="AA344" s="17">
        <v>0.253511966721299</v>
      </c>
      <c r="AB344" s="17">
        <v>0.24609798114486101</v>
      </c>
      <c r="AC344" s="17">
        <v>0.24565705770264801</v>
      </c>
      <c r="AD344" s="17">
        <v>0.26773079912312597</v>
      </c>
      <c r="AE344" s="17"/>
      <c r="AF344" s="17" t="s">
        <v>77</v>
      </c>
      <c r="AG344" s="17">
        <v>0.22594249383369799</v>
      </c>
      <c r="AH344" s="17">
        <v>0.25980735083077</v>
      </c>
      <c r="AI344" s="17"/>
      <c r="AJ344" s="17">
        <v>0.30081645733929202</v>
      </c>
      <c r="AK344" s="17">
        <v>0.21166840298540601</v>
      </c>
      <c r="AL344" s="17">
        <v>0.18893045842922601</v>
      </c>
      <c r="AM344" s="17"/>
      <c r="AN344" s="17">
        <v>0.25526970828585299</v>
      </c>
      <c r="AO344" s="17">
        <v>0.30037910349167701</v>
      </c>
      <c r="AP344" s="17">
        <v>0.39769447294056198</v>
      </c>
      <c r="AQ344" s="17">
        <v>0.174480884217734</v>
      </c>
      <c r="AR344" s="17"/>
      <c r="AS344" s="17">
        <v>0.24424981796352199</v>
      </c>
      <c r="AT344" s="17">
        <v>0.26434428571581398</v>
      </c>
    </row>
    <row r="345" spans="2:46" x14ac:dyDescent="0.5">
      <c r="B345" t="s">
        <v>227</v>
      </c>
      <c r="C345" s="17">
        <v>0.43653349025280802</v>
      </c>
      <c r="D345" s="17">
        <v>0.416211323123585</v>
      </c>
      <c r="E345" s="17">
        <v>0.45664024650248902</v>
      </c>
      <c r="F345" s="17"/>
      <c r="G345" s="17">
        <v>0.354515649701169</v>
      </c>
      <c r="H345" s="17">
        <v>0.43558068475980999</v>
      </c>
      <c r="I345" s="17">
        <v>0.50180905471102</v>
      </c>
      <c r="J345" s="17">
        <v>0.41118692706985899</v>
      </c>
      <c r="K345" s="17">
        <v>0.46021441292207499</v>
      </c>
      <c r="L345" s="17">
        <v>0.427104611198585</v>
      </c>
      <c r="M345" s="17">
        <v>0.4205914624789</v>
      </c>
      <c r="N345" s="17">
        <v>0.45845435914989002</v>
      </c>
      <c r="O345" s="17">
        <v>0.53002233997957304</v>
      </c>
      <c r="P345" s="17">
        <v>0.40151415738708601</v>
      </c>
      <c r="Q345" s="17">
        <v>0.40289376491257101</v>
      </c>
      <c r="R345" s="17">
        <v>0.55568101850034801</v>
      </c>
      <c r="S345" s="17"/>
      <c r="T345" s="17">
        <v>0.47131811988789002</v>
      </c>
      <c r="U345" s="17">
        <v>0.444861150374187</v>
      </c>
      <c r="V345" s="17">
        <v>0.44013443591742402</v>
      </c>
      <c r="W345" s="17">
        <v>0.39178083815527598</v>
      </c>
      <c r="X345" s="17"/>
      <c r="Y345" s="17">
        <v>0.38942858359806598</v>
      </c>
      <c r="Z345" s="17">
        <v>0.40987307880442803</v>
      </c>
      <c r="AA345" s="17">
        <v>0.486697621587246</v>
      </c>
      <c r="AB345" s="17">
        <v>0.47789401349326099</v>
      </c>
      <c r="AC345" s="17">
        <v>0.39999939141679502</v>
      </c>
      <c r="AD345" s="17">
        <v>0.42566591882914701</v>
      </c>
      <c r="AE345" s="17"/>
      <c r="AF345" s="17" t="s">
        <v>77</v>
      </c>
      <c r="AG345" s="17">
        <v>0.37039131791246399</v>
      </c>
      <c r="AH345" s="17">
        <v>0.440669937343661</v>
      </c>
      <c r="AI345" s="17"/>
      <c r="AJ345" s="17">
        <v>0.45420763742133202</v>
      </c>
      <c r="AK345" s="17">
        <v>0.46827490332218402</v>
      </c>
      <c r="AL345" s="17">
        <v>0.35504515402082498</v>
      </c>
      <c r="AM345" s="17"/>
      <c r="AN345" s="17">
        <v>0.47827653654866897</v>
      </c>
      <c r="AO345" s="17">
        <v>0.428254970486519</v>
      </c>
      <c r="AP345" s="17">
        <v>0.44601386622406702</v>
      </c>
      <c r="AQ345" s="17">
        <v>0.38834270765749102</v>
      </c>
      <c r="AR345" s="17"/>
      <c r="AS345" s="17">
        <v>0.47745369748830602</v>
      </c>
      <c r="AT345" s="17">
        <v>0.46010444163387698</v>
      </c>
    </row>
    <row r="346" spans="2:46" x14ac:dyDescent="0.5">
      <c r="B346" t="s">
        <v>228</v>
      </c>
      <c r="C346" s="17">
        <v>0.17398383534487899</v>
      </c>
      <c r="D346" s="17">
        <v>0.17980800667406799</v>
      </c>
      <c r="E346" s="17">
        <v>0.16870724076058999</v>
      </c>
      <c r="F346" s="17"/>
      <c r="G346" s="17">
        <v>0.20986624459252601</v>
      </c>
      <c r="H346" s="17">
        <v>0.17137702673254099</v>
      </c>
      <c r="I346" s="17">
        <v>0.16965432662393701</v>
      </c>
      <c r="J346" s="17">
        <v>0.15408130660109501</v>
      </c>
      <c r="K346" s="17">
        <v>0.18021086552129001</v>
      </c>
      <c r="L346" s="17">
        <v>0.17626678464048701</v>
      </c>
      <c r="M346" s="17">
        <v>0.19685958690446401</v>
      </c>
      <c r="N346" s="17">
        <v>0.129129506585868</v>
      </c>
      <c r="O346" s="17">
        <v>0.12613285396347201</v>
      </c>
      <c r="P346" s="17">
        <v>0.19002472617589899</v>
      </c>
      <c r="Q346" s="17">
        <v>0.187876585671372</v>
      </c>
      <c r="R346" s="17">
        <v>0.14892690644357701</v>
      </c>
      <c r="S346" s="17"/>
      <c r="T346" s="17">
        <v>0.15484307399076799</v>
      </c>
      <c r="U346" s="17">
        <v>0.16017032341575499</v>
      </c>
      <c r="V346" s="17">
        <v>0.17911527932465299</v>
      </c>
      <c r="W346" s="17">
        <v>0.20291906361633399</v>
      </c>
      <c r="X346" s="17"/>
      <c r="Y346" s="17">
        <v>0.20474249209462</v>
      </c>
      <c r="Z346" s="17">
        <v>0.17636360945907201</v>
      </c>
      <c r="AA346" s="17">
        <v>0.13743805599143299</v>
      </c>
      <c r="AB346" s="17">
        <v>0.14786195383673201</v>
      </c>
      <c r="AC346" s="17">
        <v>0.22575429323545801</v>
      </c>
      <c r="AD346" s="17">
        <v>0.177575170579374</v>
      </c>
      <c r="AE346" s="17"/>
      <c r="AF346" s="17" t="s">
        <v>77</v>
      </c>
      <c r="AG346" s="17">
        <v>0.254659937547419</v>
      </c>
      <c r="AH346" s="17">
        <v>0.16893845481912501</v>
      </c>
      <c r="AI346" s="17"/>
      <c r="AJ346" s="17">
        <v>0.14738248263831</v>
      </c>
      <c r="AK346" s="17">
        <v>0.17775515163519801</v>
      </c>
      <c r="AL346" s="17">
        <v>0.242576484306122</v>
      </c>
      <c r="AM346" s="17"/>
      <c r="AN346" s="17">
        <v>0.16293804552352101</v>
      </c>
      <c r="AO346" s="17">
        <v>0.15844564132317901</v>
      </c>
      <c r="AP346" s="17">
        <v>9.5266719553997903E-2</v>
      </c>
      <c r="AQ346" s="17">
        <v>0.236253065233409</v>
      </c>
      <c r="AR346" s="17"/>
      <c r="AS346" s="17">
        <v>0.17834458316285601</v>
      </c>
      <c r="AT346" s="17">
        <v>0.142383160659833</v>
      </c>
    </row>
    <row r="347" spans="2:46" x14ac:dyDescent="0.5">
      <c r="B347" t="s">
        <v>229</v>
      </c>
      <c r="C347" s="17">
        <v>5.91518776250438E-2</v>
      </c>
      <c r="D347" s="17">
        <v>5.3682896394533997E-2</v>
      </c>
      <c r="E347" s="17">
        <v>6.4829226624506603E-2</v>
      </c>
      <c r="F347" s="17"/>
      <c r="G347" s="17">
        <v>6.0907101821454403E-2</v>
      </c>
      <c r="H347" s="17">
        <v>6.2328434541083402E-2</v>
      </c>
      <c r="I347" s="17">
        <v>6.0545909135513401E-2</v>
      </c>
      <c r="J347" s="17">
        <v>9.8225429050930194E-2</v>
      </c>
      <c r="K347" s="17">
        <v>6.5523956716574905E-2</v>
      </c>
      <c r="L347" s="17">
        <v>3.2950293069141698E-2</v>
      </c>
      <c r="M347" s="17">
        <v>5.9951806364253103E-2</v>
      </c>
      <c r="N347" s="17">
        <v>8.1457045675310202E-2</v>
      </c>
      <c r="O347" s="17">
        <v>4.1159606915913798E-2</v>
      </c>
      <c r="P347" s="17">
        <v>5.5772923225949601E-2</v>
      </c>
      <c r="Q347" s="17">
        <v>5.3724113381488199E-2</v>
      </c>
      <c r="R347" s="17">
        <v>4.8549168563719103E-2</v>
      </c>
      <c r="S347" s="17"/>
      <c r="T347" s="17">
        <v>4.48013228508327E-2</v>
      </c>
      <c r="U347" s="17">
        <v>6.3299354839375294E-2</v>
      </c>
      <c r="V347" s="17">
        <v>6.3476452743571402E-2</v>
      </c>
      <c r="W347" s="17">
        <v>6.5025039660078596E-2</v>
      </c>
      <c r="X347" s="17"/>
      <c r="Y347" s="17">
        <v>8.4357695392193802E-2</v>
      </c>
      <c r="Z347" s="17">
        <v>7.5960993235969207E-2</v>
      </c>
      <c r="AA347" s="17">
        <v>4.2702928413525597E-2</v>
      </c>
      <c r="AB347" s="17">
        <v>6.0939649450823599E-2</v>
      </c>
      <c r="AC347" s="17">
        <v>3.6913259879834098E-2</v>
      </c>
      <c r="AD347" s="17">
        <v>2.7322968454881899E-2</v>
      </c>
      <c r="AE347" s="17"/>
      <c r="AF347" s="17" t="s">
        <v>77</v>
      </c>
      <c r="AG347" s="17">
        <v>5.7228936007082697E-2</v>
      </c>
      <c r="AH347" s="17">
        <v>5.9272135941032603E-2</v>
      </c>
      <c r="AI347" s="17"/>
      <c r="AJ347" s="17">
        <v>6.3322010002498597E-2</v>
      </c>
      <c r="AK347" s="17">
        <v>6.7163923089094593E-2</v>
      </c>
      <c r="AL347" s="17">
        <v>3.9376819011778502E-2</v>
      </c>
      <c r="AM347" s="17"/>
      <c r="AN347" s="17">
        <v>5.9389532258162202E-2</v>
      </c>
      <c r="AO347" s="17">
        <v>6.7810256252613194E-2</v>
      </c>
      <c r="AP347" s="17">
        <v>3.80228592722286E-2</v>
      </c>
      <c r="AQ347" s="17">
        <v>5.7902441487793797E-2</v>
      </c>
      <c r="AR347" s="17"/>
      <c r="AS347" s="17">
        <v>7.4392779012078497E-2</v>
      </c>
      <c r="AT347" s="17">
        <v>3.1698987696578397E-2</v>
      </c>
    </row>
    <row r="348" spans="2:46" x14ac:dyDescent="0.5">
      <c r="B348" t="s">
        <v>230</v>
      </c>
      <c r="C348" s="17">
        <v>2.4748557900337101E-2</v>
      </c>
      <c r="D348" s="17">
        <v>2.46830469777411E-2</v>
      </c>
      <c r="E348" s="17">
        <v>2.4977631525288198E-2</v>
      </c>
      <c r="F348" s="17"/>
      <c r="G348" s="17">
        <v>2.1145075458345802E-2</v>
      </c>
      <c r="H348" s="17">
        <v>3.0195659025961899E-2</v>
      </c>
      <c r="I348" s="17">
        <v>1.03789100658965E-2</v>
      </c>
      <c r="J348" s="17">
        <v>3.5767178700483598E-2</v>
      </c>
      <c r="K348" s="17">
        <v>3.65798720568946E-2</v>
      </c>
      <c r="L348" s="17">
        <v>9.18883654039402E-3</v>
      </c>
      <c r="M348" s="17">
        <v>2.8290494770149201E-2</v>
      </c>
      <c r="N348" s="17">
        <v>1.14941330588577E-2</v>
      </c>
      <c r="O348" s="17">
        <v>2.7116689307885598E-2</v>
      </c>
      <c r="P348" s="17">
        <v>3.5953458123987703E-2</v>
      </c>
      <c r="Q348" s="17">
        <v>1.0690057697432601E-2</v>
      </c>
      <c r="R348" s="17">
        <v>3.6621232729301602E-2</v>
      </c>
      <c r="S348" s="17"/>
      <c r="T348" s="17">
        <v>1.09038814225185E-2</v>
      </c>
      <c r="U348" s="17">
        <v>2.2217940850825901E-2</v>
      </c>
      <c r="V348" s="17">
        <v>3.02785991876891E-2</v>
      </c>
      <c r="W348" s="17">
        <v>3.6996211921330097E-2</v>
      </c>
      <c r="X348" s="17"/>
      <c r="Y348" s="17">
        <v>1.9225111256956601E-2</v>
      </c>
      <c r="Z348" s="17">
        <v>2.0476288016996799E-2</v>
      </c>
      <c r="AA348" s="17">
        <v>3.7480179188895103E-2</v>
      </c>
      <c r="AB348" s="17">
        <v>1.7588127924872399E-2</v>
      </c>
      <c r="AC348" s="17">
        <v>2.8959572045369999E-2</v>
      </c>
      <c r="AD348" s="17">
        <v>2.55138316545108E-2</v>
      </c>
      <c r="AE348" s="17"/>
      <c r="AF348" s="17" t="s">
        <v>77</v>
      </c>
      <c r="AG348" s="17">
        <v>2.8195215381777598E-2</v>
      </c>
      <c r="AH348" s="17">
        <v>2.4533008337814299E-2</v>
      </c>
      <c r="AI348" s="17"/>
      <c r="AJ348" s="17">
        <v>1.46766774702879E-2</v>
      </c>
      <c r="AK348" s="17">
        <v>4.4464430680747902E-2</v>
      </c>
      <c r="AL348" s="17">
        <v>3.15407646234541E-2</v>
      </c>
      <c r="AM348" s="17"/>
      <c r="AN348" s="17">
        <v>2.1252533273364401E-2</v>
      </c>
      <c r="AO348" s="17">
        <v>3.3295398588446899E-2</v>
      </c>
      <c r="AP348" s="17">
        <v>1.1291192861391301E-2</v>
      </c>
      <c r="AQ348" s="17">
        <v>3.7190543668521599E-2</v>
      </c>
      <c r="AR348" s="17"/>
      <c r="AS348" s="17">
        <v>0</v>
      </c>
      <c r="AT348" s="17">
        <v>1.06941607617382E-2</v>
      </c>
    </row>
    <row r="349" spans="2:46" x14ac:dyDescent="0.5">
      <c r="B349" t="s">
        <v>184</v>
      </c>
      <c r="C349" s="17">
        <v>4.7768100069127802E-2</v>
      </c>
      <c r="D349" s="17">
        <v>3.6874280208769303E-2</v>
      </c>
      <c r="E349" s="17">
        <v>5.6961692952694903E-2</v>
      </c>
      <c r="F349" s="17"/>
      <c r="G349" s="17">
        <v>3.14989086166204E-2</v>
      </c>
      <c r="H349" s="17">
        <v>4.8677635724756002E-2</v>
      </c>
      <c r="I349" s="17">
        <v>3.6767047756920898E-2</v>
      </c>
      <c r="J349" s="17">
        <v>5.17264849484265E-2</v>
      </c>
      <c r="K349" s="17">
        <v>1.7881997256117201E-2</v>
      </c>
      <c r="L349" s="17">
        <v>6.0959726984535202E-2</v>
      </c>
      <c r="M349" s="17">
        <v>6.9198081966880806E-2</v>
      </c>
      <c r="N349" s="17">
        <v>0.11950130767239101</v>
      </c>
      <c r="O349" s="17">
        <v>2.3059464524417501E-2</v>
      </c>
      <c r="P349" s="17">
        <v>6.7781752861376998E-2</v>
      </c>
      <c r="Q349" s="17">
        <v>5.3445054934745301E-2</v>
      </c>
      <c r="R349" s="17">
        <v>6.3961753914517097E-2</v>
      </c>
      <c r="S349" s="17"/>
      <c r="T349" s="17">
        <v>2.4784117508750401E-2</v>
      </c>
      <c r="U349" s="17">
        <v>3.11193862246429E-2</v>
      </c>
      <c r="V349" s="17">
        <v>4.0388443285434998E-2</v>
      </c>
      <c r="W349" s="17">
        <v>9.4551262428608798E-2</v>
      </c>
      <c r="X349" s="17"/>
      <c r="Y349" s="17">
        <v>4.35482215190095E-2</v>
      </c>
      <c r="Z349" s="17">
        <v>3.8314433563324903E-2</v>
      </c>
      <c r="AA349" s="17">
        <v>4.21692480976011E-2</v>
      </c>
      <c r="AB349" s="17">
        <v>4.9618274149449297E-2</v>
      </c>
      <c r="AC349" s="17">
        <v>6.2716425719893998E-2</v>
      </c>
      <c r="AD349" s="17">
        <v>7.6191311358960803E-2</v>
      </c>
      <c r="AE349" s="17"/>
      <c r="AF349" s="17" t="s">
        <v>77</v>
      </c>
      <c r="AG349" s="17">
        <v>6.3582099317557705E-2</v>
      </c>
      <c r="AH349" s="17">
        <v>4.6779112727597598E-2</v>
      </c>
      <c r="AI349" s="17"/>
      <c r="AJ349" s="17">
        <v>1.9594735128279799E-2</v>
      </c>
      <c r="AK349" s="17">
        <v>3.0673188287369701E-2</v>
      </c>
      <c r="AL349" s="17">
        <v>0.142530319608595</v>
      </c>
      <c r="AM349" s="17"/>
      <c r="AN349" s="17">
        <v>2.2873644110430399E-2</v>
      </c>
      <c r="AO349" s="17">
        <v>1.1814629857564599E-2</v>
      </c>
      <c r="AP349" s="17">
        <v>1.17108891477536E-2</v>
      </c>
      <c r="AQ349" s="17">
        <v>0.10583035773505001</v>
      </c>
      <c r="AR349" s="17"/>
      <c r="AS349" s="17">
        <v>2.5559122373238301E-2</v>
      </c>
      <c r="AT349" s="17">
        <v>9.0774963532160399E-2</v>
      </c>
    </row>
    <row r="350" spans="2:46" x14ac:dyDescent="0.5">
      <c r="B350" t="s">
        <v>93</v>
      </c>
      <c r="C350" s="17">
        <v>0.69434762906061298</v>
      </c>
      <c r="D350" s="17">
        <v>0.70495176974488805</v>
      </c>
      <c r="E350" s="17">
        <v>0.68452420813692005</v>
      </c>
      <c r="F350" s="17"/>
      <c r="G350" s="17">
        <v>0.67658266951105295</v>
      </c>
      <c r="H350" s="17">
        <v>0.68742124397565796</v>
      </c>
      <c r="I350" s="17">
        <v>0.72265380641773203</v>
      </c>
      <c r="J350" s="17">
        <v>0.66019960069906503</v>
      </c>
      <c r="K350" s="17">
        <v>0.69980330844912297</v>
      </c>
      <c r="L350" s="17">
        <v>0.72063435876544202</v>
      </c>
      <c r="M350" s="17">
        <v>0.64570002999425302</v>
      </c>
      <c r="N350" s="17">
        <v>0.65841800700757203</v>
      </c>
      <c r="O350" s="17">
        <v>0.78253138528831201</v>
      </c>
      <c r="P350" s="17">
        <v>0.65046713961278702</v>
      </c>
      <c r="Q350" s="17">
        <v>0.69426418831496195</v>
      </c>
      <c r="R350" s="17">
        <v>0.70194093834888505</v>
      </c>
      <c r="S350" s="17"/>
      <c r="T350" s="17">
        <v>0.76466760422713098</v>
      </c>
      <c r="U350" s="17">
        <v>0.72319299466940101</v>
      </c>
      <c r="V350" s="17">
        <v>0.68674122545865102</v>
      </c>
      <c r="W350" s="17">
        <v>0.60050842237364799</v>
      </c>
      <c r="X350" s="17"/>
      <c r="Y350" s="17">
        <v>0.64812647973722004</v>
      </c>
      <c r="Z350" s="17">
        <v>0.68888467572463696</v>
      </c>
      <c r="AA350" s="17">
        <v>0.740209588308545</v>
      </c>
      <c r="AB350" s="17">
        <v>0.72399199463812303</v>
      </c>
      <c r="AC350" s="17">
        <v>0.64565644911944398</v>
      </c>
      <c r="AD350" s="17">
        <v>0.69339671795227298</v>
      </c>
      <c r="AE350" s="17"/>
      <c r="AF350" s="17" t="s">
        <v>77</v>
      </c>
      <c r="AG350" s="17">
        <v>0.59633381174616296</v>
      </c>
      <c r="AH350" s="17">
        <v>0.70047728817443</v>
      </c>
      <c r="AI350" s="17"/>
      <c r="AJ350" s="17">
        <v>0.75502409476062404</v>
      </c>
      <c r="AK350" s="17">
        <v>0.67994330630759003</v>
      </c>
      <c r="AL350" s="17">
        <v>0.54397561245005099</v>
      </c>
      <c r="AM350" s="17"/>
      <c r="AN350" s="17">
        <v>0.73354624483452202</v>
      </c>
      <c r="AO350" s="17">
        <v>0.72863407397819602</v>
      </c>
      <c r="AP350" s="17">
        <v>0.84370833916462895</v>
      </c>
      <c r="AQ350" s="17">
        <v>0.56282359187522502</v>
      </c>
      <c r="AR350" s="17"/>
      <c r="AS350" s="17">
        <v>0.72170351545182698</v>
      </c>
      <c r="AT350" s="17">
        <v>0.72444872734969001</v>
      </c>
    </row>
    <row r="351" spans="2:46" x14ac:dyDescent="0.5">
      <c r="B351" t="s">
        <v>94</v>
      </c>
      <c r="C351" s="17">
        <v>8.3900435525380901E-2</v>
      </c>
      <c r="D351" s="17">
        <v>7.8365943372275093E-2</v>
      </c>
      <c r="E351" s="17">
        <v>8.9806858149794805E-2</v>
      </c>
      <c r="F351" s="17"/>
      <c r="G351" s="17">
        <v>8.2052177279800201E-2</v>
      </c>
      <c r="H351" s="17">
        <v>9.2524093567045301E-2</v>
      </c>
      <c r="I351" s="17">
        <v>7.0924819201409903E-2</v>
      </c>
      <c r="J351" s="17">
        <v>0.133992607751414</v>
      </c>
      <c r="K351" s="17">
        <v>0.10210382877347</v>
      </c>
      <c r="L351" s="17">
        <v>4.2139129609535801E-2</v>
      </c>
      <c r="M351" s="17">
        <v>8.8242301134402401E-2</v>
      </c>
      <c r="N351" s="17">
        <v>9.2951178734167902E-2</v>
      </c>
      <c r="O351" s="17">
        <v>6.8276296223799396E-2</v>
      </c>
      <c r="P351" s="17">
        <v>9.1726381349937297E-2</v>
      </c>
      <c r="Q351" s="17">
        <v>6.4414171078920807E-2</v>
      </c>
      <c r="R351" s="17">
        <v>8.5170401293020698E-2</v>
      </c>
      <c r="S351" s="17"/>
      <c r="T351" s="17">
        <v>5.5705204273351197E-2</v>
      </c>
      <c r="U351" s="17">
        <v>8.5517295690201195E-2</v>
      </c>
      <c r="V351" s="17">
        <v>9.3755051931260505E-2</v>
      </c>
      <c r="W351" s="17">
        <v>0.102021251581409</v>
      </c>
      <c r="X351" s="17"/>
      <c r="Y351" s="17">
        <v>0.10358280664915</v>
      </c>
      <c r="Z351" s="17">
        <v>9.6437281252966106E-2</v>
      </c>
      <c r="AA351" s="17">
        <v>8.01831076024207E-2</v>
      </c>
      <c r="AB351" s="17">
        <v>7.8527777375695995E-2</v>
      </c>
      <c r="AC351" s="17">
        <v>6.5872831925204198E-2</v>
      </c>
      <c r="AD351" s="17">
        <v>5.2836800109392699E-2</v>
      </c>
      <c r="AE351" s="17"/>
      <c r="AF351" s="17" t="s">
        <v>77</v>
      </c>
      <c r="AG351" s="17">
        <v>8.5424151388860406E-2</v>
      </c>
      <c r="AH351" s="17">
        <v>8.3805144278846902E-2</v>
      </c>
      <c r="AI351" s="17"/>
      <c r="AJ351" s="17">
        <v>7.7998687472786501E-2</v>
      </c>
      <c r="AK351" s="17">
        <v>0.11162835376984299</v>
      </c>
      <c r="AL351" s="17">
        <v>7.0917583635232498E-2</v>
      </c>
      <c r="AM351" s="17"/>
      <c r="AN351" s="17">
        <v>8.0642065531526599E-2</v>
      </c>
      <c r="AO351" s="17">
        <v>0.10110565484106</v>
      </c>
      <c r="AP351" s="17">
        <v>4.9314052133620001E-2</v>
      </c>
      <c r="AQ351" s="17">
        <v>9.5092985156315396E-2</v>
      </c>
      <c r="AR351" s="17"/>
      <c r="AS351" s="17">
        <v>7.4392779012078497E-2</v>
      </c>
      <c r="AT351" s="17">
        <v>4.2393148458316599E-2</v>
      </c>
    </row>
    <row r="352" spans="2:46" x14ac:dyDescent="0.5">
      <c r="B352" t="s">
        <v>95</v>
      </c>
      <c r="C352" s="17">
        <v>0.61044719353523202</v>
      </c>
      <c r="D352" s="17">
        <v>0.62658582637261295</v>
      </c>
      <c r="E352" s="17">
        <v>0.594717349987125</v>
      </c>
      <c r="F352" s="17"/>
      <c r="G352" s="17">
        <v>0.59453049223125298</v>
      </c>
      <c r="H352" s="17">
        <v>0.59489715040861302</v>
      </c>
      <c r="I352" s="17">
        <v>0.651728987216322</v>
      </c>
      <c r="J352" s="17">
        <v>0.52620699294765105</v>
      </c>
      <c r="K352" s="17">
        <v>0.59769947967565296</v>
      </c>
      <c r="L352" s="17">
        <v>0.67849522915590599</v>
      </c>
      <c r="M352" s="17">
        <v>0.55745772885985101</v>
      </c>
      <c r="N352" s="17">
        <v>0.565466828273405</v>
      </c>
      <c r="O352" s="17">
        <v>0.71425508906451196</v>
      </c>
      <c r="P352" s="17">
        <v>0.55874075826284997</v>
      </c>
      <c r="Q352" s="17">
        <v>0.62985001723604095</v>
      </c>
      <c r="R352" s="17">
        <v>0.61677053705586404</v>
      </c>
      <c r="S352" s="17"/>
      <c r="T352" s="17">
        <v>0.70896239995377897</v>
      </c>
      <c r="U352" s="17">
        <v>0.63767569897919996</v>
      </c>
      <c r="V352" s="17">
        <v>0.59298617352739103</v>
      </c>
      <c r="W352" s="17">
        <v>0.49848717079223998</v>
      </c>
      <c r="X352" s="17"/>
      <c r="Y352" s="17">
        <v>0.54454367308806995</v>
      </c>
      <c r="Z352" s="17">
        <v>0.59244739447167105</v>
      </c>
      <c r="AA352" s="17">
        <v>0.66002648070612402</v>
      </c>
      <c r="AB352" s="17">
        <v>0.64546421726242698</v>
      </c>
      <c r="AC352" s="17">
        <v>0.57978361719423999</v>
      </c>
      <c r="AD352" s="17">
        <v>0.64055991784288002</v>
      </c>
      <c r="AE352" s="17"/>
      <c r="AF352" s="17" t="s">
        <v>77</v>
      </c>
      <c r="AG352" s="17">
        <v>0.51090966035730201</v>
      </c>
      <c r="AH352" s="17">
        <v>0.616672143895583</v>
      </c>
      <c r="AI352" s="17"/>
      <c r="AJ352" s="17">
        <v>0.677025407287837</v>
      </c>
      <c r="AK352" s="17">
        <v>0.568314952537748</v>
      </c>
      <c r="AL352" s="17">
        <v>0.47305802881481801</v>
      </c>
      <c r="AM352" s="17"/>
      <c r="AN352" s="17">
        <v>0.65290417930299505</v>
      </c>
      <c r="AO352" s="17">
        <v>0.62752841913713597</v>
      </c>
      <c r="AP352" s="17">
        <v>0.79439428703100901</v>
      </c>
      <c r="AQ352" s="17">
        <v>0.46773060671890998</v>
      </c>
      <c r="AR352" s="17"/>
      <c r="AS352" s="17">
        <v>0.64731073643974901</v>
      </c>
      <c r="AT352" s="17">
        <v>0.68205557889137403</v>
      </c>
    </row>
    <row r="353" spans="2:46" x14ac:dyDescent="0.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row>
    <row r="354" spans="2:46" x14ac:dyDescent="0.5">
      <c r="B354" s="6" t="s">
        <v>234</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row>
    <row r="355" spans="2:46" x14ac:dyDescent="0.5">
      <c r="B355" s="24" t="s">
        <v>97</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row>
    <row r="356" spans="2:46" x14ac:dyDescent="0.5">
      <c r="B356" t="s">
        <v>226</v>
      </c>
      <c r="C356" s="17">
        <v>0.190761901303622</v>
      </c>
      <c r="D356" s="17">
        <v>0.14455604089542201</v>
      </c>
      <c r="E356" s="17">
        <v>0.23417744830495599</v>
      </c>
      <c r="F356" s="17"/>
      <c r="G356" s="17">
        <v>0.164867474069856</v>
      </c>
      <c r="H356" s="17">
        <v>0.17641710714446299</v>
      </c>
      <c r="I356" s="17">
        <v>0.19004895171778499</v>
      </c>
      <c r="J356" s="17">
        <v>0.184877787859269</v>
      </c>
      <c r="K356" s="17">
        <v>0.23225280602361001</v>
      </c>
      <c r="L356" s="17">
        <v>0.136827944681611</v>
      </c>
      <c r="M356" s="17">
        <v>0.22302936832526801</v>
      </c>
      <c r="N356" s="17">
        <v>0.162568134385323</v>
      </c>
      <c r="O356" s="17">
        <v>0.19917017395765199</v>
      </c>
      <c r="P356" s="17">
        <v>0.19794324063996799</v>
      </c>
      <c r="Q356" s="17">
        <v>0.26734947068971499</v>
      </c>
      <c r="R356" s="17">
        <v>0.251119760738859</v>
      </c>
      <c r="S356" s="17"/>
      <c r="T356" s="17">
        <v>0.120626849789844</v>
      </c>
      <c r="U356" s="17">
        <v>0.194258824099349</v>
      </c>
      <c r="V356" s="17">
        <v>0.18471643706431701</v>
      </c>
      <c r="W356" s="17">
        <v>0.263095063474935</v>
      </c>
      <c r="X356" s="17"/>
      <c r="Y356" s="17">
        <v>0.16540762898161901</v>
      </c>
      <c r="Z356" s="17">
        <v>0.195727989154034</v>
      </c>
      <c r="AA356" s="17">
        <v>0.22921432125207</v>
      </c>
      <c r="AB356" s="17">
        <v>0.19435700316118401</v>
      </c>
      <c r="AC356" s="17">
        <v>0.182339384648214</v>
      </c>
      <c r="AD356" s="17">
        <v>9.9826728457578603E-2</v>
      </c>
      <c r="AE356" s="17"/>
      <c r="AF356" s="17" t="s">
        <v>77</v>
      </c>
      <c r="AG356" s="17">
        <v>9.2666555459478994E-2</v>
      </c>
      <c r="AH356" s="17">
        <v>0.19689665910769399</v>
      </c>
      <c r="AI356" s="17"/>
      <c r="AJ356" s="17">
        <v>0.16164009062305601</v>
      </c>
      <c r="AK356" s="17">
        <v>0.23026379853304799</v>
      </c>
      <c r="AL356" s="17">
        <v>0.22875782228071501</v>
      </c>
      <c r="AM356" s="17"/>
      <c r="AN356" s="17">
        <v>0.199894846692795</v>
      </c>
      <c r="AO356" s="17">
        <v>0.12647496182819701</v>
      </c>
      <c r="AP356" s="17">
        <v>0.104707213734698</v>
      </c>
      <c r="AQ356" s="17">
        <v>0.24242666023163401</v>
      </c>
      <c r="AR356" s="17"/>
      <c r="AS356" s="17">
        <v>0.20262333245754799</v>
      </c>
      <c r="AT356" s="17">
        <v>0.23102098202351401</v>
      </c>
    </row>
    <row r="357" spans="2:46" x14ac:dyDescent="0.5">
      <c r="B357" t="s">
        <v>227</v>
      </c>
      <c r="C357" s="17">
        <v>0.266268247766971</v>
      </c>
      <c r="D357" s="17">
        <v>0.26408833718246999</v>
      </c>
      <c r="E357" s="17">
        <v>0.26853658394386598</v>
      </c>
      <c r="F357" s="17"/>
      <c r="G357" s="17">
        <v>0.255218700256649</v>
      </c>
      <c r="H357" s="17">
        <v>0.266330974069521</v>
      </c>
      <c r="I357" s="17">
        <v>0.25090250642737599</v>
      </c>
      <c r="J357" s="17">
        <v>0.296883227330975</v>
      </c>
      <c r="K357" s="17">
        <v>0.27454691088254102</v>
      </c>
      <c r="L357" s="17">
        <v>0.24775300801063099</v>
      </c>
      <c r="M357" s="17">
        <v>0.244166838135359</v>
      </c>
      <c r="N357" s="17">
        <v>0.28306505754901401</v>
      </c>
      <c r="O357" s="17">
        <v>0.31980879509189902</v>
      </c>
      <c r="P357" s="17">
        <v>0.244358867354834</v>
      </c>
      <c r="Q357" s="17">
        <v>0.24081081972113799</v>
      </c>
      <c r="R357" s="17">
        <v>0.258231157401064</v>
      </c>
      <c r="S357" s="17"/>
      <c r="T357" s="17">
        <v>0.26321922192005198</v>
      </c>
      <c r="U357" s="17">
        <v>0.27362591247550999</v>
      </c>
      <c r="V357" s="17">
        <v>0.28722338675495801</v>
      </c>
      <c r="W357" s="17">
        <v>0.24489909702051499</v>
      </c>
      <c r="X357" s="17"/>
      <c r="Y357" s="17">
        <v>0.220303309446473</v>
      </c>
      <c r="Z357" s="17">
        <v>0.32787883712697702</v>
      </c>
      <c r="AA357" s="17">
        <v>0.290062109228655</v>
      </c>
      <c r="AB357" s="17">
        <v>0.27633818234091001</v>
      </c>
      <c r="AC357" s="17">
        <v>0.205959286054376</v>
      </c>
      <c r="AD357" s="17">
        <v>0.18988982721741199</v>
      </c>
      <c r="AE357" s="17"/>
      <c r="AF357" s="17" t="s">
        <v>77</v>
      </c>
      <c r="AG357" s="17">
        <v>0.178503688029718</v>
      </c>
      <c r="AH357" s="17">
        <v>0.27175693138529899</v>
      </c>
      <c r="AI357" s="17"/>
      <c r="AJ357" s="17">
        <v>0.29351978672868501</v>
      </c>
      <c r="AK357" s="17">
        <v>0.26849265298351199</v>
      </c>
      <c r="AL357" s="17">
        <v>0.18961470458973101</v>
      </c>
      <c r="AM357" s="17"/>
      <c r="AN357" s="17">
        <v>0.29125254205197798</v>
      </c>
      <c r="AO357" s="17">
        <v>0.23597298170495401</v>
      </c>
      <c r="AP357" s="17">
        <v>0.25297630955051797</v>
      </c>
      <c r="AQ357" s="17">
        <v>0.25314139856617801</v>
      </c>
      <c r="AR357" s="17"/>
      <c r="AS357" s="17">
        <v>0.24621757032903699</v>
      </c>
      <c r="AT357" s="17">
        <v>0.23823152684815799</v>
      </c>
    </row>
    <row r="358" spans="2:46" x14ac:dyDescent="0.5">
      <c r="B358" t="s">
        <v>228</v>
      </c>
      <c r="C358" s="17">
        <v>0.26578760428685999</v>
      </c>
      <c r="D358" s="17">
        <v>0.27041920974315597</v>
      </c>
      <c r="E358" s="17">
        <v>0.26309593143277599</v>
      </c>
      <c r="F358" s="17"/>
      <c r="G358" s="17">
        <v>0.31779507188421802</v>
      </c>
      <c r="H358" s="17">
        <v>0.27808092791439698</v>
      </c>
      <c r="I358" s="17">
        <v>0.27063116669624598</v>
      </c>
      <c r="J358" s="17">
        <v>0.22843640097361001</v>
      </c>
      <c r="K358" s="17">
        <v>0.24659036242889501</v>
      </c>
      <c r="L358" s="17">
        <v>0.324953724966135</v>
      </c>
      <c r="M358" s="17">
        <v>0.23921311971044401</v>
      </c>
      <c r="N358" s="17">
        <v>0.24835882368697701</v>
      </c>
      <c r="O358" s="17">
        <v>0.230877045929194</v>
      </c>
      <c r="P358" s="17">
        <v>0.23134043187650299</v>
      </c>
      <c r="Q358" s="17">
        <v>0.231295371234677</v>
      </c>
      <c r="R358" s="17">
        <v>0.25823862159730798</v>
      </c>
      <c r="S358" s="17"/>
      <c r="T358" s="17">
        <v>0.26921470993211899</v>
      </c>
      <c r="U358" s="17">
        <v>0.26405118297477698</v>
      </c>
      <c r="V358" s="17">
        <v>0.26481651300599601</v>
      </c>
      <c r="W358" s="17">
        <v>0.26241302955763901</v>
      </c>
      <c r="X358" s="17"/>
      <c r="Y358" s="17">
        <v>0.32140427839005098</v>
      </c>
      <c r="Z358" s="17">
        <v>0.21366198392133401</v>
      </c>
      <c r="AA358" s="17">
        <v>0.25982045175153701</v>
      </c>
      <c r="AB358" s="17">
        <v>0.253144941625285</v>
      </c>
      <c r="AC358" s="17">
        <v>0.28820101503016998</v>
      </c>
      <c r="AD358" s="17">
        <v>0.31100243624222101</v>
      </c>
      <c r="AE358" s="17"/>
      <c r="AF358" s="17" t="s">
        <v>77</v>
      </c>
      <c r="AG358" s="17">
        <v>0.39619185094817799</v>
      </c>
      <c r="AH358" s="17">
        <v>0.25763228903713697</v>
      </c>
      <c r="AI358" s="17"/>
      <c r="AJ358" s="17">
        <v>0.245733485184677</v>
      </c>
      <c r="AK358" s="17">
        <v>0.27558714014580199</v>
      </c>
      <c r="AL358" s="17">
        <v>0.31020276028676702</v>
      </c>
      <c r="AM358" s="17"/>
      <c r="AN358" s="17">
        <v>0.26646636721637301</v>
      </c>
      <c r="AO358" s="17">
        <v>0.35478565490631198</v>
      </c>
      <c r="AP358" s="17">
        <v>0.21266122657978001</v>
      </c>
      <c r="AQ358" s="17">
        <v>0.254735398011745</v>
      </c>
      <c r="AR358" s="17"/>
      <c r="AS358" s="17">
        <v>0.27935505933022298</v>
      </c>
      <c r="AT358" s="17">
        <v>0.227346468077817</v>
      </c>
    </row>
    <row r="359" spans="2:46" x14ac:dyDescent="0.5">
      <c r="B359" t="s">
        <v>229</v>
      </c>
      <c r="C359" s="17">
        <v>0.153158905368387</v>
      </c>
      <c r="D359" s="17">
        <v>0.179493064418069</v>
      </c>
      <c r="E359" s="17">
        <v>0.12791016700174199</v>
      </c>
      <c r="F359" s="17"/>
      <c r="G359" s="17">
        <v>0.149119821433712</v>
      </c>
      <c r="H359" s="17">
        <v>0.13531013259476801</v>
      </c>
      <c r="I359" s="17">
        <v>0.15167455742708699</v>
      </c>
      <c r="J359" s="17">
        <v>0.17822654305480601</v>
      </c>
      <c r="K359" s="17">
        <v>0.13401639194126799</v>
      </c>
      <c r="L359" s="17">
        <v>0.177514642000383</v>
      </c>
      <c r="M359" s="17">
        <v>0.154455908530026</v>
      </c>
      <c r="N359" s="17">
        <v>0.115443687639326</v>
      </c>
      <c r="O359" s="17">
        <v>0.14435848765225501</v>
      </c>
      <c r="P359" s="17">
        <v>0.19041543237521599</v>
      </c>
      <c r="Q359" s="17">
        <v>0.13917235519064999</v>
      </c>
      <c r="R359" s="17">
        <v>0.147321142114376</v>
      </c>
      <c r="S359" s="17"/>
      <c r="T359" s="17">
        <v>0.20637901904707501</v>
      </c>
      <c r="U359" s="17">
        <v>0.15876300440414501</v>
      </c>
      <c r="V359" s="17">
        <v>0.14135319206687899</v>
      </c>
      <c r="W359" s="17">
        <v>0.10548813039754799</v>
      </c>
      <c r="X359" s="17"/>
      <c r="Y359" s="17">
        <v>0.14427452706109201</v>
      </c>
      <c r="Z359" s="17">
        <v>0.15500305813075399</v>
      </c>
      <c r="AA359" s="17">
        <v>0.12681291467247999</v>
      </c>
      <c r="AB359" s="17">
        <v>0.15889105433061901</v>
      </c>
      <c r="AC359" s="17">
        <v>0.17335466101421901</v>
      </c>
      <c r="AD359" s="17">
        <v>0.207623212752964</v>
      </c>
      <c r="AE359" s="17"/>
      <c r="AF359" s="17" t="s">
        <v>77</v>
      </c>
      <c r="AG359" s="17">
        <v>0.15226308369747599</v>
      </c>
      <c r="AH359" s="17">
        <v>0.15321492891302499</v>
      </c>
      <c r="AI359" s="17"/>
      <c r="AJ359" s="17">
        <v>0.19066249087213399</v>
      </c>
      <c r="AK359" s="17">
        <v>0.133743708917408</v>
      </c>
      <c r="AL359" s="17">
        <v>7.1239212750544206E-2</v>
      </c>
      <c r="AM359" s="17"/>
      <c r="AN359" s="17">
        <v>0.16486285281402499</v>
      </c>
      <c r="AO359" s="17">
        <v>0.16953943546266101</v>
      </c>
      <c r="AP359" s="17">
        <v>0.25280336765964601</v>
      </c>
      <c r="AQ359" s="17">
        <v>8.3032036923600103E-2</v>
      </c>
      <c r="AR359" s="17"/>
      <c r="AS359" s="17">
        <v>0.17695744312363701</v>
      </c>
      <c r="AT359" s="17">
        <v>0.19547004873697599</v>
      </c>
    </row>
    <row r="360" spans="2:46" x14ac:dyDescent="0.5">
      <c r="B360" t="s">
        <v>230</v>
      </c>
      <c r="C360" s="17">
        <v>7.7901247044255606E-2</v>
      </c>
      <c r="D360" s="17">
        <v>0.10187860281981299</v>
      </c>
      <c r="E360" s="17">
        <v>5.5269830131497201E-2</v>
      </c>
      <c r="F360" s="17"/>
      <c r="G360" s="17">
        <v>8.4058454302784497E-2</v>
      </c>
      <c r="H360" s="17">
        <v>9.7972119806042299E-2</v>
      </c>
      <c r="I360" s="17">
        <v>6.75561987117657E-2</v>
      </c>
      <c r="J360" s="17">
        <v>5.5691958870062098E-2</v>
      </c>
      <c r="K360" s="17">
        <v>7.7105739610959706E-2</v>
      </c>
      <c r="L360" s="17">
        <v>7.1940708007506904E-2</v>
      </c>
      <c r="M360" s="17">
        <v>8.7705077940612497E-2</v>
      </c>
      <c r="N360" s="17">
        <v>8.1425348397920594E-2</v>
      </c>
      <c r="O360" s="17">
        <v>7.4672473458987698E-2</v>
      </c>
      <c r="P360" s="17">
        <v>8.7209359528354097E-2</v>
      </c>
      <c r="Q360" s="17">
        <v>5.8040955282297198E-2</v>
      </c>
      <c r="R360" s="17">
        <v>5.95591343303776E-2</v>
      </c>
      <c r="S360" s="17"/>
      <c r="T360" s="17">
        <v>0.12233098689877001</v>
      </c>
      <c r="U360" s="17">
        <v>6.05826427790895E-2</v>
      </c>
      <c r="V360" s="17">
        <v>8.7413532443687297E-2</v>
      </c>
      <c r="W360" s="17">
        <v>4.2095256915733299E-2</v>
      </c>
      <c r="X360" s="17"/>
      <c r="Y360" s="17">
        <v>6.4203371532240497E-2</v>
      </c>
      <c r="Z360" s="17">
        <v>6.2473715628645399E-2</v>
      </c>
      <c r="AA360" s="17">
        <v>5.3866691974700502E-2</v>
      </c>
      <c r="AB360" s="17">
        <v>8.1751655573915005E-2</v>
      </c>
      <c r="AC360" s="17">
        <v>0.12588435493498301</v>
      </c>
      <c r="AD360" s="17">
        <v>0.14095363843457701</v>
      </c>
      <c r="AE360" s="17"/>
      <c r="AF360" s="17" t="s">
        <v>77</v>
      </c>
      <c r="AG360" s="17">
        <v>0.137859745439743</v>
      </c>
      <c r="AH360" s="17">
        <v>7.4151519034360694E-2</v>
      </c>
      <c r="AI360" s="17"/>
      <c r="AJ360" s="17">
        <v>9.1054028850481597E-2</v>
      </c>
      <c r="AK360" s="17">
        <v>7.12340868299597E-2</v>
      </c>
      <c r="AL360" s="17">
        <v>4.9022610609615803E-2</v>
      </c>
      <c r="AM360" s="17"/>
      <c r="AN360" s="17">
        <v>6.3498525872842895E-2</v>
      </c>
      <c r="AO360" s="17">
        <v>9.6381941356653095E-2</v>
      </c>
      <c r="AP360" s="17">
        <v>0.16611335920544601</v>
      </c>
      <c r="AQ360" s="17">
        <v>4.9523196496944998E-2</v>
      </c>
      <c r="AR360" s="17"/>
      <c r="AS360" s="17">
        <v>7.7793562288245799E-2</v>
      </c>
      <c r="AT360" s="17">
        <v>4.8643258009147899E-2</v>
      </c>
    </row>
    <row r="361" spans="2:46" x14ac:dyDescent="0.5">
      <c r="B361" t="s">
        <v>184</v>
      </c>
      <c r="C361" s="17">
        <v>4.6122094229905E-2</v>
      </c>
      <c r="D361" s="17">
        <v>3.95647449410702E-2</v>
      </c>
      <c r="E361" s="17">
        <v>5.1010039185162698E-2</v>
      </c>
      <c r="F361" s="17"/>
      <c r="G361" s="17">
        <v>2.89404780527804E-2</v>
      </c>
      <c r="H361" s="17">
        <v>4.5888738470808203E-2</v>
      </c>
      <c r="I361" s="17">
        <v>6.9186619019740103E-2</v>
      </c>
      <c r="J361" s="17">
        <v>5.5884081911277798E-2</v>
      </c>
      <c r="K361" s="17">
        <v>3.5487789112725703E-2</v>
      </c>
      <c r="L361" s="17">
        <v>4.1009972333732103E-2</v>
      </c>
      <c r="M361" s="17">
        <v>5.1429687358291197E-2</v>
      </c>
      <c r="N361" s="17">
        <v>0.109138948341439</v>
      </c>
      <c r="O361" s="17">
        <v>3.11130239100131E-2</v>
      </c>
      <c r="P361" s="17">
        <v>4.8732668225124599E-2</v>
      </c>
      <c r="Q361" s="17">
        <v>6.3331027881522201E-2</v>
      </c>
      <c r="R361" s="17">
        <v>2.5530183818014699E-2</v>
      </c>
      <c r="S361" s="17"/>
      <c r="T361" s="17">
        <v>1.8229212412140601E-2</v>
      </c>
      <c r="U361" s="17">
        <v>4.8718433267130899E-2</v>
      </c>
      <c r="V361" s="17">
        <v>3.4476938664162099E-2</v>
      </c>
      <c r="W361" s="17">
        <v>8.2009422633630397E-2</v>
      </c>
      <c r="X361" s="17"/>
      <c r="Y361" s="17">
        <v>8.4406884588524994E-2</v>
      </c>
      <c r="Z361" s="17">
        <v>4.5254416038254502E-2</v>
      </c>
      <c r="AA361" s="17">
        <v>4.0223511120558303E-2</v>
      </c>
      <c r="AB361" s="17">
        <v>3.5517162968086401E-2</v>
      </c>
      <c r="AC361" s="17">
        <v>2.42612983180376E-2</v>
      </c>
      <c r="AD361" s="17">
        <v>5.0704156895247703E-2</v>
      </c>
      <c r="AE361" s="17"/>
      <c r="AF361" s="17" t="s">
        <v>77</v>
      </c>
      <c r="AG361" s="17">
        <v>4.2515076425406598E-2</v>
      </c>
      <c r="AH361" s="17">
        <v>4.6347672522484999E-2</v>
      </c>
      <c r="AI361" s="17"/>
      <c r="AJ361" s="17">
        <v>1.7390117740966701E-2</v>
      </c>
      <c r="AK361" s="17">
        <v>2.06786125902703E-2</v>
      </c>
      <c r="AL361" s="17">
        <v>0.15116288948262599</v>
      </c>
      <c r="AM361" s="17"/>
      <c r="AN361" s="17">
        <v>1.40248653519862E-2</v>
      </c>
      <c r="AO361" s="17">
        <v>1.6845024741223399E-2</v>
      </c>
      <c r="AP361" s="17">
        <v>1.07385232699114E-2</v>
      </c>
      <c r="AQ361" s="17">
        <v>0.11714130976989801</v>
      </c>
      <c r="AR361" s="17"/>
      <c r="AS361" s="17">
        <v>1.7053032471308599E-2</v>
      </c>
      <c r="AT361" s="17">
        <v>5.92877163043872E-2</v>
      </c>
    </row>
    <row r="362" spans="2:46" x14ac:dyDescent="0.5">
      <c r="B362" t="s">
        <v>93</v>
      </c>
      <c r="C362" s="17">
        <v>0.45703014907059297</v>
      </c>
      <c r="D362" s="17">
        <v>0.408644378077892</v>
      </c>
      <c r="E362" s="17">
        <v>0.50271403224882205</v>
      </c>
      <c r="F362" s="17"/>
      <c r="G362" s="17">
        <v>0.42008617432650502</v>
      </c>
      <c r="H362" s="17">
        <v>0.44274808121398401</v>
      </c>
      <c r="I362" s="17">
        <v>0.44095145814516101</v>
      </c>
      <c r="J362" s="17">
        <v>0.481761015190244</v>
      </c>
      <c r="K362" s="17">
        <v>0.506799716906151</v>
      </c>
      <c r="L362" s="17">
        <v>0.38458095269224302</v>
      </c>
      <c r="M362" s="17">
        <v>0.46719620646062698</v>
      </c>
      <c r="N362" s="17">
        <v>0.44563319193433698</v>
      </c>
      <c r="O362" s="17">
        <v>0.51897896904954999</v>
      </c>
      <c r="P362" s="17">
        <v>0.44230210799480202</v>
      </c>
      <c r="Q362" s="17">
        <v>0.50816029041085298</v>
      </c>
      <c r="R362" s="17">
        <v>0.50935091813992295</v>
      </c>
      <c r="S362" s="17"/>
      <c r="T362" s="17">
        <v>0.38384607170989499</v>
      </c>
      <c r="U362" s="17">
        <v>0.46788473657485802</v>
      </c>
      <c r="V362" s="17">
        <v>0.47193982381927602</v>
      </c>
      <c r="W362" s="17">
        <v>0.50799416049544999</v>
      </c>
      <c r="X362" s="17"/>
      <c r="Y362" s="17">
        <v>0.38571093842809101</v>
      </c>
      <c r="Z362" s="17">
        <v>0.52360682628101196</v>
      </c>
      <c r="AA362" s="17">
        <v>0.51927643048072403</v>
      </c>
      <c r="AB362" s="17">
        <v>0.47069518550209399</v>
      </c>
      <c r="AC362" s="17">
        <v>0.38829867070259</v>
      </c>
      <c r="AD362" s="17">
        <v>0.28971655567499</v>
      </c>
      <c r="AE362" s="17"/>
      <c r="AF362" s="17" t="s">
        <v>77</v>
      </c>
      <c r="AG362" s="17">
        <v>0.27117024348919699</v>
      </c>
      <c r="AH362" s="17">
        <v>0.46865359049299199</v>
      </c>
      <c r="AI362" s="17"/>
      <c r="AJ362" s="17">
        <v>0.45515987735174102</v>
      </c>
      <c r="AK362" s="17">
        <v>0.49875645151655901</v>
      </c>
      <c r="AL362" s="17">
        <v>0.41837252687044701</v>
      </c>
      <c r="AM362" s="17"/>
      <c r="AN362" s="17">
        <v>0.49114738874477298</v>
      </c>
      <c r="AO362" s="17">
        <v>0.36244794353315102</v>
      </c>
      <c r="AP362" s="17">
        <v>0.35768352328521602</v>
      </c>
      <c r="AQ362" s="17">
        <v>0.49556805879781202</v>
      </c>
      <c r="AR362" s="17"/>
      <c r="AS362" s="17">
        <v>0.448840902786586</v>
      </c>
      <c r="AT362" s="17">
        <v>0.46925250887167202</v>
      </c>
    </row>
    <row r="363" spans="2:46" x14ac:dyDescent="0.5">
      <c r="B363" t="s">
        <v>94</v>
      </c>
      <c r="C363" s="17">
        <v>0.23106015241264199</v>
      </c>
      <c r="D363" s="17">
        <v>0.28137166723788198</v>
      </c>
      <c r="E363" s="17">
        <v>0.18317999713323899</v>
      </c>
      <c r="F363" s="17"/>
      <c r="G363" s="17">
        <v>0.23317827573649599</v>
      </c>
      <c r="H363" s="17">
        <v>0.23328225240080999</v>
      </c>
      <c r="I363" s="17">
        <v>0.21923075613885301</v>
      </c>
      <c r="J363" s="17">
        <v>0.23391850192486799</v>
      </c>
      <c r="K363" s="17">
        <v>0.211122131552228</v>
      </c>
      <c r="L363" s="17">
        <v>0.24945535000788999</v>
      </c>
      <c r="M363" s="17">
        <v>0.242160986470638</v>
      </c>
      <c r="N363" s="17">
        <v>0.19686903603724701</v>
      </c>
      <c r="O363" s="17">
        <v>0.21903096111124301</v>
      </c>
      <c r="P363" s="17">
        <v>0.27762479190357098</v>
      </c>
      <c r="Q363" s="17">
        <v>0.19721331047294799</v>
      </c>
      <c r="R363" s="17">
        <v>0.20688027644475401</v>
      </c>
      <c r="S363" s="17"/>
      <c r="T363" s="17">
        <v>0.32871000594584499</v>
      </c>
      <c r="U363" s="17">
        <v>0.21934564718323399</v>
      </c>
      <c r="V363" s="17">
        <v>0.22876672451056601</v>
      </c>
      <c r="W363" s="17">
        <v>0.14758338731328099</v>
      </c>
      <c r="X363" s="17"/>
      <c r="Y363" s="17">
        <v>0.20847789859333299</v>
      </c>
      <c r="Z363" s="17">
        <v>0.2174767737594</v>
      </c>
      <c r="AA363" s="17">
        <v>0.180679606647181</v>
      </c>
      <c r="AB363" s="17">
        <v>0.24064270990453401</v>
      </c>
      <c r="AC363" s="17">
        <v>0.29923901594920199</v>
      </c>
      <c r="AD363" s="17">
        <v>0.348576851187541</v>
      </c>
      <c r="AE363" s="17"/>
      <c r="AF363" s="17" t="s">
        <v>77</v>
      </c>
      <c r="AG363" s="17">
        <v>0.29012282913721898</v>
      </c>
      <c r="AH363" s="17">
        <v>0.227366447947386</v>
      </c>
      <c r="AI363" s="17"/>
      <c r="AJ363" s="17">
        <v>0.28171651972261602</v>
      </c>
      <c r="AK363" s="17">
        <v>0.20497779574736799</v>
      </c>
      <c r="AL363" s="17">
        <v>0.12026182336016</v>
      </c>
      <c r="AM363" s="17"/>
      <c r="AN363" s="17">
        <v>0.22836137868686801</v>
      </c>
      <c r="AO363" s="17">
        <v>0.26592137681931399</v>
      </c>
      <c r="AP363" s="17">
        <v>0.41891672686509202</v>
      </c>
      <c r="AQ363" s="17">
        <v>0.13255523342054501</v>
      </c>
      <c r="AR363" s="17"/>
      <c r="AS363" s="17">
        <v>0.254751005411883</v>
      </c>
      <c r="AT363" s="17">
        <v>0.244113306746124</v>
      </c>
    </row>
    <row r="364" spans="2:46" x14ac:dyDescent="0.5">
      <c r="B364" t="s">
        <v>95</v>
      </c>
      <c r="C364" s="17">
        <v>0.22596999665795001</v>
      </c>
      <c r="D364" s="17">
        <v>0.12727271084000999</v>
      </c>
      <c r="E364" s="17">
        <v>0.31953403511558298</v>
      </c>
      <c r="F364" s="17"/>
      <c r="G364" s="17">
        <v>0.186907898590009</v>
      </c>
      <c r="H364" s="17">
        <v>0.20946582881317399</v>
      </c>
      <c r="I364" s="17">
        <v>0.221720702006308</v>
      </c>
      <c r="J364" s="17">
        <v>0.24784251326537701</v>
      </c>
      <c r="K364" s="17">
        <v>0.29567758535392302</v>
      </c>
      <c r="L364" s="17">
        <v>0.135125602684352</v>
      </c>
      <c r="M364" s="17">
        <v>0.22503521998998899</v>
      </c>
      <c r="N364" s="17">
        <v>0.24876415589709</v>
      </c>
      <c r="O364" s="17">
        <v>0.299948007938308</v>
      </c>
      <c r="P364" s="17">
        <v>0.16467731609123101</v>
      </c>
      <c r="Q364" s="17">
        <v>0.31094697993790599</v>
      </c>
      <c r="R364" s="17">
        <v>0.30247064169517002</v>
      </c>
      <c r="S364" s="17"/>
      <c r="T364" s="17">
        <v>5.5136065764050397E-2</v>
      </c>
      <c r="U364" s="17">
        <v>0.248539089391624</v>
      </c>
      <c r="V364" s="17">
        <v>0.24317309930870901</v>
      </c>
      <c r="W364" s="17">
        <v>0.36041077318216902</v>
      </c>
      <c r="X364" s="17"/>
      <c r="Y364" s="17">
        <v>0.17723303983475799</v>
      </c>
      <c r="Z364" s="17">
        <v>0.30613005252161202</v>
      </c>
      <c r="AA364" s="17">
        <v>0.338596823833543</v>
      </c>
      <c r="AB364" s="17">
        <v>0.23005247559756001</v>
      </c>
      <c r="AC364" s="17">
        <v>8.9059654753388007E-2</v>
      </c>
      <c r="AD364" s="17">
        <v>-5.88602955125508E-2</v>
      </c>
      <c r="AE364" s="17"/>
      <c r="AF364" s="17" t="s">
        <v>77</v>
      </c>
      <c r="AG364" s="17">
        <v>-1.8952585648022002E-2</v>
      </c>
      <c r="AH364" s="17">
        <v>0.24128714254560699</v>
      </c>
      <c r="AI364" s="17"/>
      <c r="AJ364" s="17">
        <v>0.17344335762912499</v>
      </c>
      <c r="AK364" s="17">
        <v>0.29377865576919099</v>
      </c>
      <c r="AL364" s="17">
        <v>0.29811070351028701</v>
      </c>
      <c r="AM364" s="17"/>
      <c r="AN364" s="17">
        <v>0.26278601005790497</v>
      </c>
      <c r="AO364" s="17">
        <v>9.65265667138369E-2</v>
      </c>
      <c r="AP364" s="17">
        <v>-6.12332035798763E-2</v>
      </c>
      <c r="AQ364" s="17">
        <v>0.36301282537726698</v>
      </c>
      <c r="AR364" s="17"/>
      <c r="AS364" s="17">
        <v>0.194089897374703</v>
      </c>
      <c r="AT364" s="17">
        <v>0.225139202125548</v>
      </c>
    </row>
    <row r="365" spans="2:46" x14ac:dyDescent="0.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row>
    <row r="366" spans="2:46" x14ac:dyDescent="0.5">
      <c r="B366" s="6" t="s">
        <v>239</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row>
    <row r="367" spans="2:46" x14ac:dyDescent="0.5">
      <c r="B367" s="24" t="s">
        <v>64</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row>
    <row r="368" spans="2:46" x14ac:dyDescent="0.5">
      <c r="B368" t="s">
        <v>87</v>
      </c>
      <c r="C368" s="17">
        <v>6.2357438492986701E-2</v>
      </c>
      <c r="D368" s="17">
        <v>7.0518946895383405E-2</v>
      </c>
      <c r="E368" s="17">
        <v>5.4772887939401702E-2</v>
      </c>
      <c r="F368" s="17"/>
      <c r="G368" s="17">
        <v>0.122847052842961</v>
      </c>
      <c r="H368" s="17">
        <v>4.2648311162440201E-2</v>
      </c>
      <c r="I368" s="17">
        <v>3.3134888723229797E-2</v>
      </c>
      <c r="J368" s="17">
        <v>6.9079331869747906E-2</v>
      </c>
      <c r="K368" s="17">
        <v>8.9219884363955795E-2</v>
      </c>
      <c r="L368" s="17">
        <v>6.7275169084707806E-2</v>
      </c>
      <c r="M368" s="17">
        <v>4.9435510843984003E-2</v>
      </c>
      <c r="N368" s="17">
        <v>4.7787170489211099E-2</v>
      </c>
      <c r="O368" s="17">
        <v>4.4932639251966597E-2</v>
      </c>
      <c r="P368" s="17">
        <v>3.3842921849735197E-2</v>
      </c>
      <c r="Q368" s="17">
        <v>7.2591391393171306E-2</v>
      </c>
      <c r="R368" s="17">
        <v>3.1974225442067503E-2</v>
      </c>
      <c r="S368" s="17"/>
      <c r="T368" s="17">
        <v>5.86552846654117E-2</v>
      </c>
      <c r="U368" s="17">
        <v>5.34880569346785E-2</v>
      </c>
      <c r="V368" s="17">
        <v>5.3364449815274599E-2</v>
      </c>
      <c r="W368" s="17">
        <v>8.3344803853536001E-2</v>
      </c>
      <c r="X368" s="17"/>
      <c r="Y368" s="17">
        <v>0.117226412181082</v>
      </c>
      <c r="Z368" s="17">
        <v>9.2694113436662298E-2</v>
      </c>
      <c r="AA368" s="17">
        <v>7.6915234234801705E-2</v>
      </c>
      <c r="AB368" s="17">
        <v>5.1516072934543397E-2</v>
      </c>
      <c r="AC368" s="17">
        <v>3.2485849574354901E-2</v>
      </c>
      <c r="AD368" s="17">
        <v>1.8083091305964898E-2</v>
      </c>
      <c r="AE368" s="17"/>
      <c r="AF368" s="17">
        <v>3.9115853842989302E-2</v>
      </c>
      <c r="AG368" s="17">
        <v>2.8686584870594199E-2</v>
      </c>
      <c r="AH368" s="17">
        <v>7.1187982834933994E-2</v>
      </c>
      <c r="AI368" s="17"/>
      <c r="AJ368" s="17">
        <v>7.4344011767246101E-2</v>
      </c>
      <c r="AK368" s="17">
        <v>8.3213766003042894E-2</v>
      </c>
      <c r="AL368" s="17">
        <v>3.7577190804112398E-2</v>
      </c>
      <c r="AM368" s="17"/>
      <c r="AN368" s="17">
        <v>5.8063520305798103E-2</v>
      </c>
      <c r="AO368" s="17">
        <v>5.9880577268775603E-2</v>
      </c>
      <c r="AP368" s="17">
        <v>6.7944605984557996E-2</v>
      </c>
      <c r="AQ368" s="17">
        <v>7.4618709307640793E-2</v>
      </c>
      <c r="AR368" s="17"/>
      <c r="AS368" s="17">
        <v>7.6981654326539306E-2</v>
      </c>
      <c r="AT368" s="17">
        <v>2.1895750201213E-2</v>
      </c>
    </row>
    <row r="369" spans="2:46" x14ac:dyDescent="0.5">
      <c r="B369" t="s">
        <v>166</v>
      </c>
      <c r="C369" s="17">
        <v>0.19802874883236499</v>
      </c>
      <c r="D369" s="17">
        <v>0.22806883950148099</v>
      </c>
      <c r="E369" s="17">
        <v>0.16929781332357499</v>
      </c>
      <c r="F369" s="17"/>
      <c r="G369" s="17">
        <v>0.206391386739953</v>
      </c>
      <c r="H369" s="17">
        <v>0.17802659003923799</v>
      </c>
      <c r="I369" s="17">
        <v>0.194969285818965</v>
      </c>
      <c r="J369" s="17">
        <v>0.176889939839149</v>
      </c>
      <c r="K369" s="17">
        <v>0.21492590606214099</v>
      </c>
      <c r="L369" s="17">
        <v>0.23586088653112799</v>
      </c>
      <c r="M369" s="17">
        <v>0.16865353684123399</v>
      </c>
      <c r="N369" s="17">
        <v>0.22653760263865699</v>
      </c>
      <c r="O369" s="17">
        <v>0.24226366226351201</v>
      </c>
      <c r="P369" s="17">
        <v>0.173580111192874</v>
      </c>
      <c r="Q369" s="17">
        <v>0.17094423259737501</v>
      </c>
      <c r="R369" s="17">
        <v>0.16045963008838199</v>
      </c>
      <c r="S369" s="17"/>
      <c r="T369" s="17">
        <v>0.20841791726409301</v>
      </c>
      <c r="U369" s="17">
        <v>0.18301672294765201</v>
      </c>
      <c r="V369" s="17">
        <v>0.24273454960980601</v>
      </c>
      <c r="W369" s="17">
        <v>0.16762194472668401</v>
      </c>
      <c r="X369" s="17"/>
      <c r="Y369" s="17">
        <v>0.235961158624622</v>
      </c>
      <c r="Z369" s="17">
        <v>0.28833603559971299</v>
      </c>
      <c r="AA369" s="17">
        <v>0.22608956963683899</v>
      </c>
      <c r="AB369" s="17">
        <v>0.158848745483986</v>
      </c>
      <c r="AC369" s="17">
        <v>0.15324437138751301</v>
      </c>
      <c r="AD369" s="17">
        <v>0.13802431247463101</v>
      </c>
      <c r="AE369" s="17"/>
      <c r="AF369" s="17">
        <v>0.13314873071305999</v>
      </c>
      <c r="AG369" s="17">
        <v>0.18981621047626501</v>
      </c>
      <c r="AH369" s="17">
        <v>0.21731499177769001</v>
      </c>
      <c r="AI369" s="17"/>
      <c r="AJ369" s="17">
        <v>0.23386880877678201</v>
      </c>
      <c r="AK369" s="17">
        <v>0.205662239789622</v>
      </c>
      <c r="AL369" s="17">
        <v>0.15003740691701301</v>
      </c>
      <c r="AM369" s="17"/>
      <c r="AN369" s="17">
        <v>0.19530039439258101</v>
      </c>
      <c r="AO369" s="17">
        <v>0.23462516249544399</v>
      </c>
      <c r="AP369" s="17">
        <v>0.20757976382065699</v>
      </c>
      <c r="AQ369" s="17">
        <v>0.205206363597118</v>
      </c>
      <c r="AR369" s="17"/>
      <c r="AS369" s="17">
        <v>0.22160012906103599</v>
      </c>
      <c r="AT369" s="17">
        <v>6.56909589334259E-2</v>
      </c>
    </row>
    <row r="370" spans="2:46" x14ac:dyDescent="0.5">
      <c r="B370" t="s">
        <v>89</v>
      </c>
      <c r="C370" s="17">
        <v>0.24176886920923199</v>
      </c>
      <c r="D370" s="17">
        <v>0.23346720332563201</v>
      </c>
      <c r="E370" s="17">
        <v>0.249345334231132</v>
      </c>
      <c r="F370" s="17"/>
      <c r="G370" s="17">
        <v>0.23033143724020699</v>
      </c>
      <c r="H370" s="17">
        <v>0.22716112219076801</v>
      </c>
      <c r="I370" s="17">
        <v>0.21147751234918499</v>
      </c>
      <c r="J370" s="17">
        <v>0.302179106771651</v>
      </c>
      <c r="K370" s="17">
        <v>0.183047720096044</v>
      </c>
      <c r="L370" s="17">
        <v>0.24908654370167699</v>
      </c>
      <c r="M370" s="17">
        <v>0.254639142958557</v>
      </c>
      <c r="N370" s="17">
        <v>0.24728925412304301</v>
      </c>
      <c r="O370" s="17">
        <v>0.24275929665170301</v>
      </c>
      <c r="P370" s="17">
        <v>0.23177976839290301</v>
      </c>
      <c r="Q370" s="17">
        <v>0.32963766954160401</v>
      </c>
      <c r="R370" s="17">
        <v>0.21097837578034701</v>
      </c>
      <c r="S370" s="17"/>
      <c r="T370" s="17">
        <v>0.23841402617371199</v>
      </c>
      <c r="U370" s="17">
        <v>0.231529019611872</v>
      </c>
      <c r="V370" s="17">
        <v>0.248404401170841</v>
      </c>
      <c r="W370" s="17">
        <v>0.244635095039103</v>
      </c>
      <c r="X370" s="17"/>
      <c r="Y370" s="17">
        <v>0.23548282677762</v>
      </c>
      <c r="Z370" s="17">
        <v>0.24196209716527101</v>
      </c>
      <c r="AA370" s="17">
        <v>0.208566821091177</v>
      </c>
      <c r="AB370" s="17">
        <v>0.22117857331238899</v>
      </c>
      <c r="AC370" s="17">
        <v>0.247064273245623</v>
      </c>
      <c r="AD370" s="17">
        <v>0.28600758356633399</v>
      </c>
      <c r="AE370" s="17"/>
      <c r="AF370" s="17">
        <v>0.26910226881688498</v>
      </c>
      <c r="AG370" s="17">
        <v>0.26297948032384399</v>
      </c>
      <c r="AH370" s="17">
        <v>0.23253363060271001</v>
      </c>
      <c r="AI370" s="17"/>
      <c r="AJ370" s="17">
        <v>0.23152381941386699</v>
      </c>
      <c r="AK370" s="17">
        <v>0.22752925896203399</v>
      </c>
      <c r="AL370" s="17">
        <v>0.261238230128645</v>
      </c>
      <c r="AM370" s="17"/>
      <c r="AN370" s="17">
        <v>0.227727617443965</v>
      </c>
      <c r="AO370" s="17">
        <v>0.25629331297890501</v>
      </c>
      <c r="AP370" s="17">
        <v>0.24641395163433599</v>
      </c>
      <c r="AQ370" s="17">
        <v>0.237239554555362</v>
      </c>
      <c r="AR370" s="17"/>
      <c r="AS370" s="17">
        <v>0.23332662414723199</v>
      </c>
      <c r="AT370" s="17">
        <v>0.28433019723937097</v>
      </c>
    </row>
    <row r="371" spans="2:46" x14ac:dyDescent="0.5">
      <c r="B371" t="s">
        <v>167</v>
      </c>
      <c r="C371" s="17">
        <v>0.23455388637160299</v>
      </c>
      <c r="D371" s="17">
        <v>0.22414469596807901</v>
      </c>
      <c r="E371" s="17">
        <v>0.24533571948698599</v>
      </c>
      <c r="F371" s="17"/>
      <c r="G371" s="17">
        <v>0.20119387405772399</v>
      </c>
      <c r="H371" s="17">
        <v>0.275009618645564</v>
      </c>
      <c r="I371" s="17">
        <v>0.272250136932919</v>
      </c>
      <c r="J371" s="17">
        <v>0.19364738295957601</v>
      </c>
      <c r="K371" s="17">
        <v>0.23606139165690099</v>
      </c>
      <c r="L371" s="17">
        <v>0.19008887788596701</v>
      </c>
      <c r="M371" s="17">
        <v>0.25174392532815798</v>
      </c>
      <c r="N371" s="17">
        <v>0.26793104191072797</v>
      </c>
      <c r="O371" s="17">
        <v>0.19844824020534499</v>
      </c>
      <c r="P371" s="17">
        <v>0.26781776483172198</v>
      </c>
      <c r="Q371" s="17">
        <v>0.213289233846233</v>
      </c>
      <c r="R371" s="17">
        <v>0.34515561022770702</v>
      </c>
      <c r="S371" s="17"/>
      <c r="T371" s="17">
        <v>0.24498607631316999</v>
      </c>
      <c r="U371" s="17">
        <v>0.23785906719521499</v>
      </c>
      <c r="V371" s="17">
        <v>0.22592358750879599</v>
      </c>
      <c r="W371" s="17">
        <v>0.22898277732611599</v>
      </c>
      <c r="X371" s="17"/>
      <c r="Y371" s="17">
        <v>0.21933290294160401</v>
      </c>
      <c r="Z371" s="17">
        <v>0.17368111183233101</v>
      </c>
      <c r="AA371" s="17">
        <v>0.19310599040673199</v>
      </c>
      <c r="AB371" s="17">
        <v>0.25973498581940402</v>
      </c>
      <c r="AC371" s="17">
        <v>0.245623606234982</v>
      </c>
      <c r="AD371" s="17">
        <v>0.300305746106376</v>
      </c>
      <c r="AE371" s="17"/>
      <c r="AF371" s="17">
        <v>0.28026750413844298</v>
      </c>
      <c r="AG371" s="17">
        <v>0.25992272805911598</v>
      </c>
      <c r="AH371" s="17">
        <v>0.21974039224827899</v>
      </c>
      <c r="AI371" s="17"/>
      <c r="AJ371" s="17">
        <v>0.21684959330450901</v>
      </c>
      <c r="AK371" s="17">
        <v>0.233206187338311</v>
      </c>
      <c r="AL371" s="17">
        <v>0.25710498725603897</v>
      </c>
      <c r="AM371" s="17"/>
      <c r="AN371" s="17">
        <v>0.25173301650664698</v>
      </c>
      <c r="AO371" s="17">
        <v>0.21621482680645199</v>
      </c>
      <c r="AP371" s="17">
        <v>0.22118735219194599</v>
      </c>
      <c r="AQ371" s="17">
        <v>0.22511566799709201</v>
      </c>
      <c r="AR371" s="17"/>
      <c r="AS371" s="17">
        <v>0.213997807762699</v>
      </c>
      <c r="AT371" s="17">
        <v>0.33726543683597499</v>
      </c>
    </row>
    <row r="372" spans="2:46" x14ac:dyDescent="0.5">
      <c r="B372" t="s">
        <v>91</v>
      </c>
      <c r="C372" s="17">
        <v>0.211902092209243</v>
      </c>
      <c r="D372" s="17">
        <v>0.204177319155009</v>
      </c>
      <c r="E372" s="17">
        <v>0.21872491307067701</v>
      </c>
      <c r="F372" s="17"/>
      <c r="G372" s="17">
        <v>0.19282070714608501</v>
      </c>
      <c r="H372" s="17">
        <v>0.21747291894162299</v>
      </c>
      <c r="I372" s="17">
        <v>0.24038397399309999</v>
      </c>
      <c r="J372" s="17">
        <v>0.216626606687432</v>
      </c>
      <c r="K372" s="17">
        <v>0.24793417382557201</v>
      </c>
      <c r="L372" s="17">
        <v>0.21285057048525399</v>
      </c>
      <c r="M372" s="17">
        <v>0.19798752806886299</v>
      </c>
      <c r="N372" s="17">
        <v>0.14616521389185</v>
      </c>
      <c r="O372" s="17">
        <v>0.21731212460497501</v>
      </c>
      <c r="P372" s="17">
        <v>0.24467806093133401</v>
      </c>
      <c r="Q372" s="17">
        <v>0.14372244780928001</v>
      </c>
      <c r="R372" s="17">
        <v>0.22066060412484301</v>
      </c>
      <c r="S372" s="17"/>
      <c r="T372" s="17">
        <v>0.21079456589304901</v>
      </c>
      <c r="U372" s="17">
        <v>0.23077928249561799</v>
      </c>
      <c r="V372" s="17">
        <v>0.19136651810178901</v>
      </c>
      <c r="W372" s="17">
        <v>0.21132147127755099</v>
      </c>
      <c r="X372" s="17"/>
      <c r="Y372" s="17">
        <v>0.13572922366651899</v>
      </c>
      <c r="Z372" s="17">
        <v>0.165863124637775</v>
      </c>
      <c r="AA372" s="17">
        <v>0.238733160531861</v>
      </c>
      <c r="AB372" s="17">
        <v>0.26071445893024198</v>
      </c>
      <c r="AC372" s="17">
        <v>0.27499598243286399</v>
      </c>
      <c r="AD372" s="17">
        <v>0.19632916088137101</v>
      </c>
      <c r="AE372" s="17"/>
      <c r="AF372" s="17">
        <v>0.21062799793505599</v>
      </c>
      <c r="AG372" s="17">
        <v>0.23703977702682599</v>
      </c>
      <c r="AH372" s="17">
        <v>0.21069866494582901</v>
      </c>
      <c r="AI372" s="17"/>
      <c r="AJ372" s="17">
        <v>0.211211425589275</v>
      </c>
      <c r="AK372" s="17">
        <v>0.20892553902609901</v>
      </c>
      <c r="AL372" s="17">
        <v>0.21417642177337801</v>
      </c>
      <c r="AM372" s="17"/>
      <c r="AN372" s="17">
        <v>0.224547605972927</v>
      </c>
      <c r="AO372" s="17">
        <v>0.194965580813897</v>
      </c>
      <c r="AP372" s="17">
        <v>0.22899773952189101</v>
      </c>
      <c r="AQ372" s="17">
        <v>0.183296530479404</v>
      </c>
      <c r="AR372" s="17"/>
      <c r="AS372" s="17">
        <v>0.22781384777959501</v>
      </c>
      <c r="AT372" s="17">
        <v>0.20990131544339799</v>
      </c>
    </row>
    <row r="373" spans="2:46" x14ac:dyDescent="0.5">
      <c r="B373" t="s">
        <v>92</v>
      </c>
      <c r="C373" s="17">
        <v>5.1388964884570398E-2</v>
      </c>
      <c r="D373" s="17">
        <v>3.9622995154416099E-2</v>
      </c>
      <c r="E373" s="17">
        <v>6.2523331948229094E-2</v>
      </c>
      <c r="F373" s="17"/>
      <c r="G373" s="17">
        <v>4.6415541973069803E-2</v>
      </c>
      <c r="H373" s="17">
        <v>5.9681439020366801E-2</v>
      </c>
      <c r="I373" s="17">
        <v>4.7784202182601099E-2</v>
      </c>
      <c r="J373" s="17">
        <v>4.1577631872444003E-2</v>
      </c>
      <c r="K373" s="17">
        <v>2.8810923995385401E-2</v>
      </c>
      <c r="L373" s="17">
        <v>4.4837952311265798E-2</v>
      </c>
      <c r="M373" s="17">
        <v>7.7540355959203805E-2</v>
      </c>
      <c r="N373" s="17">
        <v>6.42897169465102E-2</v>
      </c>
      <c r="O373" s="17">
        <v>5.4284037022498698E-2</v>
      </c>
      <c r="P373" s="17">
        <v>4.83013728014315E-2</v>
      </c>
      <c r="Q373" s="17">
        <v>6.9815024812336798E-2</v>
      </c>
      <c r="R373" s="17">
        <v>3.0771554336653701E-2</v>
      </c>
      <c r="S373" s="17"/>
      <c r="T373" s="17">
        <v>3.8732129690563798E-2</v>
      </c>
      <c r="U373" s="17">
        <v>6.3327850814964198E-2</v>
      </c>
      <c r="V373" s="17">
        <v>3.8206493793494403E-2</v>
      </c>
      <c r="W373" s="17">
        <v>6.4093907777010004E-2</v>
      </c>
      <c r="X373" s="17"/>
      <c r="Y373" s="17">
        <v>5.6267475808553902E-2</v>
      </c>
      <c r="Z373" s="17">
        <v>3.7463517328247598E-2</v>
      </c>
      <c r="AA373" s="17">
        <v>5.6589224098589103E-2</v>
      </c>
      <c r="AB373" s="17">
        <v>4.8007163519434799E-2</v>
      </c>
      <c r="AC373" s="17">
        <v>4.6585917124663603E-2</v>
      </c>
      <c r="AD373" s="17">
        <v>6.1250105665322699E-2</v>
      </c>
      <c r="AE373" s="17"/>
      <c r="AF373" s="17">
        <v>6.77376445535669E-2</v>
      </c>
      <c r="AG373" s="17">
        <v>2.1555219243355499E-2</v>
      </c>
      <c r="AH373" s="17">
        <v>4.8524337590558103E-2</v>
      </c>
      <c r="AI373" s="17"/>
      <c r="AJ373" s="17">
        <v>3.2202341148320698E-2</v>
      </c>
      <c r="AK373" s="17">
        <v>4.1463008880891397E-2</v>
      </c>
      <c r="AL373" s="17">
        <v>7.9865763120813005E-2</v>
      </c>
      <c r="AM373" s="17"/>
      <c r="AN373" s="17">
        <v>4.2627845378081397E-2</v>
      </c>
      <c r="AO373" s="17">
        <v>3.8020539636525998E-2</v>
      </c>
      <c r="AP373" s="17">
        <v>2.7876586846612001E-2</v>
      </c>
      <c r="AQ373" s="17">
        <v>7.4523174063383907E-2</v>
      </c>
      <c r="AR373" s="17"/>
      <c r="AS373" s="17">
        <v>2.6279936922899001E-2</v>
      </c>
      <c r="AT373" s="17">
        <v>8.0916341346617002E-2</v>
      </c>
    </row>
    <row r="374" spans="2:46" x14ac:dyDescent="0.5">
      <c r="B374" t="s">
        <v>93</v>
      </c>
      <c r="C374" s="17">
        <v>0.26038618732535102</v>
      </c>
      <c r="D374" s="17">
        <v>0.29858778639686401</v>
      </c>
      <c r="E374" s="17">
        <v>0.22407070126297601</v>
      </c>
      <c r="F374" s="17"/>
      <c r="G374" s="17">
        <v>0.32923843958291399</v>
      </c>
      <c r="H374" s="17">
        <v>0.22067490120167799</v>
      </c>
      <c r="I374" s="17">
        <v>0.228104174542195</v>
      </c>
      <c r="J374" s="17">
        <v>0.24596927170889701</v>
      </c>
      <c r="K374" s="17">
        <v>0.30414579042609702</v>
      </c>
      <c r="L374" s="17">
        <v>0.30313605561583601</v>
      </c>
      <c r="M374" s="17">
        <v>0.218089047685218</v>
      </c>
      <c r="N374" s="17">
        <v>0.27432477312786802</v>
      </c>
      <c r="O374" s="17">
        <v>0.28719630151547798</v>
      </c>
      <c r="P374" s="17">
        <v>0.20742303304260901</v>
      </c>
      <c r="Q374" s="17">
        <v>0.24353562399054601</v>
      </c>
      <c r="R374" s="17">
        <v>0.19243385553045</v>
      </c>
      <c r="S374" s="17"/>
      <c r="T374" s="17">
        <v>0.26707320192950501</v>
      </c>
      <c r="U374" s="17">
        <v>0.23650477988233001</v>
      </c>
      <c r="V374" s="17">
        <v>0.29609899942508</v>
      </c>
      <c r="W374" s="17">
        <v>0.25096674858022</v>
      </c>
      <c r="X374" s="17"/>
      <c r="Y374" s="17">
        <v>0.35318757080570401</v>
      </c>
      <c r="Z374" s="17">
        <v>0.381030149036376</v>
      </c>
      <c r="AA374" s="17">
        <v>0.30300480387164003</v>
      </c>
      <c r="AB374" s="17">
        <v>0.21036481841853</v>
      </c>
      <c r="AC374" s="17">
        <v>0.185730220961868</v>
      </c>
      <c r="AD374" s="17">
        <v>0.15610740378059601</v>
      </c>
      <c r="AE374" s="17"/>
      <c r="AF374" s="17">
        <v>0.17226458455605001</v>
      </c>
      <c r="AG374" s="17">
        <v>0.21850279534685901</v>
      </c>
      <c r="AH374" s="17">
        <v>0.28850297461262397</v>
      </c>
      <c r="AI374" s="17"/>
      <c r="AJ374" s="17">
        <v>0.30821282054402799</v>
      </c>
      <c r="AK374" s="17">
        <v>0.28887600579266498</v>
      </c>
      <c r="AL374" s="17">
        <v>0.18761459772112499</v>
      </c>
      <c r="AM374" s="17"/>
      <c r="AN374" s="17">
        <v>0.25336391469837899</v>
      </c>
      <c r="AO374" s="17">
        <v>0.29450573976422001</v>
      </c>
      <c r="AP374" s="17">
        <v>0.275524369805215</v>
      </c>
      <c r="AQ374" s="17">
        <v>0.279825072904758</v>
      </c>
      <c r="AR374" s="17"/>
      <c r="AS374" s="17">
        <v>0.29858178338757502</v>
      </c>
      <c r="AT374" s="17">
        <v>8.7586709134638799E-2</v>
      </c>
    </row>
    <row r="375" spans="2:46" x14ac:dyDescent="0.5">
      <c r="B375" t="s">
        <v>94</v>
      </c>
      <c r="C375" s="17">
        <v>0.44645597858084701</v>
      </c>
      <c r="D375" s="17">
        <v>0.42832201512308798</v>
      </c>
      <c r="E375" s="17">
        <v>0.464060632557663</v>
      </c>
      <c r="F375" s="17"/>
      <c r="G375" s="17">
        <v>0.394014581203809</v>
      </c>
      <c r="H375" s="17">
        <v>0.49248253758718702</v>
      </c>
      <c r="I375" s="17">
        <v>0.51263411092601896</v>
      </c>
      <c r="J375" s="17">
        <v>0.41027398964700801</v>
      </c>
      <c r="K375" s="17">
        <v>0.48399556548247302</v>
      </c>
      <c r="L375" s="17">
        <v>0.40293944837122098</v>
      </c>
      <c r="M375" s="17">
        <v>0.44973145339702097</v>
      </c>
      <c r="N375" s="17">
        <v>0.41409625580257797</v>
      </c>
      <c r="O375" s="17">
        <v>0.41576036481032003</v>
      </c>
      <c r="P375" s="17">
        <v>0.51249582576305597</v>
      </c>
      <c r="Q375" s="17">
        <v>0.357011681655513</v>
      </c>
      <c r="R375" s="17">
        <v>0.56581621435255003</v>
      </c>
      <c r="S375" s="17"/>
      <c r="T375" s="17">
        <v>0.455780642206219</v>
      </c>
      <c r="U375" s="17">
        <v>0.46863834969083401</v>
      </c>
      <c r="V375" s="17">
        <v>0.41729010561058399</v>
      </c>
      <c r="W375" s="17">
        <v>0.44030424860366701</v>
      </c>
      <c r="X375" s="17"/>
      <c r="Y375" s="17">
        <v>0.35506212660812297</v>
      </c>
      <c r="Z375" s="17">
        <v>0.33954423647010501</v>
      </c>
      <c r="AA375" s="17">
        <v>0.43183915093859299</v>
      </c>
      <c r="AB375" s="17">
        <v>0.52044944474964605</v>
      </c>
      <c r="AC375" s="17">
        <v>0.52061958866784597</v>
      </c>
      <c r="AD375" s="17">
        <v>0.49663490698774698</v>
      </c>
      <c r="AE375" s="17"/>
      <c r="AF375" s="17">
        <v>0.49089550207349902</v>
      </c>
      <c r="AG375" s="17">
        <v>0.49696250508594197</v>
      </c>
      <c r="AH375" s="17">
        <v>0.43043905719410802</v>
      </c>
      <c r="AI375" s="17"/>
      <c r="AJ375" s="17">
        <v>0.42806101889378401</v>
      </c>
      <c r="AK375" s="17">
        <v>0.44213172636440901</v>
      </c>
      <c r="AL375" s="17">
        <v>0.47128140902941701</v>
      </c>
      <c r="AM375" s="17"/>
      <c r="AN375" s="17">
        <v>0.47628062247957398</v>
      </c>
      <c r="AO375" s="17">
        <v>0.41118040762034902</v>
      </c>
      <c r="AP375" s="17">
        <v>0.45018509171383703</v>
      </c>
      <c r="AQ375" s="17">
        <v>0.40841219847649601</v>
      </c>
      <c r="AR375" s="17"/>
      <c r="AS375" s="17">
        <v>0.44181165554229401</v>
      </c>
      <c r="AT375" s="17">
        <v>0.54716675227937295</v>
      </c>
    </row>
    <row r="376" spans="2:46" x14ac:dyDescent="0.5">
      <c r="B376" t="s">
        <v>95</v>
      </c>
      <c r="C376" s="17">
        <v>-0.186069791255495</v>
      </c>
      <c r="D376" s="17">
        <v>-0.129734228726224</v>
      </c>
      <c r="E376" s="17">
        <v>-0.23998993129468599</v>
      </c>
      <c r="F376" s="17"/>
      <c r="G376" s="17">
        <v>-6.4776141620894997E-2</v>
      </c>
      <c r="H376" s="17">
        <v>-0.27180763638550898</v>
      </c>
      <c r="I376" s="17">
        <v>-0.28452993638382401</v>
      </c>
      <c r="J376" s="17">
        <v>-0.16430471793811099</v>
      </c>
      <c r="K376" s="17">
        <v>-0.179849775056376</v>
      </c>
      <c r="L376" s="17">
        <v>-9.9803392755385203E-2</v>
      </c>
      <c r="M376" s="17">
        <v>-0.231642405711803</v>
      </c>
      <c r="N376" s="17">
        <v>-0.13977148267471001</v>
      </c>
      <c r="O376" s="17">
        <v>-0.12856406329484199</v>
      </c>
      <c r="P376" s="17">
        <v>-0.30507279272044702</v>
      </c>
      <c r="Q376" s="17">
        <v>-0.113476057664967</v>
      </c>
      <c r="R376" s="17">
        <v>-0.37338235882210002</v>
      </c>
      <c r="S376" s="17"/>
      <c r="T376" s="17">
        <v>-0.18870744027671499</v>
      </c>
      <c r="U376" s="17">
        <v>-0.232133569808503</v>
      </c>
      <c r="V376" s="17">
        <v>-0.12119110618550399</v>
      </c>
      <c r="W376" s="17">
        <v>-0.18933750002344699</v>
      </c>
      <c r="X376" s="17"/>
      <c r="Y376" s="17">
        <v>-1.8745558024186901E-3</v>
      </c>
      <c r="Z376" s="17">
        <v>4.1485912566270502E-2</v>
      </c>
      <c r="AA376" s="17">
        <v>-0.12883434706695299</v>
      </c>
      <c r="AB376" s="17">
        <v>-0.310084626331116</v>
      </c>
      <c r="AC376" s="17">
        <v>-0.33488936770597699</v>
      </c>
      <c r="AD376" s="17">
        <v>-0.34052750320715103</v>
      </c>
      <c r="AE376" s="17"/>
      <c r="AF376" s="17">
        <v>-0.31863091751744899</v>
      </c>
      <c r="AG376" s="17">
        <v>-0.27845970973908302</v>
      </c>
      <c r="AH376" s="17">
        <v>-0.14193608258148399</v>
      </c>
      <c r="AI376" s="17"/>
      <c r="AJ376" s="17">
        <v>-0.119848198349756</v>
      </c>
      <c r="AK376" s="17">
        <v>-0.153255720571745</v>
      </c>
      <c r="AL376" s="17">
        <v>-0.28366681130829202</v>
      </c>
      <c r="AM376" s="17"/>
      <c r="AN376" s="17">
        <v>-0.22291670778119399</v>
      </c>
      <c r="AO376" s="17">
        <v>-0.11667466785613</v>
      </c>
      <c r="AP376" s="17">
        <v>-0.174660721908622</v>
      </c>
      <c r="AQ376" s="17">
        <v>-0.12858712557173799</v>
      </c>
      <c r="AR376" s="17"/>
      <c r="AS376" s="17">
        <v>-0.143229872154719</v>
      </c>
      <c r="AT376" s="17">
        <v>-0.459580043144734</v>
      </c>
    </row>
    <row r="377" spans="2:46" x14ac:dyDescent="0.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row>
    <row r="378" spans="2:46" x14ac:dyDescent="0.5">
      <c r="B378" s="6" t="s">
        <v>240</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row>
    <row r="379" spans="2:46" x14ac:dyDescent="0.5">
      <c r="B379" s="24" t="s">
        <v>64</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row>
    <row r="380" spans="2:46" x14ac:dyDescent="0.5">
      <c r="B380" t="s">
        <v>87</v>
      </c>
      <c r="C380" s="17">
        <v>0.26809658078675602</v>
      </c>
      <c r="D380" s="17">
        <v>0.26975748652800702</v>
      </c>
      <c r="E380" s="17">
        <v>0.26471091000660002</v>
      </c>
      <c r="F380" s="17"/>
      <c r="G380" s="17">
        <v>0.26594683343388797</v>
      </c>
      <c r="H380" s="17">
        <v>0.249787296416115</v>
      </c>
      <c r="I380" s="17">
        <v>0.267088655937405</v>
      </c>
      <c r="J380" s="17">
        <v>0.238957579651805</v>
      </c>
      <c r="K380" s="17">
        <v>0.26013278015320901</v>
      </c>
      <c r="L380" s="17">
        <v>0.26011260215746101</v>
      </c>
      <c r="M380" s="17">
        <v>0.321538201768995</v>
      </c>
      <c r="N380" s="17">
        <v>0.22441645022086201</v>
      </c>
      <c r="O380" s="17">
        <v>0.29588423081155302</v>
      </c>
      <c r="P380" s="17">
        <v>0.25761321009503602</v>
      </c>
      <c r="Q380" s="17">
        <v>0.36298279395951699</v>
      </c>
      <c r="R380" s="17">
        <v>0.176534987959752</v>
      </c>
      <c r="S380" s="17"/>
      <c r="T380" s="17">
        <v>0.25084569623220498</v>
      </c>
      <c r="U380" s="17">
        <v>0.26322284243336103</v>
      </c>
      <c r="V380" s="17">
        <v>0.26760569340159202</v>
      </c>
      <c r="W380" s="17">
        <v>0.29154156029863199</v>
      </c>
      <c r="X380" s="17"/>
      <c r="Y380" s="17">
        <v>0.24061182970017</v>
      </c>
      <c r="Z380" s="17">
        <v>0.26793501288826899</v>
      </c>
      <c r="AA380" s="17">
        <v>0.257315375188027</v>
      </c>
      <c r="AB380" s="17">
        <v>0.23694288727744001</v>
      </c>
      <c r="AC380" s="17">
        <v>0.27803572251103797</v>
      </c>
      <c r="AD380" s="17">
        <v>0.31390194887100398</v>
      </c>
      <c r="AE380" s="17"/>
      <c r="AF380" s="17">
        <v>0.33613709912051498</v>
      </c>
      <c r="AG380" s="17">
        <v>0.19134773804517899</v>
      </c>
      <c r="AH380" s="17">
        <v>0.25320924260024202</v>
      </c>
      <c r="AI380" s="17"/>
      <c r="AJ380" s="17">
        <v>0.258626901838998</v>
      </c>
      <c r="AK380" s="17">
        <v>0.24234435995789499</v>
      </c>
      <c r="AL380" s="17">
        <v>0.29209735982513901</v>
      </c>
      <c r="AM380" s="17"/>
      <c r="AN380" s="17">
        <v>0.294600833977815</v>
      </c>
      <c r="AO380" s="17">
        <v>0.24512937755127201</v>
      </c>
      <c r="AP380" s="17">
        <v>0.24293472119489401</v>
      </c>
      <c r="AQ380" s="17">
        <v>0.244033748842685</v>
      </c>
      <c r="AR380" s="17"/>
      <c r="AS380" s="17">
        <v>0.28272650757933299</v>
      </c>
      <c r="AT380" s="17">
        <v>0.31888891471479502</v>
      </c>
    </row>
    <row r="381" spans="2:46" x14ac:dyDescent="0.5">
      <c r="B381" t="s">
        <v>166</v>
      </c>
      <c r="C381" s="17">
        <v>0.43178037314928203</v>
      </c>
      <c r="D381" s="17">
        <v>0.42285861505678501</v>
      </c>
      <c r="E381" s="17">
        <v>0.44239882348276499</v>
      </c>
      <c r="F381" s="17"/>
      <c r="G381" s="17">
        <v>0.38356980111308298</v>
      </c>
      <c r="H381" s="17">
        <v>0.44642594332295898</v>
      </c>
      <c r="I381" s="17">
        <v>0.43529605725120402</v>
      </c>
      <c r="J381" s="17">
        <v>0.46913990347673201</v>
      </c>
      <c r="K381" s="17">
        <v>0.42557098704609198</v>
      </c>
      <c r="L381" s="17">
        <v>0.43966841872731799</v>
      </c>
      <c r="M381" s="17">
        <v>0.41904421145453302</v>
      </c>
      <c r="N381" s="17">
        <v>0.449435235117015</v>
      </c>
      <c r="O381" s="17">
        <v>0.43463348824623799</v>
      </c>
      <c r="P381" s="17">
        <v>0.48189499480676901</v>
      </c>
      <c r="Q381" s="17">
        <v>0.39258534484445501</v>
      </c>
      <c r="R381" s="17">
        <v>0.37763175720143</v>
      </c>
      <c r="S381" s="17"/>
      <c r="T381" s="17">
        <v>0.46647387403075302</v>
      </c>
      <c r="U381" s="17">
        <v>0.44739528615963398</v>
      </c>
      <c r="V381" s="17">
        <v>0.42763299099817598</v>
      </c>
      <c r="W381" s="17">
        <v>0.383732163154204</v>
      </c>
      <c r="X381" s="17"/>
      <c r="Y381" s="17">
        <v>0.36177350958361798</v>
      </c>
      <c r="Z381" s="17">
        <v>0.406222468282672</v>
      </c>
      <c r="AA381" s="17">
        <v>0.44664841163623897</v>
      </c>
      <c r="AB381" s="17">
        <v>0.46831364141751802</v>
      </c>
      <c r="AC381" s="17">
        <v>0.45276474087319202</v>
      </c>
      <c r="AD381" s="17">
        <v>0.44333798436439198</v>
      </c>
      <c r="AE381" s="17"/>
      <c r="AF381" s="17">
        <v>0.42217455064944098</v>
      </c>
      <c r="AG381" s="17">
        <v>0.47770404518117598</v>
      </c>
      <c r="AH381" s="17">
        <v>0.43168775198513398</v>
      </c>
      <c r="AI381" s="17"/>
      <c r="AJ381" s="17">
        <v>0.45871714199967401</v>
      </c>
      <c r="AK381" s="17">
        <v>0.405739238335666</v>
      </c>
      <c r="AL381" s="17">
        <v>0.41086749766670999</v>
      </c>
      <c r="AM381" s="17"/>
      <c r="AN381" s="17">
        <v>0.46822546318614899</v>
      </c>
      <c r="AO381" s="17">
        <v>0.44859813273879401</v>
      </c>
      <c r="AP381" s="17">
        <v>0.449016232920675</v>
      </c>
      <c r="AQ381" s="17">
        <v>0.35900689796556801</v>
      </c>
      <c r="AR381" s="17"/>
      <c r="AS381" s="17">
        <v>0.46054030906052401</v>
      </c>
      <c r="AT381" s="17">
        <v>0.35003733200499698</v>
      </c>
    </row>
    <row r="382" spans="2:46" x14ac:dyDescent="0.5">
      <c r="B382" t="s">
        <v>89</v>
      </c>
      <c r="C382" s="17">
        <v>0.17933865924990899</v>
      </c>
      <c r="D382" s="17">
        <v>0.18858600699579001</v>
      </c>
      <c r="E382" s="17">
        <v>0.17073687972777099</v>
      </c>
      <c r="F382" s="17"/>
      <c r="G382" s="17">
        <v>0.21694945563968501</v>
      </c>
      <c r="H382" s="17">
        <v>0.16474054211471201</v>
      </c>
      <c r="I382" s="17">
        <v>0.18358680528756799</v>
      </c>
      <c r="J382" s="17">
        <v>0.170999520760442</v>
      </c>
      <c r="K382" s="17">
        <v>0.193928760907109</v>
      </c>
      <c r="L382" s="17">
        <v>0.183665990455434</v>
      </c>
      <c r="M382" s="17">
        <v>0.18039603377048199</v>
      </c>
      <c r="N382" s="17">
        <v>0.20388200974266801</v>
      </c>
      <c r="O382" s="17">
        <v>0.15011144055801301</v>
      </c>
      <c r="P382" s="17">
        <v>0.14989179361430499</v>
      </c>
      <c r="Q382" s="17">
        <v>0.15522414435315199</v>
      </c>
      <c r="R382" s="17">
        <v>0.23419639164006401</v>
      </c>
      <c r="S382" s="17"/>
      <c r="T382" s="17">
        <v>0.18348371437587599</v>
      </c>
      <c r="U382" s="17">
        <v>0.16425068794227801</v>
      </c>
      <c r="V382" s="17">
        <v>0.18227339502574899</v>
      </c>
      <c r="W382" s="17">
        <v>0.18674755317296199</v>
      </c>
      <c r="X382" s="17"/>
      <c r="Y382" s="17">
        <v>0.234138286257008</v>
      </c>
      <c r="Z382" s="17">
        <v>0.225538340227565</v>
      </c>
      <c r="AA382" s="17">
        <v>0.15999013243839699</v>
      </c>
      <c r="AB382" s="17">
        <v>0.18208340471583701</v>
      </c>
      <c r="AC382" s="17">
        <v>0.142533393122066</v>
      </c>
      <c r="AD382" s="17">
        <v>0.14340647302697199</v>
      </c>
      <c r="AE382" s="17"/>
      <c r="AF382" s="17">
        <v>0.126068469163824</v>
      </c>
      <c r="AG382" s="17">
        <v>0.231285903014886</v>
      </c>
      <c r="AH382" s="17">
        <v>0.19150335255692799</v>
      </c>
      <c r="AI382" s="17"/>
      <c r="AJ382" s="17">
        <v>0.17936546781478099</v>
      </c>
      <c r="AK382" s="17">
        <v>0.22985075723631901</v>
      </c>
      <c r="AL382" s="17">
        <v>0.155213882741884</v>
      </c>
      <c r="AM382" s="17"/>
      <c r="AN382" s="17">
        <v>0.148032381347389</v>
      </c>
      <c r="AO382" s="17">
        <v>0.16054152750062201</v>
      </c>
      <c r="AP382" s="17">
        <v>0.189629812583092</v>
      </c>
      <c r="AQ382" s="17">
        <v>0.23418197034464899</v>
      </c>
      <c r="AR382" s="17"/>
      <c r="AS382" s="17">
        <v>0.19746965247655601</v>
      </c>
      <c r="AT382" s="17">
        <v>0.164084720420202</v>
      </c>
    </row>
    <row r="383" spans="2:46" x14ac:dyDescent="0.5">
      <c r="B383" t="s">
        <v>167</v>
      </c>
      <c r="C383" s="17">
        <v>5.80407408148301E-2</v>
      </c>
      <c r="D383" s="17">
        <v>5.9192886946718502E-2</v>
      </c>
      <c r="E383" s="17">
        <v>5.7261136477396897E-2</v>
      </c>
      <c r="F383" s="17"/>
      <c r="G383" s="17">
        <v>7.19459828626869E-2</v>
      </c>
      <c r="H383" s="17">
        <v>6.6647646235428695E-2</v>
      </c>
      <c r="I383" s="17">
        <v>5.83880517136941E-2</v>
      </c>
      <c r="J383" s="17">
        <v>5.4731824741507798E-2</v>
      </c>
      <c r="K383" s="17">
        <v>5.2894718768289002E-2</v>
      </c>
      <c r="L383" s="17">
        <v>8.2092626726956899E-2</v>
      </c>
      <c r="M383" s="17">
        <v>3.3477788417534703E-2</v>
      </c>
      <c r="N383" s="17">
        <v>6.3958676219733904E-2</v>
      </c>
      <c r="O383" s="17">
        <v>6.5460352838520294E-2</v>
      </c>
      <c r="P383" s="17">
        <v>2.6396769780161099E-2</v>
      </c>
      <c r="Q383" s="17">
        <v>2.5253378647912599E-2</v>
      </c>
      <c r="R383" s="17">
        <v>8.4783755613049294E-2</v>
      </c>
      <c r="S383" s="17"/>
      <c r="T383" s="17">
        <v>6.2925617606375897E-2</v>
      </c>
      <c r="U383" s="17">
        <v>4.8354070917047798E-2</v>
      </c>
      <c r="V383" s="17">
        <v>6.9012380500902998E-2</v>
      </c>
      <c r="W383" s="17">
        <v>5.4507984237152897E-2</v>
      </c>
      <c r="X383" s="17"/>
      <c r="Y383" s="17">
        <v>8.1677294294128996E-2</v>
      </c>
      <c r="Z383" s="17">
        <v>5.7918903848179701E-2</v>
      </c>
      <c r="AA383" s="17">
        <v>5.2017197646449097E-2</v>
      </c>
      <c r="AB383" s="17">
        <v>5.7243686011453902E-2</v>
      </c>
      <c r="AC383" s="17">
        <v>5.7064970791228797E-2</v>
      </c>
      <c r="AD383" s="17">
        <v>4.8641959456572098E-2</v>
      </c>
      <c r="AE383" s="17"/>
      <c r="AF383" s="17">
        <v>5.0590309752108001E-2</v>
      </c>
      <c r="AG383" s="17">
        <v>6.4126749910866102E-2</v>
      </c>
      <c r="AH383" s="17">
        <v>5.98158667853688E-2</v>
      </c>
      <c r="AI383" s="17"/>
      <c r="AJ383" s="17">
        <v>6.3787521571339698E-2</v>
      </c>
      <c r="AK383" s="17">
        <v>5.5102927839898098E-2</v>
      </c>
      <c r="AL383" s="17">
        <v>5.2330522387799699E-2</v>
      </c>
      <c r="AM383" s="17"/>
      <c r="AN383" s="17">
        <v>4.6955523208924002E-2</v>
      </c>
      <c r="AO383" s="17">
        <v>0.10692783155947801</v>
      </c>
      <c r="AP383" s="17">
        <v>8.6850250702133897E-2</v>
      </c>
      <c r="AQ383" s="17">
        <v>5.4043389112646001E-2</v>
      </c>
      <c r="AR383" s="17"/>
      <c r="AS383" s="17">
        <v>3.2670745379019199E-2</v>
      </c>
      <c r="AT383" s="17">
        <v>7.2208318958907697E-2</v>
      </c>
    </row>
    <row r="384" spans="2:46" x14ac:dyDescent="0.5">
      <c r="B384" t="s">
        <v>91</v>
      </c>
      <c r="C384" s="17">
        <v>1.2627898712602699E-2</v>
      </c>
      <c r="D384" s="17">
        <v>1.36145593975563E-2</v>
      </c>
      <c r="E384" s="17">
        <v>1.17410759867173E-2</v>
      </c>
      <c r="F384" s="17"/>
      <c r="G384" s="17">
        <v>6.7674882879266898E-3</v>
      </c>
      <c r="H384" s="17">
        <v>1.22654639834179E-2</v>
      </c>
      <c r="I384" s="17">
        <v>1.15947202357126E-2</v>
      </c>
      <c r="J384" s="17">
        <v>1.08864540377339E-2</v>
      </c>
      <c r="K384" s="17">
        <v>1.85548799087124E-2</v>
      </c>
      <c r="L384" s="17">
        <v>4.5332150578385501E-3</v>
      </c>
      <c r="M384" s="17">
        <v>4.1687440355873996E-3</v>
      </c>
      <c r="N384" s="17">
        <v>8.0022241688649607E-3</v>
      </c>
      <c r="O384" s="17">
        <v>1.8143252396379501E-2</v>
      </c>
      <c r="P384" s="17">
        <v>2.2122227189882101E-2</v>
      </c>
      <c r="Q384" s="17">
        <v>1.7408904510991099E-2</v>
      </c>
      <c r="R384" s="17">
        <v>3.2088351087091301E-2</v>
      </c>
      <c r="S384" s="17"/>
      <c r="T384" s="17">
        <v>2.3454825863558301E-3</v>
      </c>
      <c r="U384" s="17">
        <v>1.7230715940008998E-2</v>
      </c>
      <c r="V384" s="17">
        <v>1.99542148533478E-2</v>
      </c>
      <c r="W384" s="17">
        <v>1.27872480023992E-2</v>
      </c>
      <c r="X384" s="17"/>
      <c r="Y384" s="17">
        <v>1.3891807112326199E-2</v>
      </c>
      <c r="Z384" s="17">
        <v>7.14816395472291E-3</v>
      </c>
      <c r="AA384" s="17">
        <v>1.77922049622109E-2</v>
      </c>
      <c r="AB384" s="17">
        <v>9.4422513399835192E-3</v>
      </c>
      <c r="AC384" s="17">
        <v>2.06560111254489E-2</v>
      </c>
      <c r="AD384" s="17">
        <v>9.2569439560810304E-3</v>
      </c>
      <c r="AE384" s="17"/>
      <c r="AF384" s="17">
        <v>1.6596217601264101E-2</v>
      </c>
      <c r="AG384" s="17">
        <v>7.2729875898067901E-3</v>
      </c>
      <c r="AH384" s="17">
        <v>1.1814578927846601E-2</v>
      </c>
      <c r="AI384" s="17"/>
      <c r="AJ384" s="17">
        <v>8.5515227275004407E-3</v>
      </c>
      <c r="AK384" s="17">
        <v>1.8716916650463E-2</v>
      </c>
      <c r="AL384" s="17">
        <v>1.4768103059618599E-2</v>
      </c>
      <c r="AM384" s="17"/>
      <c r="AN384" s="17">
        <v>7.2512749060463797E-3</v>
      </c>
      <c r="AO384" s="17">
        <v>1.12591261573784E-2</v>
      </c>
      <c r="AP384" s="17">
        <v>1.24758664089858E-2</v>
      </c>
      <c r="AQ384" s="17">
        <v>2.1514712626517499E-2</v>
      </c>
      <c r="AR384" s="17"/>
      <c r="AS384" s="17">
        <v>6.5598941707860304E-3</v>
      </c>
      <c r="AT384" s="17">
        <v>0</v>
      </c>
    </row>
    <row r="385" spans="2:46" x14ac:dyDescent="0.5">
      <c r="B385" t="s">
        <v>92</v>
      </c>
      <c r="C385" s="17">
        <v>5.0115747286620202E-2</v>
      </c>
      <c r="D385" s="17">
        <v>4.5990445075142598E-2</v>
      </c>
      <c r="E385" s="17">
        <v>5.31511743187498E-2</v>
      </c>
      <c r="F385" s="17"/>
      <c r="G385" s="17">
        <v>5.4820438662730703E-2</v>
      </c>
      <c r="H385" s="17">
        <v>6.0133107927367403E-2</v>
      </c>
      <c r="I385" s="17">
        <v>4.40457095744166E-2</v>
      </c>
      <c r="J385" s="17">
        <v>5.5284717331778102E-2</v>
      </c>
      <c r="K385" s="17">
        <v>4.8917873216588102E-2</v>
      </c>
      <c r="L385" s="17">
        <v>2.9927146874991199E-2</v>
      </c>
      <c r="M385" s="17">
        <v>4.1375020552867597E-2</v>
      </c>
      <c r="N385" s="17">
        <v>5.0305404530856301E-2</v>
      </c>
      <c r="O385" s="17">
        <v>3.5767235149296299E-2</v>
      </c>
      <c r="P385" s="17">
        <v>6.2081004513846398E-2</v>
      </c>
      <c r="Q385" s="17">
        <v>4.6545433683971203E-2</v>
      </c>
      <c r="R385" s="17">
        <v>9.4764756498613198E-2</v>
      </c>
      <c r="S385" s="17"/>
      <c r="T385" s="17">
        <v>3.39256151684336E-2</v>
      </c>
      <c r="U385" s="17">
        <v>5.9546396607669798E-2</v>
      </c>
      <c r="V385" s="17">
        <v>3.3521325220231803E-2</v>
      </c>
      <c r="W385" s="17">
        <v>7.06834911346505E-2</v>
      </c>
      <c r="X385" s="17"/>
      <c r="Y385" s="17">
        <v>6.7907273052749101E-2</v>
      </c>
      <c r="Z385" s="17">
        <v>3.5237110798591598E-2</v>
      </c>
      <c r="AA385" s="17">
        <v>6.6236678128677201E-2</v>
      </c>
      <c r="AB385" s="17">
        <v>4.5974129237767301E-2</v>
      </c>
      <c r="AC385" s="17">
        <v>4.8945161577026698E-2</v>
      </c>
      <c r="AD385" s="17">
        <v>4.1454690324978401E-2</v>
      </c>
      <c r="AE385" s="17"/>
      <c r="AF385" s="17">
        <v>4.8433353712848098E-2</v>
      </c>
      <c r="AG385" s="17">
        <v>2.8262576258086199E-2</v>
      </c>
      <c r="AH385" s="17">
        <v>5.1969207144480098E-2</v>
      </c>
      <c r="AI385" s="17"/>
      <c r="AJ385" s="17">
        <v>3.0951444047706601E-2</v>
      </c>
      <c r="AK385" s="17">
        <v>4.8245799979758197E-2</v>
      </c>
      <c r="AL385" s="17">
        <v>7.4722634318849804E-2</v>
      </c>
      <c r="AM385" s="17"/>
      <c r="AN385" s="17">
        <v>3.49345233736768E-2</v>
      </c>
      <c r="AO385" s="17">
        <v>2.7544004492456298E-2</v>
      </c>
      <c r="AP385" s="17">
        <v>1.90931161902195E-2</v>
      </c>
      <c r="AQ385" s="17">
        <v>8.7219281107934699E-2</v>
      </c>
      <c r="AR385" s="17"/>
      <c r="AS385" s="17">
        <v>2.0032891333781999E-2</v>
      </c>
      <c r="AT385" s="17">
        <v>9.4780713901098296E-2</v>
      </c>
    </row>
    <row r="386" spans="2:46" x14ac:dyDescent="0.5">
      <c r="B386" t="s">
        <v>93</v>
      </c>
      <c r="C386" s="17">
        <v>0.69987695393603799</v>
      </c>
      <c r="D386" s="17">
        <v>0.69261610158479203</v>
      </c>
      <c r="E386" s="17">
        <v>0.70710973348936501</v>
      </c>
      <c r="F386" s="17"/>
      <c r="G386" s="17">
        <v>0.64951663454697095</v>
      </c>
      <c r="H386" s="17">
        <v>0.69621323973907401</v>
      </c>
      <c r="I386" s="17">
        <v>0.70238471318860896</v>
      </c>
      <c r="J386" s="17">
        <v>0.70809748312853804</v>
      </c>
      <c r="K386" s="17">
        <v>0.68570376719930104</v>
      </c>
      <c r="L386" s="17">
        <v>0.699781020884779</v>
      </c>
      <c r="M386" s="17">
        <v>0.74058241322352802</v>
      </c>
      <c r="N386" s="17">
        <v>0.67385168533787698</v>
      </c>
      <c r="O386" s="17">
        <v>0.73051771905779095</v>
      </c>
      <c r="P386" s="17">
        <v>0.73950820490180502</v>
      </c>
      <c r="Q386" s="17">
        <v>0.755568138803973</v>
      </c>
      <c r="R386" s="17">
        <v>0.55416674516118203</v>
      </c>
      <c r="S386" s="17"/>
      <c r="T386" s="17">
        <v>0.71731957026295901</v>
      </c>
      <c r="U386" s="17">
        <v>0.710618128592995</v>
      </c>
      <c r="V386" s="17">
        <v>0.69523868439976799</v>
      </c>
      <c r="W386" s="17">
        <v>0.67527372345283498</v>
      </c>
      <c r="X386" s="17"/>
      <c r="Y386" s="17">
        <v>0.60238533928378801</v>
      </c>
      <c r="Z386" s="17">
        <v>0.67415748117094099</v>
      </c>
      <c r="AA386" s="17">
        <v>0.70396378682426597</v>
      </c>
      <c r="AB386" s="17">
        <v>0.70525652869495903</v>
      </c>
      <c r="AC386" s="17">
        <v>0.73080046338422999</v>
      </c>
      <c r="AD386" s="17">
        <v>0.75723993323539696</v>
      </c>
      <c r="AE386" s="17"/>
      <c r="AF386" s="17">
        <v>0.75831164976995602</v>
      </c>
      <c r="AG386" s="17">
        <v>0.66905178322635495</v>
      </c>
      <c r="AH386" s="17">
        <v>0.68489699458537601</v>
      </c>
      <c r="AI386" s="17"/>
      <c r="AJ386" s="17">
        <v>0.71734404383867201</v>
      </c>
      <c r="AK386" s="17">
        <v>0.64808359829356199</v>
      </c>
      <c r="AL386" s="17">
        <v>0.70296485749184801</v>
      </c>
      <c r="AM386" s="17"/>
      <c r="AN386" s="17">
        <v>0.762826297163963</v>
      </c>
      <c r="AO386" s="17">
        <v>0.69372751029006596</v>
      </c>
      <c r="AP386" s="17">
        <v>0.69195095411556895</v>
      </c>
      <c r="AQ386" s="17">
        <v>0.60304064680825298</v>
      </c>
      <c r="AR386" s="17"/>
      <c r="AS386" s="17">
        <v>0.74326681663985705</v>
      </c>
      <c r="AT386" s="17">
        <v>0.66892624671979195</v>
      </c>
    </row>
    <row r="387" spans="2:46" x14ac:dyDescent="0.5">
      <c r="B387" t="s">
        <v>94</v>
      </c>
      <c r="C387" s="17">
        <v>7.0668639527432797E-2</v>
      </c>
      <c r="D387" s="17">
        <v>7.2807446344274801E-2</v>
      </c>
      <c r="E387" s="17">
        <v>6.9002212464114296E-2</v>
      </c>
      <c r="F387" s="17"/>
      <c r="G387" s="17">
        <v>7.8713471150613598E-2</v>
      </c>
      <c r="H387" s="17">
        <v>7.8913110218846602E-2</v>
      </c>
      <c r="I387" s="17">
        <v>6.9982771949406705E-2</v>
      </c>
      <c r="J387" s="17">
        <v>6.5618278779241701E-2</v>
      </c>
      <c r="K387" s="17">
        <v>7.1449598677001402E-2</v>
      </c>
      <c r="L387" s="17">
        <v>8.6625841784795501E-2</v>
      </c>
      <c r="M387" s="17">
        <v>3.7646532453122099E-2</v>
      </c>
      <c r="N387" s="17">
        <v>7.1960900388598897E-2</v>
      </c>
      <c r="O387" s="17">
        <v>8.3603605234899805E-2</v>
      </c>
      <c r="P387" s="17">
        <v>4.85189969700432E-2</v>
      </c>
      <c r="Q387" s="17">
        <v>4.2662283158903802E-2</v>
      </c>
      <c r="R387" s="17">
        <v>0.116872106700141</v>
      </c>
      <c r="S387" s="17"/>
      <c r="T387" s="17">
        <v>6.5271100192731704E-2</v>
      </c>
      <c r="U387" s="17">
        <v>6.5584786857056807E-2</v>
      </c>
      <c r="V387" s="17">
        <v>8.8966595354250805E-2</v>
      </c>
      <c r="W387" s="17">
        <v>6.7295232239552097E-2</v>
      </c>
      <c r="X387" s="17"/>
      <c r="Y387" s="17">
        <v>9.5569101406455206E-2</v>
      </c>
      <c r="Z387" s="17">
        <v>6.5067067802902598E-2</v>
      </c>
      <c r="AA387" s="17">
        <v>6.9809402608659907E-2</v>
      </c>
      <c r="AB387" s="17">
        <v>6.6685937351437394E-2</v>
      </c>
      <c r="AC387" s="17">
        <v>7.7720981916677798E-2</v>
      </c>
      <c r="AD387" s="17">
        <v>5.7898903412653101E-2</v>
      </c>
      <c r="AE387" s="17"/>
      <c r="AF387" s="17">
        <v>6.7186527353372105E-2</v>
      </c>
      <c r="AG387" s="17">
        <v>7.1399737500672897E-2</v>
      </c>
      <c r="AH387" s="17">
        <v>7.1630445713215404E-2</v>
      </c>
      <c r="AI387" s="17"/>
      <c r="AJ387" s="17">
        <v>7.2339044298840194E-2</v>
      </c>
      <c r="AK387" s="17">
        <v>7.3819844490361095E-2</v>
      </c>
      <c r="AL387" s="17">
        <v>6.7098625447418306E-2</v>
      </c>
      <c r="AM387" s="17"/>
      <c r="AN387" s="17">
        <v>5.4206798114970298E-2</v>
      </c>
      <c r="AO387" s="17">
        <v>0.118186957716856</v>
      </c>
      <c r="AP387" s="17">
        <v>9.9326117111119702E-2</v>
      </c>
      <c r="AQ387" s="17">
        <v>7.55581017391634E-2</v>
      </c>
      <c r="AR387" s="17"/>
      <c r="AS387" s="17">
        <v>3.9230639549805303E-2</v>
      </c>
      <c r="AT387" s="17">
        <v>7.2208318958907697E-2</v>
      </c>
    </row>
    <row r="388" spans="2:46" x14ac:dyDescent="0.5">
      <c r="B388" t="s">
        <v>95</v>
      </c>
      <c r="C388" s="17">
        <v>0.62920831440860503</v>
      </c>
      <c r="D388" s="17">
        <v>0.61980865524051798</v>
      </c>
      <c r="E388" s="17">
        <v>0.63810752102525004</v>
      </c>
      <c r="F388" s="17"/>
      <c r="G388" s="17">
        <v>0.57080316339635695</v>
      </c>
      <c r="H388" s="17">
        <v>0.61730012952022695</v>
      </c>
      <c r="I388" s="17">
        <v>0.63240194123920201</v>
      </c>
      <c r="J388" s="17">
        <v>0.64247920434929595</v>
      </c>
      <c r="K388" s="17">
        <v>0.61425416852229997</v>
      </c>
      <c r="L388" s="17">
        <v>0.61315517909998396</v>
      </c>
      <c r="M388" s="17">
        <v>0.70293588077040603</v>
      </c>
      <c r="N388" s="17">
        <v>0.60189078494927795</v>
      </c>
      <c r="O388" s="17">
        <v>0.64691411382289099</v>
      </c>
      <c r="P388" s="17">
        <v>0.690989207931762</v>
      </c>
      <c r="Q388" s="17">
        <v>0.71290585564506903</v>
      </c>
      <c r="R388" s="17">
        <v>0.437294638461042</v>
      </c>
      <c r="S388" s="17"/>
      <c r="T388" s="17">
        <v>0.65204847007022704</v>
      </c>
      <c r="U388" s="17">
        <v>0.64503334173593796</v>
      </c>
      <c r="V388" s="17">
        <v>0.60627208904551799</v>
      </c>
      <c r="W388" s="17">
        <v>0.60797849121328296</v>
      </c>
      <c r="X388" s="17"/>
      <c r="Y388" s="17">
        <v>0.50681623787733199</v>
      </c>
      <c r="Z388" s="17">
        <v>0.60909041336803804</v>
      </c>
      <c r="AA388" s="17">
        <v>0.63415438421560599</v>
      </c>
      <c r="AB388" s="17">
        <v>0.63857059134352101</v>
      </c>
      <c r="AC388" s="17">
        <v>0.65307948146755201</v>
      </c>
      <c r="AD388" s="17">
        <v>0.69934102982274304</v>
      </c>
      <c r="AE388" s="17"/>
      <c r="AF388" s="17">
        <v>0.69112512241658397</v>
      </c>
      <c r="AG388" s="17">
        <v>0.59765204572568198</v>
      </c>
      <c r="AH388" s="17">
        <v>0.61326654887216103</v>
      </c>
      <c r="AI388" s="17"/>
      <c r="AJ388" s="17">
        <v>0.64500499953983204</v>
      </c>
      <c r="AK388" s="17">
        <v>0.57426375380320005</v>
      </c>
      <c r="AL388" s="17">
        <v>0.63586623204443005</v>
      </c>
      <c r="AM388" s="17"/>
      <c r="AN388" s="17">
        <v>0.70861949904899302</v>
      </c>
      <c r="AO388" s="17">
        <v>0.57554055257320902</v>
      </c>
      <c r="AP388" s="17">
        <v>0.59262483700444901</v>
      </c>
      <c r="AQ388" s="17">
        <v>0.52748254506908998</v>
      </c>
      <c r="AR388" s="17"/>
      <c r="AS388" s="17">
        <v>0.70403617709005195</v>
      </c>
      <c r="AT388" s="17">
        <v>0.59671792776088395</v>
      </c>
    </row>
    <row r="389" spans="2:46" x14ac:dyDescent="0.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row>
    <row r="390" spans="2:46" x14ac:dyDescent="0.5">
      <c r="B390" s="6" t="s">
        <v>241</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row>
    <row r="391" spans="2:46" x14ac:dyDescent="0.5">
      <c r="B391" s="24" t="s">
        <v>64</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row>
    <row r="392" spans="2:46" x14ac:dyDescent="0.5">
      <c r="B392" t="s">
        <v>87</v>
      </c>
      <c r="C392" s="17">
        <v>8.4472476024371995E-2</v>
      </c>
      <c r="D392" s="17">
        <v>0.10413647137798</v>
      </c>
      <c r="E392" s="17">
        <v>6.5809753521332698E-2</v>
      </c>
      <c r="F392" s="17"/>
      <c r="G392" s="17">
        <v>0.122698368651738</v>
      </c>
      <c r="H392" s="17">
        <v>6.3010060089013303E-2</v>
      </c>
      <c r="I392" s="17">
        <v>8.2963487360607394E-2</v>
      </c>
      <c r="J392" s="17">
        <v>4.78920231217215E-2</v>
      </c>
      <c r="K392" s="17">
        <v>9.20339570857375E-2</v>
      </c>
      <c r="L392" s="17">
        <v>0.110822138155994</v>
      </c>
      <c r="M392" s="17">
        <v>5.64666866580232E-2</v>
      </c>
      <c r="N392" s="17">
        <v>2.3614349738663401E-2</v>
      </c>
      <c r="O392" s="17">
        <v>0.113808784891013</v>
      </c>
      <c r="P392" s="17">
        <v>8.8096050566926806E-2</v>
      </c>
      <c r="Q392" s="17">
        <v>9.7493057338537206E-2</v>
      </c>
      <c r="R392" s="17">
        <v>3.1679719944897898E-2</v>
      </c>
      <c r="S392" s="17"/>
      <c r="T392" s="17">
        <v>8.6927296519484304E-2</v>
      </c>
      <c r="U392" s="17">
        <v>8.0466120530181207E-2</v>
      </c>
      <c r="V392" s="17">
        <v>8.7846809737844797E-2</v>
      </c>
      <c r="W392" s="17">
        <v>8.3401975586576096E-2</v>
      </c>
      <c r="X392" s="17"/>
      <c r="Y392" s="17">
        <v>0.108679173052338</v>
      </c>
      <c r="Z392" s="17">
        <v>0.127843919606346</v>
      </c>
      <c r="AA392" s="17">
        <v>0.10533306702635099</v>
      </c>
      <c r="AB392" s="17">
        <v>6.6335824122689097E-2</v>
      </c>
      <c r="AC392" s="17">
        <v>5.3680051584856399E-2</v>
      </c>
      <c r="AD392" s="17">
        <v>5.1331369421352399E-2</v>
      </c>
      <c r="AE392" s="17"/>
      <c r="AF392" s="17">
        <v>7.3787888549357694E-2</v>
      </c>
      <c r="AG392" s="17">
        <v>4.3243113984996702E-2</v>
      </c>
      <c r="AH392" s="17">
        <v>9.0142428571668001E-2</v>
      </c>
      <c r="AI392" s="17"/>
      <c r="AJ392" s="17">
        <v>0.10177987102118601</v>
      </c>
      <c r="AK392" s="17">
        <v>7.0465880625326605E-2</v>
      </c>
      <c r="AL392" s="17">
        <v>6.97357070755735E-2</v>
      </c>
      <c r="AM392" s="17"/>
      <c r="AN392" s="17">
        <v>8.2914408421950206E-2</v>
      </c>
      <c r="AO392" s="17">
        <v>8.0003046278087506E-2</v>
      </c>
      <c r="AP392" s="17">
        <v>0.101206046483443</v>
      </c>
      <c r="AQ392" s="17">
        <v>8.0691809725139604E-2</v>
      </c>
      <c r="AR392" s="17"/>
      <c r="AS392" s="17">
        <v>9.2529700979882806E-2</v>
      </c>
      <c r="AT392" s="17">
        <v>3.9492618198745499E-2</v>
      </c>
    </row>
    <row r="393" spans="2:46" x14ac:dyDescent="0.5">
      <c r="B393" t="s">
        <v>166</v>
      </c>
      <c r="C393" s="17">
        <v>0.27325841945594398</v>
      </c>
      <c r="D393" s="17">
        <v>0.27429035117691197</v>
      </c>
      <c r="E393" s="17">
        <v>0.272572605520494</v>
      </c>
      <c r="F393" s="17"/>
      <c r="G393" s="17">
        <v>0.26048546583839999</v>
      </c>
      <c r="H393" s="17">
        <v>0.24339668483110899</v>
      </c>
      <c r="I393" s="17">
        <v>0.298192935065755</v>
      </c>
      <c r="J393" s="17">
        <v>0.268795536695285</v>
      </c>
      <c r="K393" s="17">
        <v>0.34528176800523702</v>
      </c>
      <c r="L393" s="17">
        <v>0.306732757646831</v>
      </c>
      <c r="M393" s="17">
        <v>0.26021435099449203</v>
      </c>
      <c r="N393" s="17">
        <v>0.32599430506643901</v>
      </c>
      <c r="O393" s="17">
        <v>0.26134130967478297</v>
      </c>
      <c r="P393" s="17">
        <v>0.251283562247336</v>
      </c>
      <c r="Q393" s="17">
        <v>0.224994014951309</v>
      </c>
      <c r="R393" s="17">
        <v>0.29535418579859501</v>
      </c>
      <c r="S393" s="17"/>
      <c r="T393" s="17">
        <v>0.28699664741064201</v>
      </c>
      <c r="U393" s="17">
        <v>0.26733305210811498</v>
      </c>
      <c r="V393" s="17">
        <v>0.289084492926174</v>
      </c>
      <c r="W393" s="17">
        <v>0.255368236547178</v>
      </c>
      <c r="X393" s="17"/>
      <c r="Y393" s="17">
        <v>0.34487144525501101</v>
      </c>
      <c r="Z393" s="17">
        <v>0.29934788136955898</v>
      </c>
      <c r="AA393" s="17">
        <v>0.31249183667161701</v>
      </c>
      <c r="AB393" s="17">
        <v>0.27633755958989098</v>
      </c>
      <c r="AC393" s="17">
        <v>0.22422117488590401</v>
      </c>
      <c r="AD393" s="17">
        <v>0.202771409518506</v>
      </c>
      <c r="AE393" s="17"/>
      <c r="AF393" s="17">
        <v>0.20738244978791001</v>
      </c>
      <c r="AG393" s="17">
        <v>0.26011029577976302</v>
      </c>
      <c r="AH393" s="17">
        <v>0.29314150017523699</v>
      </c>
      <c r="AI393" s="17"/>
      <c r="AJ393" s="17">
        <v>0.301083266221359</v>
      </c>
      <c r="AK393" s="17">
        <v>0.29579325796756101</v>
      </c>
      <c r="AL393" s="17">
        <v>0.22807841196280401</v>
      </c>
      <c r="AM393" s="17"/>
      <c r="AN393" s="17">
        <v>0.28538464621833898</v>
      </c>
      <c r="AO393" s="17">
        <v>0.31730113947896599</v>
      </c>
      <c r="AP393" s="17">
        <v>0.25990046350259</v>
      </c>
      <c r="AQ393" s="17">
        <v>0.25675424327058199</v>
      </c>
      <c r="AR393" s="17"/>
      <c r="AS393" s="17">
        <v>0.31780874759264099</v>
      </c>
      <c r="AT393" s="17">
        <v>0.20166016201631101</v>
      </c>
    </row>
    <row r="394" spans="2:46" x14ac:dyDescent="0.5">
      <c r="B394" t="s">
        <v>89</v>
      </c>
      <c r="C394" s="17">
        <v>0.33862652019244399</v>
      </c>
      <c r="D394" s="17">
        <v>0.336785624573603</v>
      </c>
      <c r="E394" s="17">
        <v>0.34114716718877502</v>
      </c>
      <c r="F394" s="17"/>
      <c r="G394" s="17">
        <v>0.34646452839878</v>
      </c>
      <c r="H394" s="17">
        <v>0.35560300603950601</v>
      </c>
      <c r="I394" s="17">
        <v>0.29491496064488898</v>
      </c>
      <c r="J394" s="17">
        <v>0.35747492464563602</v>
      </c>
      <c r="K394" s="17">
        <v>0.31584006427943301</v>
      </c>
      <c r="L394" s="17">
        <v>0.29614102575826601</v>
      </c>
      <c r="M394" s="17">
        <v>0.36156170187671799</v>
      </c>
      <c r="N394" s="17">
        <v>0.349812046152359</v>
      </c>
      <c r="O394" s="17">
        <v>0.37662023610166101</v>
      </c>
      <c r="P394" s="17">
        <v>0.32282891426495203</v>
      </c>
      <c r="Q394" s="17">
        <v>0.324622963899175</v>
      </c>
      <c r="R394" s="17">
        <v>0.32403960211586602</v>
      </c>
      <c r="S394" s="17"/>
      <c r="T394" s="17">
        <v>0.324327890364004</v>
      </c>
      <c r="U394" s="17">
        <v>0.317151509516923</v>
      </c>
      <c r="V394" s="17">
        <v>0.34019448424292598</v>
      </c>
      <c r="W394" s="17">
        <v>0.374918564764675</v>
      </c>
      <c r="X394" s="17"/>
      <c r="Y394" s="17">
        <v>0.31831878082582898</v>
      </c>
      <c r="Z394" s="17">
        <v>0.328203073738153</v>
      </c>
      <c r="AA394" s="17">
        <v>0.30805297092105899</v>
      </c>
      <c r="AB394" s="17">
        <v>0.31742258323553502</v>
      </c>
      <c r="AC394" s="17">
        <v>0.38576980992452498</v>
      </c>
      <c r="AD394" s="17">
        <v>0.37114538927421498</v>
      </c>
      <c r="AE394" s="17"/>
      <c r="AF394" s="17">
        <v>0.35273226807465102</v>
      </c>
      <c r="AG394" s="17">
        <v>0.42902431447525502</v>
      </c>
      <c r="AH394" s="17">
        <v>0.32889174451421199</v>
      </c>
      <c r="AI394" s="17"/>
      <c r="AJ394" s="17">
        <v>0.323637754883424</v>
      </c>
      <c r="AK394" s="17">
        <v>0.358316097268497</v>
      </c>
      <c r="AL394" s="17">
        <v>0.34778360020093402</v>
      </c>
      <c r="AM394" s="17"/>
      <c r="AN394" s="17">
        <v>0.33583017437753099</v>
      </c>
      <c r="AO394" s="17">
        <v>0.35307738120381899</v>
      </c>
      <c r="AP394" s="17">
        <v>0.32394929720092802</v>
      </c>
      <c r="AQ394" s="17">
        <v>0.35257454161471602</v>
      </c>
      <c r="AR394" s="17"/>
      <c r="AS394" s="17">
        <v>0.29486668196107302</v>
      </c>
      <c r="AT394" s="17">
        <v>0.389857357527919</v>
      </c>
    </row>
    <row r="395" spans="2:46" x14ac:dyDescent="0.5">
      <c r="B395" t="s">
        <v>167</v>
      </c>
      <c r="C395" s="17">
        <v>0.112929577000525</v>
      </c>
      <c r="D395" s="17">
        <v>0.11973062196510099</v>
      </c>
      <c r="E395" s="17">
        <v>0.106969749541219</v>
      </c>
      <c r="F395" s="17"/>
      <c r="G395" s="17">
        <v>9.6718845687014707E-2</v>
      </c>
      <c r="H395" s="17">
        <v>0.13349558061859501</v>
      </c>
      <c r="I395" s="17">
        <v>9.3341427901011298E-2</v>
      </c>
      <c r="J395" s="17">
        <v>0.126863157194814</v>
      </c>
      <c r="K395" s="17">
        <v>7.9424988860045606E-2</v>
      </c>
      <c r="L395" s="17">
        <v>0.124469366292321</v>
      </c>
      <c r="M395" s="17">
        <v>0.11494199741457201</v>
      </c>
      <c r="N395" s="17">
        <v>9.9414629647637295E-2</v>
      </c>
      <c r="O395" s="17">
        <v>0.10026034562271401</v>
      </c>
      <c r="P395" s="17">
        <v>0.123929680225577</v>
      </c>
      <c r="Q395" s="17">
        <v>0.15160896216981601</v>
      </c>
      <c r="R395" s="17">
        <v>0.115164644157403</v>
      </c>
      <c r="S395" s="17"/>
      <c r="T395" s="17">
        <v>0.127813947131874</v>
      </c>
      <c r="U395" s="17">
        <v>0.127703296872377</v>
      </c>
      <c r="V395" s="17">
        <v>0.117833477038296</v>
      </c>
      <c r="W395" s="17">
        <v>7.7327874044273298E-2</v>
      </c>
      <c r="X395" s="17"/>
      <c r="Y395" s="17">
        <v>7.92840014317856E-2</v>
      </c>
      <c r="Z395" s="17">
        <v>0.119429098827639</v>
      </c>
      <c r="AA395" s="17">
        <v>9.2750271399885106E-2</v>
      </c>
      <c r="AB395" s="17">
        <v>0.128097436593231</v>
      </c>
      <c r="AC395" s="17">
        <v>0.13070120711684299</v>
      </c>
      <c r="AD395" s="17">
        <v>0.122194561487225</v>
      </c>
      <c r="AE395" s="17"/>
      <c r="AF395" s="17">
        <v>0.113364234661213</v>
      </c>
      <c r="AG395" s="17">
        <v>9.6130091276968102E-2</v>
      </c>
      <c r="AH395" s="17">
        <v>0.11385442984103</v>
      </c>
      <c r="AI395" s="17"/>
      <c r="AJ395" s="17">
        <v>0.13146789411978399</v>
      </c>
      <c r="AK395" s="17">
        <v>0.10119471280050001</v>
      </c>
      <c r="AL395" s="17">
        <v>9.5586097825543198E-2</v>
      </c>
      <c r="AM395" s="17"/>
      <c r="AN395" s="17">
        <v>0.123900641070176</v>
      </c>
      <c r="AO395" s="17">
        <v>8.5037866525769695E-2</v>
      </c>
      <c r="AP395" s="17">
        <v>0.16224758312569401</v>
      </c>
      <c r="AQ395" s="17">
        <v>7.0267494024338698E-2</v>
      </c>
      <c r="AR395" s="17"/>
      <c r="AS395" s="17">
        <v>0.163494144774047</v>
      </c>
      <c r="AT395" s="17">
        <v>9.1885442877415596E-2</v>
      </c>
    </row>
    <row r="396" spans="2:46" x14ac:dyDescent="0.5">
      <c r="B396" t="s">
        <v>91</v>
      </c>
      <c r="C396" s="17">
        <v>3.3142856676864701E-2</v>
      </c>
      <c r="D396" s="17">
        <v>3.80101439714998E-2</v>
      </c>
      <c r="E396" s="17">
        <v>2.7947716207258399E-2</v>
      </c>
      <c r="F396" s="17"/>
      <c r="G396" s="17">
        <v>3.2692176959026903E-2</v>
      </c>
      <c r="H396" s="17">
        <v>3.7667213888860102E-2</v>
      </c>
      <c r="I396" s="17">
        <v>3.5643323534194402E-2</v>
      </c>
      <c r="J396" s="17">
        <v>2.1699158218272199E-2</v>
      </c>
      <c r="K396" s="17">
        <v>2.79218325585045E-2</v>
      </c>
      <c r="L396" s="17">
        <v>3.4735005933980601E-2</v>
      </c>
      <c r="M396" s="17">
        <v>4.4626692099607297E-2</v>
      </c>
      <c r="N396" s="17">
        <v>4.8456764330866403E-2</v>
      </c>
      <c r="O396" s="17">
        <v>3.2197220365532297E-2</v>
      </c>
      <c r="P396" s="17">
        <v>3.8006931137759499E-2</v>
      </c>
      <c r="Q396" s="17">
        <v>6.8942001316491296E-3</v>
      </c>
      <c r="R396" s="17">
        <v>3.2300432624079202E-2</v>
      </c>
      <c r="S396" s="17"/>
      <c r="T396" s="17">
        <v>3.3662895974481903E-2</v>
      </c>
      <c r="U396" s="17">
        <v>2.9704745530968399E-2</v>
      </c>
      <c r="V396" s="17">
        <v>3.3388212413910899E-2</v>
      </c>
      <c r="W396" s="17">
        <v>3.6688611241763799E-2</v>
      </c>
      <c r="X396" s="17"/>
      <c r="Y396" s="17">
        <v>2.3537639678063198E-2</v>
      </c>
      <c r="Z396" s="17">
        <v>1.9652317312114202E-2</v>
      </c>
      <c r="AA396" s="17">
        <v>4.3948067572205797E-2</v>
      </c>
      <c r="AB396" s="17">
        <v>3.06951122082804E-2</v>
      </c>
      <c r="AC396" s="17">
        <v>4.0952539965754202E-2</v>
      </c>
      <c r="AD396" s="17">
        <v>3.84894675492247E-2</v>
      </c>
      <c r="AE396" s="17"/>
      <c r="AF396" s="17">
        <v>3.8856944003606002E-2</v>
      </c>
      <c r="AG396" s="17">
        <v>4.8696542225112001E-2</v>
      </c>
      <c r="AH396" s="17">
        <v>3.0516812375609201E-2</v>
      </c>
      <c r="AI396" s="17"/>
      <c r="AJ396" s="17">
        <v>3.2992076392415602E-2</v>
      </c>
      <c r="AK396" s="17">
        <v>3.5624685416779801E-2</v>
      </c>
      <c r="AL396" s="17">
        <v>3.2145739764358902E-2</v>
      </c>
      <c r="AM396" s="17"/>
      <c r="AN396" s="17">
        <v>3.3954949008212103E-2</v>
      </c>
      <c r="AO396" s="17">
        <v>2.74304322923879E-2</v>
      </c>
      <c r="AP396" s="17">
        <v>4.8802781970120702E-2</v>
      </c>
      <c r="AQ396" s="17">
        <v>2.18041285036406E-2</v>
      </c>
      <c r="AR396" s="17"/>
      <c r="AS396" s="17">
        <v>3.9767784831069297E-2</v>
      </c>
      <c r="AT396" s="17">
        <v>1.9400187488339399E-2</v>
      </c>
    </row>
    <row r="397" spans="2:46" x14ac:dyDescent="0.5">
      <c r="B397" t="s">
        <v>92</v>
      </c>
      <c r="C397" s="17">
        <v>0.15757015064985</v>
      </c>
      <c r="D397" s="17">
        <v>0.12704678693490401</v>
      </c>
      <c r="E397" s="17">
        <v>0.18555300802092101</v>
      </c>
      <c r="F397" s="17"/>
      <c r="G397" s="17">
        <v>0.140940614465041</v>
      </c>
      <c r="H397" s="17">
        <v>0.166827454532917</v>
      </c>
      <c r="I397" s="17">
        <v>0.19494386549354301</v>
      </c>
      <c r="J397" s="17">
        <v>0.177275200124271</v>
      </c>
      <c r="K397" s="17">
        <v>0.13949738921104299</v>
      </c>
      <c r="L397" s="17">
        <v>0.12709970621260799</v>
      </c>
      <c r="M397" s="17">
        <v>0.16218857095658801</v>
      </c>
      <c r="N397" s="17">
        <v>0.152707905064035</v>
      </c>
      <c r="O397" s="17">
        <v>0.115772103344296</v>
      </c>
      <c r="P397" s="17">
        <v>0.175854861557449</v>
      </c>
      <c r="Q397" s="17">
        <v>0.19438680150951301</v>
      </c>
      <c r="R397" s="17">
        <v>0.20146141535915901</v>
      </c>
      <c r="S397" s="17"/>
      <c r="T397" s="17">
        <v>0.140271322599513</v>
      </c>
      <c r="U397" s="17">
        <v>0.17764127544143499</v>
      </c>
      <c r="V397" s="17">
        <v>0.13165252364084801</v>
      </c>
      <c r="W397" s="17">
        <v>0.172294737815534</v>
      </c>
      <c r="X397" s="17"/>
      <c r="Y397" s="17">
        <v>0.12530895975697301</v>
      </c>
      <c r="Z397" s="17">
        <v>0.105523709146188</v>
      </c>
      <c r="AA397" s="17">
        <v>0.137423786408881</v>
      </c>
      <c r="AB397" s="17">
        <v>0.18111148425037399</v>
      </c>
      <c r="AC397" s="17">
        <v>0.164675216522117</v>
      </c>
      <c r="AD397" s="17">
        <v>0.21406780274947601</v>
      </c>
      <c r="AE397" s="17"/>
      <c r="AF397" s="17">
        <v>0.213876214923263</v>
      </c>
      <c r="AG397" s="17">
        <v>0.122795642257905</v>
      </c>
      <c r="AH397" s="17">
        <v>0.14345308452224401</v>
      </c>
      <c r="AI397" s="17"/>
      <c r="AJ397" s="17">
        <v>0.109039137361832</v>
      </c>
      <c r="AK397" s="17">
        <v>0.13860536592133699</v>
      </c>
      <c r="AL397" s="17">
        <v>0.22667044317078699</v>
      </c>
      <c r="AM397" s="17"/>
      <c r="AN397" s="17">
        <v>0.138015180903792</v>
      </c>
      <c r="AO397" s="17">
        <v>0.137150134220969</v>
      </c>
      <c r="AP397" s="17">
        <v>0.103893827717225</v>
      </c>
      <c r="AQ397" s="17">
        <v>0.21790778286158299</v>
      </c>
      <c r="AR397" s="17"/>
      <c r="AS397" s="17">
        <v>9.1532939861287604E-2</v>
      </c>
      <c r="AT397" s="17">
        <v>0.25770423189126901</v>
      </c>
    </row>
    <row r="398" spans="2:46" x14ac:dyDescent="0.5">
      <c r="B398" t="s">
        <v>93</v>
      </c>
      <c r="C398" s="17">
        <v>0.357730895480316</v>
      </c>
      <c r="D398" s="17">
        <v>0.37842682255489202</v>
      </c>
      <c r="E398" s="17">
        <v>0.33838235904182601</v>
      </c>
      <c r="F398" s="17"/>
      <c r="G398" s="17">
        <v>0.38318383449013799</v>
      </c>
      <c r="H398" s="17">
        <v>0.30640674492012199</v>
      </c>
      <c r="I398" s="17">
        <v>0.381156422426362</v>
      </c>
      <c r="J398" s="17">
        <v>0.31668755981700603</v>
      </c>
      <c r="K398" s="17">
        <v>0.43731572509097399</v>
      </c>
      <c r="L398" s="17">
        <v>0.41755489580282501</v>
      </c>
      <c r="M398" s="17">
        <v>0.31668103765251499</v>
      </c>
      <c r="N398" s="17">
        <v>0.349608654805103</v>
      </c>
      <c r="O398" s="17">
        <v>0.37515009456579601</v>
      </c>
      <c r="P398" s="17">
        <v>0.33937961281426299</v>
      </c>
      <c r="Q398" s="17">
        <v>0.32248707228984702</v>
      </c>
      <c r="R398" s="17">
        <v>0.327033905743493</v>
      </c>
      <c r="S398" s="17"/>
      <c r="T398" s="17">
        <v>0.37392394393012701</v>
      </c>
      <c r="U398" s="17">
        <v>0.34779917263829602</v>
      </c>
      <c r="V398" s="17">
        <v>0.37693130266401798</v>
      </c>
      <c r="W398" s="17">
        <v>0.33877021213375402</v>
      </c>
      <c r="X398" s="17"/>
      <c r="Y398" s="17">
        <v>0.453550618307349</v>
      </c>
      <c r="Z398" s="17">
        <v>0.42719180097590498</v>
      </c>
      <c r="AA398" s="17">
        <v>0.41782490369796899</v>
      </c>
      <c r="AB398" s="17">
        <v>0.34267338371257999</v>
      </c>
      <c r="AC398" s="17">
        <v>0.27790122647075999</v>
      </c>
      <c r="AD398" s="17">
        <v>0.254102778939858</v>
      </c>
      <c r="AE398" s="17"/>
      <c r="AF398" s="17">
        <v>0.28117033833726801</v>
      </c>
      <c r="AG398" s="17">
        <v>0.30335340976476</v>
      </c>
      <c r="AH398" s="17">
        <v>0.38328392874690498</v>
      </c>
      <c r="AI398" s="17"/>
      <c r="AJ398" s="17">
        <v>0.40286313724254502</v>
      </c>
      <c r="AK398" s="17">
        <v>0.366259138592887</v>
      </c>
      <c r="AL398" s="17">
        <v>0.29781411903837801</v>
      </c>
      <c r="AM398" s="17"/>
      <c r="AN398" s="17">
        <v>0.368299054640289</v>
      </c>
      <c r="AO398" s="17">
        <v>0.39730418575705401</v>
      </c>
      <c r="AP398" s="17">
        <v>0.361106509986033</v>
      </c>
      <c r="AQ398" s="17">
        <v>0.337446052995722</v>
      </c>
      <c r="AR398" s="17"/>
      <c r="AS398" s="17">
        <v>0.41033844857252399</v>
      </c>
      <c r="AT398" s="17">
        <v>0.24115278021505701</v>
      </c>
    </row>
    <row r="399" spans="2:46" x14ac:dyDescent="0.5">
      <c r="B399" t="s">
        <v>94</v>
      </c>
      <c r="C399" s="17">
        <v>0.14607243367739001</v>
      </c>
      <c r="D399" s="17">
        <v>0.157740765936601</v>
      </c>
      <c r="E399" s="17">
        <v>0.13491746574847799</v>
      </c>
      <c r="F399" s="17"/>
      <c r="G399" s="17">
        <v>0.12941102264604201</v>
      </c>
      <c r="H399" s="17">
        <v>0.171162794507455</v>
      </c>
      <c r="I399" s="17">
        <v>0.12898475143520599</v>
      </c>
      <c r="J399" s="17">
        <v>0.14856231541308601</v>
      </c>
      <c r="K399" s="17">
        <v>0.10734682141855</v>
      </c>
      <c r="L399" s="17">
        <v>0.15920437222630199</v>
      </c>
      <c r="M399" s="17">
        <v>0.15956868951417899</v>
      </c>
      <c r="N399" s="17">
        <v>0.14787139397850399</v>
      </c>
      <c r="O399" s="17">
        <v>0.13245756598824701</v>
      </c>
      <c r="P399" s="17">
        <v>0.16193661136333701</v>
      </c>
      <c r="Q399" s="17">
        <v>0.15850316230146499</v>
      </c>
      <c r="R399" s="17">
        <v>0.14746507678148199</v>
      </c>
      <c r="S399" s="17"/>
      <c r="T399" s="17">
        <v>0.16147684310635599</v>
      </c>
      <c r="U399" s="17">
        <v>0.15740804240334499</v>
      </c>
      <c r="V399" s="17">
        <v>0.15122168945220699</v>
      </c>
      <c r="W399" s="17">
        <v>0.114016485286037</v>
      </c>
      <c r="X399" s="17"/>
      <c r="Y399" s="17">
        <v>0.102821641109849</v>
      </c>
      <c r="Z399" s="17">
        <v>0.139081416139753</v>
      </c>
      <c r="AA399" s="17">
        <v>0.13669833897209099</v>
      </c>
      <c r="AB399" s="17">
        <v>0.158792548801511</v>
      </c>
      <c r="AC399" s="17">
        <v>0.17165374708259701</v>
      </c>
      <c r="AD399" s="17">
        <v>0.16068402903644999</v>
      </c>
      <c r="AE399" s="17"/>
      <c r="AF399" s="17">
        <v>0.15222117866481899</v>
      </c>
      <c r="AG399" s="17">
        <v>0.14482663350208</v>
      </c>
      <c r="AH399" s="17">
        <v>0.144371242216639</v>
      </c>
      <c r="AI399" s="17"/>
      <c r="AJ399" s="17">
        <v>0.16445997051219899</v>
      </c>
      <c r="AK399" s="17">
        <v>0.13681939821728001</v>
      </c>
      <c r="AL399" s="17">
        <v>0.127731837589902</v>
      </c>
      <c r="AM399" s="17"/>
      <c r="AN399" s="17">
        <v>0.15785559007838801</v>
      </c>
      <c r="AO399" s="17">
        <v>0.11246829881815799</v>
      </c>
      <c r="AP399" s="17">
        <v>0.21105036509581401</v>
      </c>
      <c r="AQ399" s="17">
        <v>9.2071622527979305E-2</v>
      </c>
      <c r="AR399" s="17"/>
      <c r="AS399" s="17">
        <v>0.20326192960511599</v>
      </c>
      <c r="AT399" s="17">
        <v>0.11128563036575501</v>
      </c>
    </row>
    <row r="400" spans="2:46" x14ac:dyDescent="0.5">
      <c r="B400" t="s">
        <v>95</v>
      </c>
      <c r="C400" s="17">
        <v>0.211658461802926</v>
      </c>
      <c r="D400" s="17">
        <v>0.22068605661829099</v>
      </c>
      <c r="E400" s="17">
        <v>0.20346489329334799</v>
      </c>
      <c r="F400" s="17"/>
      <c r="G400" s="17">
        <v>0.253772811844096</v>
      </c>
      <c r="H400" s="17">
        <v>0.13524395041266701</v>
      </c>
      <c r="I400" s="17">
        <v>0.25217167099115601</v>
      </c>
      <c r="J400" s="17">
        <v>0.16812524440391999</v>
      </c>
      <c r="K400" s="17">
        <v>0.32996890367242399</v>
      </c>
      <c r="L400" s="17">
        <v>0.25835052357652399</v>
      </c>
      <c r="M400" s="17">
        <v>0.15711234813833599</v>
      </c>
      <c r="N400" s="17">
        <v>0.20173726082659901</v>
      </c>
      <c r="O400" s="17">
        <v>0.242692528577549</v>
      </c>
      <c r="P400" s="17">
        <v>0.17744300145092601</v>
      </c>
      <c r="Q400" s="17">
        <v>0.163983909988382</v>
      </c>
      <c r="R400" s="17">
        <v>0.17956882896201101</v>
      </c>
      <c r="S400" s="17"/>
      <c r="T400" s="17">
        <v>0.21244710082377</v>
      </c>
      <c r="U400" s="17">
        <v>0.19039113023495099</v>
      </c>
      <c r="V400" s="17">
        <v>0.22570961321181099</v>
      </c>
      <c r="W400" s="17">
        <v>0.22475372684771699</v>
      </c>
      <c r="X400" s="17"/>
      <c r="Y400" s="17">
        <v>0.35072897719750001</v>
      </c>
      <c r="Z400" s="17">
        <v>0.28811038483615198</v>
      </c>
      <c r="AA400" s="17">
        <v>0.28112656472587799</v>
      </c>
      <c r="AB400" s="17">
        <v>0.18388083491106899</v>
      </c>
      <c r="AC400" s="17">
        <v>0.10624747938816401</v>
      </c>
      <c r="AD400" s="17">
        <v>9.3418749903408496E-2</v>
      </c>
      <c r="AE400" s="17"/>
      <c r="AF400" s="17">
        <v>0.12894915967244899</v>
      </c>
      <c r="AG400" s="17">
        <v>0.15852677626268</v>
      </c>
      <c r="AH400" s="17">
        <v>0.23891268653026601</v>
      </c>
      <c r="AI400" s="17"/>
      <c r="AJ400" s="17">
        <v>0.23840316673034501</v>
      </c>
      <c r="AK400" s="17">
        <v>0.22943974037560799</v>
      </c>
      <c r="AL400" s="17">
        <v>0.17008228144847501</v>
      </c>
      <c r="AM400" s="17"/>
      <c r="AN400" s="17">
        <v>0.2104434645619</v>
      </c>
      <c r="AO400" s="17">
        <v>0.284835886938896</v>
      </c>
      <c r="AP400" s="17">
        <v>0.15005614489021901</v>
      </c>
      <c r="AQ400" s="17">
        <v>0.24537443046774299</v>
      </c>
      <c r="AR400" s="17"/>
      <c r="AS400" s="17">
        <v>0.207076518967408</v>
      </c>
      <c r="AT400" s="17">
        <v>0.129867149849302</v>
      </c>
    </row>
    <row r="401" spans="2:46" x14ac:dyDescent="0.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row>
    <row r="402" spans="2:46" x14ac:dyDescent="0.5">
      <c r="B402" s="6" t="s">
        <v>242</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row>
    <row r="403" spans="2:46" x14ac:dyDescent="0.5">
      <c r="B403" s="24" t="s">
        <v>64</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row>
    <row r="404" spans="2:46" x14ac:dyDescent="0.5">
      <c r="B404" t="s">
        <v>87</v>
      </c>
      <c r="C404" s="17">
        <v>9.5817895798451194E-2</v>
      </c>
      <c r="D404" s="17">
        <v>0.10694365855740801</v>
      </c>
      <c r="E404" s="17">
        <v>8.55425636630891E-2</v>
      </c>
      <c r="F404" s="17"/>
      <c r="G404" s="17">
        <v>0.11285126623203499</v>
      </c>
      <c r="H404" s="17">
        <v>5.9035807789815403E-2</v>
      </c>
      <c r="I404" s="17">
        <v>4.96174350028568E-2</v>
      </c>
      <c r="J404" s="17">
        <v>9.5216812284253396E-2</v>
      </c>
      <c r="K404" s="17">
        <v>0.14404566466461699</v>
      </c>
      <c r="L404" s="17">
        <v>0.112880546102488</v>
      </c>
      <c r="M404" s="17">
        <v>0.10079233176689199</v>
      </c>
      <c r="N404" s="17">
        <v>6.3778703272951306E-2</v>
      </c>
      <c r="O404" s="17">
        <v>0.110265917730309</v>
      </c>
      <c r="P404" s="17">
        <v>0.111310121811883</v>
      </c>
      <c r="Q404" s="17">
        <v>9.0968485370029203E-2</v>
      </c>
      <c r="R404" s="17">
        <v>7.5174900546534307E-2</v>
      </c>
      <c r="S404" s="17"/>
      <c r="T404" s="17">
        <v>6.6465784391321697E-2</v>
      </c>
      <c r="U404" s="17">
        <v>8.6366452792927997E-2</v>
      </c>
      <c r="V404" s="17">
        <v>0.112873750854614</v>
      </c>
      <c r="W404" s="17">
        <v>0.122947769562746</v>
      </c>
      <c r="X404" s="17"/>
      <c r="Y404" s="17">
        <v>0.103960686727482</v>
      </c>
      <c r="Z404" s="17">
        <v>0.15139696377499001</v>
      </c>
      <c r="AA404" s="17">
        <v>0.112413439983383</v>
      </c>
      <c r="AB404" s="17">
        <v>9.2618446239329202E-2</v>
      </c>
      <c r="AC404" s="17">
        <v>6.20804873524788E-2</v>
      </c>
      <c r="AD404" s="17">
        <v>5.6707210108676603E-2</v>
      </c>
      <c r="AE404" s="17"/>
      <c r="AF404" s="17">
        <v>6.2418841832944702E-2</v>
      </c>
      <c r="AG404" s="17">
        <v>5.0389679917651899E-2</v>
      </c>
      <c r="AH404" s="17">
        <v>0.10832273295937001</v>
      </c>
      <c r="AI404" s="17"/>
      <c r="AJ404" s="17">
        <v>0.108308860752379</v>
      </c>
      <c r="AK404" s="17">
        <v>9.2441936914183107E-2</v>
      </c>
      <c r="AL404" s="17">
        <v>8.1971004920364396E-2</v>
      </c>
      <c r="AM404" s="17"/>
      <c r="AN404" s="17">
        <v>8.6567966785959793E-2</v>
      </c>
      <c r="AO404" s="17">
        <v>7.3617853109265705E-2</v>
      </c>
      <c r="AP404" s="17">
        <v>7.4484336667661993E-2</v>
      </c>
      <c r="AQ404" s="17">
        <v>0.13961936408560799</v>
      </c>
      <c r="AR404" s="17"/>
      <c r="AS404" s="17">
        <v>0.13041606078297399</v>
      </c>
      <c r="AT404" s="17">
        <v>5.3044339207806497E-2</v>
      </c>
    </row>
    <row r="405" spans="2:46" x14ac:dyDescent="0.5">
      <c r="B405" t="s">
        <v>166</v>
      </c>
      <c r="C405" s="17">
        <v>0.24295437382179699</v>
      </c>
      <c r="D405" s="17">
        <v>0.21116542393611601</v>
      </c>
      <c r="E405" s="17">
        <v>0.27409429940520103</v>
      </c>
      <c r="F405" s="17"/>
      <c r="G405" s="17">
        <v>0.24873302574638001</v>
      </c>
      <c r="H405" s="17">
        <v>0.237785193249308</v>
      </c>
      <c r="I405" s="17">
        <v>0.24155939268363</v>
      </c>
      <c r="J405" s="17">
        <v>0.23053892769106801</v>
      </c>
      <c r="K405" s="17">
        <v>0.30178616469026398</v>
      </c>
      <c r="L405" s="17">
        <v>0.225743506682788</v>
      </c>
      <c r="M405" s="17">
        <v>0.25172180493854801</v>
      </c>
      <c r="N405" s="17">
        <v>0.23753843783776399</v>
      </c>
      <c r="O405" s="17">
        <v>0.23435878595324899</v>
      </c>
      <c r="P405" s="17">
        <v>0.20296624561676599</v>
      </c>
      <c r="Q405" s="17">
        <v>0.251707290364592</v>
      </c>
      <c r="R405" s="17">
        <v>0.31462512130484699</v>
      </c>
      <c r="S405" s="17"/>
      <c r="T405" s="17">
        <v>0.237060215707001</v>
      </c>
      <c r="U405" s="17">
        <v>0.18967246494428699</v>
      </c>
      <c r="V405" s="17">
        <v>0.28055313410736898</v>
      </c>
      <c r="W405" s="17">
        <v>0.274355551829017</v>
      </c>
      <c r="X405" s="17"/>
      <c r="Y405" s="17">
        <v>0.295893846613004</v>
      </c>
      <c r="Z405" s="17">
        <v>0.27949592426646402</v>
      </c>
      <c r="AA405" s="17">
        <v>0.28670171983785803</v>
      </c>
      <c r="AB405" s="17">
        <v>0.23442178701792801</v>
      </c>
      <c r="AC405" s="17">
        <v>0.24982269565551299</v>
      </c>
      <c r="AD405" s="17">
        <v>0.144591819851799</v>
      </c>
      <c r="AE405" s="17"/>
      <c r="AF405" s="17">
        <v>0.15272716075668899</v>
      </c>
      <c r="AG405" s="17">
        <v>0.262165319681263</v>
      </c>
      <c r="AH405" s="17">
        <v>0.26785964476736202</v>
      </c>
      <c r="AI405" s="17"/>
      <c r="AJ405" s="17">
        <v>0.25469504812194299</v>
      </c>
      <c r="AK405" s="17">
        <v>0.31096660295801998</v>
      </c>
      <c r="AL405" s="17">
        <v>0.195987542105206</v>
      </c>
      <c r="AM405" s="17"/>
      <c r="AN405" s="17">
        <v>0.24385764628034801</v>
      </c>
      <c r="AO405" s="17">
        <v>0.209978266987672</v>
      </c>
      <c r="AP405" s="17">
        <v>0.196960273009152</v>
      </c>
      <c r="AQ405" s="17">
        <v>0.29092088340225303</v>
      </c>
      <c r="AR405" s="17"/>
      <c r="AS405" s="17">
        <v>0.29310471469877197</v>
      </c>
      <c r="AT405" s="17">
        <v>0.195351956996976</v>
      </c>
    </row>
    <row r="406" spans="2:46" x14ac:dyDescent="0.5">
      <c r="B406" t="s">
        <v>89</v>
      </c>
      <c r="C406" s="17">
        <v>0.241517852463628</v>
      </c>
      <c r="D406" s="17">
        <v>0.21041689329626401</v>
      </c>
      <c r="E406" s="17">
        <v>0.27197767038541798</v>
      </c>
      <c r="F406" s="17"/>
      <c r="G406" s="17">
        <v>0.25755502736149</v>
      </c>
      <c r="H406" s="17">
        <v>0.24460800405083599</v>
      </c>
      <c r="I406" s="17">
        <v>0.24511832377441101</v>
      </c>
      <c r="J406" s="17">
        <v>0.268920222269461</v>
      </c>
      <c r="K406" s="17">
        <v>0.23894188563587701</v>
      </c>
      <c r="L406" s="17">
        <v>0.269746912226353</v>
      </c>
      <c r="M406" s="17">
        <v>0.21012975951833399</v>
      </c>
      <c r="N406" s="17">
        <v>0.243570553592729</v>
      </c>
      <c r="O406" s="17">
        <v>0.20838454012918201</v>
      </c>
      <c r="P406" s="17">
        <v>0.23806368161084901</v>
      </c>
      <c r="Q406" s="17">
        <v>0.226363081333296</v>
      </c>
      <c r="R406" s="17">
        <v>0.22110306905638899</v>
      </c>
      <c r="S406" s="17"/>
      <c r="T406" s="17">
        <v>0.222765757005284</v>
      </c>
      <c r="U406" s="17">
        <v>0.239772927967527</v>
      </c>
      <c r="V406" s="17">
        <v>0.23934224236993301</v>
      </c>
      <c r="W406" s="17">
        <v>0.26411671220604499</v>
      </c>
      <c r="X406" s="17"/>
      <c r="Y406" s="17">
        <v>0.30874029793580599</v>
      </c>
      <c r="Z406" s="17">
        <v>0.27025486287293599</v>
      </c>
      <c r="AA406" s="17">
        <v>0.23174852519243599</v>
      </c>
      <c r="AB406" s="17">
        <v>0.24497780504904601</v>
      </c>
      <c r="AC406" s="17">
        <v>0.19885180329636101</v>
      </c>
      <c r="AD406" s="17">
        <v>0.20713764698635201</v>
      </c>
      <c r="AE406" s="17"/>
      <c r="AF406" s="17">
        <v>0.20094494817783901</v>
      </c>
      <c r="AG406" s="17">
        <v>0.233825370950246</v>
      </c>
      <c r="AH406" s="17">
        <v>0.25373845518038901</v>
      </c>
      <c r="AI406" s="17"/>
      <c r="AJ406" s="17">
        <v>0.23909953350437099</v>
      </c>
      <c r="AK406" s="17">
        <v>0.26871229453235201</v>
      </c>
      <c r="AL406" s="17">
        <v>0.23154010857960799</v>
      </c>
      <c r="AM406" s="17"/>
      <c r="AN406" s="17">
        <v>0.239694412739135</v>
      </c>
      <c r="AO406" s="17">
        <v>0.258096473243628</v>
      </c>
      <c r="AP406" s="17">
        <v>0.18151824023816299</v>
      </c>
      <c r="AQ406" s="17">
        <v>0.26532169444234299</v>
      </c>
      <c r="AR406" s="17"/>
      <c r="AS406" s="17">
        <v>0.23429045275511001</v>
      </c>
      <c r="AT406" s="17">
        <v>0.278354893555321</v>
      </c>
    </row>
    <row r="407" spans="2:46" x14ac:dyDescent="0.5">
      <c r="B407" t="s">
        <v>167</v>
      </c>
      <c r="C407" s="17">
        <v>0.226904112072391</v>
      </c>
      <c r="D407" s="17">
        <v>0.23884273338460399</v>
      </c>
      <c r="E407" s="17">
        <v>0.215963629556637</v>
      </c>
      <c r="F407" s="17"/>
      <c r="G407" s="17">
        <v>0.20651202579130101</v>
      </c>
      <c r="H407" s="17">
        <v>0.235012792047849</v>
      </c>
      <c r="I407" s="17">
        <v>0.248033868434855</v>
      </c>
      <c r="J407" s="17">
        <v>0.219972125239803</v>
      </c>
      <c r="K407" s="17">
        <v>0.16731193885879</v>
      </c>
      <c r="L407" s="17">
        <v>0.18657198060440999</v>
      </c>
      <c r="M407" s="17">
        <v>0.26485256952031799</v>
      </c>
      <c r="N407" s="17">
        <v>0.26157900886135399</v>
      </c>
      <c r="O407" s="17">
        <v>0.244879736821806</v>
      </c>
      <c r="P407" s="17">
        <v>0.23356596628920501</v>
      </c>
      <c r="Q407" s="17">
        <v>0.27341493993490301</v>
      </c>
      <c r="R407" s="17">
        <v>0.199996356815801</v>
      </c>
      <c r="S407" s="17"/>
      <c r="T407" s="17">
        <v>0.243455976454274</v>
      </c>
      <c r="U407" s="17">
        <v>0.25998561219615901</v>
      </c>
      <c r="V407" s="17">
        <v>0.20242115432173499</v>
      </c>
      <c r="W407" s="17">
        <v>0.19599053340939901</v>
      </c>
      <c r="X407" s="17"/>
      <c r="Y407" s="17">
        <v>0.16153364375708801</v>
      </c>
      <c r="Z407" s="17">
        <v>0.193194898765149</v>
      </c>
      <c r="AA407" s="17">
        <v>0.18802753155086499</v>
      </c>
      <c r="AB407" s="17">
        <v>0.22739446331932001</v>
      </c>
      <c r="AC407" s="17">
        <v>0.25126219424157598</v>
      </c>
      <c r="AD407" s="17">
        <v>0.31283018808376101</v>
      </c>
      <c r="AE407" s="17"/>
      <c r="AF407" s="17">
        <v>0.310820872666213</v>
      </c>
      <c r="AG407" s="17">
        <v>0.25321424863963499</v>
      </c>
      <c r="AH407" s="17">
        <v>0.200977901994189</v>
      </c>
      <c r="AI407" s="17"/>
      <c r="AJ407" s="17">
        <v>0.220180191161988</v>
      </c>
      <c r="AK407" s="17">
        <v>0.18415081929043101</v>
      </c>
      <c r="AL407" s="17">
        <v>0.25561574387887798</v>
      </c>
      <c r="AM407" s="17"/>
      <c r="AN407" s="17">
        <v>0.24466615821235299</v>
      </c>
      <c r="AO407" s="17">
        <v>0.26781339155031703</v>
      </c>
      <c r="AP407" s="17">
        <v>0.26769761834274503</v>
      </c>
      <c r="AQ407" s="17">
        <v>0.16304097722073399</v>
      </c>
      <c r="AR407" s="17"/>
      <c r="AS407" s="17">
        <v>0.18539651381334199</v>
      </c>
      <c r="AT407" s="17">
        <v>0.230516376983006</v>
      </c>
    </row>
    <row r="408" spans="2:46" x14ac:dyDescent="0.5">
      <c r="B408" t="s">
        <v>91</v>
      </c>
      <c r="C408" s="17">
        <v>0.14199457698481799</v>
      </c>
      <c r="D408" s="17">
        <v>0.19344144869304</v>
      </c>
      <c r="E408" s="17">
        <v>9.1284417364691894E-2</v>
      </c>
      <c r="F408" s="17"/>
      <c r="G408" s="17">
        <v>0.13326236368787001</v>
      </c>
      <c r="H408" s="17">
        <v>0.173131485151889</v>
      </c>
      <c r="I408" s="17">
        <v>0.14224319904791399</v>
      </c>
      <c r="J408" s="17">
        <v>0.125968089577704</v>
      </c>
      <c r="K408" s="17">
        <v>0.10835841604191</v>
      </c>
      <c r="L408" s="17">
        <v>0.14389558081450601</v>
      </c>
      <c r="M408" s="17">
        <v>0.135246316815574</v>
      </c>
      <c r="N408" s="17">
        <v>0.128408537807426</v>
      </c>
      <c r="O408" s="17">
        <v>0.15924936576109899</v>
      </c>
      <c r="P408" s="17">
        <v>0.16217236178929301</v>
      </c>
      <c r="Q408" s="17">
        <v>0.102696483641095</v>
      </c>
      <c r="R408" s="17">
        <v>0.145915846977095</v>
      </c>
      <c r="S408" s="17"/>
      <c r="T408" s="17">
        <v>0.20290369510856399</v>
      </c>
      <c r="U408" s="17">
        <v>0.16493583507453299</v>
      </c>
      <c r="V408" s="17">
        <v>0.114045151670133</v>
      </c>
      <c r="W408" s="17">
        <v>7.5301615143179804E-2</v>
      </c>
      <c r="X408" s="17"/>
      <c r="Y408" s="17">
        <v>5.7336935215751401E-2</v>
      </c>
      <c r="Z408" s="17">
        <v>5.4872104237005802E-2</v>
      </c>
      <c r="AA408" s="17">
        <v>0.108409864145895</v>
      </c>
      <c r="AB408" s="17">
        <v>0.15052944301931201</v>
      </c>
      <c r="AC408" s="17">
        <v>0.19123128278302301</v>
      </c>
      <c r="AD408" s="17">
        <v>0.25684060910721501</v>
      </c>
      <c r="AE408" s="17"/>
      <c r="AF408" s="17">
        <v>0.24677006972624699</v>
      </c>
      <c r="AG408" s="17">
        <v>0.172369467784454</v>
      </c>
      <c r="AH408" s="17">
        <v>0.10977881423223899</v>
      </c>
      <c r="AI408" s="17"/>
      <c r="AJ408" s="17">
        <v>0.13912050702418199</v>
      </c>
      <c r="AK408" s="17">
        <v>8.4849900990046495E-2</v>
      </c>
      <c r="AL408" s="17">
        <v>0.172806109265941</v>
      </c>
      <c r="AM408" s="17"/>
      <c r="AN408" s="17">
        <v>0.149749236522732</v>
      </c>
      <c r="AO408" s="17">
        <v>0.151846611302345</v>
      </c>
      <c r="AP408" s="17">
        <v>0.25492008460705701</v>
      </c>
      <c r="AQ408" s="17">
        <v>5.85246867621214E-2</v>
      </c>
      <c r="AR408" s="17"/>
      <c r="AS408" s="17">
        <v>0.115556133987248</v>
      </c>
      <c r="AT408" s="17">
        <v>0.20228865225805501</v>
      </c>
    </row>
    <row r="409" spans="2:46" x14ac:dyDescent="0.5">
      <c r="B409" t="s">
        <v>92</v>
      </c>
      <c r="C409" s="17">
        <v>5.08111888589153E-2</v>
      </c>
      <c r="D409" s="17">
        <v>3.9189842132568202E-2</v>
      </c>
      <c r="E409" s="17">
        <v>6.1137419624963198E-2</v>
      </c>
      <c r="F409" s="17"/>
      <c r="G409" s="17">
        <v>4.1086291180923398E-2</v>
      </c>
      <c r="H409" s="17">
        <v>5.0426717710302903E-2</v>
      </c>
      <c r="I409" s="17">
        <v>7.3427781056333005E-2</v>
      </c>
      <c r="J409" s="17">
        <v>5.9383822937710301E-2</v>
      </c>
      <c r="K409" s="17">
        <v>3.9555930108542303E-2</v>
      </c>
      <c r="L409" s="17">
        <v>6.1161473569455303E-2</v>
      </c>
      <c r="M409" s="17">
        <v>3.7257217440333799E-2</v>
      </c>
      <c r="N409" s="17">
        <v>6.51247586277756E-2</v>
      </c>
      <c r="O409" s="17">
        <v>4.2861653604353997E-2</v>
      </c>
      <c r="P409" s="17">
        <v>5.1921622882004498E-2</v>
      </c>
      <c r="Q409" s="17">
        <v>5.4849719356084403E-2</v>
      </c>
      <c r="R409" s="17">
        <v>4.3184705299333499E-2</v>
      </c>
      <c r="S409" s="17"/>
      <c r="T409" s="17">
        <v>2.7348571333556199E-2</v>
      </c>
      <c r="U409" s="17">
        <v>5.9266707024565997E-2</v>
      </c>
      <c r="V409" s="17">
        <v>5.0764566676215601E-2</v>
      </c>
      <c r="W409" s="17">
        <v>6.7287817849613296E-2</v>
      </c>
      <c r="X409" s="17"/>
      <c r="Y409" s="17">
        <v>7.2534589750869294E-2</v>
      </c>
      <c r="Z409" s="17">
        <v>5.0785246083455297E-2</v>
      </c>
      <c r="AA409" s="17">
        <v>7.2698919289563305E-2</v>
      </c>
      <c r="AB409" s="17">
        <v>5.0058055355065398E-2</v>
      </c>
      <c r="AC409" s="17">
        <v>4.6751536671048498E-2</v>
      </c>
      <c r="AD409" s="17">
        <v>2.1892525862197001E-2</v>
      </c>
      <c r="AE409" s="17"/>
      <c r="AF409" s="17">
        <v>2.6318106840066999E-2</v>
      </c>
      <c r="AG409" s="17">
        <v>2.8035913026750001E-2</v>
      </c>
      <c r="AH409" s="17">
        <v>5.9322450866451402E-2</v>
      </c>
      <c r="AI409" s="17"/>
      <c r="AJ409" s="17">
        <v>3.8595859435136298E-2</v>
      </c>
      <c r="AK409" s="17">
        <v>5.88784453149672E-2</v>
      </c>
      <c r="AL409" s="17">
        <v>6.2079491250001902E-2</v>
      </c>
      <c r="AM409" s="17"/>
      <c r="AN409" s="17">
        <v>3.5464579459472997E-2</v>
      </c>
      <c r="AO409" s="17">
        <v>3.8647403806772E-2</v>
      </c>
      <c r="AP409" s="17">
        <v>2.4419447135220498E-2</v>
      </c>
      <c r="AQ409" s="17">
        <v>8.2572394086941503E-2</v>
      </c>
      <c r="AR409" s="17"/>
      <c r="AS409" s="17">
        <v>4.1236123962554702E-2</v>
      </c>
      <c r="AT409" s="17">
        <v>4.0443780998835797E-2</v>
      </c>
    </row>
    <row r="410" spans="2:46" x14ac:dyDescent="0.5">
      <c r="B410" t="s">
        <v>93</v>
      </c>
      <c r="C410" s="17">
        <v>0.33877226962024798</v>
      </c>
      <c r="D410" s="17">
        <v>0.31810908249352299</v>
      </c>
      <c r="E410" s="17">
        <v>0.35963686306829001</v>
      </c>
      <c r="F410" s="17"/>
      <c r="G410" s="17">
        <v>0.36158429197841502</v>
      </c>
      <c r="H410" s="17">
        <v>0.29682100103912401</v>
      </c>
      <c r="I410" s="17">
        <v>0.29117682768648701</v>
      </c>
      <c r="J410" s="17">
        <v>0.32575573997532098</v>
      </c>
      <c r="K410" s="17">
        <v>0.44583182935488003</v>
      </c>
      <c r="L410" s="17">
        <v>0.33862405278527602</v>
      </c>
      <c r="M410" s="17">
        <v>0.35251413670544002</v>
      </c>
      <c r="N410" s="17">
        <v>0.301317141110715</v>
      </c>
      <c r="O410" s="17">
        <v>0.34462470368355802</v>
      </c>
      <c r="P410" s="17">
        <v>0.31427636742864901</v>
      </c>
      <c r="Q410" s="17">
        <v>0.34267577573462099</v>
      </c>
      <c r="R410" s="17">
        <v>0.38980002185138102</v>
      </c>
      <c r="S410" s="17"/>
      <c r="T410" s="17">
        <v>0.30352600009832298</v>
      </c>
      <c r="U410" s="17">
        <v>0.27603891773721501</v>
      </c>
      <c r="V410" s="17">
        <v>0.39342688496198303</v>
      </c>
      <c r="W410" s="17">
        <v>0.397303321391763</v>
      </c>
      <c r="X410" s="17"/>
      <c r="Y410" s="17">
        <v>0.39985453334048598</v>
      </c>
      <c r="Z410" s="17">
        <v>0.43089288804145398</v>
      </c>
      <c r="AA410" s="17">
        <v>0.39911515982124102</v>
      </c>
      <c r="AB410" s="17">
        <v>0.32704023325725701</v>
      </c>
      <c r="AC410" s="17">
        <v>0.31190318300799202</v>
      </c>
      <c r="AD410" s="17">
        <v>0.20129902996047599</v>
      </c>
      <c r="AE410" s="17"/>
      <c r="AF410" s="17">
        <v>0.21514600258963401</v>
      </c>
      <c r="AG410" s="17">
        <v>0.31255499959891497</v>
      </c>
      <c r="AH410" s="17">
        <v>0.37618237772673202</v>
      </c>
      <c r="AI410" s="17"/>
      <c r="AJ410" s="17">
        <v>0.36300390887432199</v>
      </c>
      <c r="AK410" s="17">
        <v>0.40340853987220299</v>
      </c>
      <c r="AL410" s="17">
        <v>0.27795854702557099</v>
      </c>
      <c r="AM410" s="17"/>
      <c r="AN410" s="17">
        <v>0.33042561306630802</v>
      </c>
      <c r="AO410" s="17">
        <v>0.28359612009693802</v>
      </c>
      <c r="AP410" s="17">
        <v>0.271444609676814</v>
      </c>
      <c r="AQ410" s="17">
        <v>0.43054024748786002</v>
      </c>
      <c r="AR410" s="17"/>
      <c r="AS410" s="17">
        <v>0.42352077548174499</v>
      </c>
      <c r="AT410" s="17">
        <v>0.24839629620478201</v>
      </c>
    </row>
    <row r="411" spans="2:46" x14ac:dyDescent="0.5">
      <c r="B411" t="s">
        <v>94</v>
      </c>
      <c r="C411" s="17">
        <v>0.36889868905720902</v>
      </c>
      <c r="D411" s="17">
        <v>0.43228418207764402</v>
      </c>
      <c r="E411" s="17">
        <v>0.30724804692132901</v>
      </c>
      <c r="F411" s="17"/>
      <c r="G411" s="17">
        <v>0.33977438947917099</v>
      </c>
      <c r="H411" s="17">
        <v>0.408144277199738</v>
      </c>
      <c r="I411" s="17">
        <v>0.39027706748276902</v>
      </c>
      <c r="J411" s="17">
        <v>0.34594021481750697</v>
      </c>
      <c r="K411" s="17">
        <v>0.27567035490070002</v>
      </c>
      <c r="L411" s="17">
        <v>0.33046756141891598</v>
      </c>
      <c r="M411" s="17">
        <v>0.40009888633589202</v>
      </c>
      <c r="N411" s="17">
        <v>0.38998754666877999</v>
      </c>
      <c r="O411" s="17">
        <v>0.40412910258290602</v>
      </c>
      <c r="P411" s="17">
        <v>0.39573832807849801</v>
      </c>
      <c r="Q411" s="17">
        <v>0.37611142357599803</v>
      </c>
      <c r="R411" s="17">
        <v>0.345912203792896</v>
      </c>
      <c r="S411" s="17"/>
      <c r="T411" s="17">
        <v>0.44635967156283801</v>
      </c>
      <c r="U411" s="17">
        <v>0.42492144727069198</v>
      </c>
      <c r="V411" s="17">
        <v>0.31646630599186798</v>
      </c>
      <c r="W411" s="17">
        <v>0.27129214855257799</v>
      </c>
      <c r="X411" s="17"/>
      <c r="Y411" s="17">
        <v>0.21887057897283901</v>
      </c>
      <c r="Z411" s="17">
        <v>0.24806700300215501</v>
      </c>
      <c r="AA411" s="17">
        <v>0.29643739569675998</v>
      </c>
      <c r="AB411" s="17">
        <v>0.37792390633863099</v>
      </c>
      <c r="AC411" s="17">
        <v>0.44249347702459901</v>
      </c>
      <c r="AD411" s="17">
        <v>0.56967079719097502</v>
      </c>
      <c r="AE411" s="17"/>
      <c r="AF411" s="17">
        <v>0.55759094239245999</v>
      </c>
      <c r="AG411" s="17">
        <v>0.42558371642408899</v>
      </c>
      <c r="AH411" s="17">
        <v>0.31075671622642798</v>
      </c>
      <c r="AI411" s="17"/>
      <c r="AJ411" s="17">
        <v>0.35930069818617</v>
      </c>
      <c r="AK411" s="17">
        <v>0.269000720280478</v>
      </c>
      <c r="AL411" s="17">
        <v>0.42842185314481901</v>
      </c>
      <c r="AM411" s="17"/>
      <c r="AN411" s="17">
        <v>0.39441539473508502</v>
      </c>
      <c r="AO411" s="17">
        <v>0.41966000285266197</v>
      </c>
      <c r="AP411" s="17">
        <v>0.52261770294980203</v>
      </c>
      <c r="AQ411" s="17">
        <v>0.22156566398285599</v>
      </c>
      <c r="AR411" s="17"/>
      <c r="AS411" s="17">
        <v>0.30095264780059</v>
      </c>
      <c r="AT411" s="17">
        <v>0.43280502924106101</v>
      </c>
    </row>
    <row r="412" spans="2:46" x14ac:dyDescent="0.5">
      <c r="B412" t="s">
        <v>95</v>
      </c>
      <c r="C412" s="17">
        <v>-3.01264194369604E-2</v>
      </c>
      <c r="D412" s="17">
        <v>-0.114175099584121</v>
      </c>
      <c r="E412" s="17">
        <v>5.2388816146961101E-2</v>
      </c>
      <c r="F412" s="17"/>
      <c r="G412" s="17">
        <v>2.18099024992436E-2</v>
      </c>
      <c r="H412" s="17">
        <v>-0.11132327616061399</v>
      </c>
      <c r="I412" s="17">
        <v>-9.9100239796282796E-2</v>
      </c>
      <c r="J412" s="17">
        <v>-2.0184474842185399E-2</v>
      </c>
      <c r="K412" s="17">
        <v>0.17016147445418001</v>
      </c>
      <c r="L412" s="17">
        <v>8.1564913663594897E-3</v>
      </c>
      <c r="M412" s="17">
        <v>-4.7584749630451999E-2</v>
      </c>
      <c r="N412" s="17">
        <v>-8.8670405558065296E-2</v>
      </c>
      <c r="O412" s="17">
        <v>-5.9504398899347402E-2</v>
      </c>
      <c r="P412" s="17">
        <v>-8.14619606498488E-2</v>
      </c>
      <c r="Q412" s="17">
        <v>-3.3435647841376599E-2</v>
      </c>
      <c r="R412" s="17">
        <v>4.3887818058484698E-2</v>
      </c>
      <c r="S412" s="17"/>
      <c r="T412" s="17">
        <v>-0.14283367146451501</v>
      </c>
      <c r="U412" s="17">
        <v>-0.148882529533477</v>
      </c>
      <c r="V412" s="17">
        <v>7.6960578970114796E-2</v>
      </c>
      <c r="W412" s="17">
        <v>0.126011172839185</v>
      </c>
      <c r="X412" s="17"/>
      <c r="Y412" s="17">
        <v>0.180983954367647</v>
      </c>
      <c r="Z412" s="17">
        <v>0.182825885039299</v>
      </c>
      <c r="AA412" s="17">
        <v>0.102677764124481</v>
      </c>
      <c r="AB412" s="17">
        <v>-5.0883673081373898E-2</v>
      </c>
      <c r="AC412" s="17">
        <v>-0.13059029401660699</v>
      </c>
      <c r="AD412" s="17">
        <v>-0.36837176723049903</v>
      </c>
      <c r="AE412" s="17"/>
      <c r="AF412" s="17">
        <v>-0.34244493980282598</v>
      </c>
      <c r="AG412" s="17">
        <v>-0.113028716825174</v>
      </c>
      <c r="AH412" s="17">
        <v>6.5425661500303794E-2</v>
      </c>
      <c r="AI412" s="17"/>
      <c r="AJ412" s="17">
        <v>3.70321068815183E-3</v>
      </c>
      <c r="AK412" s="17">
        <v>0.13440781959172499</v>
      </c>
      <c r="AL412" s="17">
        <v>-0.15046330611924899</v>
      </c>
      <c r="AM412" s="17"/>
      <c r="AN412" s="17">
        <v>-6.3989781668777099E-2</v>
      </c>
      <c r="AO412" s="17">
        <v>-0.13606388275572401</v>
      </c>
      <c r="AP412" s="17">
        <v>-0.25117309327298798</v>
      </c>
      <c r="AQ412" s="17">
        <v>0.208974583505005</v>
      </c>
      <c r="AR412" s="17"/>
      <c r="AS412" s="17">
        <v>0.12256812768115501</v>
      </c>
      <c r="AT412" s="17">
        <v>-0.184408733036279</v>
      </c>
    </row>
    <row r="413" spans="2:46" x14ac:dyDescent="0.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row>
    <row r="414" spans="2:46" x14ac:dyDescent="0.5">
      <c r="B414" s="6" t="s">
        <v>246</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row>
    <row r="415" spans="2:46" x14ac:dyDescent="0.5">
      <c r="B415" s="24" t="s">
        <v>64</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row>
    <row r="416" spans="2:46" x14ac:dyDescent="0.5">
      <c r="B416" t="s">
        <v>243</v>
      </c>
      <c r="C416" s="17">
        <v>0.344657339236416</v>
      </c>
      <c r="D416" s="17">
        <v>0.35303771062176398</v>
      </c>
      <c r="E416" s="17">
        <v>0.336584726883284</v>
      </c>
      <c r="F416" s="17"/>
      <c r="G416" s="17">
        <v>0.33985454409955201</v>
      </c>
      <c r="H416" s="17">
        <v>0.34110101837583701</v>
      </c>
      <c r="I416" s="17">
        <v>0.36629668774276503</v>
      </c>
      <c r="J416" s="17">
        <v>0.36049858468517698</v>
      </c>
      <c r="K416" s="17">
        <v>0.367490577936534</v>
      </c>
      <c r="L416" s="17">
        <v>0.31234036873099502</v>
      </c>
      <c r="M416" s="17">
        <v>0.33658846591286501</v>
      </c>
      <c r="N416" s="17">
        <v>0.36702560128515199</v>
      </c>
      <c r="O416" s="17">
        <v>0.35407100035944</v>
      </c>
      <c r="P416" s="17">
        <v>0.32432702624128201</v>
      </c>
      <c r="Q416" s="17">
        <v>0.35116475899782301</v>
      </c>
      <c r="R416" s="17">
        <v>0.32789954613620698</v>
      </c>
      <c r="S416" s="17"/>
      <c r="T416" s="17">
        <v>0.38319065394214602</v>
      </c>
      <c r="U416" s="17">
        <v>0.34139372462119599</v>
      </c>
      <c r="V416" s="17">
        <v>0.32774516467675002</v>
      </c>
      <c r="W416" s="17">
        <v>0.32504008189787098</v>
      </c>
      <c r="X416" s="17"/>
      <c r="Y416" s="17">
        <v>0.30478275121570497</v>
      </c>
      <c r="Z416" s="17">
        <v>0.368459298705481</v>
      </c>
      <c r="AA416" s="17">
        <v>0.3638835085771</v>
      </c>
      <c r="AB416" s="17">
        <v>0.35330936248001299</v>
      </c>
      <c r="AC416" s="17">
        <v>0.36374760424924601</v>
      </c>
      <c r="AD416" s="17">
        <v>0.31622072311410898</v>
      </c>
      <c r="AE416" s="17"/>
      <c r="AF416" s="17">
        <v>0.340834829795156</v>
      </c>
      <c r="AG416" s="17">
        <v>0.30764713549963402</v>
      </c>
      <c r="AH416" s="17">
        <v>0.34807793018318101</v>
      </c>
      <c r="AI416" s="17"/>
      <c r="AJ416" s="17">
        <v>0.381036419567924</v>
      </c>
      <c r="AK416" s="17">
        <v>0.30903750244404998</v>
      </c>
      <c r="AL416" s="17">
        <v>0.316628534347631</v>
      </c>
      <c r="AM416" s="17"/>
      <c r="AN416" s="17">
        <v>0.35725132266453802</v>
      </c>
      <c r="AO416" s="17">
        <v>0.34679270867420098</v>
      </c>
      <c r="AP416" s="17">
        <v>0.43421308172808498</v>
      </c>
      <c r="AQ416" s="17">
        <v>0.27831263611063001</v>
      </c>
      <c r="AR416" s="17"/>
      <c r="AS416" s="17">
        <v>0.41268317530637999</v>
      </c>
      <c r="AT416" s="17">
        <v>0.31123445642026798</v>
      </c>
    </row>
    <row r="417" spans="2:46" x14ac:dyDescent="0.5">
      <c r="B417" t="s">
        <v>244</v>
      </c>
      <c r="C417" s="17">
        <v>0.39631545392294298</v>
      </c>
      <c r="D417" s="17">
        <v>0.40997756943943803</v>
      </c>
      <c r="E417" s="17">
        <v>0.38469434666797497</v>
      </c>
      <c r="F417" s="17"/>
      <c r="G417" s="17">
        <v>0.41069138208929201</v>
      </c>
      <c r="H417" s="17">
        <v>0.40425133162820498</v>
      </c>
      <c r="I417" s="17">
        <v>0.39642869734485098</v>
      </c>
      <c r="J417" s="17">
        <v>0.36099403806529701</v>
      </c>
      <c r="K417" s="17">
        <v>0.44314873758884898</v>
      </c>
      <c r="L417" s="17">
        <v>0.41487122244104102</v>
      </c>
      <c r="M417" s="17">
        <v>0.42255156931267301</v>
      </c>
      <c r="N417" s="17">
        <v>0.34686500939943798</v>
      </c>
      <c r="O417" s="17">
        <v>0.36736597184824299</v>
      </c>
      <c r="P417" s="17">
        <v>0.38050731035839103</v>
      </c>
      <c r="Q417" s="17">
        <v>0.41968944848832601</v>
      </c>
      <c r="R417" s="17">
        <v>0.34612509855544699</v>
      </c>
      <c r="S417" s="17"/>
      <c r="T417" s="17">
        <v>0.37633161862707298</v>
      </c>
      <c r="U417" s="17">
        <v>0.41079721931510499</v>
      </c>
      <c r="V417" s="17">
        <v>0.45022417963710598</v>
      </c>
      <c r="W417" s="17">
        <v>0.35669036703489099</v>
      </c>
      <c r="X417" s="17"/>
      <c r="Y417" s="17">
        <v>0.37888199497925301</v>
      </c>
      <c r="Z417" s="17">
        <v>0.39314743893351001</v>
      </c>
      <c r="AA417" s="17">
        <v>0.377707701675358</v>
      </c>
      <c r="AB417" s="17">
        <v>0.39875532566816702</v>
      </c>
      <c r="AC417" s="17">
        <v>0.39378604107619902</v>
      </c>
      <c r="AD417" s="17">
        <v>0.42536911926856202</v>
      </c>
      <c r="AE417" s="17"/>
      <c r="AF417" s="17">
        <v>0.40576424002419398</v>
      </c>
      <c r="AG417" s="17">
        <v>0.45434298890719299</v>
      </c>
      <c r="AH417" s="17">
        <v>0.389952536727937</v>
      </c>
      <c r="AI417" s="17"/>
      <c r="AJ417" s="17">
        <v>0.39815736638673699</v>
      </c>
      <c r="AK417" s="17">
        <v>0.39898507697397301</v>
      </c>
      <c r="AL417" s="17">
        <v>0.39276289540007397</v>
      </c>
      <c r="AM417" s="17"/>
      <c r="AN417" s="17">
        <v>0.40614892499937499</v>
      </c>
      <c r="AO417" s="17">
        <v>0.469048095039857</v>
      </c>
      <c r="AP417" s="17">
        <v>0.37861536334763501</v>
      </c>
      <c r="AQ417" s="17">
        <v>0.38271392894391498</v>
      </c>
      <c r="AR417" s="17"/>
      <c r="AS417" s="17">
        <v>0.380195220363445</v>
      </c>
      <c r="AT417" s="17">
        <v>0.37199859851399902</v>
      </c>
    </row>
    <row r="418" spans="2:46" x14ac:dyDescent="0.5">
      <c r="B418" t="s">
        <v>245</v>
      </c>
      <c r="C418" s="17">
        <v>0.13292823990411901</v>
      </c>
      <c r="D418" s="17">
        <v>0.133613538195135</v>
      </c>
      <c r="E418" s="17">
        <v>0.13242177606075001</v>
      </c>
      <c r="F418" s="17"/>
      <c r="G418" s="17">
        <v>0.132498162329547</v>
      </c>
      <c r="H418" s="17">
        <v>0.140873466551554</v>
      </c>
      <c r="I418" s="17">
        <v>0.12209673843853699</v>
      </c>
      <c r="J418" s="17">
        <v>0.166352836560513</v>
      </c>
      <c r="K418" s="17">
        <v>8.6431301354023493E-2</v>
      </c>
      <c r="L418" s="17">
        <v>0.14124329544002201</v>
      </c>
      <c r="M418" s="17">
        <v>0.11721192834420401</v>
      </c>
      <c r="N418" s="17">
        <v>0.122612272447518</v>
      </c>
      <c r="O418" s="17">
        <v>0.176278270303526</v>
      </c>
      <c r="P418" s="17">
        <v>0.13496648850870699</v>
      </c>
      <c r="Q418" s="17">
        <v>5.35794447583154E-2</v>
      </c>
      <c r="R418" s="17">
        <v>0.13571616767715</v>
      </c>
      <c r="S418" s="17"/>
      <c r="T418" s="17">
        <v>0.148370684938195</v>
      </c>
      <c r="U418" s="17">
        <v>0.11870177221115299</v>
      </c>
      <c r="V418" s="17">
        <v>0.119011656105285</v>
      </c>
      <c r="W418" s="17">
        <v>0.14382330358783599</v>
      </c>
      <c r="X418" s="17"/>
      <c r="Y418" s="17">
        <v>0.17611779640443101</v>
      </c>
      <c r="Z418" s="17">
        <v>0.12667103053831799</v>
      </c>
      <c r="AA418" s="17">
        <v>0.121334482111153</v>
      </c>
      <c r="AB418" s="17">
        <v>0.11550153074253799</v>
      </c>
      <c r="AC418" s="17">
        <v>0.11895439649914601</v>
      </c>
      <c r="AD418" s="17">
        <v>0.14230169984222499</v>
      </c>
      <c r="AE418" s="17"/>
      <c r="AF418" s="17">
        <v>0.12995234951364301</v>
      </c>
      <c r="AG418" s="17">
        <v>0.13948102504273799</v>
      </c>
      <c r="AH418" s="17">
        <v>0.133379492985647</v>
      </c>
      <c r="AI418" s="17"/>
      <c r="AJ418" s="17">
        <v>0.126174539279025</v>
      </c>
      <c r="AK418" s="17">
        <v>0.15402201681107699</v>
      </c>
      <c r="AL418" s="17">
        <v>0.13122504384801301</v>
      </c>
      <c r="AM418" s="17"/>
      <c r="AN418" s="17">
        <v>0.124732262801691</v>
      </c>
      <c r="AO418" s="17">
        <v>0.12250811233462899</v>
      </c>
      <c r="AP418" s="17">
        <v>0.12514165484422499</v>
      </c>
      <c r="AQ418" s="17">
        <v>0.15497869959656599</v>
      </c>
      <c r="AR418" s="17"/>
      <c r="AS418" s="17">
        <v>0.12778856719705201</v>
      </c>
      <c r="AT418" s="17">
        <v>0.18888882743178201</v>
      </c>
    </row>
    <row r="419" spans="2:46" x14ac:dyDescent="0.5">
      <c r="B419" t="s">
        <v>73</v>
      </c>
      <c r="C419" s="17">
        <v>0.12609896693652201</v>
      </c>
      <c r="D419" s="17">
        <v>0.103371181743663</v>
      </c>
      <c r="E419" s="17">
        <v>0.14629915038799099</v>
      </c>
      <c r="F419" s="17"/>
      <c r="G419" s="17">
        <v>0.116955911481608</v>
      </c>
      <c r="H419" s="17">
        <v>0.113774183444404</v>
      </c>
      <c r="I419" s="17">
        <v>0.115177876473847</v>
      </c>
      <c r="J419" s="17">
        <v>0.112154540689013</v>
      </c>
      <c r="K419" s="17">
        <v>0.10292938312059401</v>
      </c>
      <c r="L419" s="17">
        <v>0.131545113387942</v>
      </c>
      <c r="M419" s="17">
        <v>0.123648036430259</v>
      </c>
      <c r="N419" s="17">
        <v>0.16349711686789201</v>
      </c>
      <c r="O419" s="17">
        <v>0.102284757488792</v>
      </c>
      <c r="P419" s="17">
        <v>0.16019917489162</v>
      </c>
      <c r="Q419" s="17">
        <v>0.17556634775553601</v>
      </c>
      <c r="R419" s="17">
        <v>0.19025918763119701</v>
      </c>
      <c r="S419" s="17"/>
      <c r="T419" s="17">
        <v>9.2107042492586E-2</v>
      </c>
      <c r="U419" s="17">
        <v>0.129107283852546</v>
      </c>
      <c r="V419" s="17">
        <v>0.103018999580859</v>
      </c>
      <c r="W419" s="17">
        <v>0.17444624747940099</v>
      </c>
      <c r="X419" s="17"/>
      <c r="Y419" s="17">
        <v>0.14021745740061101</v>
      </c>
      <c r="Z419" s="17">
        <v>0.111722231822692</v>
      </c>
      <c r="AA419" s="17">
        <v>0.137074307636389</v>
      </c>
      <c r="AB419" s="17">
        <v>0.132433781109282</v>
      </c>
      <c r="AC419" s="17">
        <v>0.123511958175408</v>
      </c>
      <c r="AD419" s="17">
        <v>0.11610845777510299</v>
      </c>
      <c r="AE419" s="17"/>
      <c r="AF419" s="17">
        <v>0.12344858066700699</v>
      </c>
      <c r="AG419" s="17">
        <v>9.8528850550434893E-2</v>
      </c>
      <c r="AH419" s="17">
        <v>0.12859004010323499</v>
      </c>
      <c r="AI419" s="17"/>
      <c r="AJ419" s="17">
        <v>9.4631674766314303E-2</v>
      </c>
      <c r="AK419" s="17">
        <v>0.13795540377089999</v>
      </c>
      <c r="AL419" s="17">
        <v>0.15938352640428199</v>
      </c>
      <c r="AM419" s="17"/>
      <c r="AN419" s="17">
        <v>0.111867489534396</v>
      </c>
      <c r="AO419" s="17">
        <v>6.1651083951312802E-2</v>
      </c>
      <c r="AP419" s="17">
        <v>6.2029900080054802E-2</v>
      </c>
      <c r="AQ419" s="17">
        <v>0.18399473534888899</v>
      </c>
      <c r="AR419" s="17"/>
      <c r="AS419" s="17">
        <v>7.9333037133122702E-2</v>
      </c>
      <c r="AT419" s="17">
        <v>0.12787811763395099</v>
      </c>
    </row>
    <row r="420" spans="2:46" x14ac:dyDescent="0.5">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row>
    <row r="421" spans="2:46" x14ac:dyDescent="0.5">
      <c r="B421" s="6" t="s">
        <v>251</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row>
    <row r="422" spans="2:46" x14ac:dyDescent="0.5">
      <c r="B422" s="24" t="s">
        <v>64</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row>
    <row r="423" spans="2:46" x14ac:dyDescent="0.5">
      <c r="B423" t="s">
        <v>247</v>
      </c>
      <c r="C423" s="17">
        <v>0.115865655418128</v>
      </c>
      <c r="D423" s="17">
        <v>0.110478004504395</v>
      </c>
      <c r="E423" s="17">
        <v>0.121800797069388</v>
      </c>
      <c r="F423" s="17"/>
      <c r="G423" s="17">
        <v>0.12573399109862299</v>
      </c>
      <c r="H423" s="17">
        <v>0.116486344614513</v>
      </c>
      <c r="I423" s="17">
        <v>0.104746477707114</v>
      </c>
      <c r="J423" s="17">
        <v>0.11194133638904299</v>
      </c>
      <c r="K423" s="17">
        <v>0.16787628548308001</v>
      </c>
      <c r="L423" s="17">
        <v>9.9008753273660599E-2</v>
      </c>
      <c r="M423" s="17">
        <v>0.132026481950451</v>
      </c>
      <c r="N423" s="17">
        <v>0.12114322558773</v>
      </c>
      <c r="O423" s="17">
        <v>9.3699872762311398E-2</v>
      </c>
      <c r="P423" s="17">
        <v>7.1210708741404297E-2</v>
      </c>
      <c r="Q423" s="17">
        <v>0.180574834446323</v>
      </c>
      <c r="R423" s="17">
        <v>9.4587350507541607E-2</v>
      </c>
      <c r="S423" s="17"/>
      <c r="T423" s="17">
        <v>8.5281467040237896E-2</v>
      </c>
      <c r="U423" s="17">
        <v>8.8105810673699103E-2</v>
      </c>
      <c r="V423" s="17">
        <v>0.13089265724923099</v>
      </c>
      <c r="W423" s="17">
        <v>0.16001315907899499</v>
      </c>
      <c r="X423" s="17"/>
      <c r="Y423" s="17">
        <v>0.13902536157411699</v>
      </c>
      <c r="Z423" s="17">
        <v>0.15153810238024701</v>
      </c>
      <c r="AA423" s="17">
        <v>0.18019775066928401</v>
      </c>
      <c r="AB423" s="17">
        <v>9.8191539095506805E-2</v>
      </c>
      <c r="AC423" s="17">
        <v>8.7356795019091604E-2</v>
      </c>
      <c r="AD423" s="17">
        <v>5.2376095432531598E-2</v>
      </c>
      <c r="AE423" s="17"/>
      <c r="AF423" s="17">
        <v>6.0358272442714002E-2</v>
      </c>
      <c r="AG423" s="17">
        <v>8.0183124142715598E-2</v>
      </c>
      <c r="AH423" s="17">
        <v>0.13415792132704599</v>
      </c>
      <c r="AI423" s="17"/>
      <c r="AJ423" s="17">
        <v>0.12940760604130999</v>
      </c>
      <c r="AK423" s="17">
        <v>0.139268444328569</v>
      </c>
      <c r="AL423" s="17">
        <v>8.7946165985959002E-2</v>
      </c>
      <c r="AM423" s="17"/>
      <c r="AN423" s="17">
        <v>0.111558680403951</v>
      </c>
      <c r="AO423" s="17">
        <v>8.2415857062254294E-2</v>
      </c>
      <c r="AP423" s="17">
        <v>7.86345149360132E-2</v>
      </c>
      <c r="AQ423" s="17">
        <v>0.16114993601668401</v>
      </c>
      <c r="AR423" s="17"/>
      <c r="AS423" s="17">
        <v>7.9478517977372598E-2</v>
      </c>
      <c r="AT423" s="17">
        <v>9.5646228584490206E-2</v>
      </c>
    </row>
    <row r="424" spans="2:46" x14ac:dyDescent="0.5">
      <c r="B424" t="s">
        <v>248</v>
      </c>
      <c r="C424" s="17">
        <v>0.41159094607707603</v>
      </c>
      <c r="D424" s="17">
        <v>0.41846069252247697</v>
      </c>
      <c r="E424" s="17">
        <v>0.40538837946869299</v>
      </c>
      <c r="F424" s="17"/>
      <c r="G424" s="17">
        <v>0.43652500508370701</v>
      </c>
      <c r="H424" s="17">
        <v>0.40130073106470499</v>
      </c>
      <c r="I424" s="17">
        <v>0.43896651128765002</v>
      </c>
      <c r="J424" s="17">
        <v>0.46812080760156199</v>
      </c>
      <c r="K424" s="17">
        <v>0.38063783441840299</v>
      </c>
      <c r="L424" s="17">
        <v>0.38227987174898098</v>
      </c>
      <c r="M424" s="17">
        <v>0.39005882115440199</v>
      </c>
      <c r="N424" s="17">
        <v>0.40395257883503599</v>
      </c>
      <c r="O424" s="17">
        <v>0.43140559717694899</v>
      </c>
      <c r="P424" s="17">
        <v>0.404500552656338</v>
      </c>
      <c r="Q424" s="17">
        <v>0.36011132359499198</v>
      </c>
      <c r="R424" s="17">
        <v>0.35936627866767201</v>
      </c>
      <c r="S424" s="17"/>
      <c r="T424" s="17">
        <v>0.41011891153415497</v>
      </c>
      <c r="U424" s="17">
        <v>0.44324064073706099</v>
      </c>
      <c r="V424" s="17">
        <v>0.37810434977788698</v>
      </c>
      <c r="W424" s="17">
        <v>0.41254210634105298</v>
      </c>
      <c r="X424" s="17"/>
      <c r="Y424" s="17">
        <v>0.35074610528290301</v>
      </c>
      <c r="Z424" s="17">
        <v>0.43539368389835198</v>
      </c>
      <c r="AA424" s="17">
        <v>0.40905627598920102</v>
      </c>
      <c r="AB424" s="17">
        <v>0.442539304355895</v>
      </c>
      <c r="AC424" s="17">
        <v>0.398379253969807</v>
      </c>
      <c r="AD424" s="17">
        <v>0.41838993488182302</v>
      </c>
      <c r="AE424" s="17"/>
      <c r="AF424" s="17">
        <v>0.408616588860927</v>
      </c>
      <c r="AG424" s="17">
        <v>0.376866339991692</v>
      </c>
      <c r="AH424" s="17">
        <v>0.414623190939857</v>
      </c>
      <c r="AI424" s="17"/>
      <c r="AJ424" s="17">
        <v>0.42214837452832998</v>
      </c>
      <c r="AK424" s="17">
        <v>0.40762965303056098</v>
      </c>
      <c r="AL424" s="17">
        <v>0.40041589894392599</v>
      </c>
      <c r="AM424" s="17"/>
      <c r="AN424" s="17">
        <v>0.42362972656153502</v>
      </c>
      <c r="AO424" s="17">
        <v>0.49887968811780598</v>
      </c>
      <c r="AP424" s="17">
        <v>0.37503702202404399</v>
      </c>
      <c r="AQ424" s="17">
        <v>0.40227745258200298</v>
      </c>
      <c r="AR424" s="17"/>
      <c r="AS424" s="17">
        <v>0.49753401928970198</v>
      </c>
      <c r="AT424" s="17">
        <v>0.40222273992944302</v>
      </c>
    </row>
    <row r="425" spans="2:46" x14ac:dyDescent="0.5">
      <c r="B425" t="s">
        <v>249</v>
      </c>
      <c r="C425" s="17">
        <v>0.30724775105528002</v>
      </c>
      <c r="D425" s="17">
        <v>0.29923327872275302</v>
      </c>
      <c r="E425" s="17">
        <v>0.31418674082504999</v>
      </c>
      <c r="F425" s="17"/>
      <c r="G425" s="17">
        <v>0.25480393436826398</v>
      </c>
      <c r="H425" s="17">
        <v>0.33518060402903099</v>
      </c>
      <c r="I425" s="17">
        <v>0.28750075717680701</v>
      </c>
      <c r="J425" s="17">
        <v>0.26279361399222301</v>
      </c>
      <c r="K425" s="17">
        <v>0.30500886885928002</v>
      </c>
      <c r="L425" s="17">
        <v>0.320238605573966</v>
      </c>
      <c r="M425" s="17">
        <v>0.30416275560700901</v>
      </c>
      <c r="N425" s="17">
        <v>0.35333190254332503</v>
      </c>
      <c r="O425" s="17">
        <v>0.32391744815750001</v>
      </c>
      <c r="P425" s="17">
        <v>0.355062754323898</v>
      </c>
      <c r="Q425" s="17">
        <v>0.28259816682481798</v>
      </c>
      <c r="R425" s="17">
        <v>0.36653509035319998</v>
      </c>
      <c r="S425" s="17"/>
      <c r="T425" s="17">
        <v>0.32236336867661303</v>
      </c>
      <c r="U425" s="17">
        <v>0.30414532017618501</v>
      </c>
      <c r="V425" s="17">
        <v>0.33667075627971399</v>
      </c>
      <c r="W425" s="17">
        <v>0.27022685180028</v>
      </c>
      <c r="X425" s="17"/>
      <c r="Y425" s="17">
        <v>0.31788776147106501</v>
      </c>
      <c r="Z425" s="17">
        <v>0.277918942057301</v>
      </c>
      <c r="AA425" s="17">
        <v>0.258366294637911</v>
      </c>
      <c r="AB425" s="17">
        <v>0.30666946319379201</v>
      </c>
      <c r="AC425" s="17">
        <v>0.34725257222693601</v>
      </c>
      <c r="AD425" s="17">
        <v>0.337607170478187</v>
      </c>
      <c r="AE425" s="17"/>
      <c r="AF425" s="17">
        <v>0.34773275959926597</v>
      </c>
      <c r="AG425" s="17">
        <v>0.362211345909006</v>
      </c>
      <c r="AH425" s="17">
        <v>0.29209630530851299</v>
      </c>
      <c r="AI425" s="17"/>
      <c r="AJ425" s="17">
        <v>0.30633927969570901</v>
      </c>
      <c r="AK425" s="17">
        <v>0.29883626706593303</v>
      </c>
      <c r="AL425" s="17">
        <v>0.31238377969462999</v>
      </c>
      <c r="AM425" s="17"/>
      <c r="AN425" s="17">
        <v>0.31372318661570803</v>
      </c>
      <c r="AO425" s="17">
        <v>0.28825310920168901</v>
      </c>
      <c r="AP425" s="17">
        <v>0.36245264955740403</v>
      </c>
      <c r="AQ425" s="17">
        <v>0.27471190055564898</v>
      </c>
      <c r="AR425" s="17"/>
      <c r="AS425" s="17">
        <v>0.28584005943365698</v>
      </c>
      <c r="AT425" s="17">
        <v>0.26981154843897698</v>
      </c>
    </row>
    <row r="426" spans="2:46" x14ac:dyDescent="0.5">
      <c r="B426" t="s">
        <v>250</v>
      </c>
      <c r="C426" s="17">
        <v>0.116861468592388</v>
      </c>
      <c r="D426" s="17">
        <v>0.124930261895459</v>
      </c>
      <c r="E426" s="17">
        <v>0.109041475807667</v>
      </c>
      <c r="F426" s="17"/>
      <c r="G426" s="17">
        <v>0.13228564303822801</v>
      </c>
      <c r="H426" s="17">
        <v>9.9010208200040598E-2</v>
      </c>
      <c r="I426" s="17">
        <v>0.123386397334329</v>
      </c>
      <c r="J426" s="17">
        <v>0.112999652938891</v>
      </c>
      <c r="K426" s="17">
        <v>6.0681075080192597E-2</v>
      </c>
      <c r="L426" s="17">
        <v>0.15258986390573701</v>
      </c>
      <c r="M426" s="17">
        <v>0.133304975380034</v>
      </c>
      <c r="N426" s="17">
        <v>8.0501567850412306E-2</v>
      </c>
      <c r="O426" s="17">
        <v>0.115179542126801</v>
      </c>
      <c r="P426" s="17">
        <v>0.12360031323623399</v>
      </c>
      <c r="Q426" s="17">
        <v>0.119843130952323</v>
      </c>
      <c r="R426" s="17">
        <v>0.126347043059757</v>
      </c>
      <c r="S426" s="17"/>
      <c r="T426" s="17">
        <v>0.15922680751263099</v>
      </c>
      <c r="U426" s="17">
        <v>0.11304332806914399</v>
      </c>
      <c r="V426" s="17">
        <v>0.101118302719091</v>
      </c>
      <c r="W426" s="17">
        <v>8.7608770749883602E-2</v>
      </c>
      <c r="X426" s="17"/>
      <c r="Y426" s="17">
        <v>0.106391954111346</v>
      </c>
      <c r="Z426" s="17">
        <v>8.1854104304487099E-2</v>
      </c>
      <c r="AA426" s="17">
        <v>8.98244640578168E-2</v>
      </c>
      <c r="AB426" s="17">
        <v>0.102339705756748</v>
      </c>
      <c r="AC426" s="17">
        <v>0.13900596359029699</v>
      </c>
      <c r="AD426" s="17">
        <v>0.17138329659356999</v>
      </c>
      <c r="AE426" s="17"/>
      <c r="AF426" s="17">
        <v>0.163372344056566</v>
      </c>
      <c r="AG426" s="17">
        <v>0.16007983396973199</v>
      </c>
      <c r="AH426" s="17">
        <v>0.10070100632725699</v>
      </c>
      <c r="AI426" s="17"/>
      <c r="AJ426" s="17">
        <v>9.7597471925740295E-2</v>
      </c>
      <c r="AK426" s="17">
        <v>0.110438764728423</v>
      </c>
      <c r="AL426" s="17">
        <v>0.14376314639943399</v>
      </c>
      <c r="AM426" s="17"/>
      <c r="AN426" s="17">
        <v>0.116361743304511</v>
      </c>
      <c r="AO426" s="17">
        <v>0.11900269239261201</v>
      </c>
      <c r="AP426" s="17">
        <v>0.16588524809545599</v>
      </c>
      <c r="AQ426" s="17">
        <v>7.8229760259218697E-2</v>
      </c>
      <c r="AR426" s="17"/>
      <c r="AS426" s="17">
        <v>0.123670573120475</v>
      </c>
      <c r="AT426" s="17">
        <v>0.18377846813204199</v>
      </c>
    </row>
    <row r="427" spans="2:46" x14ac:dyDescent="0.5">
      <c r="B427" t="s">
        <v>73</v>
      </c>
      <c r="C427" s="17">
        <v>4.8434178857127301E-2</v>
      </c>
      <c r="D427" s="17">
        <v>4.6897762354916203E-2</v>
      </c>
      <c r="E427" s="17">
        <v>4.9582606829201098E-2</v>
      </c>
      <c r="F427" s="17"/>
      <c r="G427" s="17">
        <v>5.0651426411178001E-2</v>
      </c>
      <c r="H427" s="17">
        <v>4.8022112091709999E-2</v>
      </c>
      <c r="I427" s="17">
        <v>4.5399856494099798E-2</v>
      </c>
      <c r="J427" s="17">
        <v>4.4144589078280103E-2</v>
      </c>
      <c r="K427" s="17">
        <v>8.5795936159043407E-2</v>
      </c>
      <c r="L427" s="17">
        <v>4.5882905497655301E-2</v>
      </c>
      <c r="M427" s="17">
        <v>4.04469659081041E-2</v>
      </c>
      <c r="N427" s="17">
        <v>4.1070725183496901E-2</v>
      </c>
      <c r="O427" s="17">
        <v>3.5797539776438903E-2</v>
      </c>
      <c r="P427" s="17">
        <v>4.5625671042125698E-2</v>
      </c>
      <c r="Q427" s="17">
        <v>5.68725441815442E-2</v>
      </c>
      <c r="R427" s="17">
        <v>5.31642374118289E-2</v>
      </c>
      <c r="S427" s="17"/>
      <c r="T427" s="17">
        <v>2.3009445236363401E-2</v>
      </c>
      <c r="U427" s="17">
        <v>5.1464900343910699E-2</v>
      </c>
      <c r="V427" s="17">
        <v>5.3213933974076297E-2</v>
      </c>
      <c r="W427" s="17">
        <v>6.9609112029787895E-2</v>
      </c>
      <c r="X427" s="17"/>
      <c r="Y427" s="17">
        <v>8.5948817560568797E-2</v>
      </c>
      <c r="Z427" s="17">
        <v>5.3295167359613198E-2</v>
      </c>
      <c r="AA427" s="17">
        <v>6.2555214645787602E-2</v>
      </c>
      <c r="AB427" s="17">
        <v>5.0259987598058997E-2</v>
      </c>
      <c r="AC427" s="17">
        <v>2.8005415193868101E-2</v>
      </c>
      <c r="AD427" s="17">
        <v>2.0243502613888999E-2</v>
      </c>
      <c r="AE427" s="17"/>
      <c r="AF427" s="17">
        <v>1.9920035040527601E-2</v>
      </c>
      <c r="AG427" s="17">
        <v>2.0659355986853801E-2</v>
      </c>
      <c r="AH427" s="17">
        <v>5.8421576097325997E-2</v>
      </c>
      <c r="AI427" s="17"/>
      <c r="AJ427" s="17">
        <v>4.4507267808910803E-2</v>
      </c>
      <c r="AK427" s="17">
        <v>4.3826870846513301E-2</v>
      </c>
      <c r="AL427" s="17">
        <v>5.54910089760507E-2</v>
      </c>
      <c r="AM427" s="17"/>
      <c r="AN427" s="17">
        <v>3.4726663114295099E-2</v>
      </c>
      <c r="AO427" s="17">
        <v>1.1448653225637701E-2</v>
      </c>
      <c r="AP427" s="17">
        <v>1.7990565387082401E-2</v>
      </c>
      <c r="AQ427" s="17">
        <v>8.3630950586444694E-2</v>
      </c>
      <c r="AR427" s="17"/>
      <c r="AS427" s="17">
        <v>1.34768301787927E-2</v>
      </c>
      <c r="AT427" s="17">
        <v>4.8541014915047198E-2</v>
      </c>
    </row>
    <row r="428" spans="2:46" x14ac:dyDescent="0.5">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row>
    <row r="429" spans="2:46" x14ac:dyDescent="0.5">
      <c r="B429" s="6" t="s">
        <v>260</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row>
    <row r="430" spans="2:46" x14ac:dyDescent="0.5">
      <c r="B430" s="24" t="s">
        <v>64</v>
      </c>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row>
    <row r="431" spans="2:46" x14ac:dyDescent="0.5">
      <c r="B431" t="s">
        <v>257</v>
      </c>
      <c r="C431" s="17">
        <v>0.80270925723133602</v>
      </c>
      <c r="D431" s="17">
        <v>0.76942420144689005</v>
      </c>
      <c r="E431" s="17">
        <v>0.83461353537420102</v>
      </c>
      <c r="F431" s="17"/>
      <c r="G431" s="17">
        <v>0.81799941566523005</v>
      </c>
      <c r="H431" s="17">
        <v>0.81459570712990104</v>
      </c>
      <c r="I431" s="17">
        <v>0.79609250181939695</v>
      </c>
      <c r="J431" s="17">
        <v>0.76734193368782799</v>
      </c>
      <c r="K431" s="17">
        <v>0.77083012090109204</v>
      </c>
      <c r="L431" s="17">
        <v>0.79977050783535597</v>
      </c>
      <c r="M431" s="17">
        <v>0.81448393211121495</v>
      </c>
      <c r="N431" s="17">
        <v>0.78968816959667398</v>
      </c>
      <c r="O431" s="17">
        <v>0.80977132286847497</v>
      </c>
      <c r="P431" s="17">
        <v>0.78379643735083604</v>
      </c>
      <c r="Q431" s="17">
        <v>0.85181482286515298</v>
      </c>
      <c r="R431" s="17">
        <v>0.82153785739252105</v>
      </c>
      <c r="S431" s="17"/>
      <c r="T431" s="17">
        <v>0.80712751329822396</v>
      </c>
      <c r="U431" s="17">
        <v>0.81257090317076897</v>
      </c>
      <c r="V431" s="17">
        <v>0.79392698488538205</v>
      </c>
      <c r="W431" s="17">
        <v>0.79644263535120496</v>
      </c>
      <c r="X431" s="17"/>
      <c r="Y431" s="17">
        <v>0.768038932260936</v>
      </c>
      <c r="Z431" s="17">
        <v>0.79943351902398996</v>
      </c>
      <c r="AA431" s="17">
        <v>0.82225163345068197</v>
      </c>
      <c r="AB431" s="17">
        <v>0.81490772697424196</v>
      </c>
      <c r="AC431" s="17">
        <v>0.821524087447558</v>
      </c>
      <c r="AD431" s="17">
        <v>0.78998040339890896</v>
      </c>
      <c r="AE431" s="17"/>
      <c r="AF431" s="17">
        <v>0.79073845442789903</v>
      </c>
      <c r="AG431" s="17">
        <v>0.79031243084136504</v>
      </c>
      <c r="AH431" s="17">
        <v>0.80694821841095798</v>
      </c>
      <c r="AI431" s="17"/>
      <c r="AJ431" s="17">
        <v>0.81504310430286397</v>
      </c>
      <c r="AK431" s="17">
        <v>0.79871340095018595</v>
      </c>
      <c r="AL431" s="17">
        <v>0.78935245144599797</v>
      </c>
      <c r="AM431" s="17"/>
      <c r="AN431" s="17">
        <v>0.82692990759659202</v>
      </c>
      <c r="AO431" s="17">
        <v>0.77511000488172599</v>
      </c>
      <c r="AP431" s="17">
        <v>0.79673496048020198</v>
      </c>
      <c r="AQ431" s="17">
        <v>0.790283737057066</v>
      </c>
      <c r="AR431" s="17"/>
      <c r="AS431" s="17">
        <v>0.83327540760755503</v>
      </c>
      <c r="AT431" s="17">
        <v>0.79349656098261401</v>
      </c>
    </row>
    <row r="432" spans="2:46" x14ac:dyDescent="0.5">
      <c r="B432" t="s">
        <v>258</v>
      </c>
      <c r="C432" s="17">
        <v>0.112922958679653</v>
      </c>
      <c r="D432" s="17">
        <v>0.14909682552959899</v>
      </c>
      <c r="E432" s="17">
        <v>7.8339935263906202E-2</v>
      </c>
      <c r="F432" s="17"/>
      <c r="G432" s="17">
        <v>0.106498370258561</v>
      </c>
      <c r="H432" s="17">
        <v>0.104560541687874</v>
      </c>
      <c r="I432" s="17">
        <v>0.12624283370554101</v>
      </c>
      <c r="J432" s="17">
        <v>0.15203221173212</v>
      </c>
      <c r="K432" s="17">
        <v>0.13574893630197701</v>
      </c>
      <c r="L432" s="17">
        <v>0.11434741809080801</v>
      </c>
      <c r="M432" s="17">
        <v>0.123745819672354</v>
      </c>
      <c r="N432" s="17">
        <v>8.9563891481839603E-2</v>
      </c>
      <c r="O432" s="17">
        <v>0.109811846470903</v>
      </c>
      <c r="P432" s="17">
        <v>8.4382299497716501E-2</v>
      </c>
      <c r="Q432" s="17">
        <v>9.1067176302946806E-2</v>
      </c>
      <c r="R432" s="17">
        <v>0.104741172345572</v>
      </c>
      <c r="S432" s="17"/>
      <c r="T432" s="17">
        <v>0.13213197849661201</v>
      </c>
      <c r="U432" s="17">
        <v>9.7994613488554899E-2</v>
      </c>
      <c r="V432" s="17">
        <v>0.122180788704606</v>
      </c>
      <c r="W432" s="17">
        <v>9.9399049835808995E-2</v>
      </c>
      <c r="X432" s="17"/>
      <c r="Y432" s="17">
        <v>0.153782255855266</v>
      </c>
      <c r="Z432" s="17">
        <v>0.121788485610869</v>
      </c>
      <c r="AA432" s="17">
        <v>7.6962303540011406E-2</v>
      </c>
      <c r="AB432" s="17">
        <v>0.10395334920260101</v>
      </c>
      <c r="AC432" s="17">
        <v>9.7613356074356297E-2</v>
      </c>
      <c r="AD432" s="17">
        <v>0.12538071280705401</v>
      </c>
      <c r="AE432" s="17"/>
      <c r="AF432" s="17">
        <v>0.121929405370147</v>
      </c>
      <c r="AG432" s="17">
        <v>0.14059026617290499</v>
      </c>
      <c r="AH432" s="17">
        <v>0.10858671962222199</v>
      </c>
      <c r="AI432" s="17"/>
      <c r="AJ432" s="17">
        <v>0.11582369263048101</v>
      </c>
      <c r="AK432" s="17">
        <v>0.108883492616107</v>
      </c>
      <c r="AL432" s="17">
        <v>0.11126003405007601</v>
      </c>
      <c r="AM432" s="17"/>
      <c r="AN432" s="17">
        <v>9.7754380004435301E-2</v>
      </c>
      <c r="AO432" s="17">
        <v>0.15607505188090801</v>
      </c>
      <c r="AP432" s="17">
        <v>0.15834248819414001</v>
      </c>
      <c r="AQ432" s="17">
        <v>0.104567303639201</v>
      </c>
      <c r="AR432" s="17"/>
      <c r="AS432" s="17">
        <v>0.13312159289140299</v>
      </c>
      <c r="AT432" s="17">
        <v>9.89560333182221E-2</v>
      </c>
    </row>
    <row r="433" spans="2:46" x14ac:dyDescent="0.5">
      <c r="B433" t="s">
        <v>73</v>
      </c>
      <c r="C433" s="17">
        <v>8.4367784089011397E-2</v>
      </c>
      <c r="D433" s="17">
        <v>8.1478973023510301E-2</v>
      </c>
      <c r="E433" s="17">
        <v>8.7046529361892694E-2</v>
      </c>
      <c r="F433" s="17"/>
      <c r="G433" s="17">
        <v>7.5502214076208496E-2</v>
      </c>
      <c r="H433" s="17">
        <v>8.0843751182224893E-2</v>
      </c>
      <c r="I433" s="17">
        <v>7.7664664475061998E-2</v>
      </c>
      <c r="J433" s="17">
        <v>8.06258545800526E-2</v>
      </c>
      <c r="K433" s="17">
        <v>9.3420942796931195E-2</v>
      </c>
      <c r="L433" s="17">
        <v>8.5882074073836107E-2</v>
      </c>
      <c r="M433" s="17">
        <v>6.1770248216430998E-2</v>
      </c>
      <c r="N433" s="17">
        <v>0.120747938921486</v>
      </c>
      <c r="O433" s="17">
        <v>8.0416830660622093E-2</v>
      </c>
      <c r="P433" s="17">
        <v>0.13182126315144699</v>
      </c>
      <c r="Q433" s="17">
        <v>5.7118000831899697E-2</v>
      </c>
      <c r="R433" s="17">
        <v>7.3720970261907395E-2</v>
      </c>
      <c r="S433" s="17"/>
      <c r="T433" s="17">
        <v>6.0740508205164599E-2</v>
      </c>
      <c r="U433" s="17">
        <v>8.9434483340676302E-2</v>
      </c>
      <c r="V433" s="17">
        <v>8.38922264100119E-2</v>
      </c>
      <c r="W433" s="17">
        <v>0.104158314812986</v>
      </c>
      <c r="X433" s="17"/>
      <c r="Y433" s="17">
        <v>7.8178811883798299E-2</v>
      </c>
      <c r="Z433" s="17">
        <v>7.8777995365140796E-2</v>
      </c>
      <c r="AA433" s="17">
        <v>0.10078606300930699</v>
      </c>
      <c r="AB433" s="17">
        <v>8.1138923823157003E-2</v>
      </c>
      <c r="AC433" s="17">
        <v>8.0862556478086198E-2</v>
      </c>
      <c r="AD433" s="17">
        <v>8.4638883794037403E-2</v>
      </c>
      <c r="AE433" s="17"/>
      <c r="AF433" s="17">
        <v>8.7332140201953595E-2</v>
      </c>
      <c r="AG433" s="17">
        <v>6.90973029857299E-2</v>
      </c>
      <c r="AH433" s="17">
        <v>8.4465061966820895E-2</v>
      </c>
      <c r="AI433" s="17"/>
      <c r="AJ433" s="17">
        <v>6.9133203066654297E-2</v>
      </c>
      <c r="AK433" s="17">
        <v>9.2403106433707194E-2</v>
      </c>
      <c r="AL433" s="17">
        <v>9.9387514503926397E-2</v>
      </c>
      <c r="AM433" s="17"/>
      <c r="AN433" s="17">
        <v>7.5315712398972695E-2</v>
      </c>
      <c r="AO433" s="17">
        <v>6.8814943237366297E-2</v>
      </c>
      <c r="AP433" s="17">
        <v>4.4922551325657797E-2</v>
      </c>
      <c r="AQ433" s="17">
        <v>0.105148959303732</v>
      </c>
      <c r="AR433" s="17"/>
      <c r="AS433" s="17">
        <v>3.3602999501041599E-2</v>
      </c>
      <c r="AT433" s="17">
        <v>0.107547405699164</v>
      </c>
    </row>
    <row r="434" spans="2:46" x14ac:dyDescent="0.5">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row>
    <row r="435" spans="2:46" x14ac:dyDescent="0.5">
      <c r="B435" s="6" t="s">
        <v>261</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row>
    <row r="436" spans="2:46" x14ac:dyDescent="0.5">
      <c r="B436" s="24" t="s">
        <v>64</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row>
    <row r="437" spans="2:46" x14ac:dyDescent="0.5">
      <c r="B437" t="s">
        <v>257</v>
      </c>
      <c r="C437" s="17">
        <v>0.64433631211196696</v>
      </c>
      <c r="D437" s="17">
        <v>0.62355151399017705</v>
      </c>
      <c r="E437" s="17">
        <v>0.66312307003145299</v>
      </c>
      <c r="F437" s="17"/>
      <c r="G437" s="17">
        <v>0.70785924549740098</v>
      </c>
      <c r="H437" s="17">
        <v>0.60490919849223501</v>
      </c>
      <c r="I437" s="17">
        <v>0.61595035048069502</v>
      </c>
      <c r="J437" s="17">
        <v>0.62989324511226896</v>
      </c>
      <c r="K437" s="17">
        <v>0.616066566973545</v>
      </c>
      <c r="L437" s="17">
        <v>0.60715178459474906</v>
      </c>
      <c r="M437" s="17">
        <v>0.663514919132423</v>
      </c>
      <c r="N437" s="17">
        <v>0.64299464755781299</v>
      </c>
      <c r="O437" s="17">
        <v>0.66297459880642795</v>
      </c>
      <c r="P437" s="17">
        <v>0.61475317720247102</v>
      </c>
      <c r="Q437" s="17">
        <v>0.69926260955624697</v>
      </c>
      <c r="R437" s="17">
        <v>0.69458876767677602</v>
      </c>
      <c r="S437" s="17"/>
      <c r="T437" s="17">
        <v>0.65509843367072396</v>
      </c>
      <c r="U437" s="17">
        <v>0.630620661622454</v>
      </c>
      <c r="V437" s="17">
        <v>0.63499245730537002</v>
      </c>
      <c r="W437" s="17">
        <v>0.65946958297209402</v>
      </c>
      <c r="X437" s="17"/>
      <c r="Y437" s="17">
        <v>0.67771175629701697</v>
      </c>
      <c r="Z437" s="17">
        <v>0.71387899948254097</v>
      </c>
      <c r="AA437" s="17">
        <v>0.71285478907740796</v>
      </c>
      <c r="AB437" s="17">
        <v>0.62220710132214296</v>
      </c>
      <c r="AC437" s="17">
        <v>0.60657222560047697</v>
      </c>
      <c r="AD437" s="17">
        <v>0.55280302589882502</v>
      </c>
      <c r="AE437" s="17"/>
      <c r="AF437" s="17">
        <v>0.55071117439865203</v>
      </c>
      <c r="AG437" s="17">
        <v>0.65034268348309399</v>
      </c>
      <c r="AH437" s="17">
        <v>0.67105054927149499</v>
      </c>
      <c r="AI437" s="17"/>
      <c r="AJ437" s="17">
        <v>0.66823789730369798</v>
      </c>
      <c r="AK437" s="17">
        <v>0.68476295268771603</v>
      </c>
      <c r="AL437" s="17">
        <v>0.59547773185588904</v>
      </c>
      <c r="AM437" s="17"/>
      <c r="AN437" s="17">
        <v>0.66650262038989505</v>
      </c>
      <c r="AO437" s="17">
        <v>0.61637176573454699</v>
      </c>
      <c r="AP437" s="17">
        <v>0.60890906755682195</v>
      </c>
      <c r="AQ437" s="17">
        <v>0.63998045436768902</v>
      </c>
      <c r="AR437" s="17"/>
      <c r="AS437" s="17">
        <v>0.70291139261334701</v>
      </c>
      <c r="AT437" s="17">
        <v>0.54969317674163298</v>
      </c>
    </row>
    <row r="438" spans="2:46" x14ac:dyDescent="0.5">
      <c r="B438" t="s">
        <v>258</v>
      </c>
      <c r="C438" s="17">
        <v>0.241456502896057</v>
      </c>
      <c r="D438" s="17">
        <v>0.27589514358647799</v>
      </c>
      <c r="E438" s="17">
        <v>0.20932430746763001</v>
      </c>
      <c r="F438" s="17"/>
      <c r="G438" s="17">
        <v>0.20479595420591201</v>
      </c>
      <c r="H438" s="17">
        <v>0.28369882802875002</v>
      </c>
      <c r="I438" s="17">
        <v>0.271071643164916</v>
      </c>
      <c r="J438" s="17">
        <v>0.25027802018035999</v>
      </c>
      <c r="K438" s="17">
        <v>0.26238453240441001</v>
      </c>
      <c r="L438" s="17">
        <v>0.23741514787780199</v>
      </c>
      <c r="M438" s="17">
        <v>0.25088507232910601</v>
      </c>
      <c r="N438" s="17">
        <v>0.21955744346200401</v>
      </c>
      <c r="O438" s="17">
        <v>0.247913827291286</v>
      </c>
      <c r="P438" s="17">
        <v>0.219736206133546</v>
      </c>
      <c r="Q438" s="17">
        <v>0.22047870295907601</v>
      </c>
      <c r="R438" s="17">
        <v>0.16756440150934901</v>
      </c>
      <c r="S438" s="17"/>
      <c r="T438" s="17">
        <v>0.256124261630851</v>
      </c>
      <c r="U438" s="17">
        <v>0.24326081345342601</v>
      </c>
      <c r="V438" s="17">
        <v>0.25390786987865199</v>
      </c>
      <c r="W438" s="17">
        <v>0.21022233189571399</v>
      </c>
      <c r="X438" s="17"/>
      <c r="Y438" s="17">
        <v>0.238840745279045</v>
      </c>
      <c r="Z438" s="17">
        <v>0.196283464789474</v>
      </c>
      <c r="AA438" s="17">
        <v>0.174202112789488</v>
      </c>
      <c r="AB438" s="17">
        <v>0.24874503233151701</v>
      </c>
      <c r="AC438" s="17">
        <v>0.25708727480193899</v>
      </c>
      <c r="AD438" s="17">
        <v>0.318501902064389</v>
      </c>
      <c r="AE438" s="17"/>
      <c r="AF438" s="17">
        <v>0.322008982331627</v>
      </c>
      <c r="AG438" s="17">
        <v>0.25325664531411701</v>
      </c>
      <c r="AH438" s="17">
        <v>0.21741116377172501</v>
      </c>
      <c r="AI438" s="17"/>
      <c r="AJ438" s="17">
        <v>0.23542922115780801</v>
      </c>
      <c r="AK438" s="17">
        <v>0.209967184674204</v>
      </c>
      <c r="AL438" s="17">
        <v>0.26393375220821802</v>
      </c>
      <c r="AM438" s="17"/>
      <c r="AN438" s="17">
        <v>0.223644115484014</v>
      </c>
      <c r="AO438" s="17">
        <v>0.31024509817288598</v>
      </c>
      <c r="AP438" s="17">
        <v>0.30314951116063599</v>
      </c>
      <c r="AQ438" s="17">
        <v>0.22008034077940899</v>
      </c>
      <c r="AR438" s="17"/>
      <c r="AS438" s="17">
        <v>0.237999288556974</v>
      </c>
      <c r="AT438" s="17">
        <v>0.32219278174424199</v>
      </c>
    </row>
    <row r="439" spans="2:46" x14ac:dyDescent="0.5">
      <c r="B439" t="s">
        <v>73</v>
      </c>
      <c r="C439" s="17">
        <v>0.114207184991977</v>
      </c>
      <c r="D439" s="17">
        <v>0.100553342423346</v>
      </c>
      <c r="E439" s="17">
        <v>0.12755262250091701</v>
      </c>
      <c r="F439" s="17"/>
      <c r="G439" s="17">
        <v>8.7344800296686897E-2</v>
      </c>
      <c r="H439" s="17">
        <v>0.111391973479015</v>
      </c>
      <c r="I439" s="17">
        <v>0.112978006354389</v>
      </c>
      <c r="J439" s="17">
        <v>0.119828734707372</v>
      </c>
      <c r="K439" s="17">
        <v>0.121548900622045</v>
      </c>
      <c r="L439" s="17">
        <v>0.15543306752744901</v>
      </c>
      <c r="M439" s="17">
        <v>8.5600008538471106E-2</v>
      </c>
      <c r="N439" s="17">
        <v>0.137447908980183</v>
      </c>
      <c r="O439" s="17">
        <v>8.9111573902286398E-2</v>
      </c>
      <c r="P439" s="17">
        <v>0.16551061666398301</v>
      </c>
      <c r="Q439" s="17">
        <v>8.02586874846766E-2</v>
      </c>
      <c r="R439" s="17">
        <v>0.137846830813876</v>
      </c>
      <c r="S439" s="17"/>
      <c r="T439" s="17">
        <v>8.8777304698425499E-2</v>
      </c>
      <c r="U439" s="17">
        <v>0.12611852492412001</v>
      </c>
      <c r="V439" s="17">
        <v>0.111099672815978</v>
      </c>
      <c r="W439" s="17">
        <v>0.130308085132191</v>
      </c>
      <c r="X439" s="17"/>
      <c r="Y439" s="17">
        <v>8.3447498423937699E-2</v>
      </c>
      <c r="Z439" s="17">
        <v>8.9837535727985002E-2</v>
      </c>
      <c r="AA439" s="17">
        <v>0.11294309813310401</v>
      </c>
      <c r="AB439" s="17">
        <v>0.129047866346339</v>
      </c>
      <c r="AC439" s="17">
        <v>0.13634049959758399</v>
      </c>
      <c r="AD439" s="17">
        <v>0.12869507203678601</v>
      </c>
      <c r="AE439" s="17"/>
      <c r="AF439" s="17">
        <v>0.127279843269721</v>
      </c>
      <c r="AG439" s="17">
        <v>9.6400671202788196E-2</v>
      </c>
      <c r="AH439" s="17">
        <v>0.11153828695678</v>
      </c>
      <c r="AI439" s="17"/>
      <c r="AJ439" s="17">
        <v>9.6332881538493995E-2</v>
      </c>
      <c r="AK439" s="17">
        <v>0.105269862638081</v>
      </c>
      <c r="AL439" s="17">
        <v>0.140588515935892</v>
      </c>
      <c r="AM439" s="17"/>
      <c r="AN439" s="17">
        <v>0.109853264126092</v>
      </c>
      <c r="AO439" s="17">
        <v>7.33831360925669E-2</v>
      </c>
      <c r="AP439" s="17">
        <v>8.7941421282542204E-2</v>
      </c>
      <c r="AQ439" s="17">
        <v>0.13993920485290201</v>
      </c>
      <c r="AR439" s="17"/>
      <c r="AS439" s="17">
        <v>5.9089318829679098E-2</v>
      </c>
      <c r="AT439" s="17">
        <v>0.128114041514125</v>
      </c>
    </row>
    <row r="440" spans="2:46" x14ac:dyDescent="0.5">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row>
    <row r="441" spans="2:46" x14ac:dyDescent="0.5">
      <c r="B441" s="6" t="s">
        <v>262</v>
      </c>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row>
    <row r="442" spans="2:46" x14ac:dyDescent="0.5">
      <c r="B442" s="24" t="s">
        <v>64</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row>
    <row r="443" spans="2:46" x14ac:dyDescent="0.5">
      <c r="B443" t="s">
        <v>257</v>
      </c>
      <c r="C443" s="17">
        <v>0.83678981501911098</v>
      </c>
      <c r="D443" s="17">
        <v>0.81914049879549</v>
      </c>
      <c r="E443" s="17">
        <v>0.85365889918094795</v>
      </c>
      <c r="F443" s="17"/>
      <c r="G443" s="17">
        <v>0.822448372945081</v>
      </c>
      <c r="H443" s="17">
        <v>0.84059105373743603</v>
      </c>
      <c r="I443" s="17">
        <v>0.823444252885289</v>
      </c>
      <c r="J443" s="17">
        <v>0.84392906269771195</v>
      </c>
      <c r="K443" s="17">
        <v>0.79344632969133</v>
      </c>
      <c r="L443" s="17">
        <v>0.82177055392864096</v>
      </c>
      <c r="M443" s="17">
        <v>0.869306619066335</v>
      </c>
      <c r="N443" s="17">
        <v>0.85440512442359495</v>
      </c>
      <c r="O443" s="17">
        <v>0.85042268893145101</v>
      </c>
      <c r="P443" s="17">
        <v>0.81156593978146097</v>
      </c>
      <c r="Q443" s="17">
        <v>0.884644802440399</v>
      </c>
      <c r="R443" s="17">
        <v>0.88317362430225399</v>
      </c>
      <c r="S443" s="17"/>
      <c r="T443" s="17">
        <v>0.84896045568464396</v>
      </c>
      <c r="U443" s="17">
        <v>0.86250463020776003</v>
      </c>
      <c r="V443" s="17">
        <v>0.82425761285836696</v>
      </c>
      <c r="W443" s="17">
        <v>0.80825674805566305</v>
      </c>
      <c r="X443" s="17"/>
      <c r="Y443" s="17">
        <v>0.817008374748039</v>
      </c>
      <c r="Z443" s="17">
        <v>0.79113849556391502</v>
      </c>
      <c r="AA443" s="17">
        <v>0.83734675057005303</v>
      </c>
      <c r="AB443" s="17">
        <v>0.84080996217813597</v>
      </c>
      <c r="AC443" s="17">
        <v>0.87342652540517496</v>
      </c>
      <c r="AD443" s="17">
        <v>0.85893731449271105</v>
      </c>
      <c r="AE443" s="17"/>
      <c r="AF443" s="17">
        <v>0.84658214316608904</v>
      </c>
      <c r="AG443" s="17">
        <v>0.82355709816587497</v>
      </c>
      <c r="AH443" s="17">
        <v>0.83478402126293705</v>
      </c>
      <c r="AI443" s="17"/>
      <c r="AJ443" s="17">
        <v>0.83226062937751299</v>
      </c>
      <c r="AK443" s="17">
        <v>0.83524473614648997</v>
      </c>
      <c r="AL443" s="17">
        <v>0.84313141315871598</v>
      </c>
      <c r="AM443" s="17"/>
      <c r="AN443" s="17">
        <v>0.85556310747333697</v>
      </c>
      <c r="AO443" s="17">
        <v>0.81714407542567402</v>
      </c>
      <c r="AP443" s="17">
        <v>0.84672363352080404</v>
      </c>
      <c r="AQ443" s="17">
        <v>0.82756952682401397</v>
      </c>
      <c r="AR443" s="17"/>
      <c r="AS443" s="17">
        <v>0.87212258230401096</v>
      </c>
      <c r="AT443" s="17">
        <v>0.83924812708887397</v>
      </c>
    </row>
    <row r="444" spans="2:46" x14ac:dyDescent="0.5">
      <c r="B444" t="s">
        <v>258</v>
      </c>
      <c r="C444" s="17">
        <v>9.88661371800542E-2</v>
      </c>
      <c r="D444" s="17">
        <v>0.120463869496215</v>
      </c>
      <c r="E444" s="17">
        <v>7.8404126507004304E-2</v>
      </c>
      <c r="F444" s="17"/>
      <c r="G444" s="17">
        <v>0.122055448353691</v>
      </c>
      <c r="H444" s="17">
        <v>0.105036964445932</v>
      </c>
      <c r="I444" s="17">
        <v>9.6759714591611007E-2</v>
      </c>
      <c r="J444" s="17">
        <v>0.111657822763416</v>
      </c>
      <c r="K444" s="17">
        <v>0.12266184900904301</v>
      </c>
      <c r="L444" s="17">
        <v>9.2901559420441607E-2</v>
      </c>
      <c r="M444" s="17">
        <v>7.7118615430018703E-2</v>
      </c>
      <c r="N444" s="17">
        <v>8.9451615720771094E-2</v>
      </c>
      <c r="O444" s="17">
        <v>9.2828042997921495E-2</v>
      </c>
      <c r="P444" s="17">
        <v>0.105832325927636</v>
      </c>
      <c r="Q444" s="17">
        <v>5.8515661151041502E-2</v>
      </c>
      <c r="R444" s="17">
        <v>3.2448585182722603E-2</v>
      </c>
      <c r="S444" s="17"/>
      <c r="T444" s="17">
        <v>0.10243073264703099</v>
      </c>
      <c r="U444" s="17">
        <v>6.7101712663076296E-2</v>
      </c>
      <c r="V444" s="17">
        <v>0.120480937551662</v>
      </c>
      <c r="W444" s="17">
        <v>0.110033621306129</v>
      </c>
      <c r="X444" s="17"/>
      <c r="Y444" s="17">
        <v>0.128117005897988</v>
      </c>
      <c r="Z444" s="17">
        <v>0.12121510636701099</v>
      </c>
      <c r="AA444" s="17">
        <v>8.8387231530343294E-2</v>
      </c>
      <c r="AB444" s="17">
        <v>9.1550075405869194E-2</v>
      </c>
      <c r="AC444" s="17">
        <v>7.0671532363822898E-2</v>
      </c>
      <c r="AD444" s="17">
        <v>9.4558655994611898E-2</v>
      </c>
      <c r="AE444" s="17"/>
      <c r="AF444" s="17">
        <v>0.10577771082507401</v>
      </c>
      <c r="AG444" s="17">
        <v>0.11334498151738499</v>
      </c>
      <c r="AH444" s="17">
        <v>9.5960826645507494E-2</v>
      </c>
      <c r="AI444" s="17"/>
      <c r="AJ444" s="17">
        <v>0.108381764514957</v>
      </c>
      <c r="AK444" s="17">
        <v>9.0761116527477606E-2</v>
      </c>
      <c r="AL444" s="17">
        <v>9.0956614348147197E-2</v>
      </c>
      <c r="AM444" s="17"/>
      <c r="AN444" s="17">
        <v>8.7672181320623405E-2</v>
      </c>
      <c r="AO444" s="17">
        <v>0.13938038513286499</v>
      </c>
      <c r="AP444" s="17">
        <v>0.11975221357275299</v>
      </c>
      <c r="AQ444" s="17">
        <v>8.6122951283230401E-2</v>
      </c>
      <c r="AR444" s="17"/>
      <c r="AS444" s="17">
        <v>0.100328017168846</v>
      </c>
      <c r="AT444" s="17">
        <v>8.4203550457816898E-2</v>
      </c>
    </row>
    <row r="445" spans="2:46" x14ac:dyDescent="0.5">
      <c r="B445" t="s">
        <v>73</v>
      </c>
      <c r="C445" s="17">
        <v>6.4344047800835205E-2</v>
      </c>
      <c r="D445" s="17">
        <v>6.0395631708295497E-2</v>
      </c>
      <c r="E445" s="17">
        <v>6.7936974312047801E-2</v>
      </c>
      <c r="F445" s="17"/>
      <c r="G445" s="17">
        <v>5.5496178701228603E-2</v>
      </c>
      <c r="H445" s="17">
        <v>5.43719818166317E-2</v>
      </c>
      <c r="I445" s="17">
        <v>7.9796032523099497E-2</v>
      </c>
      <c r="J445" s="17">
        <v>4.4413114538872103E-2</v>
      </c>
      <c r="K445" s="17">
        <v>8.3891821299626607E-2</v>
      </c>
      <c r="L445" s="17">
        <v>8.5327886650917006E-2</v>
      </c>
      <c r="M445" s="17">
        <v>5.3574765503646697E-2</v>
      </c>
      <c r="N445" s="17">
        <v>5.6143259855633502E-2</v>
      </c>
      <c r="O445" s="17">
        <v>5.6749268070627003E-2</v>
      </c>
      <c r="P445" s="17">
        <v>8.2601734290902507E-2</v>
      </c>
      <c r="Q445" s="17">
        <v>5.6839536408559099E-2</v>
      </c>
      <c r="R445" s="17">
        <v>8.4377790515023504E-2</v>
      </c>
      <c r="S445" s="17"/>
      <c r="T445" s="17">
        <v>4.86088116683248E-2</v>
      </c>
      <c r="U445" s="17">
        <v>7.0393657129163401E-2</v>
      </c>
      <c r="V445" s="17">
        <v>5.5261449589970597E-2</v>
      </c>
      <c r="W445" s="17">
        <v>8.1709630638208006E-2</v>
      </c>
      <c r="X445" s="17"/>
      <c r="Y445" s="17">
        <v>5.4874619353973697E-2</v>
      </c>
      <c r="Z445" s="17">
        <v>8.76463980690739E-2</v>
      </c>
      <c r="AA445" s="17">
        <v>7.4266017899603395E-2</v>
      </c>
      <c r="AB445" s="17">
        <v>6.7639962415995097E-2</v>
      </c>
      <c r="AC445" s="17">
        <v>5.59019422310022E-2</v>
      </c>
      <c r="AD445" s="17">
        <v>4.65040295126775E-2</v>
      </c>
      <c r="AE445" s="17"/>
      <c r="AF445" s="17">
        <v>4.7640146008837002E-2</v>
      </c>
      <c r="AG445" s="17">
        <v>6.30979203167404E-2</v>
      </c>
      <c r="AH445" s="17">
        <v>6.9255152091555694E-2</v>
      </c>
      <c r="AI445" s="17"/>
      <c r="AJ445" s="17">
        <v>5.9357606107530103E-2</v>
      </c>
      <c r="AK445" s="17">
        <v>7.3994147326032197E-2</v>
      </c>
      <c r="AL445" s="17">
        <v>6.5911972493137003E-2</v>
      </c>
      <c r="AM445" s="17"/>
      <c r="AN445" s="17">
        <v>5.6764711206039403E-2</v>
      </c>
      <c r="AO445" s="17">
        <v>4.3475539441460903E-2</v>
      </c>
      <c r="AP445" s="17">
        <v>3.35241529064427E-2</v>
      </c>
      <c r="AQ445" s="17">
        <v>8.6307521892755507E-2</v>
      </c>
      <c r="AR445" s="17"/>
      <c r="AS445" s="17">
        <v>2.75494005271423E-2</v>
      </c>
      <c r="AT445" s="17">
        <v>7.6548322453309198E-2</v>
      </c>
    </row>
    <row r="446" spans="2:46" x14ac:dyDescent="0.5">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row>
    <row r="447" spans="2:46" x14ac:dyDescent="0.5">
      <c r="B447" s="6" t="s">
        <v>263</v>
      </c>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row>
    <row r="448" spans="2:46" x14ac:dyDescent="0.5">
      <c r="B448" s="24" t="s">
        <v>64</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row>
    <row r="449" spans="2:46" x14ac:dyDescent="0.5">
      <c r="B449" t="s">
        <v>257</v>
      </c>
      <c r="C449" s="17">
        <v>0.82105266226375195</v>
      </c>
      <c r="D449" s="17">
        <v>0.80659612162198802</v>
      </c>
      <c r="E449" s="17">
        <v>0.834717420272302</v>
      </c>
      <c r="F449" s="17"/>
      <c r="G449" s="17">
        <v>0.81987058158882697</v>
      </c>
      <c r="H449" s="17">
        <v>0.820554794452929</v>
      </c>
      <c r="I449" s="17">
        <v>0.80099989903239499</v>
      </c>
      <c r="J449" s="17">
        <v>0.80405012191826397</v>
      </c>
      <c r="K449" s="17">
        <v>0.78598124066807595</v>
      </c>
      <c r="L449" s="17">
        <v>0.80875084912661099</v>
      </c>
      <c r="M449" s="17">
        <v>0.87761032059048405</v>
      </c>
      <c r="N449" s="17">
        <v>0.80571622350986605</v>
      </c>
      <c r="O449" s="17">
        <v>0.831728564186626</v>
      </c>
      <c r="P449" s="17">
        <v>0.81575401775937595</v>
      </c>
      <c r="Q449" s="17">
        <v>0.86807524088789401</v>
      </c>
      <c r="R449" s="17">
        <v>0.81976608664759498</v>
      </c>
      <c r="S449" s="17"/>
      <c r="T449" s="17">
        <v>0.83152851870993605</v>
      </c>
      <c r="U449" s="17">
        <v>0.83092675265822902</v>
      </c>
      <c r="V449" s="17">
        <v>0.80925731098758702</v>
      </c>
      <c r="W449" s="17">
        <v>0.80856786458000895</v>
      </c>
      <c r="X449" s="17"/>
      <c r="Y449" s="17">
        <v>0.77655187548027005</v>
      </c>
      <c r="Z449" s="17">
        <v>0.784887772337028</v>
      </c>
      <c r="AA449" s="17">
        <v>0.82364651587272697</v>
      </c>
      <c r="AB449" s="17">
        <v>0.84068477186379398</v>
      </c>
      <c r="AC449" s="17">
        <v>0.83674483182519999</v>
      </c>
      <c r="AD449" s="17">
        <v>0.85159422366385595</v>
      </c>
      <c r="AE449" s="17"/>
      <c r="AF449" s="17">
        <v>0.83634855492924098</v>
      </c>
      <c r="AG449" s="17">
        <v>0.78813245389627995</v>
      </c>
      <c r="AH449" s="17">
        <v>0.818685675970799</v>
      </c>
      <c r="AI449" s="17"/>
      <c r="AJ449" s="17">
        <v>0.82270841485562296</v>
      </c>
      <c r="AK449" s="17">
        <v>0.80017799079332297</v>
      </c>
      <c r="AL449" s="17">
        <v>0.828959853340693</v>
      </c>
      <c r="AM449" s="17"/>
      <c r="AN449" s="17">
        <v>0.84419699324812103</v>
      </c>
      <c r="AO449" s="17">
        <v>0.78646643419685502</v>
      </c>
      <c r="AP449" s="17">
        <v>0.828596754844802</v>
      </c>
      <c r="AQ449" s="17">
        <v>0.79679685321165294</v>
      </c>
      <c r="AR449" s="17"/>
      <c r="AS449" s="17">
        <v>0.84918541121657898</v>
      </c>
      <c r="AT449" s="17">
        <v>0.78668973657442898</v>
      </c>
    </row>
    <row r="450" spans="2:46" x14ac:dyDescent="0.5">
      <c r="B450" t="s">
        <v>258</v>
      </c>
      <c r="C450" s="17">
        <v>0.104678831226483</v>
      </c>
      <c r="D450" s="17">
        <v>0.12415822880138901</v>
      </c>
      <c r="E450" s="17">
        <v>8.6315454884047793E-2</v>
      </c>
      <c r="F450" s="17"/>
      <c r="G450" s="17">
        <v>0.103954241370403</v>
      </c>
      <c r="H450" s="17">
        <v>0.100300580682293</v>
      </c>
      <c r="I450" s="17">
        <v>0.121621237760012</v>
      </c>
      <c r="J450" s="17">
        <v>0.14411534282178401</v>
      </c>
      <c r="K450" s="17">
        <v>0.12996673372237499</v>
      </c>
      <c r="L450" s="17">
        <v>0.109202496839626</v>
      </c>
      <c r="M450" s="17">
        <v>5.6882730498844201E-2</v>
      </c>
      <c r="N450" s="17">
        <v>0.113596570676587</v>
      </c>
      <c r="O450" s="17">
        <v>0.10838260107424</v>
      </c>
      <c r="P450" s="17">
        <v>0.102764389203451</v>
      </c>
      <c r="Q450" s="17">
        <v>5.9845197444745403E-2</v>
      </c>
      <c r="R450" s="17">
        <v>7.3445462419249097E-2</v>
      </c>
      <c r="S450" s="17"/>
      <c r="T450" s="17">
        <v>0.112910290203355</v>
      </c>
      <c r="U450" s="17">
        <v>9.3830623273266203E-2</v>
      </c>
      <c r="V450" s="17">
        <v>0.119486285722294</v>
      </c>
      <c r="W450" s="17">
        <v>9.6429406294985906E-2</v>
      </c>
      <c r="X450" s="17"/>
      <c r="Y450" s="17">
        <v>0.15946946216789201</v>
      </c>
      <c r="Z450" s="17">
        <v>0.13006908956039601</v>
      </c>
      <c r="AA450" s="17">
        <v>9.8141400421672201E-2</v>
      </c>
      <c r="AB450" s="17">
        <v>8.6327508466546299E-2</v>
      </c>
      <c r="AC450" s="17">
        <v>7.9677881630392897E-2</v>
      </c>
      <c r="AD450" s="17">
        <v>8.4517252874055093E-2</v>
      </c>
      <c r="AE450" s="17"/>
      <c r="AF450" s="17">
        <v>9.2047104328312604E-2</v>
      </c>
      <c r="AG450" s="17">
        <v>0.14253090473883501</v>
      </c>
      <c r="AH450" s="17">
        <v>0.1059665246948</v>
      </c>
      <c r="AI450" s="17"/>
      <c r="AJ450" s="17">
        <v>0.11562104304206799</v>
      </c>
      <c r="AK450" s="17">
        <v>0.116272653713014</v>
      </c>
      <c r="AL450" s="17">
        <v>8.5608662542813296E-2</v>
      </c>
      <c r="AM450" s="17"/>
      <c r="AN450" s="17">
        <v>8.7146011471789603E-2</v>
      </c>
      <c r="AO450" s="17">
        <v>0.16226225595351201</v>
      </c>
      <c r="AP450" s="17">
        <v>0.127942429013604</v>
      </c>
      <c r="AQ450" s="17">
        <v>0.110331486030324</v>
      </c>
      <c r="AR450" s="17"/>
      <c r="AS450" s="17">
        <v>0.10924559637595301</v>
      </c>
      <c r="AT450" s="17">
        <v>0.110909084979766</v>
      </c>
    </row>
    <row r="451" spans="2:46" x14ac:dyDescent="0.5">
      <c r="B451" t="s">
        <v>73</v>
      </c>
      <c r="C451" s="17">
        <v>7.4268506509765103E-2</v>
      </c>
      <c r="D451" s="17">
        <v>6.9245649576623394E-2</v>
      </c>
      <c r="E451" s="17">
        <v>7.89671248436499E-2</v>
      </c>
      <c r="F451" s="17"/>
      <c r="G451" s="17">
        <v>7.6175177040770495E-2</v>
      </c>
      <c r="H451" s="17">
        <v>7.9144624864777996E-2</v>
      </c>
      <c r="I451" s="17">
        <v>7.7378863207592699E-2</v>
      </c>
      <c r="J451" s="17">
        <v>5.1834535259951797E-2</v>
      </c>
      <c r="K451" s="17">
        <v>8.4052025609549205E-2</v>
      </c>
      <c r="L451" s="17">
        <v>8.2046654033763197E-2</v>
      </c>
      <c r="M451" s="17">
        <v>6.55069489106722E-2</v>
      </c>
      <c r="N451" s="17">
        <v>8.0687205813547103E-2</v>
      </c>
      <c r="O451" s="17">
        <v>5.9888834739133999E-2</v>
      </c>
      <c r="P451" s="17">
        <v>8.1481593037173505E-2</v>
      </c>
      <c r="Q451" s="17">
        <v>7.2079561667360403E-2</v>
      </c>
      <c r="R451" s="17">
        <v>0.106788450933156</v>
      </c>
      <c r="S451" s="17"/>
      <c r="T451" s="17">
        <v>5.5561191086708997E-2</v>
      </c>
      <c r="U451" s="17">
        <v>7.5242624068504793E-2</v>
      </c>
      <c r="V451" s="17">
        <v>7.1256403290118106E-2</v>
      </c>
      <c r="W451" s="17">
        <v>9.5002729125004695E-2</v>
      </c>
      <c r="X451" s="17"/>
      <c r="Y451" s="17">
        <v>6.3978662351838397E-2</v>
      </c>
      <c r="Z451" s="17">
        <v>8.5043138102575994E-2</v>
      </c>
      <c r="AA451" s="17">
        <v>7.8212083705600899E-2</v>
      </c>
      <c r="AB451" s="17">
        <v>7.2987719669659598E-2</v>
      </c>
      <c r="AC451" s="17">
        <v>8.3577286544406895E-2</v>
      </c>
      <c r="AD451" s="17">
        <v>6.3888523462089106E-2</v>
      </c>
      <c r="AE451" s="17"/>
      <c r="AF451" s="17">
        <v>7.1604340742446398E-2</v>
      </c>
      <c r="AG451" s="17">
        <v>6.9336641364885307E-2</v>
      </c>
      <c r="AH451" s="17">
        <v>7.53477993344005E-2</v>
      </c>
      <c r="AI451" s="17"/>
      <c r="AJ451" s="17">
        <v>6.16705421023091E-2</v>
      </c>
      <c r="AK451" s="17">
        <v>8.3549355493663199E-2</v>
      </c>
      <c r="AL451" s="17">
        <v>8.5431484116494094E-2</v>
      </c>
      <c r="AM451" s="17"/>
      <c r="AN451" s="17">
        <v>6.8656995280089797E-2</v>
      </c>
      <c r="AO451" s="17">
        <v>5.1271309849632997E-2</v>
      </c>
      <c r="AP451" s="17">
        <v>4.3460816141593299E-2</v>
      </c>
      <c r="AQ451" s="17">
        <v>9.2871660758022695E-2</v>
      </c>
      <c r="AR451" s="17"/>
      <c r="AS451" s="17">
        <v>4.1568992407468003E-2</v>
      </c>
      <c r="AT451" s="17">
        <v>0.102401178445805</v>
      </c>
    </row>
    <row r="452" spans="2:46" x14ac:dyDescent="0.5">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row>
    <row r="453" spans="2:46" x14ac:dyDescent="0.5">
      <c r="B453" s="6" t="s">
        <v>264</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row>
    <row r="454" spans="2:46" x14ac:dyDescent="0.5">
      <c r="B454" s="24" t="s">
        <v>64</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row>
    <row r="455" spans="2:46" x14ac:dyDescent="0.5">
      <c r="B455" t="s">
        <v>257</v>
      </c>
      <c r="C455" s="17">
        <v>0.63345160091702901</v>
      </c>
      <c r="D455" s="17">
        <v>0.63144610741963902</v>
      </c>
      <c r="E455" s="17">
        <v>0.63387399693145796</v>
      </c>
      <c r="F455" s="17"/>
      <c r="G455" s="17">
        <v>0.64066649036214396</v>
      </c>
      <c r="H455" s="17">
        <v>0.60810918683011395</v>
      </c>
      <c r="I455" s="17">
        <v>0.56255410139881401</v>
      </c>
      <c r="J455" s="17">
        <v>0.64638623643459403</v>
      </c>
      <c r="K455" s="17">
        <v>0.63791110454324795</v>
      </c>
      <c r="L455" s="17">
        <v>0.612837762727789</v>
      </c>
      <c r="M455" s="17">
        <v>0.66335953054755803</v>
      </c>
      <c r="N455" s="17">
        <v>0.64300998805607101</v>
      </c>
      <c r="O455" s="17">
        <v>0.63599223909726299</v>
      </c>
      <c r="P455" s="17">
        <v>0.62872397746438902</v>
      </c>
      <c r="Q455" s="17">
        <v>0.73416084334140297</v>
      </c>
      <c r="R455" s="17">
        <v>0.65546925846958803</v>
      </c>
      <c r="S455" s="17"/>
      <c r="T455" s="17">
        <v>0.62846458788638704</v>
      </c>
      <c r="U455" s="17">
        <v>0.648406086321758</v>
      </c>
      <c r="V455" s="17">
        <v>0.65312711959292602</v>
      </c>
      <c r="W455" s="17">
        <v>0.60703172830778396</v>
      </c>
      <c r="X455" s="17"/>
      <c r="Y455" s="17">
        <v>0.69315162532617103</v>
      </c>
      <c r="Z455" s="17">
        <v>0.67186349518465205</v>
      </c>
      <c r="AA455" s="17">
        <v>0.66244781393140095</v>
      </c>
      <c r="AB455" s="17">
        <v>0.64319213387425</v>
      </c>
      <c r="AC455" s="17">
        <v>0.60209093776015898</v>
      </c>
      <c r="AD455" s="17">
        <v>0.55189650609145602</v>
      </c>
      <c r="AE455" s="17"/>
      <c r="AF455" s="17">
        <v>0.57454267012527205</v>
      </c>
      <c r="AG455" s="17">
        <v>0.57334836879749895</v>
      </c>
      <c r="AH455" s="17">
        <v>0.65425532361733896</v>
      </c>
      <c r="AI455" s="17"/>
      <c r="AJ455" s="17">
        <v>0.65193057442620295</v>
      </c>
      <c r="AK455" s="17">
        <v>0.65071871297579598</v>
      </c>
      <c r="AL455" s="17">
        <v>0.60234914655478</v>
      </c>
      <c r="AM455" s="17"/>
      <c r="AN455" s="17">
        <v>0.66254155040702001</v>
      </c>
      <c r="AO455" s="17">
        <v>0.63849461203688695</v>
      </c>
      <c r="AP455" s="17">
        <v>0.58781258045110796</v>
      </c>
      <c r="AQ455" s="17">
        <v>0.62106872956180803</v>
      </c>
      <c r="AR455" s="17"/>
      <c r="AS455" s="17">
        <v>0.71535668351057102</v>
      </c>
      <c r="AT455" s="17">
        <v>0.51781215506510503</v>
      </c>
    </row>
    <row r="456" spans="2:46" x14ac:dyDescent="0.5">
      <c r="B456" t="s">
        <v>258</v>
      </c>
      <c r="C456" s="17">
        <v>0.26209540236284101</v>
      </c>
      <c r="D456" s="17">
        <v>0.27876953418077299</v>
      </c>
      <c r="E456" s="17">
        <v>0.24739633977505501</v>
      </c>
      <c r="F456" s="17"/>
      <c r="G456" s="17">
        <v>0.27409498744192801</v>
      </c>
      <c r="H456" s="17">
        <v>0.26347539771286999</v>
      </c>
      <c r="I456" s="17">
        <v>0.33514673629897201</v>
      </c>
      <c r="J456" s="17">
        <v>0.239394241025295</v>
      </c>
      <c r="K456" s="17">
        <v>0.26414629461901801</v>
      </c>
      <c r="L456" s="17">
        <v>0.27077008063942198</v>
      </c>
      <c r="M456" s="17">
        <v>0.27391605600735203</v>
      </c>
      <c r="N456" s="17">
        <v>0.24439350861902701</v>
      </c>
      <c r="O456" s="17">
        <v>0.28019595861386698</v>
      </c>
      <c r="P456" s="17">
        <v>0.215139604452387</v>
      </c>
      <c r="Q456" s="17">
        <v>0.18425444022076901</v>
      </c>
      <c r="R456" s="17">
        <v>0.238997323029492</v>
      </c>
      <c r="S456" s="17"/>
      <c r="T456" s="17">
        <v>0.28813507313081099</v>
      </c>
      <c r="U456" s="17">
        <v>0.244378708609889</v>
      </c>
      <c r="V456" s="17">
        <v>0.23943223591590301</v>
      </c>
      <c r="W456" s="17">
        <v>0.27169603950624299</v>
      </c>
      <c r="X456" s="17"/>
      <c r="Y456" s="17">
        <v>0.22269960192527799</v>
      </c>
      <c r="Z456" s="17">
        <v>0.213659266668146</v>
      </c>
      <c r="AA456" s="17">
        <v>0.22876004837070099</v>
      </c>
      <c r="AB456" s="17">
        <v>0.25678307595341399</v>
      </c>
      <c r="AC456" s="17">
        <v>0.291006427931083</v>
      </c>
      <c r="AD456" s="17">
        <v>0.33992943279406801</v>
      </c>
      <c r="AE456" s="17"/>
      <c r="AF456" s="17">
        <v>0.32677664630341402</v>
      </c>
      <c r="AG456" s="17">
        <v>0.321328183487816</v>
      </c>
      <c r="AH456" s="17">
        <v>0.23967593262108999</v>
      </c>
      <c r="AI456" s="17"/>
      <c r="AJ456" s="17">
        <v>0.26243908710479302</v>
      </c>
      <c r="AK456" s="17">
        <v>0.21703247993255001</v>
      </c>
      <c r="AL456" s="17">
        <v>0.28316274010870102</v>
      </c>
      <c r="AM456" s="17"/>
      <c r="AN456" s="17">
        <v>0.24598217379225201</v>
      </c>
      <c r="AO456" s="17">
        <v>0.28709605056089399</v>
      </c>
      <c r="AP456" s="17">
        <v>0.33803148583040099</v>
      </c>
      <c r="AQ456" s="17">
        <v>0.24640400666691001</v>
      </c>
      <c r="AR456" s="17"/>
      <c r="AS456" s="17">
        <v>0.23729507086627299</v>
      </c>
      <c r="AT456" s="17">
        <v>0.34613251386485999</v>
      </c>
    </row>
    <row r="457" spans="2:46" x14ac:dyDescent="0.5">
      <c r="B457" t="s">
        <v>73</v>
      </c>
      <c r="C457" s="17">
        <v>0.10445299672013</v>
      </c>
      <c r="D457" s="17">
        <v>8.9784358399588704E-2</v>
      </c>
      <c r="E457" s="17">
        <v>0.118729663293488</v>
      </c>
      <c r="F457" s="17"/>
      <c r="G457" s="17">
        <v>8.5238522195928104E-2</v>
      </c>
      <c r="H457" s="17">
        <v>0.12841541545701601</v>
      </c>
      <c r="I457" s="17">
        <v>0.102299162302214</v>
      </c>
      <c r="J457" s="17">
        <v>0.11421952254011</v>
      </c>
      <c r="K457" s="17">
        <v>9.7942600837734095E-2</v>
      </c>
      <c r="L457" s="17">
        <v>0.11639215663279</v>
      </c>
      <c r="M457" s="17">
        <v>6.2724413445089597E-2</v>
      </c>
      <c r="N457" s="17">
        <v>0.112596503324901</v>
      </c>
      <c r="O457" s="17">
        <v>8.3811802288870293E-2</v>
      </c>
      <c r="P457" s="17">
        <v>0.15613641808322401</v>
      </c>
      <c r="Q457" s="17">
        <v>8.1584716437827998E-2</v>
      </c>
      <c r="R457" s="17">
        <v>0.10553341850092</v>
      </c>
      <c r="S457" s="17"/>
      <c r="T457" s="17">
        <v>8.3400338982801497E-2</v>
      </c>
      <c r="U457" s="17">
        <v>0.107215205068353</v>
      </c>
      <c r="V457" s="17">
        <v>0.10744064449117099</v>
      </c>
      <c r="W457" s="17">
        <v>0.12127223218597299</v>
      </c>
      <c r="X457" s="17"/>
      <c r="Y457" s="17">
        <v>8.4148772748551606E-2</v>
      </c>
      <c r="Z457" s="17">
        <v>0.114477238147202</v>
      </c>
      <c r="AA457" s="17">
        <v>0.108792137697898</v>
      </c>
      <c r="AB457" s="17">
        <v>0.100024790172336</v>
      </c>
      <c r="AC457" s="17">
        <v>0.106902634308758</v>
      </c>
      <c r="AD457" s="17">
        <v>0.108174061114475</v>
      </c>
      <c r="AE457" s="17"/>
      <c r="AF457" s="17">
        <v>9.8680683571314001E-2</v>
      </c>
      <c r="AG457" s="17">
        <v>0.10532344771468501</v>
      </c>
      <c r="AH457" s="17">
        <v>0.10606874376157099</v>
      </c>
      <c r="AI457" s="17"/>
      <c r="AJ457" s="17">
        <v>8.5630338469003503E-2</v>
      </c>
      <c r="AK457" s="17">
        <v>0.13224880709165299</v>
      </c>
      <c r="AL457" s="17">
        <v>0.114488113336519</v>
      </c>
      <c r="AM457" s="17"/>
      <c r="AN457" s="17">
        <v>9.1476275800727702E-2</v>
      </c>
      <c r="AO457" s="17">
        <v>7.4409337402218695E-2</v>
      </c>
      <c r="AP457" s="17">
        <v>7.4155933718490899E-2</v>
      </c>
      <c r="AQ457" s="17">
        <v>0.13252726377128299</v>
      </c>
      <c r="AR457" s="17"/>
      <c r="AS457" s="17">
        <v>4.7348245623155802E-2</v>
      </c>
      <c r="AT457" s="17">
        <v>0.13605533107003501</v>
      </c>
    </row>
    <row r="458" spans="2:46" x14ac:dyDescent="0.5">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row>
    <row r="459" spans="2:46" x14ac:dyDescent="0.5">
      <c r="B459" s="6" t="s">
        <v>268</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row>
    <row r="460" spans="2:46" x14ac:dyDescent="0.5">
      <c r="B460" s="24" t="s">
        <v>97</v>
      </c>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row>
    <row r="461" spans="2:46" x14ac:dyDescent="0.5">
      <c r="B461" t="s">
        <v>265</v>
      </c>
      <c r="C461" s="17">
        <v>0.62002073408980996</v>
      </c>
      <c r="D461" s="17">
        <v>0.66971869097788095</v>
      </c>
      <c r="E461" s="17">
        <v>0.57287515878766704</v>
      </c>
      <c r="F461" s="17"/>
      <c r="G461" s="17">
        <v>0.63604516247075404</v>
      </c>
      <c r="H461" s="17">
        <v>0.65610525363706096</v>
      </c>
      <c r="I461" s="17">
        <v>0.65210000265796197</v>
      </c>
      <c r="J461" s="17">
        <v>0.57188716161306197</v>
      </c>
      <c r="K461" s="17">
        <v>0.59256878493207299</v>
      </c>
      <c r="L461" s="17">
        <v>0.62025633335115504</v>
      </c>
      <c r="M461" s="17">
        <v>0.57675806137429897</v>
      </c>
      <c r="N461" s="17">
        <v>0.60064121429795703</v>
      </c>
      <c r="O461" s="17">
        <v>0.66730192385932996</v>
      </c>
      <c r="P461" s="17">
        <v>0.61665349739450004</v>
      </c>
      <c r="Q461" s="17">
        <v>0.58262498794416195</v>
      </c>
      <c r="R461" s="17">
        <v>0.52683644461053503</v>
      </c>
      <c r="S461" s="17"/>
      <c r="T461" s="17">
        <v>0.73526725249647995</v>
      </c>
      <c r="U461" s="17">
        <v>0.63456902849507901</v>
      </c>
      <c r="V461" s="17">
        <v>0.61807941964369595</v>
      </c>
      <c r="W461" s="17">
        <v>0.48817851459582901</v>
      </c>
      <c r="X461" s="17"/>
      <c r="Y461" s="17">
        <v>0.54006899192992397</v>
      </c>
      <c r="Z461" s="17">
        <v>0.59334931983300399</v>
      </c>
      <c r="AA461" s="17">
        <v>0.65121623740464796</v>
      </c>
      <c r="AB461" s="17">
        <v>0.66727239111816306</v>
      </c>
      <c r="AC461" s="17">
        <v>0.62604407246818405</v>
      </c>
      <c r="AD461" s="17">
        <v>0.65769542651484503</v>
      </c>
      <c r="AE461" s="17"/>
      <c r="AF461" s="17" t="s">
        <v>77</v>
      </c>
      <c r="AG461" s="17">
        <v>0.52815354534839198</v>
      </c>
      <c r="AH461" s="17">
        <v>0.62576599089297102</v>
      </c>
      <c r="AI461" s="17"/>
      <c r="AJ461" s="17">
        <v>0.729799928751799</v>
      </c>
      <c r="AK461" s="17">
        <v>0.60683377538439898</v>
      </c>
      <c r="AL461" s="17">
        <v>0.334458354502425</v>
      </c>
      <c r="AM461" s="17"/>
      <c r="AN461" s="17">
        <v>0.68903070064441396</v>
      </c>
      <c r="AO461" s="17">
        <v>0.62793684968306496</v>
      </c>
      <c r="AP461" s="17">
        <v>0.81961633147561896</v>
      </c>
      <c r="AQ461" s="17">
        <v>0.40873454608571602</v>
      </c>
      <c r="AR461" s="17"/>
      <c r="AS461" s="17">
        <v>0.65421173541340905</v>
      </c>
      <c r="AT461" s="17">
        <v>0.67262703076223096</v>
      </c>
    </row>
    <row r="462" spans="2:46" x14ac:dyDescent="0.5">
      <c r="B462" t="s">
        <v>266</v>
      </c>
      <c r="C462" s="17">
        <v>0.136714942404178</v>
      </c>
      <c r="D462" s="17">
        <v>0.13180086687249701</v>
      </c>
      <c r="E462" s="17">
        <v>0.14237612405463301</v>
      </c>
      <c r="F462" s="17"/>
      <c r="G462" s="17">
        <v>0.140568975330569</v>
      </c>
      <c r="H462" s="17">
        <v>0.13849306066311401</v>
      </c>
      <c r="I462" s="17">
        <v>0.11432538892612699</v>
      </c>
      <c r="J462" s="17">
        <v>0.18693445968215799</v>
      </c>
      <c r="K462" s="17">
        <v>0.15289347687612401</v>
      </c>
      <c r="L462" s="17">
        <v>0.138574813692141</v>
      </c>
      <c r="M462" s="17">
        <v>0.102115223663682</v>
      </c>
      <c r="N462" s="17">
        <v>0.10486613743017</v>
      </c>
      <c r="O462" s="17">
        <v>0.13830570467619999</v>
      </c>
      <c r="P462" s="17">
        <v>0.13657821631219</v>
      </c>
      <c r="Q462" s="17">
        <v>0.114733894194325</v>
      </c>
      <c r="R462" s="17">
        <v>0.136779866516795</v>
      </c>
      <c r="S462" s="17"/>
      <c r="T462" s="17">
        <v>0.100121076722197</v>
      </c>
      <c r="U462" s="17">
        <v>0.14686565227948301</v>
      </c>
      <c r="V462" s="17">
        <v>0.15638412447518199</v>
      </c>
      <c r="W462" s="17">
        <v>0.14807888639339001</v>
      </c>
      <c r="X462" s="17"/>
      <c r="Y462" s="17">
        <v>0.18405644915477201</v>
      </c>
      <c r="Z462" s="17">
        <v>0.20209013400234299</v>
      </c>
      <c r="AA462" s="17">
        <v>0.13084834892387101</v>
      </c>
      <c r="AB462" s="17">
        <v>9.45444666601164E-2</v>
      </c>
      <c r="AC462" s="17">
        <v>7.7638136487753195E-2</v>
      </c>
      <c r="AD462" s="17">
        <v>6.8122397735274301E-2</v>
      </c>
      <c r="AE462" s="17"/>
      <c r="AF462" s="17" t="s">
        <v>77</v>
      </c>
      <c r="AG462" s="17">
        <v>0.121495198944747</v>
      </c>
      <c r="AH462" s="17">
        <v>0.137666765746665</v>
      </c>
      <c r="AI462" s="17"/>
      <c r="AJ462" s="17">
        <v>0.138683623555758</v>
      </c>
      <c r="AK462" s="17">
        <v>0.185003123734028</v>
      </c>
      <c r="AL462" s="17">
        <v>8.0706245041822194E-2</v>
      </c>
      <c r="AM462" s="17"/>
      <c r="AN462" s="17">
        <v>0.14746146289485401</v>
      </c>
      <c r="AO462" s="17">
        <v>0.18693833800488499</v>
      </c>
      <c r="AP462" s="17">
        <v>6.5752410172389794E-2</v>
      </c>
      <c r="AQ462" s="17">
        <v>0.14272771191354799</v>
      </c>
      <c r="AR462" s="17"/>
      <c r="AS462" s="17">
        <v>0.17892004328605199</v>
      </c>
      <c r="AT462" s="17">
        <v>5.3478635675680501E-2</v>
      </c>
    </row>
    <row r="463" spans="2:46" x14ac:dyDescent="0.5">
      <c r="B463" t="s">
        <v>267</v>
      </c>
      <c r="C463" s="17">
        <v>0.13462848594780999</v>
      </c>
      <c r="D463" s="17">
        <v>0.109174462040267</v>
      </c>
      <c r="E463" s="17">
        <v>0.15752423882300101</v>
      </c>
      <c r="F463" s="17"/>
      <c r="G463" s="17">
        <v>9.9749540658422897E-2</v>
      </c>
      <c r="H463" s="17">
        <v>0.11656297156944601</v>
      </c>
      <c r="I463" s="17">
        <v>9.1917135017861001E-2</v>
      </c>
      <c r="J463" s="17">
        <v>0.14199380664845901</v>
      </c>
      <c r="K463" s="17">
        <v>0.13031585664855999</v>
      </c>
      <c r="L463" s="17">
        <v>0.15447953415420099</v>
      </c>
      <c r="M463" s="17">
        <v>0.18500939388983401</v>
      </c>
      <c r="N463" s="17">
        <v>0.21179550402880101</v>
      </c>
      <c r="O463" s="17">
        <v>9.5990913145890699E-2</v>
      </c>
      <c r="P463" s="17">
        <v>0.15930289204577999</v>
      </c>
      <c r="Q463" s="17">
        <v>0.172156493726076</v>
      </c>
      <c r="R463" s="17">
        <v>0.22522090922177501</v>
      </c>
      <c r="S463" s="17"/>
      <c r="T463" s="17">
        <v>9.0048526638365795E-2</v>
      </c>
      <c r="U463" s="17">
        <v>9.3779394097601096E-2</v>
      </c>
      <c r="V463" s="17">
        <v>0.115777195370578</v>
      </c>
      <c r="W463" s="17">
        <v>0.23578119456086499</v>
      </c>
      <c r="X463" s="17"/>
      <c r="Y463" s="17">
        <v>0.17424886371630599</v>
      </c>
      <c r="Z463" s="17">
        <v>8.7274814696081796E-2</v>
      </c>
      <c r="AA463" s="17">
        <v>9.9614168132673195E-2</v>
      </c>
      <c r="AB463" s="17">
        <v>0.121954969301359</v>
      </c>
      <c r="AC463" s="17">
        <v>0.21471408081523799</v>
      </c>
      <c r="AD463" s="17">
        <v>0.17468640550235801</v>
      </c>
      <c r="AE463" s="17"/>
      <c r="AF463" s="17" t="s">
        <v>77</v>
      </c>
      <c r="AG463" s="17">
        <v>0.273992863411335</v>
      </c>
      <c r="AH463" s="17">
        <v>0.125912815546767</v>
      </c>
      <c r="AI463" s="17"/>
      <c r="AJ463" s="17">
        <v>2.79245967439791E-2</v>
      </c>
      <c r="AK463" s="17">
        <v>7.5543504062709599E-2</v>
      </c>
      <c r="AL463" s="17">
        <v>0.487595225980616</v>
      </c>
      <c r="AM463" s="17"/>
      <c r="AN463" s="17">
        <v>5.40787746654499E-2</v>
      </c>
      <c r="AO463" s="17">
        <v>0.141912629695395</v>
      </c>
      <c r="AP463" s="17">
        <v>5.9960754809886302E-2</v>
      </c>
      <c r="AQ463" s="17">
        <v>0.320043123949523</v>
      </c>
      <c r="AR463" s="17"/>
      <c r="AS463" s="17">
        <v>0.11655501176069601</v>
      </c>
      <c r="AT463" s="17">
        <v>0.16525315684285899</v>
      </c>
    </row>
    <row r="464" spans="2:46" x14ac:dyDescent="0.5">
      <c r="B464" t="s">
        <v>147</v>
      </c>
      <c r="C464" s="17">
        <v>0.108635837558201</v>
      </c>
      <c r="D464" s="17">
        <v>8.9305980109355199E-2</v>
      </c>
      <c r="E464" s="17">
        <v>0.12722447833469899</v>
      </c>
      <c r="F464" s="17"/>
      <c r="G464" s="17">
        <v>0.123636321540254</v>
      </c>
      <c r="H464" s="17">
        <v>8.8838714130379207E-2</v>
      </c>
      <c r="I464" s="17">
        <v>0.14165747339804999</v>
      </c>
      <c r="J464" s="17">
        <v>9.9184572056321404E-2</v>
      </c>
      <c r="K464" s="17">
        <v>0.124221881543244</v>
      </c>
      <c r="L464" s="17">
        <v>8.6689318802502399E-2</v>
      </c>
      <c r="M464" s="17">
        <v>0.13611732107218499</v>
      </c>
      <c r="N464" s="17">
        <v>8.2697144243071896E-2</v>
      </c>
      <c r="O464" s="17">
        <v>9.8401458318579493E-2</v>
      </c>
      <c r="P464" s="17">
        <v>8.7465394247530498E-2</v>
      </c>
      <c r="Q464" s="17">
        <v>0.13048462413543699</v>
      </c>
      <c r="R464" s="17">
        <v>0.11116277965089599</v>
      </c>
      <c r="S464" s="17"/>
      <c r="T464" s="17">
        <v>7.4563144142957005E-2</v>
      </c>
      <c r="U464" s="17">
        <v>0.124785925127836</v>
      </c>
      <c r="V464" s="17">
        <v>0.10975926051054501</v>
      </c>
      <c r="W464" s="17">
        <v>0.12796140444991699</v>
      </c>
      <c r="X464" s="17"/>
      <c r="Y464" s="17">
        <v>0.101625695198998</v>
      </c>
      <c r="Z464" s="17">
        <v>0.11728573146857101</v>
      </c>
      <c r="AA464" s="17">
        <v>0.118321245538807</v>
      </c>
      <c r="AB464" s="17">
        <v>0.116228172920363</v>
      </c>
      <c r="AC464" s="17">
        <v>8.1603710228824594E-2</v>
      </c>
      <c r="AD464" s="17">
        <v>9.9495770247522305E-2</v>
      </c>
      <c r="AE464" s="17"/>
      <c r="AF464" s="17" t="s">
        <v>77</v>
      </c>
      <c r="AG464" s="17">
        <v>7.6358392295525004E-2</v>
      </c>
      <c r="AH464" s="17">
        <v>0.11065442781359699</v>
      </c>
      <c r="AI464" s="17"/>
      <c r="AJ464" s="17">
        <v>0.103591850948463</v>
      </c>
      <c r="AK464" s="17">
        <v>0.13261959681886401</v>
      </c>
      <c r="AL464" s="17">
        <v>9.7240174475136498E-2</v>
      </c>
      <c r="AM464" s="17"/>
      <c r="AN464" s="17">
        <v>0.109429061795282</v>
      </c>
      <c r="AO464" s="17">
        <v>4.3212182616654701E-2</v>
      </c>
      <c r="AP464" s="17">
        <v>5.4670503542104801E-2</v>
      </c>
      <c r="AQ464" s="17">
        <v>0.12849461805121201</v>
      </c>
      <c r="AR464" s="17"/>
      <c r="AS464" s="17">
        <v>5.0313209539843001E-2</v>
      </c>
      <c r="AT464" s="17">
        <v>0.108641176719229</v>
      </c>
    </row>
    <row r="465" spans="2:46" x14ac:dyDescent="0.5">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row>
    <row r="466" spans="2:46" x14ac:dyDescent="0.5">
      <c r="B466" s="6" t="s">
        <v>272</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row>
    <row r="467" spans="2:46" x14ac:dyDescent="0.5">
      <c r="B467" s="24" t="s">
        <v>64</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row>
    <row r="468" spans="2:46" x14ac:dyDescent="0.5">
      <c r="B468" t="s">
        <v>269</v>
      </c>
      <c r="C468" s="17">
        <v>0.171063562867277</v>
      </c>
      <c r="D468" s="17">
        <v>0.161717957975892</v>
      </c>
      <c r="E468" s="17">
        <v>0.18118197144481701</v>
      </c>
      <c r="F468" s="17"/>
      <c r="G468" s="17">
        <v>0.19952511370988801</v>
      </c>
      <c r="H468" s="17">
        <v>0.128359874566467</v>
      </c>
      <c r="I468" s="17">
        <v>0.14403829496864601</v>
      </c>
      <c r="J468" s="17">
        <v>0.16672127342214599</v>
      </c>
      <c r="K468" s="17">
        <v>0.24265560899713101</v>
      </c>
      <c r="L468" s="17">
        <v>0.19495916355759299</v>
      </c>
      <c r="M468" s="17">
        <v>0.15409959942670701</v>
      </c>
      <c r="N468" s="17">
        <v>0.14532276129316599</v>
      </c>
      <c r="O468" s="17">
        <v>0.170969760384096</v>
      </c>
      <c r="P468" s="17">
        <v>0.14432588452129</v>
      </c>
      <c r="Q468" s="17">
        <v>0.18276396230025699</v>
      </c>
      <c r="R468" s="17">
        <v>0.21051531496161999</v>
      </c>
      <c r="S468" s="17"/>
      <c r="T468" s="17">
        <v>0.135098472470671</v>
      </c>
      <c r="U468" s="17">
        <v>0.168569062763468</v>
      </c>
      <c r="V468" s="17">
        <v>0.186493010391206</v>
      </c>
      <c r="W468" s="17">
        <v>0.20123533047952399</v>
      </c>
      <c r="X468" s="17"/>
      <c r="Y468" s="17">
        <v>0.241303715944713</v>
      </c>
      <c r="Z468" s="17">
        <v>0.23757394538674001</v>
      </c>
      <c r="AA468" s="17">
        <v>0.210584751892264</v>
      </c>
      <c r="AB468" s="17">
        <v>0.174551494871865</v>
      </c>
      <c r="AC468" s="17">
        <v>0.120567042957927</v>
      </c>
      <c r="AD468" s="17">
        <v>6.8884036695245204E-2</v>
      </c>
      <c r="AE468" s="17"/>
      <c r="AF468" s="17">
        <v>8.4734033459671995E-2</v>
      </c>
      <c r="AG468" s="17">
        <v>0.121093473260942</v>
      </c>
      <c r="AH468" s="17">
        <v>0.19916755630880301</v>
      </c>
      <c r="AI468" s="17"/>
      <c r="AJ468" s="17">
        <v>0.20857614868115401</v>
      </c>
      <c r="AK468" s="17">
        <v>0.18982920127974201</v>
      </c>
      <c r="AL468" s="17">
        <v>0.115693094190366</v>
      </c>
      <c r="AM468" s="17"/>
      <c r="AN468" s="17">
        <v>0.16182987849394501</v>
      </c>
      <c r="AO468" s="17">
        <v>0.117908569189813</v>
      </c>
      <c r="AP468" s="17">
        <v>0.14809570748531301</v>
      </c>
      <c r="AQ468" s="17">
        <v>0.23172804145628101</v>
      </c>
      <c r="AR468" s="17"/>
      <c r="AS468" s="17">
        <v>0.22795394792663901</v>
      </c>
      <c r="AT468" s="17">
        <v>9.9959103595084906E-2</v>
      </c>
    </row>
    <row r="469" spans="2:46" x14ac:dyDescent="0.5">
      <c r="B469" t="s">
        <v>270</v>
      </c>
      <c r="C469" s="17">
        <v>0.574135973675577</v>
      </c>
      <c r="D469" s="17">
        <v>0.61813281313470902</v>
      </c>
      <c r="E469" s="17">
        <v>0.53068899562646699</v>
      </c>
      <c r="F469" s="17"/>
      <c r="G469" s="17">
        <v>0.57079023234448201</v>
      </c>
      <c r="H469" s="17">
        <v>0.58023795766654696</v>
      </c>
      <c r="I469" s="17">
        <v>0.61347520058925797</v>
      </c>
      <c r="J469" s="17">
        <v>0.56728563402849397</v>
      </c>
      <c r="K469" s="17">
        <v>0.48550477535162401</v>
      </c>
      <c r="L469" s="17">
        <v>0.54280160427156099</v>
      </c>
      <c r="M469" s="17">
        <v>0.60745418793855999</v>
      </c>
      <c r="N469" s="17">
        <v>0.576057724220712</v>
      </c>
      <c r="O469" s="17">
        <v>0.55749258449929895</v>
      </c>
      <c r="P469" s="17">
        <v>0.63258932946576596</v>
      </c>
      <c r="Q469" s="17">
        <v>0.57314776864026595</v>
      </c>
      <c r="R469" s="17">
        <v>0.57591702807606004</v>
      </c>
      <c r="S469" s="17"/>
      <c r="T469" s="17">
        <v>0.66439383991137102</v>
      </c>
      <c r="U469" s="17">
        <v>0.57994639929209002</v>
      </c>
      <c r="V469" s="17">
        <v>0.56596557434227501</v>
      </c>
      <c r="W469" s="17">
        <v>0.47511562237843802</v>
      </c>
      <c r="X469" s="17"/>
      <c r="Y469" s="17">
        <v>0.45320730785441599</v>
      </c>
      <c r="Z469" s="17">
        <v>0.50285096217042002</v>
      </c>
      <c r="AA469" s="17">
        <v>0.49371857564882998</v>
      </c>
      <c r="AB469" s="17">
        <v>0.58920528912063896</v>
      </c>
      <c r="AC469" s="17">
        <v>0.63222870465663406</v>
      </c>
      <c r="AD469" s="17">
        <v>0.72707211026693297</v>
      </c>
      <c r="AE469" s="17"/>
      <c r="AF469" s="17">
        <v>0.70002092403298299</v>
      </c>
      <c r="AG469" s="17">
        <v>0.63163251754582195</v>
      </c>
      <c r="AH469" s="17">
        <v>0.53411616330586698</v>
      </c>
      <c r="AI469" s="17"/>
      <c r="AJ469" s="17">
        <v>0.58234978886517597</v>
      </c>
      <c r="AK469" s="17">
        <v>0.55299566364460895</v>
      </c>
      <c r="AL469" s="17">
        <v>0.57405453307854404</v>
      </c>
      <c r="AM469" s="17"/>
      <c r="AN469" s="17">
        <v>0.62415107265344805</v>
      </c>
      <c r="AO469" s="17">
        <v>0.69329694300554001</v>
      </c>
      <c r="AP469" s="17">
        <v>0.67576426246308396</v>
      </c>
      <c r="AQ469" s="17">
        <v>0.39255644324724098</v>
      </c>
      <c r="AR469" s="17"/>
      <c r="AS469" s="17">
        <v>0.54936575585367997</v>
      </c>
      <c r="AT469" s="17">
        <v>0.58700362426337105</v>
      </c>
    </row>
    <row r="470" spans="2:46" x14ac:dyDescent="0.5">
      <c r="B470" t="s">
        <v>271</v>
      </c>
      <c r="C470" s="17">
        <v>0.142277147180113</v>
      </c>
      <c r="D470" s="17">
        <v>0.13213865729569399</v>
      </c>
      <c r="E470" s="17">
        <v>0.15299801942951</v>
      </c>
      <c r="F470" s="17"/>
      <c r="G470" s="17">
        <v>0.12686700582034899</v>
      </c>
      <c r="H470" s="17">
        <v>0.185776650234281</v>
      </c>
      <c r="I470" s="17">
        <v>0.105258485568984</v>
      </c>
      <c r="J470" s="17">
        <v>0.13846262842219401</v>
      </c>
      <c r="K470" s="17">
        <v>0.16974788720457801</v>
      </c>
      <c r="L470" s="17">
        <v>0.153376262661752</v>
      </c>
      <c r="M470" s="17">
        <v>0.120975847660885</v>
      </c>
      <c r="N470" s="17">
        <v>0.12281708377664199</v>
      </c>
      <c r="O470" s="17">
        <v>0.16237217219446101</v>
      </c>
      <c r="P470" s="17">
        <v>0.106667181836822</v>
      </c>
      <c r="Q470" s="17">
        <v>0.16427400385013499</v>
      </c>
      <c r="R470" s="17">
        <v>0.117256470509224</v>
      </c>
      <c r="S470" s="17"/>
      <c r="T470" s="17">
        <v>0.13643815544165799</v>
      </c>
      <c r="U470" s="17">
        <v>0.14588108346193901</v>
      </c>
      <c r="V470" s="17">
        <v>0.12575578842336399</v>
      </c>
      <c r="W470" s="17">
        <v>0.16002548797313301</v>
      </c>
      <c r="X470" s="17"/>
      <c r="Y470" s="17">
        <v>0.14555132912420901</v>
      </c>
      <c r="Z470" s="17">
        <v>0.132377706337934</v>
      </c>
      <c r="AA470" s="17">
        <v>0.170794929264909</v>
      </c>
      <c r="AB470" s="17">
        <v>0.130566365296267</v>
      </c>
      <c r="AC470" s="17">
        <v>0.13006597220885299</v>
      </c>
      <c r="AD470" s="17">
        <v>0.14264298909422801</v>
      </c>
      <c r="AE470" s="17"/>
      <c r="AF470" s="17">
        <v>0.13913968132645799</v>
      </c>
      <c r="AG470" s="17">
        <v>0.155431698637541</v>
      </c>
      <c r="AH470" s="17">
        <v>0.142362285101029</v>
      </c>
      <c r="AI470" s="17"/>
      <c r="AJ470" s="17">
        <v>0.13055527049946999</v>
      </c>
      <c r="AK470" s="17">
        <v>0.12852547819308799</v>
      </c>
      <c r="AL470" s="17">
        <v>0.16334129718819601</v>
      </c>
      <c r="AM470" s="17"/>
      <c r="AN470" s="17">
        <v>0.134823936927399</v>
      </c>
      <c r="AO470" s="17">
        <v>0.11137791546390199</v>
      </c>
      <c r="AP470" s="17">
        <v>0.13150659731772199</v>
      </c>
      <c r="AQ470" s="17">
        <v>0.17210259291680799</v>
      </c>
      <c r="AR470" s="17"/>
      <c r="AS470" s="17">
        <v>0.16290574442564701</v>
      </c>
      <c r="AT470" s="17">
        <v>0.17316689288641601</v>
      </c>
    </row>
    <row r="471" spans="2:46" x14ac:dyDescent="0.5">
      <c r="B471" t="s">
        <v>73</v>
      </c>
      <c r="C471" s="17">
        <v>0.11252331627703301</v>
      </c>
      <c r="D471" s="17">
        <v>8.8010571593705594E-2</v>
      </c>
      <c r="E471" s="17">
        <v>0.135131013499206</v>
      </c>
      <c r="F471" s="17"/>
      <c r="G471" s="17">
        <v>0.10281764812528101</v>
      </c>
      <c r="H471" s="17">
        <v>0.10562551753270499</v>
      </c>
      <c r="I471" s="17">
        <v>0.13722801887311301</v>
      </c>
      <c r="J471" s="17">
        <v>0.12753046412716501</v>
      </c>
      <c r="K471" s="17">
        <v>0.102091728446667</v>
      </c>
      <c r="L471" s="17">
        <v>0.10886296950909401</v>
      </c>
      <c r="M471" s="17">
        <v>0.117470364973848</v>
      </c>
      <c r="N471" s="17">
        <v>0.15580243070948099</v>
      </c>
      <c r="O471" s="17">
        <v>0.109165482922143</v>
      </c>
      <c r="P471" s="17">
        <v>0.116417604176122</v>
      </c>
      <c r="Q471" s="17">
        <v>7.9814265209343094E-2</v>
      </c>
      <c r="R471" s="17">
        <v>9.6311186453096595E-2</v>
      </c>
      <c r="S471" s="17"/>
      <c r="T471" s="17">
        <v>6.4069532176300001E-2</v>
      </c>
      <c r="U471" s="17">
        <v>0.105603454482503</v>
      </c>
      <c r="V471" s="17">
        <v>0.121785626843156</v>
      </c>
      <c r="W471" s="17">
        <v>0.163623559168904</v>
      </c>
      <c r="X471" s="17"/>
      <c r="Y471" s="17">
        <v>0.159937647076662</v>
      </c>
      <c r="Z471" s="17">
        <v>0.127197386104906</v>
      </c>
      <c r="AA471" s="17">
        <v>0.12490174319399699</v>
      </c>
      <c r="AB471" s="17">
        <v>0.105676850711229</v>
      </c>
      <c r="AC471" s="17">
        <v>0.11713828017658599</v>
      </c>
      <c r="AD471" s="17">
        <v>6.1400863943594501E-2</v>
      </c>
      <c r="AE471" s="17"/>
      <c r="AF471" s="17">
        <v>7.6105361180886802E-2</v>
      </c>
      <c r="AG471" s="17">
        <v>9.1842310555695694E-2</v>
      </c>
      <c r="AH471" s="17">
        <v>0.12435399528430099</v>
      </c>
      <c r="AI471" s="17"/>
      <c r="AJ471" s="17">
        <v>7.8518791954200001E-2</v>
      </c>
      <c r="AK471" s="17">
        <v>0.12864965688256</v>
      </c>
      <c r="AL471" s="17">
        <v>0.14691107554289501</v>
      </c>
      <c r="AM471" s="17"/>
      <c r="AN471" s="17">
        <v>7.9195111925207701E-2</v>
      </c>
      <c r="AO471" s="17">
        <v>7.7416572340745504E-2</v>
      </c>
      <c r="AP471" s="17">
        <v>4.46334327338807E-2</v>
      </c>
      <c r="AQ471" s="17">
        <v>0.20361292237967099</v>
      </c>
      <c r="AR471" s="17"/>
      <c r="AS471" s="17">
        <v>5.9774551794034403E-2</v>
      </c>
      <c r="AT471" s="17">
        <v>0.13987037925512899</v>
      </c>
    </row>
    <row r="472" spans="2:46" x14ac:dyDescent="0.5">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row>
    <row r="473" spans="2:46" x14ac:dyDescent="0.5">
      <c r="B473" s="6" t="s">
        <v>275</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row>
    <row r="474" spans="2:46" x14ac:dyDescent="0.5">
      <c r="B474" s="24" t="s">
        <v>97</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row>
    <row r="475" spans="2:46" x14ac:dyDescent="0.5">
      <c r="B475" t="s">
        <v>87</v>
      </c>
      <c r="C475" s="17">
        <v>0.113258366665414</v>
      </c>
      <c r="D475" s="17">
        <v>0.12732509943699699</v>
      </c>
      <c r="E475" s="17">
        <v>9.9592763586648606E-2</v>
      </c>
      <c r="F475" s="17"/>
      <c r="G475" s="17">
        <v>0.139081016358304</v>
      </c>
      <c r="H475" s="17">
        <v>9.2658006680949506E-2</v>
      </c>
      <c r="I475" s="17">
        <v>5.86177092015982E-2</v>
      </c>
      <c r="J475" s="17">
        <v>0.15243530558809701</v>
      </c>
      <c r="K475" s="17">
        <v>0.14665611684557101</v>
      </c>
      <c r="L475" s="17">
        <v>9.6501699897553694E-2</v>
      </c>
      <c r="M475" s="17">
        <v>0.14979573605060001</v>
      </c>
      <c r="N475" s="17">
        <v>9.3494950529431395E-2</v>
      </c>
      <c r="O475" s="17">
        <v>0.10933142720911</v>
      </c>
      <c r="P475" s="17">
        <v>6.6956948440255099E-2</v>
      </c>
      <c r="Q475" s="17">
        <v>0.16278395214112701</v>
      </c>
      <c r="R475" s="17">
        <v>7.4823824379427806E-2</v>
      </c>
      <c r="S475" s="17"/>
      <c r="T475" s="17">
        <v>9.9650636629375899E-2</v>
      </c>
      <c r="U475" s="17">
        <v>0.10291654791489201</v>
      </c>
      <c r="V475" s="17">
        <v>0.119056237194393</v>
      </c>
      <c r="W475" s="17">
        <v>0.12903014306089899</v>
      </c>
      <c r="X475" s="17"/>
      <c r="Y475" s="17">
        <v>0.17499509569330901</v>
      </c>
      <c r="Z475" s="17">
        <v>0.163835058950108</v>
      </c>
      <c r="AA475" s="17">
        <v>0.12389888935936</v>
      </c>
      <c r="AB475" s="17">
        <v>5.7988608845676602E-2</v>
      </c>
      <c r="AC475" s="17">
        <v>4.7755001641749097E-2</v>
      </c>
      <c r="AD475" s="17">
        <v>6.0987361797421903E-2</v>
      </c>
      <c r="AE475" s="17"/>
      <c r="AF475" s="17" t="s">
        <v>77</v>
      </c>
      <c r="AG475" s="17">
        <v>9.4999395174734796E-2</v>
      </c>
      <c r="AH475" s="17">
        <v>0.11440025945230201</v>
      </c>
      <c r="AI475" s="17"/>
      <c r="AJ475" s="17">
        <v>0.123658636863951</v>
      </c>
      <c r="AK475" s="17">
        <v>0.10970120460398899</v>
      </c>
      <c r="AL475" s="17">
        <v>8.8624975858713206E-2</v>
      </c>
      <c r="AM475" s="17"/>
      <c r="AN475" s="17">
        <v>0.109803998577421</v>
      </c>
      <c r="AO475" s="17">
        <v>0.107180051450613</v>
      </c>
      <c r="AP475" s="17">
        <v>0.100963374845728</v>
      </c>
      <c r="AQ475" s="17">
        <v>0.124263796981395</v>
      </c>
      <c r="AR475" s="17"/>
      <c r="AS475" s="17">
        <v>9.7761307398389397E-2</v>
      </c>
      <c r="AT475" s="17">
        <v>7.0250082483794704E-2</v>
      </c>
    </row>
    <row r="476" spans="2:46" x14ac:dyDescent="0.5">
      <c r="B476" t="s">
        <v>166</v>
      </c>
      <c r="C476" s="17">
        <v>0.25409192038918599</v>
      </c>
      <c r="D476" s="17">
        <v>0.25923781278388403</v>
      </c>
      <c r="E476" s="17">
        <v>0.24753776778336101</v>
      </c>
      <c r="F476" s="17"/>
      <c r="G476" s="17">
        <v>0.27147148620758998</v>
      </c>
      <c r="H476" s="17">
        <v>0.229301917386772</v>
      </c>
      <c r="I476" s="17">
        <v>0.26721071053609502</v>
      </c>
      <c r="J476" s="17">
        <v>0.25155229969784998</v>
      </c>
      <c r="K476" s="17">
        <v>0.280716347799632</v>
      </c>
      <c r="L476" s="17">
        <v>0.30689391733104998</v>
      </c>
      <c r="M476" s="17">
        <v>0.239416504068445</v>
      </c>
      <c r="N476" s="17">
        <v>0.25335855771719101</v>
      </c>
      <c r="O476" s="17">
        <v>0.29714113108485102</v>
      </c>
      <c r="P476" s="17">
        <v>0.20322627282825201</v>
      </c>
      <c r="Q476" s="17">
        <v>0.16239204683144301</v>
      </c>
      <c r="R476" s="17">
        <v>0.187716930489499</v>
      </c>
      <c r="S476" s="17"/>
      <c r="T476" s="17">
        <v>0.25887612603992999</v>
      </c>
      <c r="U476" s="17">
        <v>0.223623067997159</v>
      </c>
      <c r="V476" s="17">
        <v>0.25890202291981002</v>
      </c>
      <c r="W476" s="17">
        <v>0.27862354061214201</v>
      </c>
      <c r="X476" s="17"/>
      <c r="Y476" s="17">
        <v>0.35544363026687398</v>
      </c>
      <c r="Z476" s="17">
        <v>0.33623275035077499</v>
      </c>
      <c r="AA476" s="17">
        <v>0.26491513252291998</v>
      </c>
      <c r="AB476" s="17">
        <v>0.18564329559221701</v>
      </c>
      <c r="AC476" s="17">
        <v>0.148412438857048</v>
      </c>
      <c r="AD476" s="17">
        <v>0.100267116633054</v>
      </c>
      <c r="AE476" s="17"/>
      <c r="AF476" s="17" t="s">
        <v>77</v>
      </c>
      <c r="AG476" s="17">
        <v>0.16252769481757301</v>
      </c>
      <c r="AH476" s="17">
        <v>0.25981823026215101</v>
      </c>
      <c r="AI476" s="17"/>
      <c r="AJ476" s="17">
        <v>0.24320243072231801</v>
      </c>
      <c r="AK476" s="17">
        <v>0.25380381226987597</v>
      </c>
      <c r="AL476" s="17">
        <v>0.28409204206356498</v>
      </c>
      <c r="AM476" s="17"/>
      <c r="AN476" s="17">
        <v>0.23828482547488</v>
      </c>
      <c r="AO476" s="17">
        <v>0.26521262831890902</v>
      </c>
      <c r="AP476" s="17">
        <v>0.21548800818790501</v>
      </c>
      <c r="AQ476" s="17">
        <v>0.30819688161835201</v>
      </c>
      <c r="AR476" s="17"/>
      <c r="AS476" s="17">
        <v>0.28218197609631601</v>
      </c>
      <c r="AT476" s="17">
        <v>0.16347263704613499</v>
      </c>
    </row>
    <row r="477" spans="2:46" x14ac:dyDescent="0.5">
      <c r="B477" t="s">
        <v>89</v>
      </c>
      <c r="C477" s="17">
        <v>0.348617852184399</v>
      </c>
      <c r="D477" s="17">
        <v>0.327175149216266</v>
      </c>
      <c r="E477" s="17">
        <v>0.37165937775976898</v>
      </c>
      <c r="F477" s="17"/>
      <c r="G477" s="17">
        <v>0.29793001187740598</v>
      </c>
      <c r="H477" s="17">
        <v>0.37152898385005401</v>
      </c>
      <c r="I477" s="17">
        <v>0.36976655231465899</v>
      </c>
      <c r="J477" s="17">
        <v>0.36502334782410401</v>
      </c>
      <c r="K477" s="17">
        <v>0.33185378232379398</v>
      </c>
      <c r="L477" s="17">
        <v>0.31583722699294797</v>
      </c>
      <c r="M477" s="17">
        <v>0.33174146900967999</v>
      </c>
      <c r="N477" s="17">
        <v>0.39742483005037499</v>
      </c>
      <c r="O477" s="17">
        <v>0.31603054798216401</v>
      </c>
      <c r="P477" s="17">
        <v>0.39591483677857903</v>
      </c>
      <c r="Q477" s="17">
        <v>0.39932603756650298</v>
      </c>
      <c r="R477" s="17">
        <v>0.44001284452483502</v>
      </c>
      <c r="S477" s="17"/>
      <c r="T477" s="17">
        <v>0.30417230600519901</v>
      </c>
      <c r="U477" s="17">
        <v>0.34981094946373997</v>
      </c>
      <c r="V477" s="17">
        <v>0.37174800821068799</v>
      </c>
      <c r="W477" s="17">
        <v>0.37045740262280002</v>
      </c>
      <c r="X477" s="17"/>
      <c r="Y477" s="17">
        <v>0.29394009402708499</v>
      </c>
      <c r="Z477" s="17">
        <v>0.28236851981564998</v>
      </c>
      <c r="AA477" s="17">
        <v>0.35515166216419602</v>
      </c>
      <c r="AB477" s="17">
        <v>0.43355314394510402</v>
      </c>
      <c r="AC477" s="17">
        <v>0.39265982947718198</v>
      </c>
      <c r="AD477" s="17">
        <v>0.30412308376711999</v>
      </c>
      <c r="AE477" s="17"/>
      <c r="AF477" s="17" t="s">
        <v>77</v>
      </c>
      <c r="AG477" s="17">
        <v>0.37208375357246698</v>
      </c>
      <c r="AH477" s="17">
        <v>0.34715032464340101</v>
      </c>
      <c r="AI477" s="17"/>
      <c r="AJ477" s="17">
        <v>0.32495848514570702</v>
      </c>
      <c r="AK477" s="17">
        <v>0.36157543460300801</v>
      </c>
      <c r="AL477" s="17">
        <v>0.39955346119866297</v>
      </c>
      <c r="AM477" s="17"/>
      <c r="AN477" s="17">
        <v>0.34969829130576302</v>
      </c>
      <c r="AO477" s="17">
        <v>0.29267784044385298</v>
      </c>
      <c r="AP477" s="17">
        <v>0.283267556494948</v>
      </c>
      <c r="AQ477" s="17">
        <v>0.39606740321106898</v>
      </c>
      <c r="AR477" s="17"/>
      <c r="AS477" s="17">
        <v>0.31124050348654902</v>
      </c>
      <c r="AT477" s="17">
        <v>0.41423157946688299</v>
      </c>
    </row>
    <row r="478" spans="2:46" x14ac:dyDescent="0.5">
      <c r="B478" t="s">
        <v>167</v>
      </c>
      <c r="C478" s="17">
        <v>0.237657575145724</v>
      </c>
      <c r="D478" s="17">
        <v>0.23494978403125699</v>
      </c>
      <c r="E478" s="17">
        <v>0.240098056564092</v>
      </c>
      <c r="F478" s="17"/>
      <c r="G478" s="17">
        <v>0.234121518500404</v>
      </c>
      <c r="H478" s="17">
        <v>0.240248713734209</v>
      </c>
      <c r="I478" s="17">
        <v>0.27864546962167003</v>
      </c>
      <c r="J478" s="17">
        <v>0.20565184634386899</v>
      </c>
      <c r="K478" s="17">
        <v>0.19924673675016999</v>
      </c>
      <c r="L478" s="17">
        <v>0.21862747390916401</v>
      </c>
      <c r="M478" s="17">
        <v>0.240201841412192</v>
      </c>
      <c r="N478" s="17">
        <v>0.21052016625191899</v>
      </c>
      <c r="O478" s="17">
        <v>0.21829772110647999</v>
      </c>
      <c r="P478" s="17">
        <v>0.29798755850438602</v>
      </c>
      <c r="Q478" s="17">
        <v>0.25617404953749301</v>
      </c>
      <c r="R478" s="17">
        <v>0.27271381289502999</v>
      </c>
      <c r="S478" s="17"/>
      <c r="T478" s="17">
        <v>0.282700999287396</v>
      </c>
      <c r="U478" s="17">
        <v>0.26394589949081598</v>
      </c>
      <c r="V478" s="17">
        <v>0.20674523494448299</v>
      </c>
      <c r="W478" s="17">
        <v>0.19614845560503499</v>
      </c>
      <c r="X478" s="17"/>
      <c r="Y478" s="17">
        <v>0.14229081510902999</v>
      </c>
      <c r="Z478" s="17">
        <v>0.19612277207080001</v>
      </c>
      <c r="AA478" s="17">
        <v>0.209567349696968</v>
      </c>
      <c r="AB478" s="17">
        <v>0.27585861744294099</v>
      </c>
      <c r="AC478" s="17">
        <v>0.33424941773143502</v>
      </c>
      <c r="AD478" s="17">
        <v>0.42707832790716799</v>
      </c>
      <c r="AE478" s="17"/>
      <c r="AF478" s="17" t="s">
        <v>77</v>
      </c>
      <c r="AG478" s="17">
        <v>0.29482700387764399</v>
      </c>
      <c r="AH478" s="17">
        <v>0.234082271995005</v>
      </c>
      <c r="AI478" s="17"/>
      <c r="AJ478" s="17">
        <v>0.25836672110741998</v>
      </c>
      <c r="AK478" s="17">
        <v>0.22567329950645601</v>
      </c>
      <c r="AL478" s="17">
        <v>0.19374715029227199</v>
      </c>
      <c r="AM478" s="17"/>
      <c r="AN478" s="17">
        <v>0.258101899155814</v>
      </c>
      <c r="AO478" s="17">
        <v>0.286776354313103</v>
      </c>
      <c r="AP478" s="17">
        <v>0.31484110592256698</v>
      </c>
      <c r="AQ478" s="17">
        <v>0.15069899135756301</v>
      </c>
      <c r="AR478" s="17"/>
      <c r="AS478" s="17">
        <v>0.27623287069553099</v>
      </c>
      <c r="AT478" s="17">
        <v>0.309838552824383</v>
      </c>
    </row>
    <row r="479" spans="2:46" x14ac:dyDescent="0.5">
      <c r="B479" t="s">
        <v>91</v>
      </c>
      <c r="C479" s="17">
        <v>4.6374285615277303E-2</v>
      </c>
      <c r="D479" s="17">
        <v>5.1312154531596703E-2</v>
      </c>
      <c r="E479" s="17">
        <v>4.1112034306129502E-2</v>
      </c>
      <c r="F479" s="17"/>
      <c r="G479" s="17">
        <v>5.7395967056296203E-2</v>
      </c>
      <c r="H479" s="17">
        <v>6.6262378348015002E-2</v>
      </c>
      <c r="I479" s="17">
        <v>2.5759558325977799E-2</v>
      </c>
      <c r="J479" s="17">
        <v>2.5337200546080699E-2</v>
      </c>
      <c r="K479" s="17">
        <v>4.1527016280833801E-2</v>
      </c>
      <c r="L479" s="17">
        <v>6.21396818692838E-2</v>
      </c>
      <c r="M479" s="17">
        <v>3.8844449459082199E-2</v>
      </c>
      <c r="N479" s="17">
        <v>4.5201495451083699E-2</v>
      </c>
      <c r="O479" s="17">
        <v>5.9199172617394102E-2</v>
      </c>
      <c r="P479" s="17">
        <v>3.5914383448528299E-2</v>
      </c>
      <c r="Q479" s="17">
        <v>1.9323913923434001E-2</v>
      </c>
      <c r="R479" s="17">
        <v>2.47325877112087E-2</v>
      </c>
      <c r="S479" s="17"/>
      <c r="T479" s="17">
        <v>5.4599932038097897E-2</v>
      </c>
      <c r="U479" s="17">
        <v>5.97035351333925E-2</v>
      </c>
      <c r="V479" s="17">
        <v>4.3548496730625198E-2</v>
      </c>
      <c r="W479" s="17">
        <v>2.5740458099123599E-2</v>
      </c>
      <c r="X479" s="17"/>
      <c r="Y479" s="17">
        <v>3.33303649037031E-2</v>
      </c>
      <c r="Z479" s="17">
        <v>2.1440898812667499E-2</v>
      </c>
      <c r="AA479" s="17">
        <v>4.6466966256555699E-2</v>
      </c>
      <c r="AB479" s="17">
        <v>4.69563341740609E-2</v>
      </c>
      <c r="AC479" s="17">
        <v>7.6923312292585894E-2</v>
      </c>
      <c r="AD479" s="17">
        <v>0.107544109895236</v>
      </c>
      <c r="AE479" s="17"/>
      <c r="AF479" s="17" t="s">
        <v>77</v>
      </c>
      <c r="AG479" s="17">
        <v>7.5562152557580795E-2</v>
      </c>
      <c r="AH479" s="17">
        <v>4.4548913647141503E-2</v>
      </c>
      <c r="AI479" s="17"/>
      <c r="AJ479" s="17">
        <v>4.98137261606037E-2</v>
      </c>
      <c r="AK479" s="17">
        <v>4.9246249016671899E-2</v>
      </c>
      <c r="AL479" s="17">
        <v>3.39823705867867E-2</v>
      </c>
      <c r="AM479" s="17"/>
      <c r="AN479" s="17">
        <v>4.4110985486122099E-2</v>
      </c>
      <c r="AO479" s="17">
        <v>4.8153125473521498E-2</v>
      </c>
      <c r="AP479" s="17">
        <v>8.5439954548852406E-2</v>
      </c>
      <c r="AQ479" s="17">
        <v>2.0772926831620301E-2</v>
      </c>
      <c r="AR479" s="17"/>
      <c r="AS479" s="17">
        <v>3.2583342323215699E-2</v>
      </c>
      <c r="AT479" s="17">
        <v>4.2207148178804603E-2</v>
      </c>
    </row>
    <row r="480" spans="2:46" x14ac:dyDescent="0.5">
      <c r="B480" t="s">
        <v>93</v>
      </c>
      <c r="C480" s="17">
        <v>0.36735028705459999</v>
      </c>
      <c r="D480" s="17">
        <v>0.38656291222088102</v>
      </c>
      <c r="E480" s="17">
        <v>0.34713053137000899</v>
      </c>
      <c r="F480" s="17"/>
      <c r="G480" s="17">
        <v>0.41055250256589398</v>
      </c>
      <c r="H480" s="17">
        <v>0.321959924067722</v>
      </c>
      <c r="I480" s="17">
        <v>0.325828419737693</v>
      </c>
      <c r="J480" s="17">
        <v>0.40398760528594702</v>
      </c>
      <c r="K480" s="17">
        <v>0.42737246464520301</v>
      </c>
      <c r="L480" s="17">
        <v>0.40339561722860401</v>
      </c>
      <c r="M480" s="17">
        <v>0.38921224011904498</v>
      </c>
      <c r="N480" s="17">
        <v>0.34685350824662198</v>
      </c>
      <c r="O480" s="17">
        <v>0.40647255829396201</v>
      </c>
      <c r="P480" s="17">
        <v>0.27018322126850702</v>
      </c>
      <c r="Q480" s="17">
        <v>0.32517599897257099</v>
      </c>
      <c r="R480" s="17">
        <v>0.26254075486892597</v>
      </c>
      <c r="S480" s="17"/>
      <c r="T480" s="17">
        <v>0.358526762669306</v>
      </c>
      <c r="U480" s="17">
        <v>0.32653961591205199</v>
      </c>
      <c r="V480" s="17">
        <v>0.37795826011420303</v>
      </c>
      <c r="W480" s="17">
        <v>0.407653683673041</v>
      </c>
      <c r="X480" s="17"/>
      <c r="Y480" s="17">
        <v>0.53043872596018204</v>
      </c>
      <c r="Z480" s="17">
        <v>0.50006780930088301</v>
      </c>
      <c r="AA480" s="17">
        <v>0.38881402188227998</v>
      </c>
      <c r="AB480" s="17">
        <v>0.24363190443789301</v>
      </c>
      <c r="AC480" s="17">
        <v>0.196167440498797</v>
      </c>
      <c r="AD480" s="17">
        <v>0.16125447843047599</v>
      </c>
      <c r="AE480" s="17"/>
      <c r="AF480" s="17" t="s">
        <v>77</v>
      </c>
      <c r="AG480" s="17">
        <v>0.257527089992308</v>
      </c>
      <c r="AH480" s="17">
        <v>0.37421848971445298</v>
      </c>
      <c r="AI480" s="17"/>
      <c r="AJ480" s="17">
        <v>0.36686106758627002</v>
      </c>
      <c r="AK480" s="17">
        <v>0.363505016873864</v>
      </c>
      <c r="AL480" s="17">
        <v>0.37271701792227802</v>
      </c>
      <c r="AM480" s="17"/>
      <c r="AN480" s="17">
        <v>0.34808882405230102</v>
      </c>
      <c r="AO480" s="17">
        <v>0.37239267976952301</v>
      </c>
      <c r="AP480" s="17">
        <v>0.31645138303363302</v>
      </c>
      <c r="AQ480" s="17">
        <v>0.43246067859974802</v>
      </c>
      <c r="AR480" s="17"/>
      <c r="AS480" s="17">
        <v>0.37994328349470502</v>
      </c>
      <c r="AT480" s="17">
        <v>0.23372271952992901</v>
      </c>
    </row>
    <row r="481" spans="2:46" x14ac:dyDescent="0.5">
      <c r="B481" t="s">
        <v>94</v>
      </c>
      <c r="C481" s="17">
        <v>0.28403186076100101</v>
      </c>
      <c r="D481" s="17">
        <v>0.28626193856285398</v>
      </c>
      <c r="E481" s="17">
        <v>0.28121009087022197</v>
      </c>
      <c r="F481" s="17"/>
      <c r="G481" s="17">
        <v>0.29151748555669998</v>
      </c>
      <c r="H481" s="17">
        <v>0.30651109208222399</v>
      </c>
      <c r="I481" s="17">
        <v>0.30440502794764801</v>
      </c>
      <c r="J481" s="17">
        <v>0.23098904688994901</v>
      </c>
      <c r="K481" s="17">
        <v>0.24077375303100301</v>
      </c>
      <c r="L481" s="17">
        <v>0.28076715577844802</v>
      </c>
      <c r="M481" s="17">
        <v>0.27904629087127503</v>
      </c>
      <c r="N481" s="17">
        <v>0.25572166170300298</v>
      </c>
      <c r="O481" s="17">
        <v>0.27749689372387398</v>
      </c>
      <c r="P481" s="17">
        <v>0.33390194195291401</v>
      </c>
      <c r="Q481" s="17">
        <v>0.27549796346092698</v>
      </c>
      <c r="R481" s="17">
        <v>0.297446400606239</v>
      </c>
      <c r="S481" s="17"/>
      <c r="T481" s="17">
        <v>0.33730093132549399</v>
      </c>
      <c r="U481" s="17">
        <v>0.32364943462420798</v>
      </c>
      <c r="V481" s="17">
        <v>0.25029373167510799</v>
      </c>
      <c r="W481" s="17">
        <v>0.221888913704159</v>
      </c>
      <c r="X481" s="17"/>
      <c r="Y481" s="17">
        <v>0.175621180012733</v>
      </c>
      <c r="Z481" s="17">
        <v>0.21756367088346701</v>
      </c>
      <c r="AA481" s="17">
        <v>0.256034315953523</v>
      </c>
      <c r="AB481" s="17">
        <v>0.32281495161700202</v>
      </c>
      <c r="AC481" s="17">
        <v>0.41117273002402099</v>
      </c>
      <c r="AD481" s="17">
        <v>0.53462243780240404</v>
      </c>
      <c r="AE481" s="17"/>
      <c r="AF481" s="17" t="s">
        <v>77</v>
      </c>
      <c r="AG481" s="17">
        <v>0.37038915643522502</v>
      </c>
      <c r="AH481" s="17">
        <v>0.27863118564214601</v>
      </c>
      <c r="AI481" s="17"/>
      <c r="AJ481" s="17">
        <v>0.30818044726802402</v>
      </c>
      <c r="AK481" s="17">
        <v>0.274919548523128</v>
      </c>
      <c r="AL481" s="17">
        <v>0.22772952087905901</v>
      </c>
      <c r="AM481" s="17"/>
      <c r="AN481" s="17">
        <v>0.30221288464193602</v>
      </c>
      <c r="AO481" s="17">
        <v>0.33492947978662402</v>
      </c>
      <c r="AP481" s="17">
        <v>0.40028106047141998</v>
      </c>
      <c r="AQ481" s="17">
        <v>0.171471918189183</v>
      </c>
      <c r="AR481" s="17"/>
      <c r="AS481" s="17">
        <v>0.30881621301874601</v>
      </c>
      <c r="AT481" s="17">
        <v>0.35204570100318699</v>
      </c>
    </row>
    <row r="482" spans="2:46" x14ac:dyDescent="0.5">
      <c r="B482" t="s">
        <v>95</v>
      </c>
      <c r="C482" s="17">
        <v>8.3318426293599299E-2</v>
      </c>
      <c r="D482" s="17">
        <v>0.100300973658027</v>
      </c>
      <c r="E482" s="17">
        <v>6.59204404997875E-2</v>
      </c>
      <c r="F482" s="17"/>
      <c r="G482" s="17">
        <v>0.119035017009194</v>
      </c>
      <c r="H482" s="17">
        <v>1.5448831985497499E-2</v>
      </c>
      <c r="I482" s="17">
        <v>2.1423391790045002E-2</v>
      </c>
      <c r="J482" s="17">
        <v>0.17299855839599801</v>
      </c>
      <c r="K482" s="17">
        <v>0.1865987116142</v>
      </c>
      <c r="L482" s="17">
        <v>0.122628461450156</v>
      </c>
      <c r="M482" s="17">
        <v>0.110165949247771</v>
      </c>
      <c r="N482" s="17">
        <v>9.1131846543619596E-2</v>
      </c>
      <c r="O482" s="17">
        <v>0.128975664570087</v>
      </c>
      <c r="P482" s="17">
        <v>-6.3718720684406593E-2</v>
      </c>
      <c r="Q482" s="17">
        <v>4.9678035511644E-2</v>
      </c>
      <c r="R482" s="17">
        <v>-3.4905645737312599E-2</v>
      </c>
      <c r="S482" s="17"/>
      <c r="T482" s="17">
        <v>2.1225831343811698E-2</v>
      </c>
      <c r="U482" s="17">
        <v>2.8901812878434599E-3</v>
      </c>
      <c r="V482" s="17">
        <v>0.12766452843909501</v>
      </c>
      <c r="W482" s="17">
        <v>0.185764769968882</v>
      </c>
      <c r="X482" s="17"/>
      <c r="Y482" s="17">
        <v>0.35481754594744902</v>
      </c>
      <c r="Z482" s="17">
        <v>0.28250413841741601</v>
      </c>
      <c r="AA482" s="17">
        <v>0.13277970592875701</v>
      </c>
      <c r="AB482" s="17">
        <v>-7.9183047179109095E-2</v>
      </c>
      <c r="AC482" s="17">
        <v>-0.21500528952522499</v>
      </c>
      <c r="AD482" s="17">
        <v>-0.37336795937192802</v>
      </c>
      <c r="AE482" s="17"/>
      <c r="AF482" s="17" t="s">
        <v>77</v>
      </c>
      <c r="AG482" s="17">
        <v>-0.11286206644291701</v>
      </c>
      <c r="AH482" s="17">
        <v>9.5587304072307103E-2</v>
      </c>
      <c r="AI482" s="17"/>
      <c r="AJ482" s="17">
        <v>5.8680620318245898E-2</v>
      </c>
      <c r="AK482" s="17">
        <v>8.8585468350736801E-2</v>
      </c>
      <c r="AL482" s="17">
        <v>0.14498749704322</v>
      </c>
      <c r="AM482" s="17"/>
      <c r="AN482" s="17">
        <v>4.58759394103656E-2</v>
      </c>
      <c r="AO482" s="17">
        <v>3.7463199982898598E-2</v>
      </c>
      <c r="AP482" s="17">
        <v>-8.3829677437787103E-2</v>
      </c>
      <c r="AQ482" s="17">
        <v>0.26098876041056401</v>
      </c>
      <c r="AR482" s="17"/>
      <c r="AS482" s="17">
        <v>7.1127070475958898E-2</v>
      </c>
      <c r="AT482" s="17">
        <v>-0.118322981473258</v>
      </c>
    </row>
    <row r="483" spans="2:46" x14ac:dyDescent="0.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row>
    <row r="484" spans="2:46" x14ac:dyDescent="0.5">
      <c r="B484" s="6" t="s">
        <v>276</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row>
    <row r="485" spans="2:46" x14ac:dyDescent="0.5">
      <c r="B485" s="24" t="s">
        <v>97</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row>
    <row r="486" spans="2:46" x14ac:dyDescent="0.5">
      <c r="B486" t="s">
        <v>87</v>
      </c>
      <c r="C486" s="17">
        <v>0.26327329419509499</v>
      </c>
      <c r="D486" s="17">
        <v>0.26927911938433102</v>
      </c>
      <c r="E486" s="17">
        <v>0.256732676760969</v>
      </c>
      <c r="F486" s="17"/>
      <c r="G486" s="17">
        <v>0.29171837758034702</v>
      </c>
      <c r="H486" s="17">
        <v>0.19869438593583599</v>
      </c>
      <c r="I486" s="17">
        <v>0.24356392970412399</v>
      </c>
      <c r="J486" s="17">
        <v>0.27440963095860399</v>
      </c>
      <c r="K486" s="17">
        <v>0.26162988707435397</v>
      </c>
      <c r="L486" s="17">
        <v>0.27244066014697499</v>
      </c>
      <c r="M486" s="17">
        <v>0.23151433338167701</v>
      </c>
      <c r="N486" s="17">
        <v>0.25997430033483998</v>
      </c>
      <c r="O486" s="17">
        <v>0.338017225607328</v>
      </c>
      <c r="P486" s="17">
        <v>0.189789002289457</v>
      </c>
      <c r="Q486" s="17">
        <v>0.34108467340723397</v>
      </c>
      <c r="R486" s="17">
        <v>0.273238872144353</v>
      </c>
      <c r="S486" s="17"/>
      <c r="T486" s="17">
        <v>0.23328131615331099</v>
      </c>
      <c r="U486" s="17">
        <v>0.25519612140313802</v>
      </c>
      <c r="V486" s="17">
        <v>0.30110805485610997</v>
      </c>
      <c r="W486" s="17">
        <v>0.26627892528154501</v>
      </c>
      <c r="X486" s="17"/>
      <c r="Y486" s="17">
        <v>0.22878139348232401</v>
      </c>
      <c r="Z486" s="17">
        <v>0.31050201700068802</v>
      </c>
      <c r="AA486" s="17">
        <v>0.30376724158389001</v>
      </c>
      <c r="AB486" s="17">
        <v>0.247543922977039</v>
      </c>
      <c r="AC486" s="17">
        <v>0.232590567342081</v>
      </c>
      <c r="AD486" s="17">
        <v>0.161002983669401</v>
      </c>
      <c r="AE486" s="17"/>
      <c r="AF486" s="17" t="s">
        <v>77</v>
      </c>
      <c r="AG486" s="17">
        <v>0.104151595639231</v>
      </c>
      <c r="AH486" s="17">
        <v>0.27322456225590303</v>
      </c>
      <c r="AI486" s="17"/>
      <c r="AJ486" s="17">
        <v>0.29801079608033298</v>
      </c>
      <c r="AK486" s="17">
        <v>0.23005555273031</v>
      </c>
      <c r="AL486" s="17">
        <v>0.203371997430636</v>
      </c>
      <c r="AM486" s="17"/>
      <c r="AN486" s="17">
        <v>0.30246628171012602</v>
      </c>
      <c r="AO486" s="17">
        <v>0.149825980924541</v>
      </c>
      <c r="AP486" s="17">
        <v>0.32293321411042503</v>
      </c>
      <c r="AQ486" s="17">
        <v>0.192011662818585</v>
      </c>
      <c r="AR486" s="17"/>
      <c r="AS486" s="17">
        <v>0.32642266872278602</v>
      </c>
      <c r="AT486" s="17">
        <v>0.25709612168427398</v>
      </c>
    </row>
    <row r="487" spans="2:46" x14ac:dyDescent="0.5">
      <c r="B487" t="s">
        <v>166</v>
      </c>
      <c r="C487" s="17">
        <v>0.33365660963167898</v>
      </c>
      <c r="D487" s="17">
        <v>0.34241059947693497</v>
      </c>
      <c r="E487" s="17">
        <v>0.32487000954992401</v>
      </c>
      <c r="F487" s="17"/>
      <c r="G487" s="17">
        <v>0.34079703167136899</v>
      </c>
      <c r="H487" s="17">
        <v>0.30073624207447303</v>
      </c>
      <c r="I487" s="17">
        <v>0.35549888297629401</v>
      </c>
      <c r="J487" s="17">
        <v>0.28753290273037102</v>
      </c>
      <c r="K487" s="17">
        <v>0.37088999258447602</v>
      </c>
      <c r="L487" s="17">
        <v>0.32527861240006001</v>
      </c>
      <c r="M487" s="17">
        <v>0.34696360131000498</v>
      </c>
      <c r="N487" s="17">
        <v>0.36071154010622802</v>
      </c>
      <c r="O487" s="17">
        <v>0.339603554412854</v>
      </c>
      <c r="P487" s="17">
        <v>0.34241066754937399</v>
      </c>
      <c r="Q487" s="17">
        <v>0.28585226899425897</v>
      </c>
      <c r="R487" s="17">
        <v>0.40610146435993899</v>
      </c>
      <c r="S487" s="17"/>
      <c r="T487" s="17">
        <v>0.35985994191521398</v>
      </c>
      <c r="U487" s="17">
        <v>0.33598616299601097</v>
      </c>
      <c r="V487" s="17">
        <v>0.33292560341161098</v>
      </c>
      <c r="W487" s="17">
        <v>0.30806313954228698</v>
      </c>
      <c r="X487" s="17"/>
      <c r="Y487" s="17">
        <v>0.32311806957096001</v>
      </c>
      <c r="Z487" s="17">
        <v>0.33272124881333698</v>
      </c>
      <c r="AA487" s="17">
        <v>0.33209607445394101</v>
      </c>
      <c r="AB487" s="17">
        <v>0.35501089158548699</v>
      </c>
      <c r="AC487" s="17">
        <v>0.32159853160902502</v>
      </c>
      <c r="AD487" s="17">
        <v>0.32458529699043298</v>
      </c>
      <c r="AE487" s="17"/>
      <c r="AF487" s="17" t="s">
        <v>77</v>
      </c>
      <c r="AG487" s="17">
        <v>0.34389882870373201</v>
      </c>
      <c r="AH487" s="17">
        <v>0.33301607431532299</v>
      </c>
      <c r="AI487" s="17"/>
      <c r="AJ487" s="17">
        <v>0.34095963649057798</v>
      </c>
      <c r="AK487" s="17">
        <v>0.32008109426387699</v>
      </c>
      <c r="AL487" s="17">
        <v>0.32797628736167</v>
      </c>
      <c r="AM487" s="17"/>
      <c r="AN487" s="17">
        <v>0.347788432697753</v>
      </c>
      <c r="AO487" s="17">
        <v>0.35862517909476999</v>
      </c>
      <c r="AP487" s="17">
        <v>0.33861740470560697</v>
      </c>
      <c r="AQ487" s="17">
        <v>0.312487243942487</v>
      </c>
      <c r="AR487" s="17"/>
      <c r="AS487" s="17">
        <v>0.33485197164712399</v>
      </c>
      <c r="AT487" s="17">
        <v>0.26066810905801002</v>
      </c>
    </row>
    <row r="488" spans="2:46" x14ac:dyDescent="0.5">
      <c r="B488" t="s">
        <v>89</v>
      </c>
      <c r="C488" s="17">
        <v>0.29465129402565898</v>
      </c>
      <c r="D488" s="17">
        <v>0.279002745913076</v>
      </c>
      <c r="E488" s="17">
        <v>0.310931431010326</v>
      </c>
      <c r="F488" s="17"/>
      <c r="G488" s="17">
        <v>0.25781232793070802</v>
      </c>
      <c r="H488" s="17">
        <v>0.35036458934327702</v>
      </c>
      <c r="I488" s="17">
        <v>0.29677492828569202</v>
      </c>
      <c r="J488" s="17">
        <v>0.33243241281477998</v>
      </c>
      <c r="K488" s="17">
        <v>0.27156027120315002</v>
      </c>
      <c r="L488" s="17">
        <v>0.27012807713768</v>
      </c>
      <c r="M488" s="17">
        <v>0.33242646201027498</v>
      </c>
      <c r="N488" s="17">
        <v>0.29411224141610398</v>
      </c>
      <c r="O488" s="17">
        <v>0.21204507031199499</v>
      </c>
      <c r="P488" s="17">
        <v>0.383018947719792</v>
      </c>
      <c r="Q488" s="17">
        <v>0.29858221696281401</v>
      </c>
      <c r="R488" s="17">
        <v>0.23343221295670899</v>
      </c>
      <c r="S488" s="17"/>
      <c r="T488" s="17">
        <v>0.29338351624172099</v>
      </c>
      <c r="U488" s="17">
        <v>0.28509972892519098</v>
      </c>
      <c r="V488" s="17">
        <v>0.26944706120451201</v>
      </c>
      <c r="W488" s="17">
        <v>0.32714131326772999</v>
      </c>
      <c r="X488" s="17"/>
      <c r="Y488" s="17">
        <v>0.31888190929321902</v>
      </c>
      <c r="Z488" s="17">
        <v>0.26950925193665298</v>
      </c>
      <c r="AA488" s="17">
        <v>0.26423469092111102</v>
      </c>
      <c r="AB488" s="17">
        <v>0.292151740108963</v>
      </c>
      <c r="AC488" s="17">
        <v>0.34188165076701499</v>
      </c>
      <c r="AD488" s="17">
        <v>0.32442364564937098</v>
      </c>
      <c r="AE488" s="17"/>
      <c r="AF488" s="17" t="s">
        <v>77</v>
      </c>
      <c r="AG488" s="17">
        <v>0.376926481129087</v>
      </c>
      <c r="AH488" s="17">
        <v>0.289505908769909</v>
      </c>
      <c r="AI488" s="17"/>
      <c r="AJ488" s="17">
        <v>0.25745678242355102</v>
      </c>
      <c r="AK488" s="17">
        <v>0.33818725213872303</v>
      </c>
      <c r="AL488" s="17">
        <v>0.350432700668935</v>
      </c>
      <c r="AM488" s="17"/>
      <c r="AN488" s="17">
        <v>0.24664357309276799</v>
      </c>
      <c r="AO488" s="17">
        <v>0.38321278279360399</v>
      </c>
      <c r="AP488" s="17">
        <v>0.22990954659409599</v>
      </c>
      <c r="AQ488" s="17">
        <v>0.37511406470596298</v>
      </c>
      <c r="AR488" s="17"/>
      <c r="AS488" s="17">
        <v>0.24426261748688899</v>
      </c>
      <c r="AT488" s="17">
        <v>0.34034494559549</v>
      </c>
    </row>
    <row r="489" spans="2:46" x14ac:dyDescent="0.5">
      <c r="B489" t="s">
        <v>167</v>
      </c>
      <c r="C489" s="17">
        <v>8.7570383327503901E-2</v>
      </c>
      <c r="D489" s="17">
        <v>8.7560572009789395E-2</v>
      </c>
      <c r="E489" s="17">
        <v>8.7345445605347793E-2</v>
      </c>
      <c r="F489" s="17"/>
      <c r="G489" s="17">
        <v>7.8693433791085204E-2</v>
      </c>
      <c r="H489" s="17">
        <v>0.13103586303938999</v>
      </c>
      <c r="I489" s="17">
        <v>8.3361059552878897E-2</v>
      </c>
      <c r="J489" s="17">
        <v>8.5929811155418798E-2</v>
      </c>
      <c r="K489" s="17">
        <v>8.3985215223316298E-2</v>
      </c>
      <c r="L489" s="17">
        <v>9.2061664779137006E-2</v>
      </c>
      <c r="M489" s="17">
        <v>7.2217982533762604E-2</v>
      </c>
      <c r="N489" s="17">
        <v>7.4202885072618199E-2</v>
      </c>
      <c r="O489" s="17">
        <v>9.5213841046676198E-2</v>
      </c>
      <c r="P489" s="17">
        <v>6.87830154475082E-2</v>
      </c>
      <c r="Q489" s="17">
        <v>6.3790782938260807E-2</v>
      </c>
      <c r="R489" s="17">
        <v>7.4909765807952E-2</v>
      </c>
      <c r="S489" s="17"/>
      <c r="T489" s="17">
        <v>9.4584642448462902E-2</v>
      </c>
      <c r="U489" s="17">
        <v>0.10173006071738599</v>
      </c>
      <c r="V489" s="17">
        <v>7.6330232226602901E-2</v>
      </c>
      <c r="W489" s="17">
        <v>7.5873130640516595E-2</v>
      </c>
      <c r="X489" s="17"/>
      <c r="Y489" s="17">
        <v>9.6203173125055996E-2</v>
      </c>
      <c r="Z489" s="17">
        <v>7.6633102132768402E-2</v>
      </c>
      <c r="AA489" s="17">
        <v>8.1679237346081096E-2</v>
      </c>
      <c r="AB489" s="17">
        <v>9.1418565122634493E-2</v>
      </c>
      <c r="AC489" s="17">
        <v>6.3933464390386302E-2</v>
      </c>
      <c r="AD489" s="17">
        <v>0.18173957938031199</v>
      </c>
      <c r="AE489" s="17"/>
      <c r="AF489" s="17" t="s">
        <v>77</v>
      </c>
      <c r="AG489" s="17">
        <v>0.139294955179284</v>
      </c>
      <c r="AH489" s="17">
        <v>8.4335594580909196E-2</v>
      </c>
      <c r="AI489" s="17"/>
      <c r="AJ489" s="17">
        <v>8.7004632903747006E-2</v>
      </c>
      <c r="AK489" s="17">
        <v>8.3599590948815E-2</v>
      </c>
      <c r="AL489" s="17">
        <v>9.3277465368253598E-2</v>
      </c>
      <c r="AM489" s="17"/>
      <c r="AN489" s="17">
        <v>8.93779897475665E-2</v>
      </c>
      <c r="AO489" s="17">
        <v>7.14035812550462E-2</v>
      </c>
      <c r="AP489" s="17">
        <v>9.5029995198345804E-2</v>
      </c>
      <c r="AQ489" s="17">
        <v>8.5564933857613407E-2</v>
      </c>
      <c r="AR489" s="17"/>
      <c r="AS489" s="17">
        <v>7.9222382986252005E-2</v>
      </c>
      <c r="AT489" s="17">
        <v>9.6568031384684005E-2</v>
      </c>
    </row>
    <row r="490" spans="2:46" x14ac:dyDescent="0.5">
      <c r="B490" t="s">
        <v>91</v>
      </c>
      <c r="C490" s="17">
        <v>2.08484188200624E-2</v>
      </c>
      <c r="D490" s="17">
        <v>2.1746963215868099E-2</v>
      </c>
      <c r="E490" s="17">
        <v>2.01204370734329E-2</v>
      </c>
      <c r="F490" s="17"/>
      <c r="G490" s="17">
        <v>3.0978829026490899E-2</v>
      </c>
      <c r="H490" s="17">
        <v>1.91689196070234E-2</v>
      </c>
      <c r="I490" s="17">
        <v>2.08011994810119E-2</v>
      </c>
      <c r="J490" s="17">
        <v>1.96952423408253E-2</v>
      </c>
      <c r="K490" s="17">
        <v>1.19346339147031E-2</v>
      </c>
      <c r="L490" s="17">
        <v>4.0090985536148302E-2</v>
      </c>
      <c r="M490" s="17">
        <v>1.6877620764280999E-2</v>
      </c>
      <c r="N490" s="17">
        <v>1.09990330702104E-2</v>
      </c>
      <c r="O490" s="17">
        <v>1.51203086211471E-2</v>
      </c>
      <c r="P490" s="17">
        <v>1.59983669938694E-2</v>
      </c>
      <c r="Q490" s="17">
        <v>1.0690057697432601E-2</v>
      </c>
      <c r="R490" s="17">
        <v>1.2317684731046699E-2</v>
      </c>
      <c r="S490" s="17"/>
      <c r="T490" s="17">
        <v>1.8890583241290799E-2</v>
      </c>
      <c r="U490" s="17">
        <v>2.1987925958274101E-2</v>
      </c>
      <c r="V490" s="17">
        <v>2.0189048301164601E-2</v>
      </c>
      <c r="W490" s="17">
        <v>2.2643491267921499E-2</v>
      </c>
      <c r="X490" s="17"/>
      <c r="Y490" s="17">
        <v>3.3015454528441401E-2</v>
      </c>
      <c r="Z490" s="17">
        <v>1.0634380116552799E-2</v>
      </c>
      <c r="AA490" s="17">
        <v>1.8222755694976198E-2</v>
      </c>
      <c r="AB490" s="17">
        <v>1.38748802058761E-2</v>
      </c>
      <c r="AC490" s="17">
        <v>3.9995785891492497E-2</v>
      </c>
      <c r="AD490" s="17">
        <v>8.2484943104822392E-3</v>
      </c>
      <c r="AE490" s="17"/>
      <c r="AF490" s="17" t="s">
        <v>77</v>
      </c>
      <c r="AG490" s="17">
        <v>3.57281393486657E-2</v>
      </c>
      <c r="AH490" s="17">
        <v>1.99178600779557E-2</v>
      </c>
      <c r="AI490" s="17"/>
      <c r="AJ490" s="17">
        <v>1.6568152101790998E-2</v>
      </c>
      <c r="AK490" s="17">
        <v>2.80765099182749E-2</v>
      </c>
      <c r="AL490" s="17">
        <v>2.4941549170506099E-2</v>
      </c>
      <c r="AM490" s="17"/>
      <c r="AN490" s="17">
        <v>1.3723722751786E-2</v>
      </c>
      <c r="AO490" s="17">
        <v>3.69324759320388E-2</v>
      </c>
      <c r="AP490" s="17">
        <v>1.35098393915257E-2</v>
      </c>
      <c r="AQ490" s="17">
        <v>3.4822094675351203E-2</v>
      </c>
      <c r="AR490" s="17"/>
      <c r="AS490" s="17">
        <v>1.5240359156949899E-2</v>
      </c>
      <c r="AT490" s="17">
        <v>4.5322792277542601E-2</v>
      </c>
    </row>
    <row r="491" spans="2:46" x14ac:dyDescent="0.5">
      <c r="B491" t="s">
        <v>93</v>
      </c>
      <c r="C491" s="17">
        <v>0.59692990382677402</v>
      </c>
      <c r="D491" s="17">
        <v>0.611689718861267</v>
      </c>
      <c r="E491" s="17">
        <v>0.58160268631089296</v>
      </c>
      <c r="F491" s="17"/>
      <c r="G491" s="17">
        <v>0.63251540925171601</v>
      </c>
      <c r="H491" s="17">
        <v>0.49943062801030902</v>
      </c>
      <c r="I491" s="17">
        <v>0.59906281268041806</v>
      </c>
      <c r="J491" s="17">
        <v>0.56194253368897595</v>
      </c>
      <c r="K491" s="17">
        <v>0.63251987965883005</v>
      </c>
      <c r="L491" s="17">
        <v>0.59771927254703405</v>
      </c>
      <c r="M491" s="17">
        <v>0.57847793469168196</v>
      </c>
      <c r="N491" s="17">
        <v>0.620685840441068</v>
      </c>
      <c r="O491" s="17">
        <v>0.677620780020182</v>
      </c>
      <c r="P491" s="17">
        <v>0.53219966983883105</v>
      </c>
      <c r="Q491" s="17">
        <v>0.626936942401492</v>
      </c>
      <c r="R491" s="17">
        <v>0.67934033650429204</v>
      </c>
      <c r="S491" s="17"/>
      <c r="T491" s="17">
        <v>0.59314125806852502</v>
      </c>
      <c r="U491" s="17">
        <v>0.59118228439914899</v>
      </c>
      <c r="V491" s="17">
        <v>0.63403365826772096</v>
      </c>
      <c r="W491" s="17">
        <v>0.57434206482383199</v>
      </c>
      <c r="X491" s="17"/>
      <c r="Y491" s="17">
        <v>0.55189946305328297</v>
      </c>
      <c r="Z491" s="17">
        <v>0.643223265814026</v>
      </c>
      <c r="AA491" s="17">
        <v>0.63586331603783197</v>
      </c>
      <c r="AB491" s="17">
        <v>0.60255481456252702</v>
      </c>
      <c r="AC491" s="17">
        <v>0.55418909895110602</v>
      </c>
      <c r="AD491" s="17">
        <v>0.485588280659834</v>
      </c>
      <c r="AE491" s="17"/>
      <c r="AF491" s="17" t="s">
        <v>77</v>
      </c>
      <c r="AG491" s="17">
        <v>0.44805042434296299</v>
      </c>
      <c r="AH491" s="17">
        <v>0.60624063657122595</v>
      </c>
      <c r="AI491" s="17"/>
      <c r="AJ491" s="17">
        <v>0.63897043257091102</v>
      </c>
      <c r="AK491" s="17">
        <v>0.55013664699418796</v>
      </c>
      <c r="AL491" s="17">
        <v>0.531348284792306</v>
      </c>
      <c r="AM491" s="17"/>
      <c r="AN491" s="17">
        <v>0.65025471440787896</v>
      </c>
      <c r="AO491" s="17">
        <v>0.50845116001931101</v>
      </c>
      <c r="AP491" s="17">
        <v>0.66155061881603205</v>
      </c>
      <c r="AQ491" s="17">
        <v>0.50449890676107201</v>
      </c>
      <c r="AR491" s="17"/>
      <c r="AS491" s="17">
        <v>0.66127464036990902</v>
      </c>
      <c r="AT491" s="17">
        <v>0.51776423074228395</v>
      </c>
    </row>
    <row r="492" spans="2:46" x14ac:dyDescent="0.5">
      <c r="B492" t="s">
        <v>94</v>
      </c>
      <c r="C492" s="17">
        <v>0.108418802147566</v>
      </c>
      <c r="D492" s="17">
        <v>0.109307535225657</v>
      </c>
      <c r="E492" s="17">
        <v>0.107465882678781</v>
      </c>
      <c r="F492" s="17"/>
      <c r="G492" s="17">
        <v>0.109672262817576</v>
      </c>
      <c r="H492" s="17">
        <v>0.15020478264641399</v>
      </c>
      <c r="I492" s="17">
        <v>0.10416225903389099</v>
      </c>
      <c r="J492" s="17">
        <v>0.105625053496244</v>
      </c>
      <c r="K492" s="17">
        <v>9.59198491380195E-2</v>
      </c>
      <c r="L492" s="17">
        <v>0.132152650315285</v>
      </c>
      <c r="M492" s="17">
        <v>8.9095603298043599E-2</v>
      </c>
      <c r="N492" s="17">
        <v>8.5201918142828598E-2</v>
      </c>
      <c r="O492" s="17">
        <v>0.110334149667823</v>
      </c>
      <c r="P492" s="17">
        <v>8.4781382441377701E-2</v>
      </c>
      <c r="Q492" s="17">
        <v>7.4480840635693393E-2</v>
      </c>
      <c r="R492" s="17">
        <v>8.7227450538998705E-2</v>
      </c>
      <c r="S492" s="17"/>
      <c r="T492" s="17">
        <v>0.113475225689754</v>
      </c>
      <c r="U492" s="17">
        <v>0.12371798667566</v>
      </c>
      <c r="V492" s="17">
        <v>9.6519280527767495E-2</v>
      </c>
      <c r="W492" s="17">
        <v>9.8516621908438101E-2</v>
      </c>
      <c r="X492" s="17"/>
      <c r="Y492" s="17">
        <v>0.12921862765349701</v>
      </c>
      <c r="Z492" s="17">
        <v>8.7267482249321293E-2</v>
      </c>
      <c r="AA492" s="17">
        <v>9.9901993041057305E-2</v>
      </c>
      <c r="AB492" s="17">
        <v>0.105293445328511</v>
      </c>
      <c r="AC492" s="17">
        <v>0.10392925028187899</v>
      </c>
      <c r="AD492" s="17">
        <v>0.18998807369079501</v>
      </c>
      <c r="AE492" s="17"/>
      <c r="AF492" s="17" t="s">
        <v>77</v>
      </c>
      <c r="AG492" s="17">
        <v>0.17502309452795001</v>
      </c>
      <c r="AH492" s="17">
        <v>0.104253454658865</v>
      </c>
      <c r="AI492" s="17"/>
      <c r="AJ492" s="17">
        <v>0.103572785005538</v>
      </c>
      <c r="AK492" s="17">
        <v>0.11167610086709</v>
      </c>
      <c r="AL492" s="17">
        <v>0.11821901453876001</v>
      </c>
      <c r="AM492" s="17"/>
      <c r="AN492" s="17">
        <v>0.103101712499353</v>
      </c>
      <c r="AO492" s="17">
        <v>0.108336057187085</v>
      </c>
      <c r="AP492" s="17">
        <v>0.108539834589872</v>
      </c>
      <c r="AQ492" s="17">
        <v>0.120387028532965</v>
      </c>
      <c r="AR492" s="17"/>
      <c r="AS492" s="17">
        <v>9.44627421432018E-2</v>
      </c>
      <c r="AT492" s="17">
        <v>0.14189082366222699</v>
      </c>
    </row>
    <row r="493" spans="2:46" x14ac:dyDescent="0.5">
      <c r="B493" t="s">
        <v>95</v>
      </c>
      <c r="C493" s="17">
        <v>0.48851110167920803</v>
      </c>
      <c r="D493" s="17">
        <v>0.50238218363560905</v>
      </c>
      <c r="E493" s="17">
        <v>0.47413680363211302</v>
      </c>
      <c r="F493" s="17"/>
      <c r="G493" s="17">
        <v>0.52284314643413998</v>
      </c>
      <c r="H493" s="17">
        <v>0.349225845363895</v>
      </c>
      <c r="I493" s="17">
        <v>0.49490055364652702</v>
      </c>
      <c r="J493" s="17">
        <v>0.456317480192731</v>
      </c>
      <c r="K493" s="17">
        <v>0.53660003052081096</v>
      </c>
      <c r="L493" s="17">
        <v>0.46556662223174899</v>
      </c>
      <c r="M493" s="17">
        <v>0.48938233139363801</v>
      </c>
      <c r="N493" s="17">
        <v>0.53548392229823905</v>
      </c>
      <c r="O493" s="17">
        <v>0.56728663035235805</v>
      </c>
      <c r="P493" s="17">
        <v>0.44741828739745299</v>
      </c>
      <c r="Q493" s="17">
        <v>0.55245610176579896</v>
      </c>
      <c r="R493" s="17">
        <v>0.59211288596529299</v>
      </c>
      <c r="S493" s="17"/>
      <c r="T493" s="17">
        <v>0.47966603237877198</v>
      </c>
      <c r="U493" s="17">
        <v>0.46746429772348902</v>
      </c>
      <c r="V493" s="17">
        <v>0.53751437773995303</v>
      </c>
      <c r="W493" s="17">
        <v>0.47582544291539403</v>
      </c>
      <c r="X493" s="17"/>
      <c r="Y493" s="17">
        <v>0.42268083539978601</v>
      </c>
      <c r="Z493" s="17">
        <v>0.55595578356470399</v>
      </c>
      <c r="AA493" s="17">
        <v>0.53596132299677401</v>
      </c>
      <c r="AB493" s="17">
        <v>0.49726136923401598</v>
      </c>
      <c r="AC493" s="17">
        <v>0.45025984866922802</v>
      </c>
      <c r="AD493" s="17">
        <v>0.29560020696903899</v>
      </c>
      <c r="AE493" s="17"/>
      <c r="AF493" s="17" t="s">
        <v>77</v>
      </c>
      <c r="AG493" s="17">
        <v>0.27302732981501399</v>
      </c>
      <c r="AH493" s="17">
        <v>0.50198718191236102</v>
      </c>
      <c r="AI493" s="17"/>
      <c r="AJ493" s="17">
        <v>0.535397647565373</v>
      </c>
      <c r="AK493" s="17">
        <v>0.43846054612709801</v>
      </c>
      <c r="AL493" s="17">
        <v>0.41312927025354601</v>
      </c>
      <c r="AM493" s="17"/>
      <c r="AN493" s="17">
        <v>0.547153001908527</v>
      </c>
      <c r="AO493" s="17">
        <v>0.40011510283222601</v>
      </c>
      <c r="AP493" s="17">
        <v>0.55301078422616101</v>
      </c>
      <c r="AQ493" s="17">
        <v>0.384111878228107</v>
      </c>
      <c r="AR493" s="17"/>
      <c r="AS493" s="17">
        <v>0.56681189822670797</v>
      </c>
      <c r="AT493" s="17">
        <v>0.37587340708005701</v>
      </c>
    </row>
    <row r="494" spans="2:46" x14ac:dyDescent="0.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row>
    <row r="495" spans="2:46" x14ac:dyDescent="0.5">
      <c r="B495" s="6" t="s">
        <v>290</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row>
    <row r="496" spans="2:46" x14ac:dyDescent="0.5">
      <c r="B496" s="24" t="s">
        <v>64</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row>
    <row r="497" spans="2:46" x14ac:dyDescent="0.5">
      <c r="B497" t="s">
        <v>277</v>
      </c>
      <c r="C497" s="17">
        <v>2.93999005265345E-2</v>
      </c>
      <c r="D497" s="17">
        <v>2.69603945598146E-2</v>
      </c>
      <c r="E497" s="17">
        <v>3.1950956339183302E-2</v>
      </c>
      <c r="F497" s="17"/>
      <c r="G497" s="17">
        <v>3.5448059570131703E-2</v>
      </c>
      <c r="H497" s="17">
        <v>2.3320382319809398E-2</v>
      </c>
      <c r="I497" s="17">
        <v>2.0571806813175199E-2</v>
      </c>
      <c r="J497" s="17">
        <v>4.1324977561490298E-2</v>
      </c>
      <c r="K497" s="17">
        <v>5.6474520247549197E-2</v>
      </c>
      <c r="L497" s="17">
        <v>2.9129828524870501E-2</v>
      </c>
      <c r="M497" s="17">
        <v>8.3166206312595692E-3</v>
      </c>
      <c r="N497" s="17">
        <v>4.1290432952680103E-2</v>
      </c>
      <c r="O497" s="17">
        <v>4.0056285564516597E-2</v>
      </c>
      <c r="P497" s="17">
        <v>3.8096491955388698E-3</v>
      </c>
      <c r="Q497" s="17">
        <v>3.5206875573173001E-2</v>
      </c>
      <c r="R497" s="17">
        <v>2.10630754797245E-2</v>
      </c>
      <c r="S497" s="17"/>
      <c r="T497" s="17">
        <v>1.19451791782615E-2</v>
      </c>
      <c r="U497" s="17">
        <v>1.48055599217582E-2</v>
      </c>
      <c r="V497" s="17">
        <v>3.7444071840401098E-2</v>
      </c>
      <c r="W497" s="17">
        <v>5.4156149122632502E-2</v>
      </c>
      <c r="X497" s="17"/>
      <c r="Y497" s="17">
        <v>4.4610349124983399E-2</v>
      </c>
      <c r="Z497" s="17">
        <v>5.7488972094848198E-2</v>
      </c>
      <c r="AA497" s="17">
        <v>4.3497082882700398E-2</v>
      </c>
      <c r="AB497" s="17">
        <v>2.5320066996723001E-2</v>
      </c>
      <c r="AC497" s="17">
        <v>1.17619445093113E-2</v>
      </c>
      <c r="AD497" s="17">
        <v>0</v>
      </c>
      <c r="AE497" s="17"/>
      <c r="AF497" s="17">
        <v>3.01319361636885E-3</v>
      </c>
      <c r="AG497" s="17">
        <v>8.2495195186361309E-3</v>
      </c>
      <c r="AH497" s="17">
        <v>3.8357452606407799E-2</v>
      </c>
      <c r="AI497" s="17"/>
      <c r="AJ497" s="17">
        <v>2.421954448478E-2</v>
      </c>
      <c r="AK497" s="17">
        <v>4.9450157219534399E-2</v>
      </c>
      <c r="AL497" s="17">
        <v>2.62474605891619E-2</v>
      </c>
      <c r="AM497" s="17"/>
      <c r="AN497" s="17">
        <v>2.37855022742973E-2</v>
      </c>
      <c r="AO497" s="17">
        <v>2.04150882737772E-2</v>
      </c>
      <c r="AP497" s="17">
        <v>1.1504753723386199E-2</v>
      </c>
      <c r="AQ497" s="17">
        <v>5.2294048175222797E-2</v>
      </c>
      <c r="AR497" s="17"/>
      <c r="AS497" s="17">
        <v>3.77281021282318E-2</v>
      </c>
      <c r="AT497" s="17">
        <v>0</v>
      </c>
    </row>
    <row r="498" spans="2:46" x14ac:dyDescent="0.5">
      <c r="B498" t="s">
        <v>278</v>
      </c>
      <c r="C498" s="17">
        <v>6.7785460865951802E-2</v>
      </c>
      <c r="D498" s="17">
        <v>6.4273130624828895E-2</v>
      </c>
      <c r="E498" s="17">
        <v>7.1608894929680506E-2</v>
      </c>
      <c r="F498" s="17"/>
      <c r="G498" s="17">
        <v>6.0242470870061002E-2</v>
      </c>
      <c r="H498" s="17">
        <v>6.1058970550854803E-2</v>
      </c>
      <c r="I498" s="17">
        <v>4.7274447782938898E-2</v>
      </c>
      <c r="J498" s="17">
        <v>3.7345873062695802E-2</v>
      </c>
      <c r="K498" s="17">
        <v>7.8501870682836594E-2</v>
      </c>
      <c r="L498" s="17">
        <v>0.110356877205061</v>
      </c>
      <c r="M498" s="17">
        <v>4.5952083013060002E-2</v>
      </c>
      <c r="N498" s="17">
        <v>7.2069556838265603E-2</v>
      </c>
      <c r="O498" s="17">
        <v>4.2966534516260001E-2</v>
      </c>
      <c r="P498" s="17">
        <v>6.7477866433213393E-2</v>
      </c>
      <c r="Q498" s="17">
        <v>0.16463882497888399</v>
      </c>
      <c r="R498" s="17">
        <v>0.108405471932051</v>
      </c>
      <c r="S498" s="17"/>
      <c r="T498" s="17">
        <v>4.1282944845169797E-2</v>
      </c>
      <c r="U498" s="17">
        <v>5.2307144226258803E-2</v>
      </c>
      <c r="V498" s="17">
        <v>8.4800988563385304E-2</v>
      </c>
      <c r="W498" s="17">
        <v>9.7748771638071705E-2</v>
      </c>
      <c r="X498" s="17"/>
      <c r="Y498" s="17">
        <v>0.127481381313507</v>
      </c>
      <c r="Z498" s="17">
        <v>0.104056115053763</v>
      </c>
      <c r="AA498" s="17">
        <v>7.4016771558045494E-2</v>
      </c>
      <c r="AB498" s="17">
        <v>2.9112351867553898E-2</v>
      </c>
      <c r="AC498" s="17">
        <v>4.8598171224447498E-2</v>
      </c>
      <c r="AD498" s="17">
        <v>3.7666987033796402E-2</v>
      </c>
      <c r="AE498" s="17"/>
      <c r="AF498" s="17">
        <v>4.1219545137871398E-2</v>
      </c>
      <c r="AG498" s="17">
        <v>7.4235348259709205E-2</v>
      </c>
      <c r="AH498" s="17">
        <v>7.5068780354146603E-2</v>
      </c>
      <c r="AI498" s="17"/>
      <c r="AJ498" s="17">
        <v>5.7242484696139198E-2</v>
      </c>
      <c r="AK498" s="17">
        <v>0.116464625524776</v>
      </c>
      <c r="AL498" s="17">
        <v>5.7614561727363699E-2</v>
      </c>
      <c r="AM498" s="17"/>
      <c r="AN498" s="17">
        <v>5.9442549045896201E-2</v>
      </c>
      <c r="AO498" s="17">
        <v>8.3392155119865904E-2</v>
      </c>
      <c r="AP498" s="17">
        <v>4.32819073042464E-2</v>
      </c>
      <c r="AQ498" s="17">
        <v>9.1084166996125995E-2</v>
      </c>
      <c r="AR498" s="17"/>
      <c r="AS498" s="17">
        <v>7.7849884656711305E-2</v>
      </c>
      <c r="AT498" s="17">
        <v>2.0181848079082999E-2</v>
      </c>
    </row>
    <row r="499" spans="2:46" x14ac:dyDescent="0.5">
      <c r="B499" t="s">
        <v>279</v>
      </c>
      <c r="C499" s="17">
        <v>0.124330401364021</v>
      </c>
      <c r="D499" s="17">
        <v>0.12725370706337499</v>
      </c>
      <c r="E499" s="17">
        <v>0.12156605087920801</v>
      </c>
      <c r="F499" s="17"/>
      <c r="G499" s="17">
        <v>0.10230430881013899</v>
      </c>
      <c r="H499" s="17">
        <v>9.5898752571730403E-2</v>
      </c>
      <c r="I499" s="17">
        <v>0.14378846481283999</v>
      </c>
      <c r="J499" s="17">
        <v>0.103722204855119</v>
      </c>
      <c r="K499" s="17">
        <v>0.13062941173561099</v>
      </c>
      <c r="L499" s="17">
        <v>0.13368910614151799</v>
      </c>
      <c r="M499" s="17">
        <v>0.14323581094848201</v>
      </c>
      <c r="N499" s="17">
        <v>9.1897001964162506E-2</v>
      </c>
      <c r="O499" s="17">
        <v>0.161908291421303</v>
      </c>
      <c r="P499" s="17">
        <v>0.17198673783930299</v>
      </c>
      <c r="Q499" s="17">
        <v>9.0688187348847399E-2</v>
      </c>
      <c r="R499" s="17">
        <v>8.5728566744821294E-2</v>
      </c>
      <c r="S499" s="17"/>
      <c r="T499" s="17">
        <v>9.1899969835683007E-2</v>
      </c>
      <c r="U499" s="17">
        <v>0.112123644079989</v>
      </c>
      <c r="V499" s="17">
        <v>0.12961631375650201</v>
      </c>
      <c r="W499" s="17">
        <v>0.168650669288257</v>
      </c>
      <c r="X499" s="17"/>
      <c r="Y499" s="17">
        <v>0.129061451679434</v>
      </c>
      <c r="Z499" s="17">
        <v>0.14235266651328901</v>
      </c>
      <c r="AA499" s="17">
        <v>0.10585011684691099</v>
      </c>
      <c r="AB499" s="17">
        <v>0.132064151784093</v>
      </c>
      <c r="AC499" s="17">
        <v>0.16395423880502899</v>
      </c>
      <c r="AD499" s="17">
        <v>8.8672597716676002E-2</v>
      </c>
      <c r="AE499" s="17"/>
      <c r="AF499" s="17">
        <v>0.107073083023723</v>
      </c>
      <c r="AG499" s="17">
        <v>0.141680223604392</v>
      </c>
      <c r="AH499" s="17">
        <v>0.12823866641374199</v>
      </c>
      <c r="AI499" s="17"/>
      <c r="AJ499" s="17">
        <v>0.109434906490147</v>
      </c>
      <c r="AK499" s="17">
        <v>0.16743192255445299</v>
      </c>
      <c r="AL499" s="17">
        <v>0.122205802703996</v>
      </c>
      <c r="AM499" s="17"/>
      <c r="AN499" s="17">
        <v>0.111402580426055</v>
      </c>
      <c r="AO499" s="17">
        <v>0.16018826907283301</v>
      </c>
      <c r="AP499" s="17">
        <v>8.6352410171179894E-2</v>
      </c>
      <c r="AQ499" s="17">
        <v>0.16595508636636999</v>
      </c>
      <c r="AR499" s="17"/>
      <c r="AS499" s="17">
        <v>0.112566038956779</v>
      </c>
      <c r="AT499" s="17">
        <v>0.104380513036855</v>
      </c>
    </row>
    <row r="500" spans="2:46" x14ac:dyDescent="0.5">
      <c r="B500" t="s">
        <v>280</v>
      </c>
      <c r="C500" s="17">
        <v>0.14481512739640801</v>
      </c>
      <c r="D500" s="17">
        <v>0.13875304298383501</v>
      </c>
      <c r="E500" s="17">
        <v>0.15095411197738201</v>
      </c>
      <c r="F500" s="17"/>
      <c r="G500" s="17">
        <v>0.119039890015309</v>
      </c>
      <c r="H500" s="17">
        <v>0.16375250467048699</v>
      </c>
      <c r="I500" s="17">
        <v>0.158132511136201</v>
      </c>
      <c r="J500" s="17">
        <v>0.14778110330935501</v>
      </c>
      <c r="K500" s="17">
        <v>0.15887663659093099</v>
      </c>
      <c r="L500" s="17">
        <v>0.142266115395876</v>
      </c>
      <c r="M500" s="17">
        <v>0.16065170726127101</v>
      </c>
      <c r="N500" s="17">
        <v>0.12962195552199399</v>
      </c>
      <c r="O500" s="17">
        <v>0.13943924334968999</v>
      </c>
      <c r="P500" s="17">
        <v>0.140667606259714</v>
      </c>
      <c r="Q500" s="17">
        <v>0.11170019989225299</v>
      </c>
      <c r="R500" s="17">
        <v>0.17920217728504101</v>
      </c>
      <c r="S500" s="17"/>
      <c r="T500" s="17">
        <v>0.11149926206612901</v>
      </c>
      <c r="U500" s="17">
        <v>0.15618249639030601</v>
      </c>
      <c r="V500" s="17">
        <v>0.16626651491182701</v>
      </c>
      <c r="W500" s="17">
        <v>0.14831191720492701</v>
      </c>
      <c r="X500" s="17"/>
      <c r="Y500" s="17">
        <v>9.0730149496004206E-2</v>
      </c>
      <c r="Z500" s="17">
        <v>0.110001132006234</v>
      </c>
      <c r="AA500" s="17">
        <v>0.158046558389247</v>
      </c>
      <c r="AB500" s="17">
        <v>0.15183036223583499</v>
      </c>
      <c r="AC500" s="17">
        <v>0.18616836826685201</v>
      </c>
      <c r="AD500" s="17">
        <v>0.16498465515588601</v>
      </c>
      <c r="AE500" s="17"/>
      <c r="AF500" s="17">
        <v>0.156010073027114</v>
      </c>
      <c r="AG500" s="17">
        <v>0.21612411314783</v>
      </c>
      <c r="AH500" s="17">
        <v>0.13711636450103701</v>
      </c>
      <c r="AI500" s="17"/>
      <c r="AJ500" s="17">
        <v>0.14587987445231199</v>
      </c>
      <c r="AK500" s="17">
        <v>0.12134914266598</v>
      </c>
      <c r="AL500" s="17">
        <v>0.154689582538692</v>
      </c>
      <c r="AM500" s="17"/>
      <c r="AN500" s="17">
        <v>0.145211976337902</v>
      </c>
      <c r="AO500" s="17">
        <v>0.18546143636470799</v>
      </c>
      <c r="AP500" s="17">
        <v>0.15371456473539699</v>
      </c>
      <c r="AQ500" s="17">
        <v>0.13364737843826399</v>
      </c>
      <c r="AR500" s="17"/>
      <c r="AS500" s="17">
        <v>0.15922235138167001</v>
      </c>
      <c r="AT500" s="17">
        <v>0.22121881929418499</v>
      </c>
    </row>
    <row r="501" spans="2:46" x14ac:dyDescent="0.5">
      <c r="B501" t="s">
        <v>281</v>
      </c>
      <c r="C501" s="17">
        <v>0.153561311472627</v>
      </c>
      <c r="D501" s="17">
        <v>0.169586366816978</v>
      </c>
      <c r="E501" s="17">
        <v>0.138853106952605</v>
      </c>
      <c r="F501" s="17"/>
      <c r="G501" s="17">
        <v>0.113264910594048</v>
      </c>
      <c r="H501" s="17">
        <v>0.137965126849771</v>
      </c>
      <c r="I501" s="17">
        <v>0.148363759560382</v>
      </c>
      <c r="J501" s="17">
        <v>0.18680981084270601</v>
      </c>
      <c r="K501" s="17">
        <v>0.171635593032955</v>
      </c>
      <c r="L501" s="17">
        <v>0.153919759677278</v>
      </c>
      <c r="M501" s="17">
        <v>0.179041515814718</v>
      </c>
      <c r="N501" s="17">
        <v>0.16226338538155599</v>
      </c>
      <c r="O501" s="17">
        <v>0.175803742993136</v>
      </c>
      <c r="P501" s="17">
        <v>0.13493860993322701</v>
      </c>
      <c r="Q501" s="17">
        <v>0.175522243792371</v>
      </c>
      <c r="R501" s="17">
        <v>0.13801244186527201</v>
      </c>
      <c r="S501" s="17"/>
      <c r="T501" s="17">
        <v>0.15403749010840001</v>
      </c>
      <c r="U501" s="17">
        <v>0.16681933500270099</v>
      </c>
      <c r="V501" s="17">
        <v>0.13852789829529699</v>
      </c>
      <c r="W501" s="17">
        <v>0.15224476045587201</v>
      </c>
      <c r="X501" s="17"/>
      <c r="Y501" s="17">
        <v>0.11340054699393599</v>
      </c>
      <c r="Z501" s="17">
        <v>0.122393157184869</v>
      </c>
      <c r="AA501" s="17">
        <v>0.164724526588472</v>
      </c>
      <c r="AB501" s="17">
        <v>0.15392417956283599</v>
      </c>
      <c r="AC501" s="17">
        <v>0.15546622213002301</v>
      </c>
      <c r="AD501" s="17">
        <v>0.19504142593270599</v>
      </c>
      <c r="AE501" s="17"/>
      <c r="AF501" s="17">
        <v>0.193883377846233</v>
      </c>
      <c r="AG501" s="17">
        <v>0.15693559938524801</v>
      </c>
      <c r="AH501" s="17">
        <v>0.14168334151006701</v>
      </c>
      <c r="AI501" s="17"/>
      <c r="AJ501" s="17">
        <v>0.15846841538776099</v>
      </c>
      <c r="AK501" s="17">
        <v>0.14450566317442601</v>
      </c>
      <c r="AL501" s="17">
        <v>0.15180804212248999</v>
      </c>
      <c r="AM501" s="17"/>
      <c r="AN501" s="17">
        <v>0.16602593891498299</v>
      </c>
      <c r="AO501" s="17">
        <v>0.14647455241066601</v>
      </c>
      <c r="AP501" s="17">
        <v>0.17845308320012701</v>
      </c>
      <c r="AQ501" s="17">
        <v>0.124642808523418</v>
      </c>
      <c r="AR501" s="17"/>
      <c r="AS501" s="17">
        <v>0.14938597298068501</v>
      </c>
      <c r="AT501" s="17">
        <v>0.106224588014285</v>
      </c>
    </row>
    <row r="502" spans="2:46" x14ac:dyDescent="0.5">
      <c r="B502" t="s">
        <v>282</v>
      </c>
      <c r="C502" s="17">
        <v>0.121027244598125</v>
      </c>
      <c r="D502" s="17">
        <v>0.12807834674438301</v>
      </c>
      <c r="E502" s="17">
        <v>0.11422359706863</v>
      </c>
      <c r="F502" s="17"/>
      <c r="G502" s="17">
        <v>0.124437995484459</v>
      </c>
      <c r="H502" s="17">
        <v>0.12682332114926101</v>
      </c>
      <c r="I502" s="17">
        <v>0.13128039364180999</v>
      </c>
      <c r="J502" s="17">
        <v>0.10114600028003699</v>
      </c>
      <c r="K502" s="17">
        <v>7.8103650005177494E-2</v>
      </c>
      <c r="L502" s="17">
        <v>0.108320576959356</v>
      </c>
      <c r="M502" s="17">
        <v>0.15231841932396101</v>
      </c>
      <c r="N502" s="17">
        <v>0.12922244246234799</v>
      </c>
      <c r="O502" s="17">
        <v>0.138526978286685</v>
      </c>
      <c r="P502" s="17">
        <v>0.11541021158192701</v>
      </c>
      <c r="Q502" s="17">
        <v>0.10577114375429</v>
      </c>
      <c r="R502" s="17">
        <v>0.13424061088265299</v>
      </c>
      <c r="S502" s="17"/>
      <c r="T502" s="17">
        <v>0.140981752705228</v>
      </c>
      <c r="U502" s="17">
        <v>0.14436276212371099</v>
      </c>
      <c r="V502" s="17">
        <v>0.116583401956452</v>
      </c>
      <c r="W502" s="17">
        <v>8.1913098262060696E-2</v>
      </c>
      <c r="X502" s="17"/>
      <c r="Y502" s="17">
        <v>0.113338544920231</v>
      </c>
      <c r="Z502" s="17">
        <v>0.100280146377371</v>
      </c>
      <c r="AA502" s="17">
        <v>0.10623165480644001</v>
      </c>
      <c r="AB502" s="17">
        <v>0.12555875219066201</v>
      </c>
      <c r="AC502" s="17">
        <v>0.12010657631095201</v>
      </c>
      <c r="AD502" s="17">
        <v>0.152080565548808</v>
      </c>
      <c r="AE502" s="17"/>
      <c r="AF502" s="17">
        <v>0.14254260208539199</v>
      </c>
      <c r="AG502" s="17">
        <v>8.9656195307138906E-2</v>
      </c>
      <c r="AH502" s="17">
        <v>0.11676381130109301</v>
      </c>
      <c r="AI502" s="17"/>
      <c r="AJ502" s="17">
        <v>0.13657338051349499</v>
      </c>
      <c r="AK502" s="17">
        <v>0.104585437709267</v>
      </c>
      <c r="AL502" s="17">
        <v>0.109631427066398</v>
      </c>
      <c r="AM502" s="17"/>
      <c r="AN502" s="17">
        <v>0.146247266175455</v>
      </c>
      <c r="AO502" s="17">
        <v>9.7177402954875203E-2</v>
      </c>
      <c r="AP502" s="17">
        <v>0.12835501882602399</v>
      </c>
      <c r="AQ502" s="17">
        <v>7.5360598544601698E-2</v>
      </c>
      <c r="AR502" s="17"/>
      <c r="AS502" s="17">
        <v>0.112976611818628</v>
      </c>
      <c r="AT502" s="17">
        <v>0.13543839456225701</v>
      </c>
    </row>
    <row r="503" spans="2:46" x14ac:dyDescent="0.5">
      <c r="B503" t="s">
        <v>283</v>
      </c>
      <c r="C503" s="17">
        <v>8.1546295723588305E-2</v>
      </c>
      <c r="D503" s="17">
        <v>9.2228211813030106E-2</v>
      </c>
      <c r="E503" s="17">
        <v>7.0242454730585102E-2</v>
      </c>
      <c r="F503" s="17"/>
      <c r="G503" s="17">
        <v>7.9143751869062598E-2</v>
      </c>
      <c r="H503" s="17">
        <v>0.10201334918344999</v>
      </c>
      <c r="I503" s="17">
        <v>6.83319196527859E-2</v>
      </c>
      <c r="J503" s="17">
        <v>9.4688292951281297E-2</v>
      </c>
      <c r="K503" s="17">
        <v>5.4786220406738501E-2</v>
      </c>
      <c r="L503" s="17">
        <v>0.100590869010656</v>
      </c>
      <c r="M503" s="17">
        <v>4.3925919476259997E-2</v>
      </c>
      <c r="N503" s="17">
        <v>9.5818608764833696E-2</v>
      </c>
      <c r="O503" s="17">
        <v>8.0861101886700495E-2</v>
      </c>
      <c r="P503" s="17">
        <v>8.0337995354854697E-2</v>
      </c>
      <c r="Q503" s="17">
        <v>9.3918500309721306E-2</v>
      </c>
      <c r="R503" s="17">
        <v>7.1840879977983399E-2</v>
      </c>
      <c r="S503" s="17"/>
      <c r="T503" s="17">
        <v>0.125336565493783</v>
      </c>
      <c r="U503" s="17">
        <v>8.5430424893595203E-2</v>
      </c>
      <c r="V503" s="17">
        <v>7.5829799148366697E-2</v>
      </c>
      <c r="W503" s="17">
        <v>3.5899904646437698E-2</v>
      </c>
      <c r="X503" s="17"/>
      <c r="Y503" s="17">
        <v>8.5871694266956095E-2</v>
      </c>
      <c r="Z503" s="17">
        <v>8.1159314542116404E-2</v>
      </c>
      <c r="AA503" s="17">
        <v>6.9636243539811196E-2</v>
      </c>
      <c r="AB503" s="17">
        <v>8.3107087774481198E-2</v>
      </c>
      <c r="AC503" s="17">
        <v>7.5433570592144394E-2</v>
      </c>
      <c r="AD503" s="17">
        <v>9.1526418178567395E-2</v>
      </c>
      <c r="AE503" s="17"/>
      <c r="AF503" s="17">
        <v>9.1227080356365703E-2</v>
      </c>
      <c r="AG503" s="17">
        <v>6.2146677997042703E-2</v>
      </c>
      <c r="AH503" s="17">
        <v>7.9958446523819296E-2</v>
      </c>
      <c r="AI503" s="17"/>
      <c r="AJ503" s="17">
        <v>9.4017391346428503E-2</v>
      </c>
      <c r="AK503" s="17">
        <v>5.4859395258024198E-2</v>
      </c>
      <c r="AL503" s="17">
        <v>7.8842079856261599E-2</v>
      </c>
      <c r="AM503" s="17"/>
      <c r="AN503" s="17">
        <v>7.8341349343330396E-2</v>
      </c>
      <c r="AO503" s="17">
        <v>8.0891236816308401E-2</v>
      </c>
      <c r="AP503" s="17">
        <v>0.118262820580535</v>
      </c>
      <c r="AQ503" s="17">
        <v>6.6439080659579999E-2</v>
      </c>
      <c r="AR503" s="17"/>
      <c r="AS503" s="17">
        <v>0.10816477401421901</v>
      </c>
      <c r="AT503" s="17">
        <v>9.2269389759112003E-2</v>
      </c>
    </row>
    <row r="504" spans="2:46" x14ac:dyDescent="0.5">
      <c r="B504" t="s">
        <v>284</v>
      </c>
      <c r="C504" s="17">
        <v>4.6292087872442503E-2</v>
      </c>
      <c r="D504" s="17">
        <v>5.3705749667024398E-2</v>
      </c>
      <c r="E504" s="17">
        <v>3.9341318897380101E-2</v>
      </c>
      <c r="F504" s="17"/>
      <c r="G504" s="17">
        <v>5.0915907321282497E-2</v>
      </c>
      <c r="H504" s="17">
        <v>7.6883773186957494E-2</v>
      </c>
      <c r="I504" s="17">
        <v>4.4433389473334597E-2</v>
      </c>
      <c r="J504" s="17">
        <v>5.0002376075227499E-2</v>
      </c>
      <c r="K504" s="17">
        <v>6.1747161709031002E-2</v>
      </c>
      <c r="L504" s="17">
        <v>1.4799294625551299E-2</v>
      </c>
      <c r="M504" s="17">
        <v>4.4280660277516003E-2</v>
      </c>
      <c r="N504" s="17">
        <v>2.39459388883978E-2</v>
      </c>
      <c r="O504" s="17">
        <v>3.61293541060317E-2</v>
      </c>
      <c r="P504" s="17">
        <v>4.6963059180404797E-2</v>
      </c>
      <c r="Q504" s="17">
        <v>2.3713579905604E-2</v>
      </c>
      <c r="R504" s="17">
        <v>5.25569390351944E-2</v>
      </c>
      <c r="S504" s="17"/>
      <c r="T504" s="17">
        <v>7.2404938064895494E-2</v>
      </c>
      <c r="U504" s="17">
        <v>4.7061333653584503E-2</v>
      </c>
      <c r="V504" s="17">
        <v>3.3120276477799998E-2</v>
      </c>
      <c r="W504" s="17">
        <v>2.8707020566770599E-2</v>
      </c>
      <c r="X504" s="17"/>
      <c r="Y504" s="17">
        <v>2.7212617532076499E-2</v>
      </c>
      <c r="Z504" s="17">
        <v>3.2132575362198303E-2</v>
      </c>
      <c r="AA504" s="17">
        <v>4.8052535562724798E-2</v>
      </c>
      <c r="AB504" s="17">
        <v>4.2977893530057203E-2</v>
      </c>
      <c r="AC504" s="17">
        <v>4.4845310100107602E-2</v>
      </c>
      <c r="AD504" s="17">
        <v>7.2763822542209894E-2</v>
      </c>
      <c r="AE504" s="17"/>
      <c r="AF504" s="17">
        <v>6.5136361885781993E-2</v>
      </c>
      <c r="AG504" s="17">
        <v>6.2654203148620594E-2</v>
      </c>
      <c r="AH504" s="17">
        <v>3.9816345215081102E-2</v>
      </c>
      <c r="AI504" s="17"/>
      <c r="AJ504" s="17">
        <v>4.9375857351310802E-2</v>
      </c>
      <c r="AK504" s="17">
        <v>3.33200293976985E-2</v>
      </c>
      <c r="AL504" s="17">
        <v>4.8663039103169103E-2</v>
      </c>
      <c r="AM504" s="17"/>
      <c r="AN504" s="17">
        <v>4.5981579799672198E-2</v>
      </c>
      <c r="AO504" s="17">
        <v>4.7967889663995601E-2</v>
      </c>
      <c r="AP504" s="17">
        <v>8.3369049253802799E-2</v>
      </c>
      <c r="AQ504" s="17">
        <v>2.0835239709255202E-2</v>
      </c>
      <c r="AR504" s="17"/>
      <c r="AS504" s="17">
        <v>7.1899938514960501E-2</v>
      </c>
      <c r="AT504" s="17">
        <v>3.2285622957557901E-2</v>
      </c>
    </row>
    <row r="505" spans="2:46" x14ac:dyDescent="0.5">
      <c r="B505" t="s">
        <v>285</v>
      </c>
      <c r="C505" s="17">
        <v>2.6663079151635599E-2</v>
      </c>
      <c r="D505" s="17">
        <v>2.7505445359965599E-2</v>
      </c>
      <c r="E505" s="17">
        <v>2.59998440006497E-2</v>
      </c>
      <c r="F505" s="17"/>
      <c r="G505" s="17">
        <v>5.9598006083804902E-2</v>
      </c>
      <c r="H505" s="17">
        <v>2.6850379955762602E-2</v>
      </c>
      <c r="I505" s="17">
        <v>1.6134245669941399E-2</v>
      </c>
      <c r="J505" s="17">
        <v>3.5968579233331403E-2</v>
      </c>
      <c r="K505" s="17">
        <v>9.1737164333767201E-3</v>
      </c>
      <c r="L505" s="17">
        <v>1.4867175265776E-2</v>
      </c>
      <c r="M505" s="17">
        <v>1.57509266619856E-2</v>
      </c>
      <c r="N505" s="17">
        <v>5.85489367334096E-2</v>
      </c>
      <c r="O505" s="17">
        <v>8.9728019421890098E-3</v>
      </c>
      <c r="P505" s="17">
        <v>2.1693140101964801E-2</v>
      </c>
      <c r="Q505" s="17">
        <v>1.7116406134874002E-2</v>
      </c>
      <c r="R505" s="17">
        <v>3.0721911627068301E-2</v>
      </c>
      <c r="S505" s="17"/>
      <c r="T505" s="17">
        <v>3.5466644252469801E-2</v>
      </c>
      <c r="U505" s="17">
        <v>2.642863445282E-2</v>
      </c>
      <c r="V505" s="17">
        <v>2.82250858044437E-2</v>
      </c>
      <c r="W505" s="17">
        <v>1.66423567718753E-2</v>
      </c>
      <c r="X505" s="17"/>
      <c r="Y505" s="17">
        <v>3.6671864715667697E-2</v>
      </c>
      <c r="Z505" s="17">
        <v>3.63692938690683E-2</v>
      </c>
      <c r="AA505" s="17">
        <v>1.7049330169627699E-2</v>
      </c>
      <c r="AB505" s="17">
        <v>2.07434818657132E-2</v>
      </c>
      <c r="AC505" s="17">
        <v>2.7039835739196501E-2</v>
      </c>
      <c r="AD505" s="17">
        <v>2.4469802986370699E-2</v>
      </c>
      <c r="AE505" s="17"/>
      <c r="AF505" s="17">
        <v>3.1880953373484698E-2</v>
      </c>
      <c r="AG505" s="17">
        <v>2.0893056122779301E-2</v>
      </c>
      <c r="AH505" s="17">
        <v>2.55141686494866E-2</v>
      </c>
      <c r="AI505" s="17"/>
      <c r="AJ505" s="17">
        <v>2.9706763981226299E-2</v>
      </c>
      <c r="AK505" s="17">
        <v>2.8635007936666301E-2</v>
      </c>
      <c r="AL505" s="17">
        <v>2.19561410662398E-2</v>
      </c>
      <c r="AM505" s="17"/>
      <c r="AN505" s="17">
        <v>2.4524212782451899E-2</v>
      </c>
      <c r="AO505" s="17">
        <v>6.3707287568999696E-2</v>
      </c>
      <c r="AP505" s="17">
        <v>2.9195102751895002E-2</v>
      </c>
      <c r="AQ505" s="17">
        <v>1.6304146665110601E-2</v>
      </c>
      <c r="AR505" s="17"/>
      <c r="AS505" s="17">
        <v>2.5653055823959901E-2</v>
      </c>
      <c r="AT505" s="17">
        <v>1.92668431719429E-2</v>
      </c>
    </row>
    <row r="506" spans="2:46" x14ac:dyDescent="0.5">
      <c r="B506" t="s">
        <v>286</v>
      </c>
      <c r="C506" s="17">
        <v>1.67972381363032E-2</v>
      </c>
      <c r="D506" s="17">
        <v>1.69378379271602E-2</v>
      </c>
      <c r="E506" s="17">
        <v>1.6759531886895E-2</v>
      </c>
      <c r="F506" s="17"/>
      <c r="G506" s="17">
        <v>4.3220389654061997E-2</v>
      </c>
      <c r="H506" s="17">
        <v>2.0027587149854999E-2</v>
      </c>
      <c r="I506" s="17">
        <v>1.54500957148956E-2</v>
      </c>
      <c r="J506" s="17">
        <v>7.38911965658822E-3</v>
      </c>
      <c r="K506" s="17">
        <v>1.8121262299171201E-2</v>
      </c>
      <c r="L506" s="17">
        <v>1.1061663174153E-2</v>
      </c>
      <c r="M506" s="17">
        <v>1.2380061828646099E-2</v>
      </c>
      <c r="N506" s="17">
        <v>7.6867053565683003E-3</v>
      </c>
      <c r="O506" s="17">
        <v>8.7301421244312203E-3</v>
      </c>
      <c r="P506" s="17">
        <v>1.0519295657501501E-2</v>
      </c>
      <c r="Q506" s="17">
        <v>1.5416255241118001E-2</v>
      </c>
      <c r="R506" s="17">
        <v>0</v>
      </c>
      <c r="S506" s="17"/>
      <c r="T506" s="17">
        <v>2.23098869470322E-2</v>
      </c>
      <c r="U506" s="17">
        <v>2.2287544542097099E-2</v>
      </c>
      <c r="V506" s="17">
        <v>1.5468487179216599E-2</v>
      </c>
      <c r="W506" s="17">
        <v>6.6965959376953897E-3</v>
      </c>
      <c r="X506" s="17"/>
      <c r="Y506" s="17">
        <v>3.66892461400979E-2</v>
      </c>
      <c r="Z506" s="17">
        <v>1.5922541174347601E-2</v>
      </c>
      <c r="AA506" s="17">
        <v>1.1405539368766201E-2</v>
      </c>
      <c r="AB506" s="17">
        <v>1.4961599400050299E-2</v>
      </c>
      <c r="AC506" s="17">
        <v>1.10601381167843E-2</v>
      </c>
      <c r="AD506" s="17">
        <v>1.40234306190022E-2</v>
      </c>
      <c r="AE506" s="17"/>
      <c r="AF506" s="17">
        <v>1.07540671600398E-2</v>
      </c>
      <c r="AG506" s="17">
        <v>2.10171508077799E-2</v>
      </c>
      <c r="AH506" s="17">
        <v>1.82818851928498E-2</v>
      </c>
      <c r="AI506" s="17"/>
      <c r="AJ506" s="17">
        <v>2.2530568137220802E-2</v>
      </c>
      <c r="AK506" s="17">
        <v>1.3070852082252799E-2</v>
      </c>
      <c r="AL506" s="17">
        <v>1.1479772150872499E-2</v>
      </c>
      <c r="AM506" s="17"/>
      <c r="AN506" s="17">
        <v>1.3754765377493299E-2</v>
      </c>
      <c r="AO506" s="17">
        <v>1.0956831671430901E-2</v>
      </c>
      <c r="AP506" s="17">
        <v>2.48464675165216E-2</v>
      </c>
      <c r="AQ506" s="17">
        <v>1.7528877511565E-2</v>
      </c>
      <c r="AR506" s="17"/>
      <c r="AS506" s="17">
        <v>1.2125641252565E-2</v>
      </c>
      <c r="AT506" s="17">
        <v>1.31887787438033E-2</v>
      </c>
    </row>
    <row r="507" spans="2:46" x14ac:dyDescent="0.5">
      <c r="B507" t="s">
        <v>287</v>
      </c>
      <c r="C507" s="17">
        <v>2.4497006061638401E-2</v>
      </c>
      <c r="D507" s="17">
        <v>3.2009280747070601E-2</v>
      </c>
      <c r="E507" s="17">
        <v>1.66861708914804E-2</v>
      </c>
      <c r="F507" s="17"/>
      <c r="G507" s="17">
        <v>4.4043094412651203E-2</v>
      </c>
      <c r="H507" s="17">
        <v>1.2061930722991001E-2</v>
      </c>
      <c r="I507" s="17">
        <v>2.8145196667789901E-2</v>
      </c>
      <c r="J507" s="17">
        <v>2.9340119170826101E-2</v>
      </c>
      <c r="K507" s="17">
        <v>2.33292597313772E-2</v>
      </c>
      <c r="L507" s="17">
        <v>4.1574589182037901E-2</v>
      </c>
      <c r="M507" s="17">
        <v>8.2834907026065E-3</v>
      </c>
      <c r="N507" s="17">
        <v>2.6249596689391301E-2</v>
      </c>
      <c r="O507" s="17">
        <v>2.8584620745014E-2</v>
      </c>
      <c r="P507" s="17">
        <v>1.1748239282814999E-2</v>
      </c>
      <c r="Q507" s="17">
        <v>0</v>
      </c>
      <c r="R507" s="17">
        <v>1.9449349907868799E-2</v>
      </c>
      <c r="S507" s="17"/>
      <c r="T507" s="17">
        <v>5.0074824763717302E-2</v>
      </c>
      <c r="U507" s="17">
        <v>1.63198363272389E-2</v>
      </c>
      <c r="V507" s="17">
        <v>2.2139758492799599E-2</v>
      </c>
      <c r="W507" s="17">
        <v>6.8035330185882799E-3</v>
      </c>
      <c r="X507" s="17"/>
      <c r="Y507" s="17">
        <v>3.21305954573275E-2</v>
      </c>
      <c r="Z507" s="17">
        <v>3.6282646457097903E-2</v>
      </c>
      <c r="AA507" s="17">
        <v>3.5287366219583498E-2</v>
      </c>
      <c r="AB507" s="17">
        <v>2.7971125710653699E-2</v>
      </c>
      <c r="AC507" s="17">
        <v>8.9958628610705207E-3</v>
      </c>
      <c r="AD507" s="17">
        <v>8.5799169320144794E-3</v>
      </c>
      <c r="AE507" s="17"/>
      <c r="AF507" s="17">
        <v>1.08082779862997E-2</v>
      </c>
      <c r="AG507" s="17">
        <v>1.30005694975201E-2</v>
      </c>
      <c r="AH507" s="17">
        <v>2.91767293086664E-2</v>
      </c>
      <c r="AI507" s="17"/>
      <c r="AJ507" s="17">
        <v>3.9873213731321501E-2</v>
      </c>
      <c r="AK507" s="17">
        <v>9.0611903575352395E-3</v>
      </c>
      <c r="AL507" s="17">
        <v>1.2831662956720899E-2</v>
      </c>
      <c r="AM507" s="17"/>
      <c r="AN507" s="17">
        <v>2.44360731540696E-2</v>
      </c>
      <c r="AO507" s="17">
        <v>2.6817055601710601E-2</v>
      </c>
      <c r="AP507" s="17">
        <v>3.55443268880637E-2</v>
      </c>
      <c r="AQ507" s="17">
        <v>1.6502249054566299E-2</v>
      </c>
      <c r="AR507" s="17"/>
      <c r="AS507" s="17">
        <v>1.98927492307409E-2</v>
      </c>
      <c r="AT507" s="17">
        <v>2.57741579952665E-2</v>
      </c>
    </row>
    <row r="508" spans="2:46" x14ac:dyDescent="0.5">
      <c r="B508" t="s">
        <v>288</v>
      </c>
      <c r="C508" s="17">
        <v>1.0067661713081599E-2</v>
      </c>
      <c r="D508" s="17">
        <v>1.11482364945897E-2</v>
      </c>
      <c r="E508" s="17">
        <v>9.0741857098157394E-3</v>
      </c>
      <c r="F508" s="17"/>
      <c r="G508" s="17">
        <v>2.0892234890073899E-2</v>
      </c>
      <c r="H508" s="17">
        <v>9.9893696062600106E-3</v>
      </c>
      <c r="I508" s="17">
        <v>1.23775909516957E-2</v>
      </c>
      <c r="J508" s="17">
        <v>7.4793186295669103E-3</v>
      </c>
      <c r="K508" s="17">
        <v>9.5240956060344203E-3</v>
      </c>
      <c r="L508" s="17">
        <v>1.5701544005717199E-2</v>
      </c>
      <c r="M508" s="17">
        <v>4.0324560334632099E-3</v>
      </c>
      <c r="N508" s="17">
        <v>0</v>
      </c>
      <c r="O508" s="17">
        <v>5.9169733324773701E-3</v>
      </c>
      <c r="P508" s="17">
        <v>7.2520308929056101E-3</v>
      </c>
      <c r="Q508" s="17">
        <v>9.50862111112139E-3</v>
      </c>
      <c r="R508" s="17">
        <v>0</v>
      </c>
      <c r="S508" s="17"/>
      <c r="T508" s="17">
        <v>1.97842746507737E-2</v>
      </c>
      <c r="U508" s="17">
        <v>6.19982332811813E-3</v>
      </c>
      <c r="V508" s="17">
        <v>9.4300300002604295E-3</v>
      </c>
      <c r="W508" s="17">
        <v>4.3925360906351702E-3</v>
      </c>
      <c r="X508" s="17"/>
      <c r="Y508" s="17">
        <v>1.1188661449668401E-2</v>
      </c>
      <c r="Z508" s="17">
        <v>2.13034460030859E-2</v>
      </c>
      <c r="AA508" s="17">
        <v>1.51180253934438E-2</v>
      </c>
      <c r="AB508" s="17">
        <v>7.8304078286239292E-3</v>
      </c>
      <c r="AC508" s="17">
        <v>2.2493124570344401E-3</v>
      </c>
      <c r="AD508" s="17">
        <v>3.0887942910024402E-3</v>
      </c>
      <c r="AE508" s="17"/>
      <c r="AF508" s="17">
        <v>1.51782611651302E-3</v>
      </c>
      <c r="AG508" s="17">
        <v>1.45106586048204E-2</v>
      </c>
      <c r="AH508" s="17">
        <v>1.22636456309877E-2</v>
      </c>
      <c r="AI508" s="17"/>
      <c r="AJ508" s="17">
        <v>1.52189508593444E-2</v>
      </c>
      <c r="AK508" s="17">
        <v>1.21449276528927E-2</v>
      </c>
      <c r="AL508" s="17">
        <v>2.7024114811684099E-3</v>
      </c>
      <c r="AM508" s="17"/>
      <c r="AN508" s="17">
        <v>7.5769792076735296E-3</v>
      </c>
      <c r="AO508" s="17">
        <v>4.0181619126376904E-3</v>
      </c>
      <c r="AP508" s="17">
        <v>2.66815471270638E-2</v>
      </c>
      <c r="AQ508" s="17">
        <v>6.9901795675383601E-3</v>
      </c>
      <c r="AR508" s="17"/>
      <c r="AS508" s="17">
        <v>0</v>
      </c>
      <c r="AT508" s="17">
        <v>6.51683109617075E-3</v>
      </c>
    </row>
    <row r="509" spans="2:46" x14ac:dyDescent="0.5">
      <c r="B509" t="s">
        <v>289</v>
      </c>
      <c r="C509" s="17">
        <v>7.4690146189653004E-3</v>
      </c>
      <c r="D509" s="17">
        <v>1.18437450725698E-2</v>
      </c>
      <c r="E509" s="17">
        <v>3.2500945443113601E-3</v>
      </c>
      <c r="F509" s="17"/>
      <c r="G509" s="17">
        <v>1.5159860989953099E-2</v>
      </c>
      <c r="H509" s="17">
        <v>2.9266174541241999E-3</v>
      </c>
      <c r="I509" s="17">
        <v>4.4005576794663203E-3</v>
      </c>
      <c r="J509" s="17">
        <v>1.0658625957116899E-2</v>
      </c>
      <c r="K509" s="17">
        <v>1.0055903805785501E-2</v>
      </c>
      <c r="L509" s="17">
        <v>3.5730673380805099E-3</v>
      </c>
      <c r="M509" s="17">
        <v>7.8970058391226901E-3</v>
      </c>
      <c r="N509" s="17">
        <v>0</v>
      </c>
      <c r="O509" s="17">
        <v>5.7670593429174199E-3</v>
      </c>
      <c r="P509" s="17">
        <v>7.2520308929056101E-3</v>
      </c>
      <c r="Q509" s="17">
        <v>1.4203598243938799E-2</v>
      </c>
      <c r="R509" s="17">
        <v>0</v>
      </c>
      <c r="S509" s="17"/>
      <c r="T509" s="17">
        <v>1.4355359689155E-2</v>
      </c>
      <c r="U509" s="17">
        <v>6.3941497782321003E-3</v>
      </c>
      <c r="V509" s="17">
        <v>4.4142503180168496E-3</v>
      </c>
      <c r="W509" s="17">
        <v>4.0107872482921803E-3</v>
      </c>
      <c r="X509" s="17"/>
      <c r="Y509" s="17">
        <v>9.0882511467419401E-3</v>
      </c>
      <c r="Z509" s="17">
        <v>8.5800132994382303E-3</v>
      </c>
      <c r="AA509" s="17">
        <v>1.28422389757889E-2</v>
      </c>
      <c r="AB509" s="17">
        <v>7.2132839574512797E-3</v>
      </c>
      <c r="AC509" s="17">
        <v>4.8051416916949502E-3</v>
      </c>
      <c r="AD509" s="17">
        <v>3.1007938923164301E-3</v>
      </c>
      <c r="AE509" s="17"/>
      <c r="AF509" s="17">
        <v>3.0316903161245298E-3</v>
      </c>
      <c r="AG509" s="17">
        <v>6.8636123566140402E-3</v>
      </c>
      <c r="AH509" s="17">
        <v>8.7907886832906002E-3</v>
      </c>
      <c r="AI509" s="17"/>
      <c r="AJ509" s="17">
        <v>1.14087276371215E-2</v>
      </c>
      <c r="AK509" s="17">
        <v>7.4074086779678996E-3</v>
      </c>
      <c r="AL509" s="17">
        <v>2.6231678817329402E-3</v>
      </c>
      <c r="AM509" s="17"/>
      <c r="AN509" s="17">
        <v>7.8156558354558099E-3</v>
      </c>
      <c r="AO509" s="17">
        <v>7.7283458234377201E-3</v>
      </c>
      <c r="AP509" s="17">
        <v>1.0597624266131899E-2</v>
      </c>
      <c r="AQ509" s="17">
        <v>2.9901626970028502E-3</v>
      </c>
      <c r="AR509" s="17"/>
      <c r="AS509" s="17">
        <v>0</v>
      </c>
      <c r="AT509" s="17">
        <v>6.0791035506988804E-3</v>
      </c>
    </row>
    <row r="510" spans="2:46" x14ac:dyDescent="0.5">
      <c r="B510" t="s">
        <v>73</v>
      </c>
      <c r="C510" s="17">
        <v>0.145748170498678</v>
      </c>
      <c r="D510" s="17">
        <v>9.9716504125375499E-2</v>
      </c>
      <c r="E510" s="17">
        <v>0.189489681192194</v>
      </c>
      <c r="F510" s="17"/>
      <c r="G510" s="17">
        <v>0.13228911943496199</v>
      </c>
      <c r="H510" s="17">
        <v>0.140427934628685</v>
      </c>
      <c r="I510" s="17">
        <v>0.161315620442744</v>
      </c>
      <c r="J510" s="17">
        <v>0.14634359841465799</v>
      </c>
      <c r="K510" s="17">
        <v>0.139040697713425</v>
      </c>
      <c r="L510" s="17">
        <v>0.120149533494069</v>
      </c>
      <c r="M510" s="17">
        <v>0.17393332218764801</v>
      </c>
      <c r="N510" s="17">
        <v>0.161385438446393</v>
      </c>
      <c r="O510" s="17">
        <v>0.12633687038864799</v>
      </c>
      <c r="P510" s="17">
        <v>0.17994352739372499</v>
      </c>
      <c r="Q510" s="17">
        <v>0.142595563713804</v>
      </c>
      <c r="R510" s="17">
        <v>0.158778575262322</v>
      </c>
      <c r="S510" s="17"/>
      <c r="T510" s="17">
        <v>0.108620907399303</v>
      </c>
      <c r="U510" s="17">
        <v>0.14327731127959001</v>
      </c>
      <c r="V510" s="17">
        <v>0.13813312325523</v>
      </c>
      <c r="W510" s="17">
        <v>0.193821899747884</v>
      </c>
      <c r="X510" s="17"/>
      <c r="Y510" s="17">
        <v>0.14252464576336801</v>
      </c>
      <c r="Z510" s="17">
        <v>0.13167798006227299</v>
      </c>
      <c r="AA510" s="17">
        <v>0.138242009698438</v>
      </c>
      <c r="AB510" s="17">
        <v>0.177385255295266</v>
      </c>
      <c r="AC510" s="17">
        <v>0.13951530719535299</v>
      </c>
      <c r="AD510" s="17">
        <v>0.14400078917064499</v>
      </c>
      <c r="AE510" s="17"/>
      <c r="AF510" s="17">
        <v>0.14190186806868901</v>
      </c>
      <c r="AG510" s="17">
        <v>0.112033072241868</v>
      </c>
      <c r="AH510" s="17">
        <v>0.14896957410932499</v>
      </c>
      <c r="AI510" s="17"/>
      <c r="AJ510" s="17">
        <v>0.106049920931393</v>
      </c>
      <c r="AK510" s="17">
        <v>0.13771423978852701</v>
      </c>
      <c r="AL510" s="17">
        <v>0.19870484875573399</v>
      </c>
      <c r="AM510" s="17"/>
      <c r="AN510" s="17">
        <v>0.14545357132526501</v>
      </c>
      <c r="AO510" s="17">
        <v>6.48042867447534E-2</v>
      </c>
      <c r="AP510" s="17">
        <v>6.9841323655624593E-2</v>
      </c>
      <c r="AQ510" s="17">
        <v>0.209425977091379</v>
      </c>
      <c r="AR510" s="17"/>
      <c r="AS510" s="17">
        <v>0.112534879240851</v>
      </c>
      <c r="AT510" s="17">
        <v>0.21717510973878201</v>
      </c>
    </row>
    <row r="511" spans="2:46" x14ac:dyDescent="0.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row>
    <row r="512" spans="2:46" x14ac:dyDescent="0.5">
      <c r="B512" s="6" t="s">
        <v>296</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row>
    <row r="513" spans="2:46" x14ac:dyDescent="0.5">
      <c r="B513" s="24" t="s">
        <v>143</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row>
    <row r="514" spans="2:46" x14ac:dyDescent="0.5">
      <c r="B514" t="s">
        <v>291</v>
      </c>
      <c r="C514" s="17">
        <v>5.1694551727359102E-2</v>
      </c>
      <c r="D514" s="17">
        <v>5.4720180336737E-2</v>
      </c>
      <c r="E514" s="17">
        <v>4.9045593007660197E-2</v>
      </c>
      <c r="F514" s="17"/>
      <c r="G514" s="17">
        <v>0.117996055540037</v>
      </c>
      <c r="H514" s="17">
        <v>4.6668445564803603E-2</v>
      </c>
      <c r="I514" s="17">
        <v>2.4824958836244599E-2</v>
      </c>
      <c r="J514" s="17">
        <v>2.61595447399296E-2</v>
      </c>
      <c r="K514" s="17">
        <v>6.3944480091401995E-2</v>
      </c>
      <c r="L514" s="17">
        <v>2.0644156467034901E-2</v>
      </c>
      <c r="M514" s="17">
        <v>3.7572946134055797E-2</v>
      </c>
      <c r="N514" s="17">
        <v>4.1138445940302297E-2</v>
      </c>
      <c r="O514" s="17">
        <v>6.0183909547825203E-2</v>
      </c>
      <c r="P514" s="17">
        <v>4.0008259012943602E-2</v>
      </c>
      <c r="Q514" s="17">
        <v>4.0986256058655003E-2</v>
      </c>
      <c r="R514" s="17">
        <v>0</v>
      </c>
      <c r="S514" s="17"/>
      <c r="T514" s="17">
        <v>1.8721624306257199E-2</v>
      </c>
      <c r="U514" s="17">
        <v>4.6134797119315799E-2</v>
      </c>
      <c r="V514" s="17">
        <v>4.3229326540325103E-2</v>
      </c>
      <c r="W514" s="17">
        <v>8.7540023903178596E-2</v>
      </c>
      <c r="X514" s="17"/>
      <c r="Y514" s="17">
        <v>9.3818053306728905E-2</v>
      </c>
      <c r="Z514" s="17">
        <v>0.10949503928328599</v>
      </c>
      <c r="AA514" s="17">
        <v>4.0812930115687797E-2</v>
      </c>
      <c r="AB514" s="17">
        <v>2.8873309411956701E-2</v>
      </c>
      <c r="AC514" s="17">
        <v>0</v>
      </c>
      <c r="AD514" s="17">
        <v>3.3595182438786002E-2</v>
      </c>
      <c r="AE514" s="17"/>
      <c r="AF514" s="17">
        <v>5.3269834179182803E-2</v>
      </c>
      <c r="AG514" s="17">
        <v>7.3240447673326006E-2</v>
      </c>
      <c r="AH514" s="17">
        <v>4.9943085256562103E-2</v>
      </c>
      <c r="AI514" s="17"/>
      <c r="AJ514" s="17">
        <v>4.6289391898999402E-2</v>
      </c>
      <c r="AK514" s="17">
        <v>4.8497983834071001E-2</v>
      </c>
      <c r="AL514" s="17">
        <v>5.9815212853144499E-2</v>
      </c>
      <c r="AM514" s="17"/>
      <c r="AN514" s="17">
        <v>4.2794724760028498E-2</v>
      </c>
      <c r="AO514" s="17">
        <v>4.3290655062915698E-2</v>
      </c>
      <c r="AP514" s="17">
        <v>4.4247428640718699E-2</v>
      </c>
      <c r="AQ514" s="17">
        <v>6.8549658077249095E-2</v>
      </c>
      <c r="AR514" s="17"/>
      <c r="AS514" s="17">
        <v>0</v>
      </c>
      <c r="AT514" s="17">
        <v>0</v>
      </c>
    </row>
    <row r="515" spans="2:46" x14ac:dyDescent="0.5">
      <c r="B515" t="s">
        <v>292</v>
      </c>
      <c r="C515" s="17">
        <v>0.104099636132076</v>
      </c>
      <c r="D515" s="17">
        <v>0.121359248341703</v>
      </c>
      <c r="E515" s="17">
        <v>8.7741895055280003E-2</v>
      </c>
      <c r="F515" s="17"/>
      <c r="G515" s="17">
        <v>9.2717334656742395E-2</v>
      </c>
      <c r="H515" s="17">
        <v>5.2742632428025502E-2</v>
      </c>
      <c r="I515" s="17">
        <v>5.88502992824586E-2</v>
      </c>
      <c r="J515" s="17">
        <v>0.15625382040553501</v>
      </c>
      <c r="K515" s="17">
        <v>0.20071434094729401</v>
      </c>
      <c r="L515" s="17">
        <v>7.8221849655653E-2</v>
      </c>
      <c r="M515" s="17">
        <v>0.15702718207048899</v>
      </c>
      <c r="N515" s="17">
        <v>0.12919057854136701</v>
      </c>
      <c r="O515" s="17">
        <v>6.9528987371843598E-2</v>
      </c>
      <c r="P515" s="17">
        <v>8.4153627002759399E-2</v>
      </c>
      <c r="Q515" s="17">
        <v>0.17746871335966899</v>
      </c>
      <c r="R515" s="17">
        <v>0.12257641866850499</v>
      </c>
      <c r="S515" s="17"/>
      <c r="T515" s="17">
        <v>9.3760016782379996E-2</v>
      </c>
      <c r="U515" s="17">
        <v>9.4167813003868006E-2</v>
      </c>
      <c r="V515" s="17">
        <v>0.122289700075465</v>
      </c>
      <c r="W515" s="17">
        <v>0.111204384398377</v>
      </c>
      <c r="X515" s="17"/>
      <c r="Y515" s="17">
        <v>0.12991184020612301</v>
      </c>
      <c r="Z515" s="17">
        <v>0.13187050122813901</v>
      </c>
      <c r="AA515" s="17">
        <v>0.14120742931373301</v>
      </c>
      <c r="AB515" s="17">
        <v>8.4965877327075806E-2</v>
      </c>
      <c r="AC515" s="17">
        <v>6.9036046478970201E-2</v>
      </c>
      <c r="AD515" s="17">
        <v>7.1177816292366705E-2</v>
      </c>
      <c r="AE515" s="17"/>
      <c r="AF515" s="17">
        <v>7.3178835105248793E-2</v>
      </c>
      <c r="AG515" s="17">
        <v>6.9029052307331806E-2</v>
      </c>
      <c r="AH515" s="17">
        <v>0.114336053023255</v>
      </c>
      <c r="AI515" s="17"/>
      <c r="AJ515" s="17">
        <v>0.114717260329726</v>
      </c>
      <c r="AK515" s="17">
        <v>0.106247712180079</v>
      </c>
      <c r="AL515" s="17">
        <v>9.0028718716807302E-2</v>
      </c>
      <c r="AM515" s="17"/>
      <c r="AN515" s="17">
        <v>8.3211611626521895E-2</v>
      </c>
      <c r="AO515" s="17">
        <v>0.248523075795759</v>
      </c>
      <c r="AP515" s="17">
        <v>0.10843762458872699</v>
      </c>
      <c r="AQ515" s="17">
        <v>0.10573784258509</v>
      </c>
      <c r="AR515" s="17"/>
      <c r="AS515" s="17">
        <v>0.123749484130104</v>
      </c>
      <c r="AT515" s="17">
        <v>3.7095923062033499E-2</v>
      </c>
    </row>
    <row r="516" spans="2:46" x14ac:dyDescent="0.5">
      <c r="B516" t="s">
        <v>293</v>
      </c>
      <c r="C516" s="17">
        <v>0.215046239390973</v>
      </c>
      <c r="D516" s="17">
        <v>0.19723429557462899</v>
      </c>
      <c r="E516" s="17">
        <v>0.23081232564683099</v>
      </c>
      <c r="F516" s="17"/>
      <c r="G516" s="17">
        <v>0.27305692957230199</v>
      </c>
      <c r="H516" s="17">
        <v>0.162280105741611</v>
      </c>
      <c r="I516" s="17">
        <v>0.26698177296908598</v>
      </c>
      <c r="J516" s="17">
        <v>0.22538581450484499</v>
      </c>
      <c r="K516" s="17">
        <v>0.29512018032653697</v>
      </c>
      <c r="L516" s="17">
        <v>0.18064339430915499</v>
      </c>
      <c r="M516" s="17">
        <v>0.25061241442695198</v>
      </c>
      <c r="N516" s="17">
        <v>0.160479411606021</v>
      </c>
      <c r="O516" s="17">
        <v>0.25712624457359501</v>
      </c>
      <c r="P516" s="17">
        <v>0.13900761333912801</v>
      </c>
      <c r="Q516" s="17">
        <v>8.3579975583555594E-2</v>
      </c>
      <c r="R516" s="17">
        <v>0.119464951179477</v>
      </c>
      <c r="S516" s="17"/>
      <c r="T516" s="17">
        <v>0.185022031403452</v>
      </c>
      <c r="U516" s="17">
        <v>0.198011077656712</v>
      </c>
      <c r="V516" s="17">
        <v>0.286917618625256</v>
      </c>
      <c r="W516" s="17">
        <v>0.20825611764469301</v>
      </c>
      <c r="X516" s="17"/>
      <c r="Y516" s="17">
        <v>0.31329862549346099</v>
      </c>
      <c r="Z516" s="17">
        <v>0.293762714814296</v>
      </c>
      <c r="AA516" s="17">
        <v>0.176852364015498</v>
      </c>
      <c r="AB516" s="17">
        <v>0.203355592280898</v>
      </c>
      <c r="AC516" s="17">
        <v>0.16118105074542399</v>
      </c>
      <c r="AD516" s="17">
        <v>0.150729985223471</v>
      </c>
      <c r="AE516" s="17"/>
      <c r="AF516" s="17">
        <v>0.16507237139041001</v>
      </c>
      <c r="AG516" s="17">
        <v>0.20770713109901401</v>
      </c>
      <c r="AH516" s="17">
        <v>0.22851882589525399</v>
      </c>
      <c r="AI516" s="17"/>
      <c r="AJ516" s="17">
        <v>0.22075609300359</v>
      </c>
      <c r="AK516" s="17">
        <v>0.27137775148599302</v>
      </c>
      <c r="AL516" s="17">
        <v>0.18235737503750399</v>
      </c>
      <c r="AM516" s="17"/>
      <c r="AN516" s="17">
        <v>0.19932542455177699</v>
      </c>
      <c r="AO516" s="17">
        <v>0.27691803486789401</v>
      </c>
      <c r="AP516" s="17">
        <v>0.16934232089771301</v>
      </c>
      <c r="AQ516" s="17">
        <v>0.25460331373228601</v>
      </c>
      <c r="AR516" s="17"/>
      <c r="AS516" s="17">
        <v>0.31169093686604898</v>
      </c>
      <c r="AT516" s="17">
        <v>0.14603508564912199</v>
      </c>
    </row>
    <row r="517" spans="2:46" x14ac:dyDescent="0.5">
      <c r="B517" t="s">
        <v>294</v>
      </c>
      <c r="C517" s="17">
        <v>0.19675925870299399</v>
      </c>
      <c r="D517" s="17">
        <v>0.22042750335125699</v>
      </c>
      <c r="E517" s="17">
        <v>0.17468069474453801</v>
      </c>
      <c r="F517" s="17"/>
      <c r="G517" s="17">
        <v>0.14706741892443501</v>
      </c>
      <c r="H517" s="17">
        <v>0.17381590287672299</v>
      </c>
      <c r="I517" s="17">
        <v>0.203984220019195</v>
      </c>
      <c r="J517" s="17">
        <v>0.17619026288267001</v>
      </c>
      <c r="K517" s="17">
        <v>0.13879771716530601</v>
      </c>
      <c r="L517" s="17">
        <v>0.23944812838156099</v>
      </c>
      <c r="M517" s="17">
        <v>0.15337195110122101</v>
      </c>
      <c r="N517" s="17">
        <v>0.27989405269344197</v>
      </c>
      <c r="O517" s="17">
        <v>0.26470319281471899</v>
      </c>
      <c r="P517" s="17">
        <v>0.20083811937937299</v>
      </c>
      <c r="Q517" s="17">
        <v>0.21642619811403099</v>
      </c>
      <c r="R517" s="17">
        <v>0.34559725988147499</v>
      </c>
      <c r="S517" s="17"/>
      <c r="T517" s="17">
        <v>0.232817924525275</v>
      </c>
      <c r="U517" s="17">
        <v>0.18556823520590099</v>
      </c>
      <c r="V517" s="17">
        <v>0.186779861834584</v>
      </c>
      <c r="W517" s="17">
        <v>0.18027847792239499</v>
      </c>
      <c r="X517" s="17"/>
      <c r="Y517" s="17">
        <v>0.12586909530211099</v>
      </c>
      <c r="Z517" s="17">
        <v>0.103533457883628</v>
      </c>
      <c r="AA517" s="17">
        <v>0.220868568189626</v>
      </c>
      <c r="AB517" s="17">
        <v>0.184069550671907</v>
      </c>
      <c r="AC517" s="17">
        <v>0.28563840039627098</v>
      </c>
      <c r="AD517" s="17">
        <v>0.26028674402267798</v>
      </c>
      <c r="AE517" s="17"/>
      <c r="AF517" s="17">
        <v>0.25214126387164099</v>
      </c>
      <c r="AG517" s="17">
        <v>0.16554177443477899</v>
      </c>
      <c r="AH517" s="17">
        <v>0.18427817688232601</v>
      </c>
      <c r="AI517" s="17"/>
      <c r="AJ517" s="17">
        <v>0.19339495770273599</v>
      </c>
      <c r="AK517" s="17">
        <v>0.15172792622818701</v>
      </c>
      <c r="AL517" s="17">
        <v>0.22141075492023399</v>
      </c>
      <c r="AM517" s="17"/>
      <c r="AN517" s="17">
        <v>0.197633551797117</v>
      </c>
      <c r="AO517" s="17">
        <v>0.110747778541707</v>
      </c>
      <c r="AP517" s="17">
        <v>0.24995352682267899</v>
      </c>
      <c r="AQ517" s="17">
        <v>0.17743123461324201</v>
      </c>
      <c r="AR517" s="17"/>
      <c r="AS517" s="17">
        <v>0.12949516291739999</v>
      </c>
      <c r="AT517" s="17">
        <v>0.30195485444727999</v>
      </c>
    </row>
    <row r="518" spans="2:46" x14ac:dyDescent="0.5">
      <c r="B518" t="s">
        <v>295</v>
      </c>
      <c r="C518" s="17">
        <v>0.37232667558068899</v>
      </c>
      <c r="D518" s="17">
        <v>0.35270807044334601</v>
      </c>
      <c r="E518" s="17">
        <v>0.39081406895468701</v>
      </c>
      <c r="F518" s="17"/>
      <c r="G518" s="17">
        <v>0.27663226163390098</v>
      </c>
      <c r="H518" s="17">
        <v>0.465699423402752</v>
      </c>
      <c r="I518" s="17">
        <v>0.32266409700316601</v>
      </c>
      <c r="J518" s="17">
        <v>0.36419893842763901</v>
      </c>
      <c r="K518" s="17">
        <v>0.28108214353573202</v>
      </c>
      <c r="L518" s="17">
        <v>0.44045849136473902</v>
      </c>
      <c r="M518" s="17">
        <v>0.36426633390054802</v>
      </c>
      <c r="N518" s="17">
        <v>0.38929751121886802</v>
      </c>
      <c r="O518" s="17">
        <v>0.33387553037377599</v>
      </c>
      <c r="P518" s="17">
        <v>0.49564316989386697</v>
      </c>
      <c r="Q518" s="17">
        <v>0.39465439296835397</v>
      </c>
      <c r="R518" s="17">
        <v>0.350514299537665</v>
      </c>
      <c r="S518" s="17"/>
      <c r="T518" s="17">
        <v>0.43779448311790498</v>
      </c>
      <c r="U518" s="17">
        <v>0.43014049999589798</v>
      </c>
      <c r="V518" s="17">
        <v>0.32019108806528401</v>
      </c>
      <c r="W518" s="17">
        <v>0.304774101860738</v>
      </c>
      <c r="X518" s="17"/>
      <c r="Y518" s="17">
        <v>0.28535937705102199</v>
      </c>
      <c r="Z518" s="17">
        <v>0.29678999872297301</v>
      </c>
      <c r="AA518" s="17">
        <v>0.32055059791250201</v>
      </c>
      <c r="AB518" s="17">
        <v>0.42114473859478702</v>
      </c>
      <c r="AC518" s="17">
        <v>0.43568503444637402</v>
      </c>
      <c r="AD518" s="17">
        <v>0.45990838329230599</v>
      </c>
      <c r="AE518" s="17"/>
      <c r="AF518" s="17">
        <v>0.439622986642067</v>
      </c>
      <c r="AG518" s="17">
        <v>0.41589985431496401</v>
      </c>
      <c r="AH518" s="17">
        <v>0.35208695373259602</v>
      </c>
      <c r="AI518" s="17"/>
      <c r="AJ518" s="17">
        <v>0.36702221958859199</v>
      </c>
      <c r="AK518" s="17">
        <v>0.35958037646689001</v>
      </c>
      <c r="AL518" s="17">
        <v>0.38467117313225702</v>
      </c>
      <c r="AM518" s="17"/>
      <c r="AN518" s="17">
        <v>0.41444607257772698</v>
      </c>
      <c r="AO518" s="17">
        <v>0.320520455731724</v>
      </c>
      <c r="AP518" s="17">
        <v>0.428019099050162</v>
      </c>
      <c r="AQ518" s="17">
        <v>0.29639241580716003</v>
      </c>
      <c r="AR518" s="17"/>
      <c r="AS518" s="17">
        <v>0.43506441608644603</v>
      </c>
      <c r="AT518" s="17">
        <v>0.327063869076612</v>
      </c>
    </row>
    <row r="519" spans="2:46" x14ac:dyDescent="0.5">
      <c r="B519" t="s">
        <v>73</v>
      </c>
      <c r="C519" s="17">
        <v>6.0073638465908803E-2</v>
      </c>
      <c r="D519" s="17">
        <v>5.3550701952328202E-2</v>
      </c>
      <c r="E519" s="17">
        <v>6.6905422591004196E-2</v>
      </c>
      <c r="F519" s="17"/>
      <c r="G519" s="17">
        <v>9.2529999672583005E-2</v>
      </c>
      <c r="H519" s="17">
        <v>9.8793489986085198E-2</v>
      </c>
      <c r="I519" s="17">
        <v>0.12269465188985</v>
      </c>
      <c r="J519" s="17">
        <v>5.1811619039382001E-2</v>
      </c>
      <c r="K519" s="17">
        <v>2.0341137933728701E-2</v>
      </c>
      <c r="L519" s="17">
        <v>4.0583979821857699E-2</v>
      </c>
      <c r="M519" s="17">
        <v>3.7149172366734401E-2</v>
      </c>
      <c r="N519" s="17">
        <v>0</v>
      </c>
      <c r="O519" s="17">
        <v>1.4582135318240701E-2</v>
      </c>
      <c r="P519" s="17">
        <v>4.03492113719277E-2</v>
      </c>
      <c r="Q519" s="17">
        <v>8.6884463915735899E-2</v>
      </c>
      <c r="R519" s="17">
        <v>6.1847070732876902E-2</v>
      </c>
      <c r="S519" s="17"/>
      <c r="T519" s="17">
        <v>3.1883919864730902E-2</v>
      </c>
      <c r="U519" s="17">
        <v>4.5977577018305203E-2</v>
      </c>
      <c r="V519" s="17">
        <v>4.05924048590868E-2</v>
      </c>
      <c r="W519" s="17">
        <v>0.107946894270618</v>
      </c>
      <c r="X519" s="17"/>
      <c r="Y519" s="17">
        <v>5.17430086405537E-2</v>
      </c>
      <c r="Z519" s="17">
        <v>6.4548288067677498E-2</v>
      </c>
      <c r="AA519" s="17">
        <v>9.9708110452953497E-2</v>
      </c>
      <c r="AB519" s="17">
        <v>7.7590931713375305E-2</v>
      </c>
      <c r="AC519" s="17">
        <v>4.8459467932960403E-2</v>
      </c>
      <c r="AD519" s="17">
        <v>2.4301888730392601E-2</v>
      </c>
      <c r="AE519" s="17"/>
      <c r="AF519" s="17">
        <v>1.6714708811449899E-2</v>
      </c>
      <c r="AG519" s="17">
        <v>6.8581740170586603E-2</v>
      </c>
      <c r="AH519" s="17">
        <v>7.0836905210007295E-2</v>
      </c>
      <c r="AI519" s="17"/>
      <c r="AJ519" s="17">
        <v>5.7820077476357402E-2</v>
      </c>
      <c r="AK519" s="17">
        <v>6.2568249804779305E-2</v>
      </c>
      <c r="AL519" s="17">
        <v>6.17167653400537E-2</v>
      </c>
      <c r="AM519" s="17"/>
      <c r="AN519" s="17">
        <v>6.2588614686828997E-2</v>
      </c>
      <c r="AO519" s="17">
        <v>0</v>
      </c>
      <c r="AP519" s="17">
        <v>0</v>
      </c>
      <c r="AQ519" s="17">
        <v>9.7285535184971794E-2</v>
      </c>
      <c r="AR519" s="17"/>
      <c r="AS519" s="17">
        <v>0</v>
      </c>
      <c r="AT519" s="17">
        <v>0.18785026776495201</v>
      </c>
    </row>
    <row r="520" spans="2:46" x14ac:dyDescent="0.5">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row>
    <row r="521" spans="2:46" x14ac:dyDescent="0.5">
      <c r="B521" s="6" t="s">
        <v>297</v>
      </c>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row>
    <row r="522" spans="2:46" x14ac:dyDescent="0.5">
      <c r="B522" s="24" t="s">
        <v>143</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row>
    <row r="523" spans="2:46" x14ac:dyDescent="0.5">
      <c r="B523" t="s">
        <v>291</v>
      </c>
      <c r="C523" s="17">
        <v>3.8659321403822E-2</v>
      </c>
      <c r="D523" s="17">
        <v>4.3547485300797301E-2</v>
      </c>
      <c r="E523" s="17">
        <v>3.4072708482618501E-2</v>
      </c>
      <c r="F523" s="17"/>
      <c r="G523" s="17">
        <v>6.6645368386553494E-2</v>
      </c>
      <c r="H523" s="17">
        <v>1.3508633660439201E-2</v>
      </c>
      <c r="I523" s="17">
        <v>4.1460621662027797E-2</v>
      </c>
      <c r="J523" s="17">
        <v>4.0862685171877203E-2</v>
      </c>
      <c r="K523" s="17">
        <v>8.5411395850626501E-2</v>
      </c>
      <c r="L523" s="17">
        <v>3.8028977660740301E-2</v>
      </c>
      <c r="M523" s="17">
        <v>1.8105188414237298E-2</v>
      </c>
      <c r="N523" s="17">
        <v>3.69089255136218E-2</v>
      </c>
      <c r="O523" s="17">
        <v>3.4462992645642003E-2</v>
      </c>
      <c r="P523" s="17">
        <v>2.18800459793616E-2</v>
      </c>
      <c r="Q523" s="17">
        <v>4.4633333747706699E-2</v>
      </c>
      <c r="R523" s="17">
        <v>0</v>
      </c>
      <c r="S523" s="17"/>
      <c r="T523" s="17">
        <v>3.5607084828657501E-2</v>
      </c>
      <c r="U523" s="17">
        <v>2.9428241722675101E-2</v>
      </c>
      <c r="V523" s="17">
        <v>3.3094215431663701E-2</v>
      </c>
      <c r="W523" s="17">
        <v>5.4672852583186299E-2</v>
      </c>
      <c r="X523" s="17"/>
      <c r="Y523" s="17">
        <v>4.86947380063373E-2</v>
      </c>
      <c r="Z523" s="17">
        <v>0.112439339022346</v>
      </c>
      <c r="AA523" s="17">
        <v>1.8612375860488101E-2</v>
      </c>
      <c r="AB523" s="17">
        <v>1.02344556523859E-2</v>
      </c>
      <c r="AC523" s="17">
        <v>2.31982146416886E-2</v>
      </c>
      <c r="AD523" s="17">
        <v>1.7309341628643098E-2</v>
      </c>
      <c r="AE523" s="17"/>
      <c r="AF523" s="17">
        <v>5.4824271884727598E-2</v>
      </c>
      <c r="AG523" s="17">
        <v>3.4968516672415302E-2</v>
      </c>
      <c r="AH523" s="17">
        <v>3.4259105998260299E-2</v>
      </c>
      <c r="AI523" s="17"/>
      <c r="AJ523" s="17">
        <v>4.7358779012262799E-2</v>
      </c>
      <c r="AK523" s="17">
        <v>3.5981210959492999E-2</v>
      </c>
      <c r="AL523" s="17">
        <v>3.0300933654974799E-2</v>
      </c>
      <c r="AM523" s="17"/>
      <c r="AN523" s="17">
        <v>3.5027398456089501E-2</v>
      </c>
      <c r="AO523" s="17">
        <v>7.5910912738074293E-2</v>
      </c>
      <c r="AP523" s="17">
        <v>1.40040041936304E-2</v>
      </c>
      <c r="AQ523" s="17">
        <v>5.2764877195916299E-2</v>
      </c>
      <c r="AR523" s="17"/>
      <c r="AS523" s="17">
        <v>2.7858450839787399E-2</v>
      </c>
      <c r="AT523" s="17">
        <v>0</v>
      </c>
    </row>
    <row r="524" spans="2:46" x14ac:dyDescent="0.5">
      <c r="B524" t="s">
        <v>292</v>
      </c>
      <c r="C524" s="17">
        <v>0.13503943654224501</v>
      </c>
      <c r="D524" s="17">
        <v>0.141568793610928</v>
      </c>
      <c r="E524" s="17">
        <v>0.12623030424523601</v>
      </c>
      <c r="F524" s="17"/>
      <c r="G524" s="17">
        <v>0.15485850497244699</v>
      </c>
      <c r="H524" s="17">
        <v>0.102268712043851</v>
      </c>
      <c r="I524" s="17">
        <v>0.131443585911141</v>
      </c>
      <c r="J524" s="17">
        <v>0.10847598246337101</v>
      </c>
      <c r="K524" s="17">
        <v>0.123278668332219</v>
      </c>
      <c r="L524" s="17">
        <v>7.4350640445162597E-2</v>
      </c>
      <c r="M524" s="17">
        <v>0.15709283946608599</v>
      </c>
      <c r="N524" s="17">
        <v>0.189283779003041</v>
      </c>
      <c r="O524" s="17">
        <v>0.22758872343424799</v>
      </c>
      <c r="P524" s="17">
        <v>0.104600879313572</v>
      </c>
      <c r="Q524" s="17">
        <v>0.159851625819697</v>
      </c>
      <c r="R524" s="17">
        <v>5.8981744534976503E-2</v>
      </c>
      <c r="S524" s="17"/>
      <c r="T524" s="17">
        <v>9.5263198907412694E-2</v>
      </c>
      <c r="U524" s="17">
        <v>0.120365781498136</v>
      </c>
      <c r="V524" s="17">
        <v>0.17883558093391999</v>
      </c>
      <c r="W524" s="17">
        <v>0.149657460926087</v>
      </c>
      <c r="X524" s="17"/>
      <c r="Y524" s="17">
        <v>0.16126949994023099</v>
      </c>
      <c r="Z524" s="17">
        <v>0.18183873306765699</v>
      </c>
      <c r="AA524" s="17">
        <v>7.7678015129881206E-2</v>
      </c>
      <c r="AB524" s="17">
        <v>0.109288342723837</v>
      </c>
      <c r="AC524" s="17">
        <v>0.17505421969347301</v>
      </c>
      <c r="AD524" s="17">
        <v>0.117150332946621</v>
      </c>
      <c r="AE524" s="17"/>
      <c r="AF524" s="17">
        <v>0.117364858426554</v>
      </c>
      <c r="AG524" s="17">
        <v>0.137617915378211</v>
      </c>
      <c r="AH524" s="17">
        <v>0.139945522039577</v>
      </c>
      <c r="AI524" s="17"/>
      <c r="AJ524" s="17">
        <v>0.142781820315217</v>
      </c>
      <c r="AK524" s="17">
        <v>0.17324551433952201</v>
      </c>
      <c r="AL524" s="17">
        <v>0.10655771925400601</v>
      </c>
      <c r="AM524" s="17"/>
      <c r="AN524" s="17">
        <v>0.11722192358847</v>
      </c>
      <c r="AO524" s="17">
        <v>0.27293179045733401</v>
      </c>
      <c r="AP524" s="17">
        <v>0.16999113661945001</v>
      </c>
      <c r="AQ524" s="17">
        <v>0.12708509738719401</v>
      </c>
      <c r="AR524" s="17"/>
      <c r="AS524" s="17">
        <v>0.143263330154386</v>
      </c>
      <c r="AT524" s="17">
        <v>6.14010427393799E-2</v>
      </c>
    </row>
    <row r="525" spans="2:46" x14ac:dyDescent="0.5">
      <c r="B525" t="s">
        <v>293</v>
      </c>
      <c r="C525" s="17">
        <v>0.28076460494240901</v>
      </c>
      <c r="D525" s="17">
        <v>0.280106140862106</v>
      </c>
      <c r="E525" s="17">
        <v>0.28323053560020001</v>
      </c>
      <c r="F525" s="17"/>
      <c r="G525" s="17">
        <v>0.20746073583621599</v>
      </c>
      <c r="H525" s="17">
        <v>0.309132470570333</v>
      </c>
      <c r="I525" s="17">
        <v>0.31125944063875099</v>
      </c>
      <c r="J525" s="17">
        <v>0.23629279727872801</v>
      </c>
      <c r="K525" s="17">
        <v>0.29979694776715399</v>
      </c>
      <c r="L525" s="17">
        <v>0.39926448236433099</v>
      </c>
      <c r="M525" s="17">
        <v>0.30121666628857402</v>
      </c>
      <c r="N525" s="17">
        <v>0.15382416635686799</v>
      </c>
      <c r="O525" s="17">
        <v>0.18777190990832901</v>
      </c>
      <c r="P525" s="17">
        <v>0.35196056889782001</v>
      </c>
      <c r="Q525" s="17">
        <v>0.36335830497015098</v>
      </c>
      <c r="R525" s="17">
        <v>0.22036530301229501</v>
      </c>
      <c r="S525" s="17"/>
      <c r="T525" s="17">
        <v>0.22539929494065999</v>
      </c>
      <c r="U525" s="17">
        <v>0.34776735943625497</v>
      </c>
      <c r="V525" s="17">
        <v>0.30118217776504502</v>
      </c>
      <c r="W525" s="17">
        <v>0.261558850315119</v>
      </c>
      <c r="X525" s="17"/>
      <c r="Y525" s="17">
        <v>0.34072479782145998</v>
      </c>
      <c r="Z525" s="17">
        <v>0.22869228919675</v>
      </c>
      <c r="AA525" s="17">
        <v>0.25087479300656201</v>
      </c>
      <c r="AB525" s="17">
        <v>0.21092195266128799</v>
      </c>
      <c r="AC525" s="17">
        <v>0.31093076031393202</v>
      </c>
      <c r="AD525" s="17">
        <v>0.34940166180742699</v>
      </c>
      <c r="AE525" s="17"/>
      <c r="AF525" s="17">
        <v>0.32922233084736702</v>
      </c>
      <c r="AG525" s="17">
        <v>0.48878212916395902</v>
      </c>
      <c r="AH525" s="17">
        <v>0.253298701446387</v>
      </c>
      <c r="AI525" s="17"/>
      <c r="AJ525" s="17">
        <v>0.24032027784544599</v>
      </c>
      <c r="AK525" s="17">
        <v>0.25964506171206198</v>
      </c>
      <c r="AL525" s="17">
        <v>0.33702713119326499</v>
      </c>
      <c r="AM525" s="17"/>
      <c r="AN525" s="17">
        <v>0.27575968162707098</v>
      </c>
      <c r="AO525" s="17">
        <v>0.31223056262514298</v>
      </c>
      <c r="AP525" s="17">
        <v>0.26531681701745302</v>
      </c>
      <c r="AQ525" s="17">
        <v>0.31106783148345502</v>
      </c>
      <c r="AR525" s="17"/>
      <c r="AS525" s="17">
        <v>0.29897793701988501</v>
      </c>
      <c r="AT525" s="17">
        <v>0.37823083996375301</v>
      </c>
    </row>
    <row r="526" spans="2:46" x14ac:dyDescent="0.5">
      <c r="B526" t="s">
        <v>294</v>
      </c>
      <c r="C526" s="17">
        <v>0.23018093508760101</v>
      </c>
      <c r="D526" s="17">
        <v>0.236225931130677</v>
      </c>
      <c r="E526" s="17">
        <v>0.22568743201047001</v>
      </c>
      <c r="F526" s="17"/>
      <c r="G526" s="17">
        <v>0.254535276046569</v>
      </c>
      <c r="H526" s="17">
        <v>0.276644305029279</v>
      </c>
      <c r="I526" s="17">
        <v>0.185499979307546</v>
      </c>
      <c r="J526" s="17">
        <v>0.27048218536919799</v>
      </c>
      <c r="K526" s="17">
        <v>0.17705426569763399</v>
      </c>
      <c r="L526" s="17">
        <v>0.14703311502757699</v>
      </c>
      <c r="M526" s="17">
        <v>0.27707742661998203</v>
      </c>
      <c r="N526" s="17">
        <v>0.42821336065245802</v>
      </c>
      <c r="O526" s="17">
        <v>0.19159060040268</v>
      </c>
      <c r="P526" s="17">
        <v>0.18615667210821399</v>
      </c>
      <c r="Q526" s="17">
        <v>7.0477164254962907E-2</v>
      </c>
      <c r="R526" s="17">
        <v>0.44371948427075503</v>
      </c>
      <c r="S526" s="17"/>
      <c r="T526" s="17">
        <v>0.28691191224913798</v>
      </c>
      <c r="U526" s="17">
        <v>0.24231794102262799</v>
      </c>
      <c r="V526" s="17">
        <v>0.18478816876499801</v>
      </c>
      <c r="W526" s="17">
        <v>0.19973381647180299</v>
      </c>
      <c r="X526" s="17"/>
      <c r="Y526" s="17">
        <v>0.240142297574437</v>
      </c>
      <c r="Z526" s="17">
        <v>0.181952709063678</v>
      </c>
      <c r="AA526" s="17">
        <v>0.262354095721678</v>
      </c>
      <c r="AB526" s="17">
        <v>0.34070644695054803</v>
      </c>
      <c r="AC526" s="17">
        <v>0.216883072706436</v>
      </c>
      <c r="AD526" s="17">
        <v>0.15640749973669099</v>
      </c>
      <c r="AE526" s="17"/>
      <c r="AF526" s="17">
        <v>0.19294447179008201</v>
      </c>
      <c r="AG526" s="17">
        <v>0.104015481074199</v>
      </c>
      <c r="AH526" s="17">
        <v>0.24909190026823599</v>
      </c>
      <c r="AI526" s="17"/>
      <c r="AJ526" s="17">
        <v>0.24869149718362901</v>
      </c>
      <c r="AK526" s="17">
        <v>0.24198904459126899</v>
      </c>
      <c r="AL526" s="17">
        <v>0.20332015963392</v>
      </c>
      <c r="AM526" s="17"/>
      <c r="AN526" s="17">
        <v>0.259044426356207</v>
      </c>
      <c r="AO526" s="17">
        <v>0.169712592215153</v>
      </c>
      <c r="AP526" s="17">
        <v>0.205357300693573</v>
      </c>
      <c r="AQ526" s="17">
        <v>0.21533770053034099</v>
      </c>
      <c r="AR526" s="17"/>
      <c r="AS526" s="17">
        <v>0.25562633331983198</v>
      </c>
      <c r="AT526" s="17">
        <v>0.21423226291535</v>
      </c>
    </row>
    <row r="527" spans="2:46" x14ac:dyDescent="0.5">
      <c r="B527" t="s">
        <v>295</v>
      </c>
      <c r="C527" s="17">
        <v>0.249841235184286</v>
      </c>
      <c r="D527" s="17">
        <v>0.24254544247236401</v>
      </c>
      <c r="E527" s="17">
        <v>0.25867443088730901</v>
      </c>
      <c r="F527" s="17"/>
      <c r="G527" s="17">
        <v>0.280415307432477</v>
      </c>
      <c r="H527" s="17">
        <v>0.26919591974363</v>
      </c>
      <c r="I527" s="17">
        <v>0.23838234414471601</v>
      </c>
      <c r="J527" s="17">
        <v>0.29064705600472701</v>
      </c>
      <c r="K527" s="17">
        <v>0.25888996013565202</v>
      </c>
      <c r="L527" s="17">
        <v>0.26269468126869699</v>
      </c>
      <c r="M527" s="17">
        <v>0.15707668930440899</v>
      </c>
      <c r="N527" s="17">
        <v>0.11392497278222399</v>
      </c>
      <c r="O527" s="17">
        <v>0.32371016904738598</v>
      </c>
      <c r="P527" s="17">
        <v>0.16458654925414401</v>
      </c>
      <c r="Q527" s="17">
        <v>0.32580325686067102</v>
      </c>
      <c r="R527" s="17">
        <v>0.22095908045451501</v>
      </c>
      <c r="S527" s="17"/>
      <c r="T527" s="17">
        <v>0.29897139793069499</v>
      </c>
      <c r="U527" s="17">
        <v>0.22312103259980401</v>
      </c>
      <c r="V527" s="17">
        <v>0.220209764047235</v>
      </c>
      <c r="W527" s="17">
        <v>0.25179041486396903</v>
      </c>
      <c r="X527" s="17"/>
      <c r="Y527" s="17">
        <v>0.15839032586223301</v>
      </c>
      <c r="Z527" s="17">
        <v>0.24097978089806599</v>
      </c>
      <c r="AA527" s="17">
        <v>0.27237461626576298</v>
      </c>
      <c r="AB527" s="17">
        <v>0.228886659523624</v>
      </c>
      <c r="AC527" s="17">
        <v>0.215474706412601</v>
      </c>
      <c r="AD527" s="17">
        <v>0.34285474140955902</v>
      </c>
      <c r="AE527" s="17"/>
      <c r="AF527" s="17">
        <v>0.281729317536489</v>
      </c>
      <c r="AG527" s="17">
        <v>0.20066480200640499</v>
      </c>
      <c r="AH527" s="17">
        <v>0.24389099728286401</v>
      </c>
      <c r="AI527" s="17"/>
      <c r="AJ527" s="17">
        <v>0.27964267857644198</v>
      </c>
      <c r="AK527" s="17">
        <v>0.20094705301165799</v>
      </c>
      <c r="AL527" s="17">
        <v>0.24180019134790101</v>
      </c>
      <c r="AM527" s="17"/>
      <c r="AN527" s="17">
        <v>0.27900385969564701</v>
      </c>
      <c r="AO527" s="17">
        <v>0.14478032809866201</v>
      </c>
      <c r="AP527" s="17">
        <v>0.31893980027529201</v>
      </c>
      <c r="AQ527" s="17">
        <v>0.185689025028583</v>
      </c>
      <c r="AR527" s="17"/>
      <c r="AS527" s="17">
        <v>0.24632641328943999</v>
      </c>
      <c r="AT527" s="17">
        <v>0.25102051657043201</v>
      </c>
    </row>
    <row r="528" spans="2:46" x14ac:dyDescent="0.5">
      <c r="B528" t="s">
        <v>73</v>
      </c>
      <c r="C528" s="17">
        <v>6.5514466839636507E-2</v>
      </c>
      <c r="D528" s="17">
        <v>5.6006206623127698E-2</v>
      </c>
      <c r="E528" s="17">
        <v>7.2104588774166603E-2</v>
      </c>
      <c r="F528" s="17"/>
      <c r="G528" s="17">
        <v>3.6084807325737503E-2</v>
      </c>
      <c r="H528" s="17">
        <v>2.9249958952468E-2</v>
      </c>
      <c r="I528" s="17">
        <v>9.1954028335817395E-2</v>
      </c>
      <c r="J528" s="17">
        <v>5.3239293712098699E-2</v>
      </c>
      <c r="K528" s="17">
        <v>5.5568762216715001E-2</v>
      </c>
      <c r="L528" s="17">
        <v>7.8628103233492105E-2</v>
      </c>
      <c r="M528" s="17">
        <v>8.94311899067122E-2</v>
      </c>
      <c r="N528" s="17">
        <v>7.7844795691786803E-2</v>
      </c>
      <c r="O528" s="17">
        <v>3.4875604561715901E-2</v>
      </c>
      <c r="P528" s="17">
        <v>0.17081528444688801</v>
      </c>
      <c r="Q528" s="17">
        <v>3.5876314346811197E-2</v>
      </c>
      <c r="R528" s="17">
        <v>5.5974387727458802E-2</v>
      </c>
      <c r="S528" s="17"/>
      <c r="T528" s="17">
        <v>5.7847111143436401E-2</v>
      </c>
      <c r="U528" s="17">
        <v>3.6999643720501699E-2</v>
      </c>
      <c r="V528" s="17">
        <v>8.1890093057137403E-2</v>
      </c>
      <c r="W528" s="17">
        <v>8.2586604839837097E-2</v>
      </c>
      <c r="X528" s="17"/>
      <c r="Y528" s="17">
        <v>5.0778340795301399E-2</v>
      </c>
      <c r="Z528" s="17">
        <v>5.40971487515024E-2</v>
      </c>
      <c r="AA528" s="17">
        <v>0.118106104015628</v>
      </c>
      <c r="AB528" s="17">
        <v>9.9962142488316294E-2</v>
      </c>
      <c r="AC528" s="17">
        <v>5.84590262318683E-2</v>
      </c>
      <c r="AD528" s="17">
        <v>1.6876422471058899E-2</v>
      </c>
      <c r="AE528" s="17"/>
      <c r="AF528" s="17">
        <v>2.3914749514779801E-2</v>
      </c>
      <c r="AG528" s="17">
        <v>3.3951155704811303E-2</v>
      </c>
      <c r="AH528" s="17">
        <v>7.9513772964676405E-2</v>
      </c>
      <c r="AI528" s="17"/>
      <c r="AJ528" s="17">
        <v>4.1204947067003998E-2</v>
      </c>
      <c r="AK528" s="17">
        <v>8.8192115385995695E-2</v>
      </c>
      <c r="AL528" s="17">
        <v>8.0993864915932995E-2</v>
      </c>
      <c r="AM528" s="17"/>
      <c r="AN528" s="17">
        <v>3.39427102765162E-2</v>
      </c>
      <c r="AO528" s="17">
        <v>2.4433813865633602E-2</v>
      </c>
      <c r="AP528" s="17">
        <v>2.63909412006012E-2</v>
      </c>
      <c r="AQ528" s="17">
        <v>0.10805546837451099</v>
      </c>
      <c r="AR528" s="17"/>
      <c r="AS528" s="17">
        <v>2.7947535376670399E-2</v>
      </c>
      <c r="AT528" s="17">
        <v>9.5115337811084597E-2</v>
      </c>
    </row>
    <row r="529" spans="2:46" x14ac:dyDescent="0.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row>
    <row r="530" spans="2:46" x14ac:dyDescent="0.5">
      <c r="B530" s="6" t="s">
        <v>298</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row>
    <row r="531" spans="2:46" x14ac:dyDescent="0.5">
      <c r="B531" s="24" t="s">
        <v>143</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row>
    <row r="532" spans="2:46" x14ac:dyDescent="0.5">
      <c r="B532" t="s">
        <v>291</v>
      </c>
      <c r="C532" s="17">
        <v>6.6686771323229602E-2</v>
      </c>
      <c r="D532" s="17">
        <v>6.9205596859341204E-2</v>
      </c>
      <c r="E532" s="17">
        <v>6.1971282666910502E-2</v>
      </c>
      <c r="F532" s="17"/>
      <c r="G532" s="17">
        <v>3.7517861063057399E-2</v>
      </c>
      <c r="H532" s="17">
        <v>5.5851749376738098E-2</v>
      </c>
      <c r="I532" s="17">
        <v>2.2542704057056301E-2</v>
      </c>
      <c r="J532" s="17">
        <v>6.7960285998971498E-2</v>
      </c>
      <c r="K532" s="17">
        <v>0.187150704951526</v>
      </c>
      <c r="L532" s="17">
        <v>3.9756171046360103E-2</v>
      </c>
      <c r="M532" s="17">
        <v>6.4006453533473603E-2</v>
      </c>
      <c r="N532" s="17">
        <v>8.6375872387895694E-2</v>
      </c>
      <c r="O532" s="17">
        <v>6.4282129847778605E-2</v>
      </c>
      <c r="P532" s="17">
        <v>0.118823645187994</v>
      </c>
      <c r="Q532" s="17">
        <v>3.7416821922143101E-2</v>
      </c>
      <c r="R532" s="17">
        <v>4.29283633682059E-2</v>
      </c>
      <c r="S532" s="17"/>
      <c r="T532" s="17">
        <v>6.0820830586795903E-2</v>
      </c>
      <c r="U532" s="17">
        <v>4.0215602626977098E-2</v>
      </c>
      <c r="V532" s="17">
        <v>8.2969311302271906E-2</v>
      </c>
      <c r="W532" s="17">
        <v>9.2171395642101597E-2</v>
      </c>
      <c r="X532" s="17"/>
      <c r="Y532" s="17">
        <v>7.4355581622780401E-2</v>
      </c>
      <c r="Z532" s="17">
        <v>8.2812175209050404E-2</v>
      </c>
      <c r="AA532" s="17">
        <v>7.3786541658832597E-2</v>
      </c>
      <c r="AB532" s="17">
        <v>5.6163715869960003E-2</v>
      </c>
      <c r="AC532" s="17">
        <v>5.0523121453936302E-2</v>
      </c>
      <c r="AD532" s="17">
        <v>6.3123165678626705E-2</v>
      </c>
      <c r="AE532" s="17"/>
      <c r="AF532" s="17">
        <v>6.7364116683303998E-2</v>
      </c>
      <c r="AG532" s="17">
        <v>3.17547140841506E-2</v>
      </c>
      <c r="AH532" s="17">
        <v>6.8922764314601301E-2</v>
      </c>
      <c r="AI532" s="17"/>
      <c r="AJ532" s="17">
        <v>5.3029337252692099E-2</v>
      </c>
      <c r="AK532" s="17">
        <v>8.3417451837478701E-2</v>
      </c>
      <c r="AL532" s="17">
        <v>7.5021159617111005E-2</v>
      </c>
      <c r="AM532" s="17"/>
      <c r="AN532" s="17">
        <v>5.5441882857355303E-2</v>
      </c>
      <c r="AO532" s="17">
        <v>5.5495745048569502E-2</v>
      </c>
      <c r="AP532" s="17">
        <v>3.0161206350663598E-2</v>
      </c>
      <c r="AQ532" s="17">
        <v>0.120638592105916</v>
      </c>
      <c r="AR532" s="17"/>
      <c r="AS532" s="17">
        <v>6.5892092451005704E-2</v>
      </c>
      <c r="AT532" s="17">
        <v>6.00451856743991E-2</v>
      </c>
    </row>
    <row r="533" spans="2:46" x14ac:dyDescent="0.5">
      <c r="B533" t="s">
        <v>292</v>
      </c>
      <c r="C533" s="17">
        <v>0.25895806225369999</v>
      </c>
      <c r="D533" s="17">
        <v>0.24742035408208499</v>
      </c>
      <c r="E533" s="17">
        <v>0.27025179601140098</v>
      </c>
      <c r="F533" s="17"/>
      <c r="G533" s="17">
        <v>0.278888621833286</v>
      </c>
      <c r="H533" s="17">
        <v>0.223570525228977</v>
      </c>
      <c r="I533" s="17">
        <v>0.30974313120345498</v>
      </c>
      <c r="J533" s="17">
        <v>0.23497595671072899</v>
      </c>
      <c r="K533" s="17">
        <v>0.25727286200424798</v>
      </c>
      <c r="L533" s="17">
        <v>0.234420884558523</v>
      </c>
      <c r="M533" s="17">
        <v>0.272519160934175</v>
      </c>
      <c r="N533" s="17">
        <v>0.167324732958363</v>
      </c>
      <c r="O533" s="17">
        <v>0.34584393619710702</v>
      </c>
      <c r="P533" s="17">
        <v>0.32693958304686899</v>
      </c>
      <c r="Q533" s="17">
        <v>0.194284211188505</v>
      </c>
      <c r="R533" s="17">
        <v>8.2258460876375103E-2</v>
      </c>
      <c r="S533" s="17"/>
      <c r="T533" s="17">
        <v>0.21096357253645101</v>
      </c>
      <c r="U533" s="17">
        <v>0.29017305093475398</v>
      </c>
      <c r="V533" s="17">
        <v>0.22471541077934901</v>
      </c>
      <c r="W533" s="17">
        <v>0.320052269988302</v>
      </c>
      <c r="X533" s="17"/>
      <c r="Y533" s="17">
        <v>0.205232169566575</v>
      </c>
      <c r="Z533" s="17">
        <v>0.21257883348616599</v>
      </c>
      <c r="AA533" s="17">
        <v>0.21125151335116901</v>
      </c>
      <c r="AB533" s="17">
        <v>0.28853434430054498</v>
      </c>
      <c r="AC533" s="17">
        <v>0.36914509451500299</v>
      </c>
      <c r="AD533" s="17">
        <v>0.27173278756407299</v>
      </c>
      <c r="AE533" s="17"/>
      <c r="AF533" s="17">
        <v>0.27954538366241899</v>
      </c>
      <c r="AG533" s="17">
        <v>0.39521516289328001</v>
      </c>
      <c r="AH533" s="17">
        <v>0.24255546465571601</v>
      </c>
      <c r="AI533" s="17"/>
      <c r="AJ533" s="17">
        <v>0.243552771047646</v>
      </c>
      <c r="AK533" s="17">
        <v>0.282671710105945</v>
      </c>
      <c r="AL533" s="17">
        <v>0.26608391443454599</v>
      </c>
      <c r="AM533" s="17"/>
      <c r="AN533" s="17">
        <v>0.24952319723244401</v>
      </c>
      <c r="AO533" s="17">
        <v>0.34873473904514601</v>
      </c>
      <c r="AP533" s="17">
        <v>0.28543874741341502</v>
      </c>
      <c r="AQ533" s="17">
        <v>0.23093867586647299</v>
      </c>
      <c r="AR533" s="17"/>
      <c r="AS533" s="17">
        <v>0.43291975636547397</v>
      </c>
      <c r="AT533" s="17">
        <v>0.30092368604508801</v>
      </c>
    </row>
    <row r="534" spans="2:46" x14ac:dyDescent="0.5">
      <c r="B534" t="s">
        <v>293</v>
      </c>
      <c r="C534" s="17">
        <v>0.33353297170486901</v>
      </c>
      <c r="D534" s="17">
        <v>0.37251106440594201</v>
      </c>
      <c r="E534" s="17">
        <v>0.29967822254318199</v>
      </c>
      <c r="F534" s="17"/>
      <c r="G534" s="17">
        <v>0.31504326403168398</v>
      </c>
      <c r="H534" s="17">
        <v>0.32059341805177499</v>
      </c>
      <c r="I534" s="17">
        <v>0.42540738273030099</v>
      </c>
      <c r="J534" s="17">
        <v>0.37368692790976998</v>
      </c>
      <c r="K534" s="17">
        <v>0.31991661378401798</v>
      </c>
      <c r="L534" s="17">
        <v>0.43427253855082798</v>
      </c>
      <c r="M534" s="17">
        <v>0.27099900724486897</v>
      </c>
      <c r="N534" s="17">
        <v>0.48405805981733602</v>
      </c>
      <c r="O534" s="17">
        <v>0.26152483407580301</v>
      </c>
      <c r="P534" s="17">
        <v>0.25941762222993903</v>
      </c>
      <c r="Q534" s="17">
        <v>0.30624371832247599</v>
      </c>
      <c r="R534" s="17">
        <v>0.37690910056481802</v>
      </c>
      <c r="S534" s="17"/>
      <c r="T534" s="17">
        <v>0.34432304484374798</v>
      </c>
      <c r="U534" s="17">
        <v>0.315390133851707</v>
      </c>
      <c r="V534" s="17">
        <v>0.363140891727048</v>
      </c>
      <c r="W534" s="17">
        <v>0.30119658655309001</v>
      </c>
      <c r="X534" s="17"/>
      <c r="Y534" s="17">
        <v>0.34923609954102702</v>
      </c>
      <c r="Z534" s="17">
        <v>0.32008240455331199</v>
      </c>
      <c r="AA534" s="17">
        <v>0.29925307186937</v>
      </c>
      <c r="AB534" s="17">
        <v>0.32631145509550202</v>
      </c>
      <c r="AC534" s="17">
        <v>0.29351267403486297</v>
      </c>
      <c r="AD534" s="17">
        <v>0.38979557139662802</v>
      </c>
      <c r="AE534" s="17"/>
      <c r="AF534" s="17">
        <v>0.34603872640775801</v>
      </c>
      <c r="AG534" s="17">
        <v>0.44497515571711999</v>
      </c>
      <c r="AH534" s="17">
        <v>0.32155004460014702</v>
      </c>
      <c r="AI534" s="17"/>
      <c r="AJ534" s="17">
        <v>0.34369059446242001</v>
      </c>
      <c r="AK534" s="17">
        <v>0.36728310462730202</v>
      </c>
      <c r="AL534" s="17">
        <v>0.30562805922651698</v>
      </c>
      <c r="AM534" s="17"/>
      <c r="AN534" s="17">
        <v>0.32717270575960999</v>
      </c>
      <c r="AO534" s="17">
        <v>0.40012398077855299</v>
      </c>
      <c r="AP534" s="17">
        <v>0.35885290244304602</v>
      </c>
      <c r="AQ534" s="17">
        <v>0.29429527724755999</v>
      </c>
      <c r="AR534" s="17"/>
      <c r="AS534" s="17">
        <v>0.30053591414101799</v>
      </c>
      <c r="AT534" s="17">
        <v>0.30434482858617901</v>
      </c>
    </row>
    <row r="535" spans="2:46" x14ac:dyDescent="0.5">
      <c r="B535" t="s">
        <v>294</v>
      </c>
      <c r="C535" s="17">
        <v>0.179957209550026</v>
      </c>
      <c r="D535" s="17">
        <v>0.167323674877423</v>
      </c>
      <c r="E535" s="17">
        <v>0.19139109923262301</v>
      </c>
      <c r="F535" s="17"/>
      <c r="G535" s="17">
        <v>0.14845382595419601</v>
      </c>
      <c r="H535" s="17">
        <v>0.217019393866074</v>
      </c>
      <c r="I535" s="17">
        <v>0.17931164589644899</v>
      </c>
      <c r="J535" s="17">
        <v>0.16929367237517001</v>
      </c>
      <c r="K535" s="17">
        <v>0.10338262963290699</v>
      </c>
      <c r="L535" s="17">
        <v>0.11769316641446401</v>
      </c>
      <c r="M535" s="17">
        <v>0.21653295352652699</v>
      </c>
      <c r="N535" s="17">
        <v>9.2729125721246294E-2</v>
      </c>
      <c r="O535" s="17">
        <v>0.20015248594589599</v>
      </c>
      <c r="P535" s="17">
        <v>0.131294631398825</v>
      </c>
      <c r="Q535" s="17">
        <v>0.29166368491150302</v>
      </c>
      <c r="R535" s="17">
        <v>0.37479762020852297</v>
      </c>
      <c r="S535" s="17"/>
      <c r="T535" s="17">
        <v>0.20989345743284199</v>
      </c>
      <c r="U535" s="17">
        <v>0.20788570394527001</v>
      </c>
      <c r="V535" s="17">
        <v>0.177744919798727</v>
      </c>
      <c r="W535" s="17">
        <v>0.11681129909169199</v>
      </c>
      <c r="X535" s="17"/>
      <c r="Y535" s="17">
        <v>0.18145089252765201</v>
      </c>
      <c r="Z535" s="17">
        <v>0.19673720342079701</v>
      </c>
      <c r="AA535" s="17">
        <v>0.22859777025486</v>
      </c>
      <c r="AB535" s="17">
        <v>0.20005903157784299</v>
      </c>
      <c r="AC535" s="17">
        <v>9.7121693333256098E-2</v>
      </c>
      <c r="AD535" s="17">
        <v>0.16306255684257701</v>
      </c>
      <c r="AE535" s="17"/>
      <c r="AF535" s="17">
        <v>0.17927235959295901</v>
      </c>
      <c r="AG535" s="17">
        <v>9.67099380455443E-2</v>
      </c>
      <c r="AH535" s="17">
        <v>0.186046028748028</v>
      </c>
      <c r="AI535" s="17"/>
      <c r="AJ535" s="17">
        <v>0.19958659502645101</v>
      </c>
      <c r="AK535" s="17">
        <v>0.15682835352986499</v>
      </c>
      <c r="AL535" s="17">
        <v>0.167547281980438</v>
      </c>
      <c r="AM535" s="17"/>
      <c r="AN535" s="17">
        <v>0.20374591503376599</v>
      </c>
      <c r="AO535" s="17">
        <v>5.2989915118017802E-2</v>
      </c>
      <c r="AP535" s="17">
        <v>0.25805870470792303</v>
      </c>
      <c r="AQ535" s="17">
        <v>0.13208002178237699</v>
      </c>
      <c r="AR535" s="17"/>
      <c r="AS535" s="17">
        <v>0.17127956050613999</v>
      </c>
      <c r="AT535" s="17">
        <v>0.15274286610273199</v>
      </c>
    </row>
    <row r="536" spans="2:46" x14ac:dyDescent="0.5">
      <c r="B536" t="s">
        <v>295</v>
      </c>
      <c r="C536" s="17">
        <v>0.104638561406437</v>
      </c>
      <c r="D536" s="17">
        <v>9.9084001162076302E-2</v>
      </c>
      <c r="E536" s="17">
        <v>0.111408256474748</v>
      </c>
      <c r="F536" s="17"/>
      <c r="G536" s="17">
        <v>0.132805404587123</v>
      </c>
      <c r="H536" s="17">
        <v>0.12924984587537</v>
      </c>
      <c r="I536" s="17">
        <v>6.2995136112738506E-2</v>
      </c>
      <c r="J536" s="17">
        <v>0.11973442800945799</v>
      </c>
      <c r="K536" s="17">
        <v>2.54777616932957E-2</v>
      </c>
      <c r="L536" s="17">
        <v>7.4584605977249002E-2</v>
      </c>
      <c r="M536" s="17">
        <v>0.13374423148040701</v>
      </c>
      <c r="N536" s="17">
        <v>0.12871456375943799</v>
      </c>
      <c r="O536" s="17">
        <v>9.6369515617665505E-2</v>
      </c>
      <c r="P536" s="17">
        <v>0.113854161020968</v>
      </c>
      <c r="Q536" s="17">
        <v>9.4004078558544493E-2</v>
      </c>
      <c r="R536" s="17">
        <v>7.9672274740246199E-2</v>
      </c>
      <c r="S536" s="17"/>
      <c r="T536" s="17">
        <v>0.132006351305855</v>
      </c>
      <c r="U536" s="17">
        <v>9.3338435001202202E-2</v>
      </c>
      <c r="V536" s="17">
        <v>0.10641460594358999</v>
      </c>
      <c r="W536" s="17">
        <v>7.9713561417610102E-2</v>
      </c>
      <c r="X536" s="17"/>
      <c r="Y536" s="17">
        <v>9.3961830402981006E-2</v>
      </c>
      <c r="Z536" s="17">
        <v>0.15294244784479799</v>
      </c>
      <c r="AA536" s="17">
        <v>0.119978090879722</v>
      </c>
      <c r="AB536" s="17">
        <v>7.2033287215459402E-2</v>
      </c>
      <c r="AC536" s="17">
        <v>0.140832547076403</v>
      </c>
      <c r="AD536" s="17">
        <v>6.8889922548198104E-2</v>
      </c>
      <c r="AE536" s="17"/>
      <c r="AF536" s="17">
        <v>7.9129323743535804E-2</v>
      </c>
      <c r="AG536" s="17">
        <v>3.1345029259904601E-2</v>
      </c>
      <c r="AH536" s="17">
        <v>0.118234622729555</v>
      </c>
      <c r="AI536" s="17"/>
      <c r="AJ536" s="17">
        <v>0.13027454920462</v>
      </c>
      <c r="AK536" s="17">
        <v>8.13951859285892E-2</v>
      </c>
      <c r="AL536" s="17">
        <v>8.5159317974399004E-2</v>
      </c>
      <c r="AM536" s="17"/>
      <c r="AN536" s="17">
        <v>0.124617678721756</v>
      </c>
      <c r="AO536" s="17">
        <v>0.108002438957663</v>
      </c>
      <c r="AP536" s="17">
        <v>5.7380996205292203E-2</v>
      </c>
      <c r="AQ536" s="17">
        <v>8.9457577538001001E-2</v>
      </c>
      <c r="AR536" s="17"/>
      <c r="AS536" s="17">
        <v>2.9372676536362798E-2</v>
      </c>
      <c r="AT536" s="17">
        <v>0.118206033323929</v>
      </c>
    </row>
    <row r="537" spans="2:46" x14ac:dyDescent="0.5">
      <c r="B537" t="s">
        <v>73</v>
      </c>
      <c r="C537" s="17">
        <v>5.6226423761738697E-2</v>
      </c>
      <c r="D537" s="17">
        <v>4.4455308613132703E-2</v>
      </c>
      <c r="E537" s="17">
        <v>6.5299343071135302E-2</v>
      </c>
      <c r="F537" s="17"/>
      <c r="G537" s="17">
        <v>8.7291022530652296E-2</v>
      </c>
      <c r="H537" s="17">
        <v>5.3715067601066098E-2</v>
      </c>
      <c r="I537" s="17">
        <v>0</v>
      </c>
      <c r="J537" s="17">
        <v>3.4348728995901398E-2</v>
      </c>
      <c r="K537" s="17">
        <v>0.106799427934006</v>
      </c>
      <c r="L537" s="17">
        <v>9.9272633452575407E-2</v>
      </c>
      <c r="M537" s="17">
        <v>4.2198193280547899E-2</v>
      </c>
      <c r="N537" s="17">
        <v>4.0797645355722202E-2</v>
      </c>
      <c r="O537" s="17">
        <v>3.1827098315749099E-2</v>
      </c>
      <c r="P537" s="17">
        <v>4.9670357115404899E-2</v>
      </c>
      <c r="Q537" s="17">
        <v>7.6387485096827995E-2</v>
      </c>
      <c r="R537" s="17">
        <v>4.3434180241831599E-2</v>
      </c>
      <c r="S537" s="17"/>
      <c r="T537" s="17">
        <v>4.1992743294307799E-2</v>
      </c>
      <c r="U537" s="17">
        <v>5.2997073640089799E-2</v>
      </c>
      <c r="V537" s="17">
        <v>4.5014860449013497E-2</v>
      </c>
      <c r="W537" s="17">
        <v>9.0054887307204207E-2</v>
      </c>
      <c r="X537" s="17"/>
      <c r="Y537" s="17">
        <v>9.5763426338985005E-2</v>
      </c>
      <c r="Z537" s="17">
        <v>3.4846935485876501E-2</v>
      </c>
      <c r="AA537" s="17">
        <v>6.7133011986047306E-2</v>
      </c>
      <c r="AB537" s="17">
        <v>5.6898165940690797E-2</v>
      </c>
      <c r="AC537" s="17">
        <v>4.8864869586538101E-2</v>
      </c>
      <c r="AD537" s="17">
        <v>4.3395995969897398E-2</v>
      </c>
      <c r="AE537" s="17"/>
      <c r="AF537" s="17">
        <v>4.8650089910023897E-2</v>
      </c>
      <c r="AG537" s="17">
        <v>0</v>
      </c>
      <c r="AH537" s="17">
        <v>6.2691074951952905E-2</v>
      </c>
      <c r="AI537" s="17"/>
      <c r="AJ537" s="17">
        <v>2.9866153006170099E-2</v>
      </c>
      <c r="AK537" s="17">
        <v>2.84041939708203E-2</v>
      </c>
      <c r="AL537" s="17">
        <v>0.10056026676698999</v>
      </c>
      <c r="AM537" s="17"/>
      <c r="AN537" s="17">
        <v>3.9498620395069003E-2</v>
      </c>
      <c r="AO537" s="17">
        <v>3.4653181052050903E-2</v>
      </c>
      <c r="AP537" s="17">
        <v>1.01074428796608E-2</v>
      </c>
      <c r="AQ537" s="17">
        <v>0.132589855459673</v>
      </c>
      <c r="AR537" s="17"/>
      <c r="AS537" s="17">
        <v>0</v>
      </c>
      <c r="AT537" s="17">
        <v>6.3737400267673397E-2</v>
      </c>
    </row>
    <row r="538" spans="2:46" x14ac:dyDescent="0.5">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row>
    <row r="539" spans="2:46" x14ac:dyDescent="0.5">
      <c r="B539" s="6" t="s">
        <v>299</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row>
    <row r="540" spans="2:46" x14ac:dyDescent="0.5">
      <c r="B540" s="24" t="s">
        <v>143</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row>
    <row r="541" spans="2:46" x14ac:dyDescent="0.5">
      <c r="B541" t="s">
        <v>291</v>
      </c>
      <c r="C541" s="17">
        <v>7.5247698962411194E-2</v>
      </c>
      <c r="D541" s="17">
        <v>8.3376750791413295E-2</v>
      </c>
      <c r="E541" s="17">
        <v>6.8076415895493597E-2</v>
      </c>
      <c r="F541" s="17"/>
      <c r="G541" s="17">
        <v>6.5884210661646597E-2</v>
      </c>
      <c r="H541" s="17">
        <v>0.105355933888514</v>
      </c>
      <c r="I541" s="17">
        <v>7.6727447332649398E-2</v>
      </c>
      <c r="J541" s="17">
        <v>4.4716770811583997E-2</v>
      </c>
      <c r="K541" s="17">
        <v>9.2662940259085697E-2</v>
      </c>
      <c r="L541" s="17">
        <v>5.5711608402457799E-2</v>
      </c>
      <c r="M541" s="17">
        <v>2.2615572773301E-2</v>
      </c>
      <c r="N541" s="17">
        <v>0.110951635301082</v>
      </c>
      <c r="O541" s="17">
        <v>0.13225574696770101</v>
      </c>
      <c r="P541" s="17">
        <v>4.8706739038944499E-2</v>
      </c>
      <c r="Q541" s="17">
        <v>3.6508767338513298E-2</v>
      </c>
      <c r="R541" s="17">
        <v>0.10665039643367299</v>
      </c>
      <c r="S541" s="17"/>
      <c r="T541" s="17">
        <v>3.13687906079992E-2</v>
      </c>
      <c r="U541" s="17">
        <v>9.6101292860794996E-2</v>
      </c>
      <c r="V541" s="17">
        <v>0.110724590251901</v>
      </c>
      <c r="W541" s="17">
        <v>7.2435180801070101E-2</v>
      </c>
      <c r="X541" s="17"/>
      <c r="Y541" s="17">
        <v>8.1361297900365601E-2</v>
      </c>
      <c r="Z541" s="17">
        <v>3.9256462278961499E-2</v>
      </c>
      <c r="AA541" s="17">
        <v>9.0052554114765704E-2</v>
      </c>
      <c r="AB541" s="17">
        <v>3.8635988054522702E-2</v>
      </c>
      <c r="AC541" s="17">
        <v>0.113317800024343</v>
      </c>
      <c r="AD541" s="17">
        <v>9.2999607281442201E-2</v>
      </c>
      <c r="AE541" s="17"/>
      <c r="AF541" s="17">
        <v>9.68801863928095E-2</v>
      </c>
      <c r="AG541" s="17">
        <v>0</v>
      </c>
      <c r="AH541" s="17">
        <v>7.2535501960117807E-2</v>
      </c>
      <c r="AI541" s="17"/>
      <c r="AJ541" s="17">
        <v>6.5183319229689202E-2</v>
      </c>
      <c r="AK541" s="17">
        <v>7.7302967272253803E-2</v>
      </c>
      <c r="AL541" s="17">
        <v>8.7204463419996298E-2</v>
      </c>
      <c r="AM541" s="17"/>
      <c r="AN541" s="17">
        <v>6.7000850372591805E-2</v>
      </c>
      <c r="AO541" s="17">
        <v>5.7031790091271503E-2</v>
      </c>
      <c r="AP541" s="17">
        <v>0.11931592925328301</v>
      </c>
      <c r="AQ541" s="17">
        <v>7.4414751002609997E-2</v>
      </c>
      <c r="AR541" s="17"/>
      <c r="AS541" s="17">
        <v>7.4697247713349305E-2</v>
      </c>
      <c r="AT541" s="17">
        <v>5.2198981968995702E-2</v>
      </c>
    </row>
    <row r="542" spans="2:46" x14ac:dyDescent="0.5">
      <c r="B542" t="s">
        <v>292</v>
      </c>
      <c r="C542" s="17">
        <v>0.35054939448147998</v>
      </c>
      <c r="D542" s="17">
        <v>0.35964727349121001</v>
      </c>
      <c r="E542" s="17">
        <v>0.34252343191416401</v>
      </c>
      <c r="F542" s="17"/>
      <c r="G542" s="17">
        <v>0.28089549746791997</v>
      </c>
      <c r="H542" s="17">
        <v>0.267953972099014</v>
      </c>
      <c r="I542" s="17">
        <v>0.35903706307324201</v>
      </c>
      <c r="J542" s="17">
        <v>0.39148703905392501</v>
      </c>
      <c r="K542" s="17">
        <v>0.27825985014833399</v>
      </c>
      <c r="L542" s="17">
        <v>0.37500418027944099</v>
      </c>
      <c r="M542" s="17">
        <v>0.55749873180528597</v>
      </c>
      <c r="N542" s="17">
        <v>0.15980019229378101</v>
      </c>
      <c r="O542" s="17">
        <v>0.31814452989118902</v>
      </c>
      <c r="P542" s="17">
        <v>0.51576106367060803</v>
      </c>
      <c r="Q542" s="17">
        <v>0.341388022024671</v>
      </c>
      <c r="R542" s="17">
        <v>0.37151439737867498</v>
      </c>
      <c r="S542" s="17"/>
      <c r="T542" s="17">
        <v>0.38996229210017402</v>
      </c>
      <c r="U542" s="17">
        <v>0.35777359232822098</v>
      </c>
      <c r="V542" s="17">
        <v>0.28142394715062302</v>
      </c>
      <c r="W542" s="17">
        <v>0.36293723352969098</v>
      </c>
      <c r="X542" s="17"/>
      <c r="Y542" s="17">
        <v>0.25942608705164399</v>
      </c>
      <c r="Z542" s="17">
        <v>0.33470956924982997</v>
      </c>
      <c r="AA542" s="17">
        <v>0.26465153446991402</v>
      </c>
      <c r="AB542" s="17">
        <v>0.36436962381938298</v>
      </c>
      <c r="AC542" s="17">
        <v>0.44193089745180603</v>
      </c>
      <c r="AD542" s="17">
        <v>0.41670335410388498</v>
      </c>
      <c r="AE542" s="17"/>
      <c r="AF542" s="17">
        <v>0.39185872694471502</v>
      </c>
      <c r="AG542" s="17">
        <v>0.61968102010059301</v>
      </c>
      <c r="AH542" s="17">
        <v>0.32469358681838001</v>
      </c>
      <c r="AI542" s="17"/>
      <c r="AJ542" s="17">
        <v>0.33874519275662401</v>
      </c>
      <c r="AK542" s="17">
        <v>0.33454359917392101</v>
      </c>
      <c r="AL542" s="17">
        <v>0.37247637450167798</v>
      </c>
      <c r="AM542" s="17"/>
      <c r="AN542" s="17">
        <v>0.36559657768700599</v>
      </c>
      <c r="AO542" s="17">
        <v>0.46441928777392499</v>
      </c>
      <c r="AP542" s="17">
        <v>0.33857820698625501</v>
      </c>
      <c r="AQ542" s="17">
        <v>0.29908464187877898</v>
      </c>
      <c r="AR542" s="17"/>
      <c r="AS542" s="17">
        <v>0.47071198286657301</v>
      </c>
      <c r="AT542" s="17">
        <v>0.26598111310816602</v>
      </c>
    </row>
    <row r="543" spans="2:46" x14ac:dyDescent="0.5">
      <c r="B543" t="s">
        <v>293</v>
      </c>
      <c r="C543" s="17">
        <v>0.32612206365769397</v>
      </c>
      <c r="D543" s="17">
        <v>0.35594765303394998</v>
      </c>
      <c r="E543" s="17">
        <v>0.29981053944134101</v>
      </c>
      <c r="F543" s="17"/>
      <c r="G543" s="17">
        <v>0.40128866703165</v>
      </c>
      <c r="H543" s="17">
        <v>0.38955000234674098</v>
      </c>
      <c r="I543" s="17">
        <v>0.33183722027829599</v>
      </c>
      <c r="J543" s="17">
        <v>0.30524941854086102</v>
      </c>
      <c r="K543" s="17">
        <v>0.31892867500949601</v>
      </c>
      <c r="L543" s="17">
        <v>0.29171353062160699</v>
      </c>
      <c r="M543" s="17">
        <v>0.27815785135055798</v>
      </c>
      <c r="N543" s="17">
        <v>0.39370690194797497</v>
      </c>
      <c r="O543" s="17">
        <v>0.29263523623126197</v>
      </c>
      <c r="P543" s="17">
        <v>0.31114903069623201</v>
      </c>
      <c r="Q543" s="17">
        <v>0.22887048188308601</v>
      </c>
      <c r="R543" s="17">
        <v>0.312311934709049</v>
      </c>
      <c r="S543" s="17"/>
      <c r="T543" s="17">
        <v>0.39859781404529399</v>
      </c>
      <c r="U543" s="17">
        <v>0.25025321388487598</v>
      </c>
      <c r="V543" s="17">
        <v>0.33746622861110998</v>
      </c>
      <c r="W543" s="17">
        <v>0.313380427317349</v>
      </c>
      <c r="X543" s="17"/>
      <c r="Y543" s="17">
        <v>0.29839719264601</v>
      </c>
      <c r="Z543" s="17">
        <v>0.330274131240128</v>
      </c>
      <c r="AA543" s="17">
        <v>0.32448262591371702</v>
      </c>
      <c r="AB543" s="17">
        <v>0.34541249904750199</v>
      </c>
      <c r="AC543" s="17">
        <v>0.26492750238426399</v>
      </c>
      <c r="AD543" s="17">
        <v>0.36456739852676201</v>
      </c>
      <c r="AE543" s="17"/>
      <c r="AF543" s="17">
        <v>0.33211738194789198</v>
      </c>
      <c r="AG543" s="17">
        <v>0.28424349394553899</v>
      </c>
      <c r="AH543" s="17">
        <v>0.32642340138149101</v>
      </c>
      <c r="AI543" s="17"/>
      <c r="AJ543" s="17">
        <v>0.338843779228574</v>
      </c>
      <c r="AK543" s="17">
        <v>0.37166911209608899</v>
      </c>
      <c r="AL543" s="17">
        <v>0.29034720922645302</v>
      </c>
      <c r="AM543" s="17"/>
      <c r="AN543" s="17">
        <v>0.358760429283423</v>
      </c>
      <c r="AO543" s="17">
        <v>0.28240968848084402</v>
      </c>
      <c r="AP543" s="17">
        <v>0.33181951868235499</v>
      </c>
      <c r="AQ543" s="17">
        <v>0.30370315613311</v>
      </c>
      <c r="AR543" s="17"/>
      <c r="AS543" s="17">
        <v>0.31681260133607397</v>
      </c>
      <c r="AT543" s="17">
        <v>0.29004397080907401</v>
      </c>
    </row>
    <row r="544" spans="2:46" x14ac:dyDescent="0.5">
      <c r="B544" t="s">
        <v>294</v>
      </c>
      <c r="C544" s="17">
        <v>0.12857271282621599</v>
      </c>
      <c r="D544" s="17">
        <v>0.112891017819227</v>
      </c>
      <c r="E544" s="17">
        <v>0.14240678305110699</v>
      </c>
      <c r="F544" s="17"/>
      <c r="G544" s="17">
        <v>0.132723689883331</v>
      </c>
      <c r="H544" s="17">
        <v>0.13346622839696501</v>
      </c>
      <c r="I544" s="17">
        <v>0.180353901739608</v>
      </c>
      <c r="J544" s="17">
        <v>7.0880698196674405E-2</v>
      </c>
      <c r="K544" s="17">
        <v>0.16653222775620199</v>
      </c>
      <c r="L544" s="17">
        <v>0.118905070085117</v>
      </c>
      <c r="M544" s="17">
        <v>9.4422330089308504E-2</v>
      </c>
      <c r="N544" s="17">
        <v>0.16348800268826399</v>
      </c>
      <c r="O544" s="17">
        <v>0.151143445205833</v>
      </c>
      <c r="P544" s="17">
        <v>2.4312274947521199E-2</v>
      </c>
      <c r="Q544" s="17">
        <v>0.233067605233406</v>
      </c>
      <c r="R544" s="17">
        <v>0.10292909737893401</v>
      </c>
      <c r="S544" s="17"/>
      <c r="T544" s="17">
        <v>9.6192331476821699E-2</v>
      </c>
      <c r="U544" s="17">
        <v>0.18772208010465399</v>
      </c>
      <c r="V544" s="17">
        <v>0.13197270670837799</v>
      </c>
      <c r="W544" s="17">
        <v>9.7932843568945799E-2</v>
      </c>
      <c r="X544" s="17"/>
      <c r="Y544" s="17">
        <v>0.22363080578740799</v>
      </c>
      <c r="Z544" s="17">
        <v>0.178946243723549</v>
      </c>
      <c r="AA544" s="17">
        <v>0.133499904741194</v>
      </c>
      <c r="AB544" s="17">
        <v>8.6125947325507504E-2</v>
      </c>
      <c r="AC544" s="17">
        <v>0.114082402523122</v>
      </c>
      <c r="AD544" s="17">
        <v>7.5616382496223003E-2</v>
      </c>
      <c r="AE544" s="17"/>
      <c r="AF544" s="17">
        <v>0.12296281929245099</v>
      </c>
      <c r="AG544" s="17">
        <v>4.8310646057897401E-2</v>
      </c>
      <c r="AH544" s="17">
        <v>0.13427340377348401</v>
      </c>
      <c r="AI544" s="17"/>
      <c r="AJ544" s="17">
        <v>0.13315849829298701</v>
      </c>
      <c r="AK544" s="17">
        <v>0.11272566143286999</v>
      </c>
      <c r="AL544" s="17">
        <v>0.129523448327448</v>
      </c>
      <c r="AM544" s="17"/>
      <c r="AN544" s="17">
        <v>0.111887075572168</v>
      </c>
      <c r="AO544" s="17">
        <v>0.119659039097907</v>
      </c>
      <c r="AP544" s="17">
        <v>9.8412352509407594E-2</v>
      </c>
      <c r="AQ544" s="17">
        <v>0.15054548062661599</v>
      </c>
      <c r="AR544" s="17"/>
      <c r="AS544" s="17">
        <v>3.4011453357494802E-2</v>
      </c>
      <c r="AT544" s="17">
        <v>0.23025588811696601</v>
      </c>
    </row>
    <row r="545" spans="2:46" x14ac:dyDescent="0.5">
      <c r="B545" t="s">
        <v>295</v>
      </c>
      <c r="C545" s="17">
        <v>6.27164223302666E-2</v>
      </c>
      <c r="D545" s="17">
        <v>4.1030744142410702E-2</v>
      </c>
      <c r="E545" s="17">
        <v>8.1847083575206397E-2</v>
      </c>
      <c r="F545" s="17"/>
      <c r="G545" s="17">
        <v>8.0919224876269596E-2</v>
      </c>
      <c r="H545" s="17">
        <v>6.5758690817582399E-2</v>
      </c>
      <c r="I545" s="17">
        <v>0</v>
      </c>
      <c r="J545" s="17">
        <v>0.11661463951126801</v>
      </c>
      <c r="K545" s="17">
        <v>5.6210519985049799E-2</v>
      </c>
      <c r="L545" s="17">
        <v>5.5080262985770803E-2</v>
      </c>
      <c r="M545" s="17">
        <v>2.2987817514112999E-2</v>
      </c>
      <c r="N545" s="17">
        <v>0.11477669141697699</v>
      </c>
      <c r="O545" s="17">
        <v>6.0866179788323101E-2</v>
      </c>
      <c r="P545" s="17">
        <v>5.2053911134168802E-2</v>
      </c>
      <c r="Q545" s="17">
        <v>8.5614007360318101E-2</v>
      </c>
      <c r="R545" s="17">
        <v>5.3247034416042199E-2</v>
      </c>
      <c r="S545" s="17"/>
      <c r="T545" s="17">
        <v>5.8334652212664297E-2</v>
      </c>
      <c r="U545" s="17">
        <v>6.4043533652498597E-2</v>
      </c>
      <c r="V545" s="17">
        <v>6.0721760265513701E-2</v>
      </c>
      <c r="W545" s="17">
        <v>7.0332269927986205E-2</v>
      </c>
      <c r="X545" s="17"/>
      <c r="Y545" s="17">
        <v>5.6391684497717802E-2</v>
      </c>
      <c r="Z545" s="17">
        <v>6.7695874829161506E-2</v>
      </c>
      <c r="AA545" s="17">
        <v>7.1135984473878894E-2</v>
      </c>
      <c r="AB545" s="17">
        <v>0.12642714499424201</v>
      </c>
      <c r="AC545" s="17">
        <v>3.8629849085809603E-2</v>
      </c>
      <c r="AD545" s="17">
        <v>1.6409834549476799E-2</v>
      </c>
      <c r="AE545" s="17"/>
      <c r="AF545" s="17">
        <v>2.3913633379047099E-2</v>
      </c>
      <c r="AG545" s="17">
        <v>4.7764839895971301E-2</v>
      </c>
      <c r="AH545" s="17">
        <v>7.50904880716185E-2</v>
      </c>
      <c r="AI545" s="17"/>
      <c r="AJ545" s="17">
        <v>7.7042507763719598E-2</v>
      </c>
      <c r="AK545" s="17">
        <v>4.8432526831334199E-2</v>
      </c>
      <c r="AL545" s="17">
        <v>5.0570987355813703E-2</v>
      </c>
      <c r="AM545" s="17"/>
      <c r="AN545" s="17">
        <v>6.12768249226971E-2</v>
      </c>
      <c r="AO545" s="17">
        <v>3.8184810352364797E-2</v>
      </c>
      <c r="AP545" s="17">
        <v>7.2561527545871599E-2</v>
      </c>
      <c r="AQ545" s="17">
        <v>7.0481722213890804E-2</v>
      </c>
      <c r="AR545" s="17"/>
      <c r="AS545" s="17">
        <v>3.4036115440638399E-2</v>
      </c>
      <c r="AT545" s="17">
        <v>5.28911188235867E-2</v>
      </c>
    </row>
    <row r="546" spans="2:46" x14ac:dyDescent="0.5">
      <c r="B546" t="s">
        <v>73</v>
      </c>
      <c r="C546" s="17">
        <v>5.6791707741931097E-2</v>
      </c>
      <c r="D546" s="17">
        <v>4.7106560721789502E-2</v>
      </c>
      <c r="E546" s="17">
        <v>6.5335746122687305E-2</v>
      </c>
      <c r="F546" s="17"/>
      <c r="G546" s="17">
        <v>3.8288710079183101E-2</v>
      </c>
      <c r="H546" s="17">
        <v>3.7915172451184399E-2</v>
      </c>
      <c r="I546" s="17">
        <v>5.2044367576204599E-2</v>
      </c>
      <c r="J546" s="17">
        <v>7.1051433885686799E-2</v>
      </c>
      <c r="K546" s="17">
        <v>8.7405786841832006E-2</v>
      </c>
      <c r="L546" s="17">
        <v>0.10358534762560601</v>
      </c>
      <c r="M546" s="17">
        <v>2.4317696467433099E-2</v>
      </c>
      <c r="N546" s="17">
        <v>5.7276576351920599E-2</v>
      </c>
      <c r="O546" s="17">
        <v>4.4954861915690598E-2</v>
      </c>
      <c r="P546" s="17">
        <v>4.8016980512525502E-2</v>
      </c>
      <c r="Q546" s="17">
        <v>7.4551116160004802E-2</v>
      </c>
      <c r="R546" s="17">
        <v>5.3347139683627899E-2</v>
      </c>
      <c r="S546" s="17"/>
      <c r="T546" s="17">
        <v>2.5544119557046999E-2</v>
      </c>
      <c r="U546" s="17">
        <v>4.4106287168955503E-2</v>
      </c>
      <c r="V546" s="17">
        <v>7.7690767012474599E-2</v>
      </c>
      <c r="W546" s="17">
        <v>8.2982044854958401E-2</v>
      </c>
      <c r="X546" s="17"/>
      <c r="Y546" s="17">
        <v>8.0792932116854302E-2</v>
      </c>
      <c r="Z546" s="17">
        <v>4.9117718678370198E-2</v>
      </c>
      <c r="AA546" s="17">
        <v>0.11617739628653</v>
      </c>
      <c r="AB546" s="17">
        <v>3.9028796758842299E-2</v>
      </c>
      <c r="AC546" s="17">
        <v>2.7111548530653701E-2</v>
      </c>
      <c r="AD546" s="17">
        <v>3.3703423042210599E-2</v>
      </c>
      <c r="AE546" s="17"/>
      <c r="AF546" s="17">
        <v>3.2267252043084997E-2</v>
      </c>
      <c r="AG546" s="17">
        <v>0</v>
      </c>
      <c r="AH546" s="17">
        <v>6.6983617994908207E-2</v>
      </c>
      <c r="AI546" s="17"/>
      <c r="AJ546" s="17">
        <v>4.7026702728405298E-2</v>
      </c>
      <c r="AK546" s="17">
        <v>5.53261331935316E-2</v>
      </c>
      <c r="AL546" s="17">
        <v>6.9877517168611E-2</v>
      </c>
      <c r="AM546" s="17"/>
      <c r="AN546" s="17">
        <v>3.54782421621141E-2</v>
      </c>
      <c r="AO546" s="17">
        <v>3.8295384203687798E-2</v>
      </c>
      <c r="AP546" s="17">
        <v>3.93124650228283E-2</v>
      </c>
      <c r="AQ546" s="17">
        <v>0.101770248144994</v>
      </c>
      <c r="AR546" s="17"/>
      <c r="AS546" s="17">
        <v>6.9730599285870207E-2</v>
      </c>
      <c r="AT546" s="17">
        <v>0.108628927173211</v>
      </c>
    </row>
    <row r="547" spans="2:46" x14ac:dyDescent="0.5">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row>
    <row r="548" spans="2:46" x14ac:dyDescent="0.5">
      <c r="B548" s="6" t="s">
        <v>300</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row>
    <row r="549" spans="2:46" x14ac:dyDescent="0.5">
      <c r="B549" s="24" t="s">
        <v>143</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row>
    <row r="550" spans="2:46" x14ac:dyDescent="0.5">
      <c r="B550" t="s">
        <v>291</v>
      </c>
      <c r="C550" s="17">
        <v>0.15279711305135801</v>
      </c>
      <c r="D550" s="17">
        <v>0.17261336590888701</v>
      </c>
      <c r="E550" s="17">
        <v>0.136540852482399</v>
      </c>
      <c r="F550" s="17"/>
      <c r="G550" s="17">
        <v>2.5897578506087E-2</v>
      </c>
      <c r="H550" s="17">
        <v>0.115339379050528</v>
      </c>
      <c r="I550" s="17">
        <v>0.198583604450152</v>
      </c>
      <c r="J550" s="17">
        <v>0.28088233743006003</v>
      </c>
      <c r="K550" s="17">
        <v>0.120479420157054</v>
      </c>
      <c r="L550" s="17">
        <v>0.150025482170321</v>
      </c>
      <c r="M550" s="17">
        <v>0.147501361406849</v>
      </c>
      <c r="N550" s="17">
        <v>0.16067443540816001</v>
      </c>
      <c r="O550" s="17">
        <v>0.20704257112847399</v>
      </c>
      <c r="P550" s="17">
        <v>0.225534695800514</v>
      </c>
      <c r="Q550" s="17">
        <v>0.12567846169661301</v>
      </c>
      <c r="R550" s="17">
        <v>0</v>
      </c>
      <c r="S550" s="17"/>
      <c r="T550" s="17">
        <v>0.106938673713219</v>
      </c>
      <c r="U550" s="17">
        <v>0.121083641498338</v>
      </c>
      <c r="V550" s="17">
        <v>0.17827997196825801</v>
      </c>
      <c r="W550" s="17">
        <v>0.20864498020542899</v>
      </c>
      <c r="X550" s="17"/>
      <c r="Y550" s="17">
        <v>7.4630717407496799E-2</v>
      </c>
      <c r="Z550" s="17">
        <v>0.17323203789736399</v>
      </c>
      <c r="AA550" s="17">
        <v>8.6203137724367204E-2</v>
      </c>
      <c r="AB550" s="17">
        <v>0.112557343837001</v>
      </c>
      <c r="AC550" s="17">
        <v>0.21096017813318099</v>
      </c>
      <c r="AD550" s="17">
        <v>0.23078814329011599</v>
      </c>
      <c r="AE550" s="17"/>
      <c r="AF550" s="17">
        <v>0.245113023850527</v>
      </c>
      <c r="AG550" s="17">
        <v>0.200708557785688</v>
      </c>
      <c r="AH550" s="17">
        <v>0.118852662090863</v>
      </c>
      <c r="AI550" s="17"/>
      <c r="AJ550" s="17">
        <v>0.118613646684987</v>
      </c>
      <c r="AK550" s="17">
        <v>0.15835928262798299</v>
      </c>
      <c r="AL550" s="17">
        <v>0.18932810735032199</v>
      </c>
      <c r="AM550" s="17"/>
      <c r="AN550" s="17">
        <v>0.15908317282790299</v>
      </c>
      <c r="AO550" s="17">
        <v>0.234147610974027</v>
      </c>
      <c r="AP550" s="17">
        <v>0.11984231004949</v>
      </c>
      <c r="AQ550" s="17">
        <v>0.151902548021529</v>
      </c>
      <c r="AR550" s="17"/>
      <c r="AS550" s="17">
        <v>0.168970633267196</v>
      </c>
      <c r="AT550" s="17">
        <v>4.6798903117972898E-2</v>
      </c>
    </row>
    <row r="551" spans="2:46" x14ac:dyDescent="0.5">
      <c r="B551" t="s">
        <v>292</v>
      </c>
      <c r="C551" s="17">
        <v>0.379526316025111</v>
      </c>
      <c r="D551" s="17">
        <v>0.383628288127559</v>
      </c>
      <c r="E551" s="17">
        <v>0.37950344020281102</v>
      </c>
      <c r="F551" s="17"/>
      <c r="G551" s="17">
        <v>0.226481825585271</v>
      </c>
      <c r="H551" s="17">
        <v>0.42056163870923302</v>
      </c>
      <c r="I551" s="17">
        <v>0.36193900731855499</v>
      </c>
      <c r="J551" s="17">
        <v>0.244762594796822</v>
      </c>
      <c r="K551" s="17">
        <v>0.44682274724174098</v>
      </c>
      <c r="L551" s="17">
        <v>0.370842277210858</v>
      </c>
      <c r="M551" s="17">
        <v>0.50990708658964901</v>
      </c>
      <c r="N551" s="17">
        <v>0.28078242045060497</v>
      </c>
      <c r="O551" s="17">
        <v>0.38461356170782102</v>
      </c>
      <c r="P551" s="17">
        <v>0.42794198384461202</v>
      </c>
      <c r="Q551" s="17">
        <v>0.51696271537079397</v>
      </c>
      <c r="R551" s="17">
        <v>0.54885856640661801</v>
      </c>
      <c r="S551" s="17"/>
      <c r="T551" s="17">
        <v>0.39348059003651698</v>
      </c>
      <c r="U551" s="17">
        <v>0.44240769500431198</v>
      </c>
      <c r="V551" s="17">
        <v>0.29433194768360899</v>
      </c>
      <c r="W551" s="17">
        <v>0.37964531694090098</v>
      </c>
      <c r="X551" s="17"/>
      <c r="Y551" s="17">
        <v>0.349827852249398</v>
      </c>
      <c r="Z551" s="17">
        <v>0.29383167365825702</v>
      </c>
      <c r="AA551" s="17">
        <v>0.34376699346182599</v>
      </c>
      <c r="AB551" s="17">
        <v>0.40949994659334898</v>
      </c>
      <c r="AC551" s="17">
        <v>0.40302443413564598</v>
      </c>
      <c r="AD551" s="17">
        <v>0.45928467854569799</v>
      </c>
      <c r="AE551" s="17"/>
      <c r="AF551" s="17">
        <v>0.432302572990443</v>
      </c>
      <c r="AG551" s="17">
        <v>0.46419911787571999</v>
      </c>
      <c r="AH551" s="17">
        <v>0.35627674978317497</v>
      </c>
      <c r="AI551" s="17"/>
      <c r="AJ551" s="17">
        <v>0.35762697948293998</v>
      </c>
      <c r="AK551" s="17">
        <v>0.36475681135305599</v>
      </c>
      <c r="AL551" s="17">
        <v>0.41302535858545503</v>
      </c>
      <c r="AM551" s="17"/>
      <c r="AN551" s="17">
        <v>0.39193974300001699</v>
      </c>
      <c r="AO551" s="17">
        <v>0.34386129332328402</v>
      </c>
      <c r="AP551" s="17">
        <v>0.44078607499067701</v>
      </c>
      <c r="AQ551" s="17">
        <v>0.32897926234180502</v>
      </c>
      <c r="AR551" s="17"/>
      <c r="AS551" s="17">
        <v>0.42311412069024901</v>
      </c>
      <c r="AT551" s="17">
        <v>0.40218043833411099</v>
      </c>
    </row>
    <row r="552" spans="2:46" x14ac:dyDescent="0.5">
      <c r="B552" t="s">
        <v>293</v>
      </c>
      <c r="C552" s="17">
        <v>0.281243622562874</v>
      </c>
      <c r="D552" s="17">
        <v>0.28188857562157099</v>
      </c>
      <c r="E552" s="17">
        <v>0.27676127585825999</v>
      </c>
      <c r="F552" s="17"/>
      <c r="G552" s="17">
        <v>0.407929103448602</v>
      </c>
      <c r="H552" s="17">
        <v>0.31975636242894101</v>
      </c>
      <c r="I552" s="17">
        <v>0.37235379739794899</v>
      </c>
      <c r="J552" s="17">
        <v>0.29698603809084301</v>
      </c>
      <c r="K552" s="17">
        <v>0.240019078354552</v>
      </c>
      <c r="L552" s="17">
        <v>0.31682102558013697</v>
      </c>
      <c r="M552" s="17">
        <v>0.233885428301529</v>
      </c>
      <c r="N552" s="17">
        <v>0.245799106991032</v>
      </c>
      <c r="O552" s="17">
        <v>0.20501439784791001</v>
      </c>
      <c r="P552" s="17">
        <v>0.189228125354994</v>
      </c>
      <c r="Q552" s="17">
        <v>0.208066864562376</v>
      </c>
      <c r="R552" s="17">
        <v>0.22286959217896801</v>
      </c>
      <c r="S552" s="17"/>
      <c r="T552" s="17">
        <v>0.29030632124669298</v>
      </c>
      <c r="U552" s="17">
        <v>0.25555744379107298</v>
      </c>
      <c r="V552" s="17">
        <v>0.342997393507251</v>
      </c>
      <c r="W552" s="17">
        <v>0.243103635791282</v>
      </c>
      <c r="X552" s="17"/>
      <c r="Y552" s="17">
        <v>0.31313901775106001</v>
      </c>
      <c r="Z552" s="17">
        <v>0.33185847332656698</v>
      </c>
      <c r="AA552" s="17">
        <v>0.25856397194907099</v>
      </c>
      <c r="AB552" s="17">
        <v>0.31303618736396599</v>
      </c>
      <c r="AC552" s="17">
        <v>0.268345392147258</v>
      </c>
      <c r="AD552" s="17">
        <v>0.225832760815211</v>
      </c>
      <c r="AE552" s="17"/>
      <c r="AF552" s="17">
        <v>0.22039665760812799</v>
      </c>
      <c r="AG552" s="17">
        <v>0.26668143473084499</v>
      </c>
      <c r="AH552" s="17">
        <v>0.30247508724504402</v>
      </c>
      <c r="AI552" s="17"/>
      <c r="AJ552" s="17">
        <v>0.30140038967743299</v>
      </c>
      <c r="AK552" s="17">
        <v>0.29063249224805199</v>
      </c>
      <c r="AL552" s="17">
        <v>0.25272604388716802</v>
      </c>
      <c r="AM552" s="17"/>
      <c r="AN552" s="17">
        <v>0.27750659714613701</v>
      </c>
      <c r="AO552" s="17">
        <v>0.27431730124172099</v>
      </c>
      <c r="AP552" s="17">
        <v>0.28630463733077199</v>
      </c>
      <c r="AQ552" s="17">
        <v>0.29380327880128299</v>
      </c>
      <c r="AR552" s="17"/>
      <c r="AS552" s="17">
        <v>0.23442403882155599</v>
      </c>
      <c r="AT552" s="17">
        <v>0.45323253214366999</v>
      </c>
    </row>
    <row r="553" spans="2:46" x14ac:dyDescent="0.5">
      <c r="B553" t="s">
        <v>294</v>
      </c>
      <c r="C553" s="17">
        <v>9.4884119366427197E-2</v>
      </c>
      <c r="D553" s="17">
        <v>8.6278573618934595E-2</v>
      </c>
      <c r="E553" s="17">
        <v>0.103492666018156</v>
      </c>
      <c r="F553" s="17"/>
      <c r="G553" s="17">
        <v>0.190554266218768</v>
      </c>
      <c r="H553" s="17">
        <v>4.3428808100687201E-2</v>
      </c>
      <c r="I553" s="17">
        <v>4.3120229038823399E-2</v>
      </c>
      <c r="J553" s="17">
        <v>0.105927202455792</v>
      </c>
      <c r="K553" s="17">
        <v>0.105043448666649</v>
      </c>
      <c r="L553" s="17">
        <v>8.2138768604615095E-2</v>
      </c>
      <c r="M553" s="17">
        <v>1.7785912643899102E-2</v>
      </c>
      <c r="N553" s="17">
        <v>7.9445351934004496E-2</v>
      </c>
      <c r="O553" s="17">
        <v>0.12598147676347099</v>
      </c>
      <c r="P553" s="17">
        <v>6.7841048318705202E-2</v>
      </c>
      <c r="Q553" s="17">
        <v>0.149291958370216</v>
      </c>
      <c r="R553" s="17">
        <v>5.8664625192858297E-2</v>
      </c>
      <c r="S553" s="17"/>
      <c r="T553" s="17">
        <v>0.13189049291174301</v>
      </c>
      <c r="U553" s="17">
        <v>6.5979543786204103E-2</v>
      </c>
      <c r="V553" s="17">
        <v>0.119800894938304</v>
      </c>
      <c r="W553" s="17">
        <v>6.9716696808285294E-2</v>
      </c>
      <c r="X553" s="17"/>
      <c r="Y553" s="17">
        <v>0.124640922956439</v>
      </c>
      <c r="Z553" s="17">
        <v>8.6352240961446697E-2</v>
      </c>
      <c r="AA553" s="17">
        <v>0.14727852078245299</v>
      </c>
      <c r="AB553" s="17">
        <v>9.9435615428695806E-2</v>
      </c>
      <c r="AC553" s="17">
        <v>9.7400775913045398E-2</v>
      </c>
      <c r="AD553" s="17">
        <v>3.19050089094641E-2</v>
      </c>
      <c r="AE553" s="17"/>
      <c r="AF553" s="17">
        <v>6.97369363596511E-2</v>
      </c>
      <c r="AG553" s="17">
        <v>0</v>
      </c>
      <c r="AH553" s="17">
        <v>0.10962192627456301</v>
      </c>
      <c r="AI553" s="17"/>
      <c r="AJ553" s="17">
        <v>0.12179965048233</v>
      </c>
      <c r="AK553" s="17">
        <v>9.81286515846157E-2</v>
      </c>
      <c r="AL553" s="17">
        <v>6.1921641356101197E-2</v>
      </c>
      <c r="AM553" s="17"/>
      <c r="AN553" s="17">
        <v>9.3552161651872606E-2</v>
      </c>
      <c r="AO553" s="17">
        <v>7.6045111492709594E-2</v>
      </c>
      <c r="AP553" s="17">
        <v>0.10933544903692299</v>
      </c>
      <c r="AQ553" s="17">
        <v>9.6147901968020394E-2</v>
      </c>
      <c r="AR553" s="17"/>
      <c r="AS553" s="17">
        <v>2.9498311411985799E-2</v>
      </c>
      <c r="AT553" s="17">
        <v>5.3396710414491302E-2</v>
      </c>
    </row>
    <row r="554" spans="2:46" x14ac:dyDescent="0.5">
      <c r="B554" t="s">
        <v>295</v>
      </c>
      <c r="C554" s="17">
        <v>3.846488057631E-2</v>
      </c>
      <c r="D554" s="17">
        <v>3.8331797329192799E-2</v>
      </c>
      <c r="E554" s="17">
        <v>3.8953437649611899E-2</v>
      </c>
      <c r="F554" s="17"/>
      <c r="G554" s="17">
        <v>8.1249985741963501E-2</v>
      </c>
      <c r="H554" s="17">
        <v>2.87360675621662E-2</v>
      </c>
      <c r="I554" s="17">
        <v>0</v>
      </c>
      <c r="J554" s="17">
        <v>3.54464089858142E-2</v>
      </c>
      <c r="K554" s="17">
        <v>5.9664444972826997E-2</v>
      </c>
      <c r="L554" s="17">
        <v>1.8670715091946601E-2</v>
      </c>
      <c r="M554" s="17">
        <v>3.5826311283194301E-2</v>
      </c>
      <c r="N554" s="17">
        <v>3.7743890412436303E-2</v>
      </c>
      <c r="O554" s="17">
        <v>3.7887606401476502E-2</v>
      </c>
      <c r="P554" s="17">
        <v>5.4570785128984001E-2</v>
      </c>
      <c r="Q554" s="17">
        <v>0</v>
      </c>
      <c r="R554" s="17">
        <v>5.1632067118912398E-2</v>
      </c>
      <c r="S554" s="17"/>
      <c r="T554" s="17">
        <v>5.1785458884805999E-2</v>
      </c>
      <c r="U554" s="17">
        <v>4.6264735489439497E-2</v>
      </c>
      <c r="V554" s="17">
        <v>1.4214171635069099E-2</v>
      </c>
      <c r="W554" s="17">
        <v>3.3311232691312101E-2</v>
      </c>
      <c r="X554" s="17"/>
      <c r="Y554" s="17">
        <v>4.2455455378307902E-2</v>
      </c>
      <c r="Z554" s="17">
        <v>6.3131055153624799E-2</v>
      </c>
      <c r="AA554" s="17">
        <v>7.1001461635659999E-2</v>
      </c>
      <c r="AB554" s="17">
        <v>3.2062937549078199E-2</v>
      </c>
      <c r="AC554" s="17">
        <v>9.7441538815346805E-3</v>
      </c>
      <c r="AD554" s="17">
        <v>1.5260657233628201E-2</v>
      </c>
      <c r="AE554" s="17"/>
      <c r="AF554" s="17">
        <v>6.6979288107466397E-3</v>
      </c>
      <c r="AG554" s="17">
        <v>3.3499561950532497E-2</v>
      </c>
      <c r="AH554" s="17">
        <v>4.9372422239789798E-2</v>
      </c>
      <c r="AI554" s="17"/>
      <c r="AJ554" s="17">
        <v>6.7434314623274094E-2</v>
      </c>
      <c r="AK554" s="17">
        <v>3.1926198424799497E-2</v>
      </c>
      <c r="AL554" s="17">
        <v>8.5109573683227798E-3</v>
      </c>
      <c r="AM554" s="17"/>
      <c r="AN554" s="17">
        <v>4.4524331912143597E-2</v>
      </c>
      <c r="AO554" s="17">
        <v>1.83443134817226E-2</v>
      </c>
      <c r="AP554" s="17">
        <v>4.3731528592138899E-2</v>
      </c>
      <c r="AQ554" s="17">
        <v>2.1278874000819702E-2</v>
      </c>
      <c r="AR554" s="17"/>
      <c r="AS554" s="17">
        <v>7.5784832244606803E-2</v>
      </c>
      <c r="AT554" s="17">
        <v>0</v>
      </c>
    </row>
    <row r="555" spans="2:46" x14ac:dyDescent="0.5">
      <c r="B555" t="s">
        <v>73</v>
      </c>
      <c r="C555" s="17">
        <v>5.3083948417919802E-2</v>
      </c>
      <c r="D555" s="17">
        <v>3.7259399393856099E-2</v>
      </c>
      <c r="E555" s="17">
        <v>6.4748327788761703E-2</v>
      </c>
      <c r="F555" s="17"/>
      <c r="G555" s="17">
        <v>6.7887240499309096E-2</v>
      </c>
      <c r="H555" s="17">
        <v>7.2177744148444106E-2</v>
      </c>
      <c r="I555" s="17">
        <v>2.40033617945207E-2</v>
      </c>
      <c r="J555" s="17">
        <v>3.5995418240668701E-2</v>
      </c>
      <c r="K555" s="17">
        <v>2.79708606071765E-2</v>
      </c>
      <c r="L555" s="17">
        <v>6.1501731342121099E-2</v>
      </c>
      <c r="M555" s="17">
        <v>5.5093899774878899E-2</v>
      </c>
      <c r="N555" s="17">
        <v>0.19555479480376201</v>
      </c>
      <c r="O555" s="17">
        <v>3.9460386150847702E-2</v>
      </c>
      <c r="P555" s="17">
        <v>3.4883361552191197E-2</v>
      </c>
      <c r="Q555" s="17">
        <v>0</v>
      </c>
      <c r="R555" s="17">
        <v>0.11797514910264401</v>
      </c>
      <c r="S555" s="17"/>
      <c r="T555" s="17">
        <v>2.5598463207022502E-2</v>
      </c>
      <c r="U555" s="17">
        <v>6.8706940430633801E-2</v>
      </c>
      <c r="V555" s="17">
        <v>5.0375620267508602E-2</v>
      </c>
      <c r="W555" s="17">
        <v>6.5578137562789907E-2</v>
      </c>
      <c r="X555" s="17"/>
      <c r="Y555" s="17">
        <v>9.5306034257297806E-2</v>
      </c>
      <c r="Z555" s="17">
        <v>5.1594519002739599E-2</v>
      </c>
      <c r="AA555" s="17">
        <v>9.3185914446623705E-2</v>
      </c>
      <c r="AB555" s="17">
        <v>3.34079692279107E-2</v>
      </c>
      <c r="AC555" s="17">
        <v>1.05250657893349E-2</v>
      </c>
      <c r="AD555" s="17">
        <v>3.6928751205882598E-2</v>
      </c>
      <c r="AE555" s="17"/>
      <c r="AF555" s="17">
        <v>2.5752880380504502E-2</v>
      </c>
      <c r="AG555" s="17">
        <v>3.4911327657213699E-2</v>
      </c>
      <c r="AH555" s="17">
        <v>6.3401152366564503E-2</v>
      </c>
      <c r="AI555" s="17"/>
      <c r="AJ555" s="17">
        <v>3.3125019049036301E-2</v>
      </c>
      <c r="AK555" s="17">
        <v>5.6196563761494699E-2</v>
      </c>
      <c r="AL555" s="17">
        <v>7.4487891452631697E-2</v>
      </c>
      <c r="AM555" s="17"/>
      <c r="AN555" s="17">
        <v>3.3393993461927098E-2</v>
      </c>
      <c r="AO555" s="17">
        <v>5.3284369486535497E-2</v>
      </c>
      <c r="AP555" s="17">
        <v>0</v>
      </c>
      <c r="AQ555" s="17">
        <v>0.107888134866544</v>
      </c>
      <c r="AR555" s="17"/>
      <c r="AS555" s="17">
        <v>6.8208063564407201E-2</v>
      </c>
      <c r="AT555" s="17">
        <v>4.43914159897544E-2</v>
      </c>
    </row>
    <row r="556" spans="2:46" x14ac:dyDescent="0.5">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row>
    <row r="557" spans="2:46" x14ac:dyDescent="0.5">
      <c r="B557" s="6" t="s">
        <v>301</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row>
    <row r="558" spans="2:46" x14ac:dyDescent="0.5">
      <c r="B558" s="24" t="s">
        <v>143</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row>
    <row r="559" spans="2:46" x14ac:dyDescent="0.5">
      <c r="B559" t="s">
        <v>291</v>
      </c>
      <c r="C559" s="17">
        <v>0.221318426106375</v>
      </c>
      <c r="D559" s="17">
        <v>0.23520630952869501</v>
      </c>
      <c r="E559" s="17">
        <v>0.20755506876027599</v>
      </c>
      <c r="F559" s="17"/>
      <c r="G559" s="17">
        <v>0.19902869102568299</v>
      </c>
      <c r="H559" s="17">
        <v>0.21195638267379599</v>
      </c>
      <c r="I559" s="17">
        <v>0.17986988257095499</v>
      </c>
      <c r="J559" s="17">
        <v>0.25046573277184497</v>
      </c>
      <c r="K559" s="17">
        <v>0.35789516591670401</v>
      </c>
      <c r="L559" s="17">
        <v>0.157578465709617</v>
      </c>
      <c r="M559" s="17">
        <v>0.21970464383018001</v>
      </c>
      <c r="N559" s="17">
        <v>0.233806809927708</v>
      </c>
      <c r="O559" s="17">
        <v>0.28079442851924102</v>
      </c>
      <c r="P559" s="17">
        <v>0.219936909437074</v>
      </c>
      <c r="Q559" s="17">
        <v>0.21918774695826701</v>
      </c>
      <c r="R559" s="17">
        <v>4.6658974537558802E-2</v>
      </c>
      <c r="S559" s="17"/>
      <c r="T559" s="17">
        <v>0.13164909540578901</v>
      </c>
      <c r="U559" s="17">
        <v>0.23540410865315001</v>
      </c>
      <c r="V559" s="17">
        <v>0.22487273967447</v>
      </c>
      <c r="W559" s="17">
        <v>0.28410492496880901</v>
      </c>
      <c r="X559" s="17"/>
      <c r="Y559" s="17">
        <v>0.127229539787373</v>
      </c>
      <c r="Z559" s="17">
        <v>0.20960848175553001</v>
      </c>
      <c r="AA559" s="17">
        <v>0.15527503239450399</v>
      </c>
      <c r="AB559" s="17">
        <v>0.19704042988144899</v>
      </c>
      <c r="AC559" s="17">
        <v>0.35556086162655998</v>
      </c>
      <c r="AD559" s="17">
        <v>0.293631974401389</v>
      </c>
      <c r="AE559" s="17"/>
      <c r="AF559" s="17">
        <v>0.30398280215546603</v>
      </c>
      <c r="AG559" s="17">
        <v>0.49309981535928599</v>
      </c>
      <c r="AH559" s="17">
        <v>0.186659317080691</v>
      </c>
      <c r="AI559" s="17"/>
      <c r="AJ559" s="17">
        <v>0.174268749121398</v>
      </c>
      <c r="AK559" s="17">
        <v>0.18545857273869201</v>
      </c>
      <c r="AL559" s="17">
        <v>0.30375927532959601</v>
      </c>
      <c r="AM559" s="17"/>
      <c r="AN559" s="17">
        <v>0.198284086342572</v>
      </c>
      <c r="AO559" s="17">
        <v>0.33483437648574399</v>
      </c>
      <c r="AP559" s="17">
        <v>0.219657549314724</v>
      </c>
      <c r="AQ559" s="17">
        <v>0.24279319473869501</v>
      </c>
      <c r="AR559" s="17"/>
      <c r="AS559" s="17">
        <v>0.213682019959202</v>
      </c>
      <c r="AT559" s="17">
        <v>0.26201060620997602</v>
      </c>
    </row>
    <row r="560" spans="2:46" x14ac:dyDescent="0.5">
      <c r="B560" t="s">
        <v>292</v>
      </c>
      <c r="C560" s="17">
        <v>0.43034029941646101</v>
      </c>
      <c r="D560" s="17">
        <v>0.43549654477569499</v>
      </c>
      <c r="E560" s="17">
        <v>0.42198419249383101</v>
      </c>
      <c r="F560" s="17"/>
      <c r="G560" s="17">
        <v>0.352401659920132</v>
      </c>
      <c r="H560" s="17">
        <v>0.48011253489500499</v>
      </c>
      <c r="I560" s="17">
        <v>0.396852427972607</v>
      </c>
      <c r="J560" s="17">
        <v>0.45060208676734798</v>
      </c>
      <c r="K560" s="17">
        <v>0.29259956251175301</v>
      </c>
      <c r="L560" s="17">
        <v>0.43789420905478499</v>
      </c>
      <c r="M560" s="17">
        <v>0.45061650797240399</v>
      </c>
      <c r="N560" s="17">
        <v>0.48373764171420802</v>
      </c>
      <c r="O560" s="17">
        <v>0.44923110925851301</v>
      </c>
      <c r="P560" s="17">
        <v>0.47970647633713698</v>
      </c>
      <c r="Q560" s="17">
        <v>0.40467333403095102</v>
      </c>
      <c r="R560" s="17">
        <v>0.61429427920823099</v>
      </c>
      <c r="S560" s="17"/>
      <c r="T560" s="17">
        <v>0.51738564690867195</v>
      </c>
      <c r="U560" s="17">
        <v>0.48438427839026199</v>
      </c>
      <c r="V560" s="17">
        <v>0.37366623359124201</v>
      </c>
      <c r="W560" s="17">
        <v>0.34915858106151598</v>
      </c>
      <c r="X560" s="17"/>
      <c r="Y560" s="17">
        <v>0.30911846127575698</v>
      </c>
      <c r="Z560" s="17">
        <v>0.40414743266680297</v>
      </c>
      <c r="AA560" s="17">
        <v>0.39135887588893298</v>
      </c>
      <c r="AB560" s="17">
        <v>0.46742341150567701</v>
      </c>
      <c r="AC560" s="17">
        <v>0.50457234888006897</v>
      </c>
      <c r="AD560" s="17">
        <v>0.48643402900683602</v>
      </c>
      <c r="AE560" s="17"/>
      <c r="AF560" s="17">
        <v>0.46810209334020902</v>
      </c>
      <c r="AG560" s="17">
        <v>0.25392388626664297</v>
      </c>
      <c r="AH560" s="17">
        <v>0.42891148473559099</v>
      </c>
      <c r="AI560" s="17"/>
      <c r="AJ560" s="17">
        <v>0.43242434761134901</v>
      </c>
      <c r="AK560" s="17">
        <v>0.45624441516389103</v>
      </c>
      <c r="AL560" s="17">
        <v>0.416129919708768</v>
      </c>
      <c r="AM560" s="17"/>
      <c r="AN560" s="17">
        <v>0.43087038698199598</v>
      </c>
      <c r="AO560" s="17">
        <v>0.44510299172927398</v>
      </c>
      <c r="AP560" s="17">
        <v>0.50874988916471298</v>
      </c>
      <c r="AQ560" s="17">
        <v>0.39356112213917999</v>
      </c>
      <c r="AR560" s="17"/>
      <c r="AS560" s="17">
        <v>0.58807666032921502</v>
      </c>
      <c r="AT560" s="17">
        <v>0.58740688147528797</v>
      </c>
    </row>
    <row r="561" spans="2:46" x14ac:dyDescent="0.5">
      <c r="B561" t="s">
        <v>293</v>
      </c>
      <c r="C561" s="17">
        <v>0.19020085740930701</v>
      </c>
      <c r="D561" s="17">
        <v>0.19657159585578801</v>
      </c>
      <c r="E561" s="17">
        <v>0.184809918042283</v>
      </c>
      <c r="F561" s="17"/>
      <c r="G561" s="17">
        <v>0.21856079256629601</v>
      </c>
      <c r="H561" s="17">
        <v>0.21188519798946201</v>
      </c>
      <c r="I561" s="17">
        <v>0.153242874901834</v>
      </c>
      <c r="J561" s="17">
        <v>0.15787800771391</v>
      </c>
      <c r="K561" s="17">
        <v>0.119036512426806</v>
      </c>
      <c r="L561" s="17">
        <v>0.28193976648419999</v>
      </c>
      <c r="M561" s="17">
        <v>0.179786407240975</v>
      </c>
      <c r="N561" s="17">
        <v>4.47117863560616E-2</v>
      </c>
      <c r="O561" s="17">
        <v>0.18729949096944801</v>
      </c>
      <c r="P561" s="17">
        <v>0.236120478098687</v>
      </c>
      <c r="Q561" s="17">
        <v>0.185658783931409</v>
      </c>
      <c r="R561" s="17">
        <v>9.7454057666420402E-2</v>
      </c>
      <c r="S561" s="17"/>
      <c r="T561" s="17">
        <v>0.21479372781473899</v>
      </c>
      <c r="U561" s="17">
        <v>0.164139492248115</v>
      </c>
      <c r="V561" s="17">
        <v>0.23490383090259601</v>
      </c>
      <c r="W561" s="17">
        <v>0.15528947535743701</v>
      </c>
      <c r="X561" s="17"/>
      <c r="Y561" s="17">
        <v>0.35282872131347798</v>
      </c>
      <c r="Z561" s="17">
        <v>0.18214580927517199</v>
      </c>
      <c r="AA561" s="17">
        <v>0.22688076623024001</v>
      </c>
      <c r="AB561" s="17">
        <v>0.18297458442238701</v>
      </c>
      <c r="AC561" s="17">
        <v>6.7767791847481704E-2</v>
      </c>
      <c r="AD561" s="17">
        <v>0.144191868973152</v>
      </c>
      <c r="AE561" s="17"/>
      <c r="AF561" s="17">
        <v>0.15077810031019301</v>
      </c>
      <c r="AG561" s="17">
        <v>0.16623312915677199</v>
      </c>
      <c r="AH561" s="17">
        <v>0.201667134061534</v>
      </c>
      <c r="AI561" s="17"/>
      <c r="AJ561" s="17">
        <v>0.217138372860015</v>
      </c>
      <c r="AK561" s="17">
        <v>0.19177694509220999</v>
      </c>
      <c r="AL561" s="17">
        <v>0.15123154945068701</v>
      </c>
      <c r="AM561" s="17"/>
      <c r="AN561" s="17">
        <v>0.19857339345119801</v>
      </c>
      <c r="AO561" s="17">
        <v>0.185933204588838</v>
      </c>
      <c r="AP561" s="17">
        <v>0.18429712459195999</v>
      </c>
      <c r="AQ561" s="17">
        <v>0.18388244590209801</v>
      </c>
      <c r="AR561" s="17"/>
      <c r="AS561" s="17">
        <v>0.117787570756134</v>
      </c>
      <c r="AT561" s="17">
        <v>0.111679778430701</v>
      </c>
    </row>
    <row r="562" spans="2:46" x14ac:dyDescent="0.5">
      <c r="B562" t="s">
        <v>294</v>
      </c>
      <c r="C562" s="17">
        <v>7.1800287042588104E-2</v>
      </c>
      <c r="D562" s="17">
        <v>7.0357259667612401E-2</v>
      </c>
      <c r="E562" s="17">
        <v>7.0680541403859501E-2</v>
      </c>
      <c r="F562" s="17"/>
      <c r="G562" s="17">
        <v>0.13103301040461601</v>
      </c>
      <c r="H562" s="17">
        <v>3.5421828451294698E-2</v>
      </c>
      <c r="I562" s="17">
        <v>0.10933388901960001</v>
      </c>
      <c r="J562" s="17">
        <v>3.1037566993709801E-2</v>
      </c>
      <c r="K562" s="17">
        <v>9.0583326204152506E-2</v>
      </c>
      <c r="L562" s="17">
        <v>6.9994034729107896E-2</v>
      </c>
      <c r="M562" s="17">
        <v>7.3823685534571304E-2</v>
      </c>
      <c r="N562" s="17">
        <v>9.3080592862393993E-2</v>
      </c>
      <c r="O562" s="17">
        <v>5.0841779472910603E-2</v>
      </c>
      <c r="P562" s="17">
        <v>3.2096607483738E-2</v>
      </c>
      <c r="Q562" s="17">
        <v>0.11701367520144999</v>
      </c>
      <c r="R562" s="17">
        <v>4.8227174541622599E-2</v>
      </c>
      <c r="S562" s="17"/>
      <c r="T562" s="17">
        <v>4.8247996717263701E-2</v>
      </c>
      <c r="U562" s="17">
        <v>5.4635929227010903E-2</v>
      </c>
      <c r="V562" s="17">
        <v>0.10058228930483799</v>
      </c>
      <c r="W562" s="17">
        <v>8.7805207002564598E-2</v>
      </c>
      <c r="X562" s="17"/>
      <c r="Y562" s="17">
        <v>0.11667227029003301</v>
      </c>
      <c r="Z562" s="17">
        <v>8.9999666070932405E-2</v>
      </c>
      <c r="AA562" s="17">
        <v>9.9734582928216603E-2</v>
      </c>
      <c r="AB562" s="17">
        <v>6.7540800316477898E-2</v>
      </c>
      <c r="AC562" s="17">
        <v>0</v>
      </c>
      <c r="AD562" s="17">
        <v>4.65050236363245E-2</v>
      </c>
      <c r="AE562" s="17"/>
      <c r="AF562" s="17">
        <v>2.2768495744970599E-2</v>
      </c>
      <c r="AG562" s="17">
        <v>8.6743169217299798E-2</v>
      </c>
      <c r="AH562" s="17">
        <v>8.3916770709341407E-2</v>
      </c>
      <c r="AI562" s="17"/>
      <c r="AJ562" s="17">
        <v>9.8121406445253898E-2</v>
      </c>
      <c r="AK562" s="17">
        <v>5.7209843610381901E-2</v>
      </c>
      <c r="AL562" s="17">
        <v>4.0727076616155503E-2</v>
      </c>
      <c r="AM562" s="17"/>
      <c r="AN562" s="17">
        <v>8.1784167994448695E-2</v>
      </c>
      <c r="AO562" s="17">
        <v>3.4129427196144597E-2</v>
      </c>
      <c r="AP562" s="17">
        <v>4.7287782310262698E-2</v>
      </c>
      <c r="AQ562" s="17">
        <v>8.6566567413719805E-2</v>
      </c>
      <c r="AR562" s="17"/>
      <c r="AS562" s="17">
        <v>4.0000360144289697E-2</v>
      </c>
      <c r="AT562" s="17">
        <v>0</v>
      </c>
    </row>
    <row r="563" spans="2:46" x14ac:dyDescent="0.5">
      <c r="B563" t="s">
        <v>295</v>
      </c>
      <c r="C563" s="17">
        <v>2.9980979594671098E-2</v>
      </c>
      <c r="D563" s="17">
        <v>2.30238558349612E-2</v>
      </c>
      <c r="E563" s="17">
        <v>3.8341267869597302E-2</v>
      </c>
      <c r="F563" s="17"/>
      <c r="G563" s="17">
        <v>3.4132709528121502E-2</v>
      </c>
      <c r="H563" s="17">
        <v>1.2419814897285501E-2</v>
      </c>
      <c r="I563" s="17">
        <v>4.51443353066215E-2</v>
      </c>
      <c r="J563" s="17">
        <v>3.2281309209380098E-2</v>
      </c>
      <c r="K563" s="17">
        <v>7.1139750945815705E-2</v>
      </c>
      <c r="L563" s="17">
        <v>1.8246219996393798E-2</v>
      </c>
      <c r="M563" s="17">
        <v>2.5345259950056799E-2</v>
      </c>
      <c r="N563" s="17">
        <v>4.8627153624743999E-2</v>
      </c>
      <c r="O563" s="17">
        <v>3.1833191779887797E-2</v>
      </c>
      <c r="P563" s="17">
        <v>1.5921891902486201E-2</v>
      </c>
      <c r="Q563" s="17">
        <v>3.5907859227776902E-2</v>
      </c>
      <c r="R563" s="17">
        <v>0</v>
      </c>
      <c r="S563" s="17"/>
      <c r="T563" s="17">
        <v>5.1772264968099002E-2</v>
      </c>
      <c r="U563" s="17">
        <v>0</v>
      </c>
      <c r="V563" s="17">
        <v>3.6698835474743299E-2</v>
      </c>
      <c r="W563" s="17">
        <v>2.6834371370749999E-2</v>
      </c>
      <c r="X563" s="17"/>
      <c r="Y563" s="17">
        <v>4.24386824552112E-2</v>
      </c>
      <c r="Z563" s="17">
        <v>5.2644154721153497E-2</v>
      </c>
      <c r="AA563" s="17">
        <v>5.4199874562144999E-2</v>
      </c>
      <c r="AB563" s="17">
        <v>1.7323119429065201E-2</v>
      </c>
      <c r="AC563" s="17">
        <v>1.4082276149776E-2</v>
      </c>
      <c r="AD563" s="17">
        <v>0</v>
      </c>
      <c r="AE563" s="17"/>
      <c r="AF563" s="17">
        <v>8.0265677407355702E-3</v>
      </c>
      <c r="AG563" s="17">
        <v>0</v>
      </c>
      <c r="AH563" s="17">
        <v>3.7163616310402901E-2</v>
      </c>
      <c r="AI563" s="17"/>
      <c r="AJ563" s="17">
        <v>3.6676466003810401E-2</v>
      </c>
      <c r="AK563" s="17">
        <v>4.3071058211889002E-2</v>
      </c>
      <c r="AL563" s="17">
        <v>1.4780878595740701E-2</v>
      </c>
      <c r="AM563" s="17"/>
      <c r="AN563" s="17">
        <v>3.4403258812556403E-2</v>
      </c>
      <c r="AO563" s="17">
        <v>0</v>
      </c>
      <c r="AP563" s="17">
        <v>2.1339414221109299E-2</v>
      </c>
      <c r="AQ563" s="17">
        <v>3.1607916038924003E-2</v>
      </c>
      <c r="AR563" s="17"/>
      <c r="AS563" s="17">
        <v>0</v>
      </c>
      <c r="AT563" s="17">
        <v>0</v>
      </c>
    </row>
    <row r="564" spans="2:46" x14ac:dyDescent="0.5">
      <c r="B564" t="s">
        <v>73</v>
      </c>
      <c r="C564" s="17">
        <v>5.6359150430597603E-2</v>
      </c>
      <c r="D564" s="17">
        <v>3.93444343372477E-2</v>
      </c>
      <c r="E564" s="17">
        <v>7.6629011430153202E-2</v>
      </c>
      <c r="F564" s="17"/>
      <c r="G564" s="17">
        <v>6.4843136555151504E-2</v>
      </c>
      <c r="H564" s="17">
        <v>4.8204241093157199E-2</v>
      </c>
      <c r="I564" s="17">
        <v>0.11555659022838299</v>
      </c>
      <c r="J564" s="17">
        <v>7.77352965438073E-2</v>
      </c>
      <c r="K564" s="17">
        <v>6.87456819947692E-2</v>
      </c>
      <c r="L564" s="17">
        <v>3.4347304025896197E-2</v>
      </c>
      <c r="M564" s="17">
        <v>5.0723495471812298E-2</v>
      </c>
      <c r="N564" s="17">
        <v>9.6036015514884707E-2</v>
      </c>
      <c r="O564" s="17">
        <v>0</v>
      </c>
      <c r="P564" s="17">
        <v>1.6217636740877499E-2</v>
      </c>
      <c r="Q564" s="17">
        <v>3.75586006501459E-2</v>
      </c>
      <c r="R564" s="17">
        <v>0.193365514046167</v>
      </c>
      <c r="S564" s="17"/>
      <c r="T564" s="17">
        <v>3.6151268185437999E-2</v>
      </c>
      <c r="U564" s="17">
        <v>6.1436191481462503E-2</v>
      </c>
      <c r="V564" s="17">
        <v>2.9276071052110799E-2</v>
      </c>
      <c r="W564" s="17">
        <v>9.6807440238923306E-2</v>
      </c>
      <c r="X564" s="17"/>
      <c r="Y564" s="17">
        <v>5.1712324878147899E-2</v>
      </c>
      <c r="Z564" s="17">
        <v>6.1454455510408498E-2</v>
      </c>
      <c r="AA564" s="17">
        <v>7.2550867995961998E-2</v>
      </c>
      <c r="AB564" s="17">
        <v>6.7697654444944799E-2</v>
      </c>
      <c r="AC564" s="17">
        <v>5.8016721496112603E-2</v>
      </c>
      <c r="AD564" s="17">
        <v>2.9237103982299301E-2</v>
      </c>
      <c r="AE564" s="17"/>
      <c r="AF564" s="17">
        <v>4.6341940708425199E-2</v>
      </c>
      <c r="AG564" s="17">
        <v>0</v>
      </c>
      <c r="AH564" s="17">
        <v>6.1681677102440602E-2</v>
      </c>
      <c r="AI564" s="17"/>
      <c r="AJ564" s="17">
        <v>4.13706579581746E-2</v>
      </c>
      <c r="AK564" s="17">
        <v>6.6239165182935197E-2</v>
      </c>
      <c r="AL564" s="17">
        <v>7.33713002990522E-2</v>
      </c>
      <c r="AM564" s="17"/>
      <c r="AN564" s="17">
        <v>5.6084706417228201E-2</v>
      </c>
      <c r="AO564" s="17">
        <v>0</v>
      </c>
      <c r="AP564" s="17">
        <v>1.8668240397231101E-2</v>
      </c>
      <c r="AQ564" s="17">
        <v>6.1588753767383403E-2</v>
      </c>
      <c r="AR564" s="17"/>
      <c r="AS564" s="17">
        <v>4.0453388811159598E-2</v>
      </c>
      <c r="AT564" s="17">
        <v>3.8902733884035902E-2</v>
      </c>
    </row>
    <row r="565" spans="2:46" x14ac:dyDescent="0.5">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row>
    <row r="566" spans="2:46" x14ac:dyDescent="0.5">
      <c r="B566" s="6" t="s">
        <v>302</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row>
    <row r="567" spans="2:46" x14ac:dyDescent="0.5">
      <c r="B567" s="24" t="s">
        <v>143</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row>
    <row r="568" spans="2:46" x14ac:dyDescent="0.5">
      <c r="B568" t="s">
        <v>291</v>
      </c>
      <c r="C568" s="17">
        <v>0.266155002077336</v>
      </c>
      <c r="D568" s="17">
        <v>0.28528734124051602</v>
      </c>
      <c r="E568" s="17">
        <v>0.24988453511714401</v>
      </c>
      <c r="F568" s="17"/>
      <c r="G568" s="17">
        <v>0.102121935743232</v>
      </c>
      <c r="H568" s="17">
        <v>0.27122656262045203</v>
      </c>
      <c r="I568" s="17">
        <v>0.20788354775089099</v>
      </c>
      <c r="J568" s="17">
        <v>0.28405973436987503</v>
      </c>
      <c r="K568" s="17">
        <v>0.26699760029402703</v>
      </c>
      <c r="L568" s="17">
        <v>0.330307777184775</v>
      </c>
      <c r="M568" s="17">
        <v>0.39310077458188702</v>
      </c>
      <c r="N568" s="17">
        <v>0.25759030044896097</v>
      </c>
      <c r="O568" s="17">
        <v>0.34591180807662197</v>
      </c>
      <c r="P568" s="17">
        <v>0.25866755870188302</v>
      </c>
      <c r="Q568" s="17">
        <v>0.208220690383256</v>
      </c>
      <c r="R568" s="17">
        <v>0.529459103964251</v>
      </c>
      <c r="S568" s="17"/>
      <c r="T568" s="17">
        <v>0.18091721404830699</v>
      </c>
      <c r="U568" s="17">
        <v>0.25758485628404199</v>
      </c>
      <c r="V568" s="17">
        <v>0.31492436205723801</v>
      </c>
      <c r="W568" s="17">
        <v>0.31440978028338101</v>
      </c>
      <c r="X568" s="17"/>
      <c r="Y568" s="17">
        <v>0.11614025625618001</v>
      </c>
      <c r="Z568" s="17">
        <v>0.16857545719411501</v>
      </c>
      <c r="AA568" s="17">
        <v>0.23562803208604699</v>
      </c>
      <c r="AB568" s="17">
        <v>0.30672751863018599</v>
      </c>
      <c r="AC568" s="17">
        <v>0.36875476939825602</v>
      </c>
      <c r="AD568" s="17">
        <v>0.38206494320809198</v>
      </c>
      <c r="AE568" s="17"/>
      <c r="AF568" s="17">
        <v>0.39728602570919402</v>
      </c>
      <c r="AG568" s="17">
        <v>0.442998258292091</v>
      </c>
      <c r="AH568" s="17">
        <v>0.22310484251398599</v>
      </c>
      <c r="AI568" s="17"/>
      <c r="AJ568" s="17">
        <v>0.23685980638361701</v>
      </c>
      <c r="AK568" s="17">
        <v>0.25592019888905398</v>
      </c>
      <c r="AL568" s="17">
        <v>0.30857356481625098</v>
      </c>
      <c r="AM568" s="17"/>
      <c r="AN568" s="17">
        <v>0.26164392760335498</v>
      </c>
      <c r="AO568" s="17">
        <v>0.38687315873021999</v>
      </c>
      <c r="AP568" s="17">
        <v>0.27880574599257901</v>
      </c>
      <c r="AQ568" s="17">
        <v>0.23134635907188</v>
      </c>
      <c r="AR568" s="17"/>
      <c r="AS568" s="17">
        <v>0.32580271849891301</v>
      </c>
      <c r="AT568" s="17">
        <v>0.386658713772495</v>
      </c>
    </row>
    <row r="569" spans="2:46" x14ac:dyDescent="0.5">
      <c r="B569" t="s">
        <v>292</v>
      </c>
      <c r="C569" s="17">
        <v>0.42564929923400402</v>
      </c>
      <c r="D569" s="17">
        <v>0.43569039721935798</v>
      </c>
      <c r="E569" s="17">
        <v>0.41584864877211403</v>
      </c>
      <c r="F569" s="17"/>
      <c r="G569" s="17">
        <v>0.47098101517658097</v>
      </c>
      <c r="H569" s="17">
        <v>0.411440461334735</v>
      </c>
      <c r="I569" s="17">
        <v>0.49416536551580098</v>
      </c>
      <c r="J569" s="17">
        <v>0.486443165007309</v>
      </c>
      <c r="K569" s="17">
        <v>0.44369244045584599</v>
      </c>
      <c r="L569" s="17">
        <v>0.358767316179116</v>
      </c>
      <c r="M569" s="17">
        <v>0.21316445557203301</v>
      </c>
      <c r="N569" s="17">
        <v>0.571126319968147</v>
      </c>
      <c r="O569" s="17">
        <v>0.33792015191168401</v>
      </c>
      <c r="P569" s="17">
        <v>0.50118579103357397</v>
      </c>
      <c r="Q569" s="17">
        <v>0.55094232918604202</v>
      </c>
      <c r="R569" s="17">
        <v>0.204125888658441</v>
      </c>
      <c r="S569" s="17"/>
      <c r="T569" s="17">
        <v>0.54273952263849901</v>
      </c>
      <c r="U569" s="17">
        <v>0.38186056278831598</v>
      </c>
      <c r="V569" s="17">
        <v>0.35883060108998999</v>
      </c>
      <c r="W569" s="17">
        <v>0.397981102117061</v>
      </c>
      <c r="X569" s="17"/>
      <c r="Y569" s="17">
        <v>0.36840613207772699</v>
      </c>
      <c r="Z569" s="17">
        <v>0.43138089576241001</v>
      </c>
      <c r="AA569" s="17">
        <v>0.41874258433632</v>
      </c>
      <c r="AB569" s="17">
        <v>0.391546486177141</v>
      </c>
      <c r="AC569" s="17">
        <v>0.43515991570100299</v>
      </c>
      <c r="AD569" s="17">
        <v>0.49369826637981501</v>
      </c>
      <c r="AE569" s="17"/>
      <c r="AF569" s="17">
        <v>0.477003085874251</v>
      </c>
      <c r="AG569" s="17">
        <v>0.48306948818355899</v>
      </c>
      <c r="AH569" s="17">
        <v>0.40946393453667101</v>
      </c>
      <c r="AI569" s="17"/>
      <c r="AJ569" s="17">
        <v>0.44043165155427699</v>
      </c>
      <c r="AK569" s="17">
        <v>0.40218052837846902</v>
      </c>
      <c r="AL569" s="17">
        <v>0.41977820519260201</v>
      </c>
      <c r="AM569" s="17"/>
      <c r="AN569" s="17">
        <v>0.43296929248960198</v>
      </c>
      <c r="AO569" s="17">
        <v>0.40939415093015802</v>
      </c>
      <c r="AP569" s="17">
        <v>0.51367443104667398</v>
      </c>
      <c r="AQ569" s="17">
        <v>0.39859581960003798</v>
      </c>
      <c r="AR569" s="17"/>
      <c r="AS569" s="17">
        <v>0.483963986622303</v>
      </c>
      <c r="AT569" s="17">
        <v>0.43820154664495098</v>
      </c>
    </row>
    <row r="570" spans="2:46" x14ac:dyDescent="0.5">
      <c r="B570" t="s">
        <v>293</v>
      </c>
      <c r="C570" s="17">
        <v>0.16518663442137699</v>
      </c>
      <c r="D570" s="17">
        <v>0.17279640791230699</v>
      </c>
      <c r="E570" s="17">
        <v>0.15909137414659</v>
      </c>
      <c r="F570" s="17"/>
      <c r="G570" s="17">
        <v>0.28334883153129697</v>
      </c>
      <c r="H570" s="17">
        <v>0.185763555025241</v>
      </c>
      <c r="I570" s="17">
        <v>0.12063115829664101</v>
      </c>
      <c r="J570" s="17">
        <v>0.11660681714514801</v>
      </c>
      <c r="K570" s="17">
        <v>0.13830896206387699</v>
      </c>
      <c r="L570" s="17">
        <v>0.126336651549219</v>
      </c>
      <c r="M570" s="17">
        <v>0.17618145782580699</v>
      </c>
      <c r="N570" s="17">
        <v>8.3682736704840902E-2</v>
      </c>
      <c r="O570" s="17">
        <v>0.141729844595471</v>
      </c>
      <c r="P570" s="17">
        <v>0.14982058416605501</v>
      </c>
      <c r="Q570" s="17">
        <v>0.17918960139088</v>
      </c>
      <c r="R570" s="17">
        <v>0.20055128389563701</v>
      </c>
      <c r="S570" s="17"/>
      <c r="T570" s="17">
        <v>0.17283795127110399</v>
      </c>
      <c r="U570" s="17">
        <v>0.15077022101017301</v>
      </c>
      <c r="V570" s="17">
        <v>0.17374088277522501</v>
      </c>
      <c r="W570" s="17">
        <v>0.16931320094749</v>
      </c>
      <c r="X570" s="17"/>
      <c r="Y570" s="17">
        <v>0.26804960815435602</v>
      </c>
      <c r="Z570" s="17">
        <v>0.205753995670831</v>
      </c>
      <c r="AA570" s="17">
        <v>0.16163880490931901</v>
      </c>
      <c r="AB570" s="17">
        <v>0.136493255555166</v>
      </c>
      <c r="AC570" s="17">
        <v>0.16114511292916101</v>
      </c>
      <c r="AD570" s="17">
        <v>8.3644269692525197E-2</v>
      </c>
      <c r="AE570" s="17"/>
      <c r="AF570" s="17">
        <v>8.4226481840475598E-2</v>
      </c>
      <c r="AG570" s="17">
        <v>3.5712620466853397E-2</v>
      </c>
      <c r="AH570" s="17">
        <v>0.192921322313342</v>
      </c>
      <c r="AI570" s="17"/>
      <c r="AJ570" s="17">
        <v>0.18051794563498699</v>
      </c>
      <c r="AK570" s="17">
        <v>0.206147986841695</v>
      </c>
      <c r="AL570" s="17">
        <v>0.123671886345729</v>
      </c>
      <c r="AM570" s="17"/>
      <c r="AN570" s="17">
        <v>0.15014292552211</v>
      </c>
      <c r="AO570" s="17">
        <v>0.185325025012887</v>
      </c>
      <c r="AP570" s="17">
        <v>0.160933486139825</v>
      </c>
      <c r="AQ570" s="17">
        <v>0.18917248062598399</v>
      </c>
      <c r="AR570" s="17"/>
      <c r="AS570" s="17">
        <v>5.41907537481819E-2</v>
      </c>
      <c r="AT570" s="17">
        <v>0.17513973958255399</v>
      </c>
    </row>
    <row r="571" spans="2:46" x14ac:dyDescent="0.5">
      <c r="B571" t="s">
        <v>294</v>
      </c>
      <c r="C571" s="17">
        <v>7.05629629810932E-2</v>
      </c>
      <c r="D571" s="17">
        <v>5.12950839121981E-2</v>
      </c>
      <c r="E571" s="17">
        <v>8.5829358187332103E-2</v>
      </c>
      <c r="F571" s="17"/>
      <c r="G571" s="17">
        <v>0.121292266620551</v>
      </c>
      <c r="H571" s="17">
        <v>3.9702069697922102E-2</v>
      </c>
      <c r="I571" s="17">
        <v>5.2237386442891103E-2</v>
      </c>
      <c r="J571" s="17">
        <v>5.7402005222399403E-2</v>
      </c>
      <c r="K571" s="17">
        <v>6.61261866683443E-2</v>
      </c>
      <c r="L571" s="17">
        <v>8.4337955383568503E-2</v>
      </c>
      <c r="M571" s="17">
        <v>0.14070724631178799</v>
      </c>
      <c r="N571" s="17">
        <v>2.92730869816764E-2</v>
      </c>
      <c r="O571" s="17">
        <v>9.31158436678826E-2</v>
      </c>
      <c r="P571" s="17">
        <v>3.5061209970682898E-2</v>
      </c>
      <c r="Q571" s="17">
        <v>0</v>
      </c>
      <c r="R571" s="17">
        <v>0</v>
      </c>
      <c r="S571" s="17"/>
      <c r="T571" s="17">
        <v>7.5128847219076797E-2</v>
      </c>
      <c r="U571" s="17">
        <v>7.5333099997499903E-2</v>
      </c>
      <c r="V571" s="17">
        <v>0.10247443456298901</v>
      </c>
      <c r="W571" s="17">
        <v>3.88541289742447E-2</v>
      </c>
      <c r="X571" s="17"/>
      <c r="Y571" s="17">
        <v>0.16976201810178401</v>
      </c>
      <c r="Z571" s="17">
        <v>9.2600501275858102E-2</v>
      </c>
      <c r="AA571" s="17">
        <v>9.5972473854182602E-2</v>
      </c>
      <c r="AB571" s="17">
        <v>5.1867684013610298E-2</v>
      </c>
      <c r="AC571" s="17">
        <v>2.35189059008723E-2</v>
      </c>
      <c r="AD571" s="17">
        <v>8.0009703983352706E-3</v>
      </c>
      <c r="AE571" s="17"/>
      <c r="AF571" s="17">
        <v>0</v>
      </c>
      <c r="AG571" s="17">
        <v>3.8219633057496698E-2</v>
      </c>
      <c r="AH571" s="17">
        <v>9.0151274983409593E-2</v>
      </c>
      <c r="AI571" s="17"/>
      <c r="AJ571" s="17">
        <v>8.7903238279030696E-2</v>
      </c>
      <c r="AK571" s="17">
        <v>5.88506237798136E-2</v>
      </c>
      <c r="AL571" s="17">
        <v>5.5095105442875297E-2</v>
      </c>
      <c r="AM571" s="17"/>
      <c r="AN571" s="17">
        <v>8.6483933270211699E-2</v>
      </c>
      <c r="AO571" s="17">
        <v>1.8407665326734698E-2</v>
      </c>
      <c r="AP571" s="17">
        <v>4.65863368209221E-2</v>
      </c>
      <c r="AQ571" s="17">
        <v>6.4488318867092595E-2</v>
      </c>
      <c r="AR571" s="17"/>
      <c r="AS571" s="17">
        <v>8.2571199047836497E-2</v>
      </c>
      <c r="AT571" s="17">
        <v>0</v>
      </c>
    </row>
    <row r="572" spans="2:46" x14ac:dyDescent="0.5">
      <c r="B572" t="s">
        <v>295</v>
      </c>
      <c r="C572" s="17">
        <v>2.2491015418389999E-2</v>
      </c>
      <c r="D572" s="17">
        <v>1.6321204609944101E-2</v>
      </c>
      <c r="E572" s="17">
        <v>2.8424863956397602E-2</v>
      </c>
      <c r="F572" s="17"/>
      <c r="G572" s="17">
        <v>0</v>
      </c>
      <c r="H572" s="17">
        <v>6.38255292528674E-2</v>
      </c>
      <c r="I572" s="17">
        <v>5.3777331215249198E-2</v>
      </c>
      <c r="J572" s="17">
        <v>0</v>
      </c>
      <c r="K572" s="17">
        <v>4.1328270293695402E-2</v>
      </c>
      <c r="L572" s="17">
        <v>1.9975396697178301E-2</v>
      </c>
      <c r="M572" s="17">
        <v>0</v>
      </c>
      <c r="N572" s="17">
        <v>0</v>
      </c>
      <c r="O572" s="17">
        <v>1.58873090543241E-2</v>
      </c>
      <c r="P572" s="17">
        <v>1.7548493088264599E-2</v>
      </c>
      <c r="Q572" s="17">
        <v>0</v>
      </c>
      <c r="R572" s="17">
        <v>6.5863723481671396E-2</v>
      </c>
      <c r="S572" s="17"/>
      <c r="T572" s="17">
        <v>2.31148509449117E-2</v>
      </c>
      <c r="U572" s="17">
        <v>4.3458656853921099E-2</v>
      </c>
      <c r="V572" s="17">
        <v>1.6806406041898099E-2</v>
      </c>
      <c r="W572" s="17">
        <v>6.4197158970258896E-3</v>
      </c>
      <c r="X572" s="17"/>
      <c r="Y572" s="17">
        <v>2.1621470831728499E-2</v>
      </c>
      <c r="Z572" s="17">
        <v>8.84976187758405E-3</v>
      </c>
      <c r="AA572" s="17">
        <v>3.20968331990239E-2</v>
      </c>
      <c r="AB572" s="17">
        <v>6.0653103393062499E-2</v>
      </c>
      <c r="AC572" s="17">
        <v>0</v>
      </c>
      <c r="AD572" s="17">
        <v>8.1193723536439194E-3</v>
      </c>
      <c r="AE572" s="17"/>
      <c r="AF572" s="17">
        <v>1.6784896317256201E-2</v>
      </c>
      <c r="AG572" s="17">
        <v>0</v>
      </c>
      <c r="AH572" s="17">
        <v>2.5206932982410502E-2</v>
      </c>
      <c r="AI572" s="17"/>
      <c r="AJ572" s="17">
        <v>2.1284194165931601E-2</v>
      </c>
      <c r="AK572" s="17">
        <v>1.6994659253640701E-2</v>
      </c>
      <c r="AL572" s="17">
        <v>2.69914571772416E-2</v>
      </c>
      <c r="AM572" s="17"/>
      <c r="AN572" s="17">
        <v>2.9212005915449601E-2</v>
      </c>
      <c r="AO572" s="17">
        <v>0</v>
      </c>
      <c r="AP572" s="17">
        <v>0</v>
      </c>
      <c r="AQ572" s="17">
        <v>2.82104951619386E-2</v>
      </c>
      <c r="AR572" s="17"/>
      <c r="AS572" s="17">
        <v>5.3471342082765397E-2</v>
      </c>
      <c r="AT572" s="17">
        <v>0</v>
      </c>
    </row>
    <row r="573" spans="2:46" x14ac:dyDescent="0.5">
      <c r="B573" t="s">
        <v>73</v>
      </c>
      <c r="C573" s="17">
        <v>4.99550858678003E-2</v>
      </c>
      <c r="D573" s="17">
        <v>3.8609565105676799E-2</v>
      </c>
      <c r="E573" s="17">
        <v>6.0921219820422798E-2</v>
      </c>
      <c r="F573" s="17"/>
      <c r="G573" s="17">
        <v>2.2255950928338399E-2</v>
      </c>
      <c r="H573" s="17">
        <v>2.8041822068781801E-2</v>
      </c>
      <c r="I573" s="17">
        <v>7.1305210778527001E-2</v>
      </c>
      <c r="J573" s="17">
        <v>5.5488278255268399E-2</v>
      </c>
      <c r="K573" s="17">
        <v>4.3546540224210797E-2</v>
      </c>
      <c r="L573" s="17">
        <v>8.0274903006143095E-2</v>
      </c>
      <c r="M573" s="17">
        <v>7.68460657084854E-2</v>
      </c>
      <c r="N573" s="17">
        <v>5.8327555896374603E-2</v>
      </c>
      <c r="O573" s="17">
        <v>6.5435042694016607E-2</v>
      </c>
      <c r="P573" s="17">
        <v>3.7716363039539597E-2</v>
      </c>
      <c r="Q573" s="17">
        <v>6.1647379039821197E-2</v>
      </c>
      <c r="R573" s="17">
        <v>0</v>
      </c>
      <c r="S573" s="17"/>
      <c r="T573" s="17">
        <v>5.26161387810115E-3</v>
      </c>
      <c r="U573" s="17">
        <v>9.0992603066048394E-2</v>
      </c>
      <c r="V573" s="17">
        <v>3.3223313472659201E-2</v>
      </c>
      <c r="W573" s="17">
        <v>7.3022071780798295E-2</v>
      </c>
      <c r="X573" s="17"/>
      <c r="Y573" s="17">
        <v>5.6020514578225003E-2</v>
      </c>
      <c r="Z573" s="17">
        <v>9.2839388219201693E-2</v>
      </c>
      <c r="AA573" s="17">
        <v>5.5921271615107002E-2</v>
      </c>
      <c r="AB573" s="17">
        <v>5.2711952230834101E-2</v>
      </c>
      <c r="AC573" s="17">
        <v>1.1421296070706801E-2</v>
      </c>
      <c r="AD573" s="17">
        <v>2.4472177967588701E-2</v>
      </c>
      <c r="AE573" s="17"/>
      <c r="AF573" s="17">
        <v>2.4699510258823301E-2</v>
      </c>
      <c r="AG573" s="17">
        <v>0</v>
      </c>
      <c r="AH573" s="17">
        <v>5.9151692670180001E-2</v>
      </c>
      <c r="AI573" s="17"/>
      <c r="AJ573" s="17">
        <v>3.30031639821569E-2</v>
      </c>
      <c r="AK573" s="17">
        <v>5.9906002857327299E-2</v>
      </c>
      <c r="AL573" s="17">
        <v>6.5889781025300798E-2</v>
      </c>
      <c r="AM573" s="17"/>
      <c r="AN573" s="17">
        <v>3.95479151992712E-2</v>
      </c>
      <c r="AO573" s="17">
        <v>0</v>
      </c>
      <c r="AP573" s="17">
        <v>0</v>
      </c>
      <c r="AQ573" s="17">
        <v>8.8186526673067006E-2</v>
      </c>
      <c r="AR573" s="17"/>
      <c r="AS573" s="17">
        <v>0</v>
      </c>
      <c r="AT573" s="17">
        <v>0</v>
      </c>
    </row>
    <row r="574" spans="2:46" x14ac:dyDescent="0.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row>
    <row r="575" spans="2:46" x14ac:dyDescent="0.5">
      <c r="B575" s="6" t="s">
        <v>303</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row>
    <row r="576" spans="2:46" x14ac:dyDescent="0.5">
      <c r="B576" s="24" t="s">
        <v>143</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row>
    <row r="577" spans="2:46" x14ac:dyDescent="0.5">
      <c r="B577" t="s">
        <v>291</v>
      </c>
      <c r="C577" s="17">
        <v>0.37398238412924001</v>
      </c>
      <c r="D577" s="17">
        <v>0.35165890946780798</v>
      </c>
      <c r="E577" s="17">
        <v>0.398149887824015</v>
      </c>
      <c r="F577" s="17"/>
      <c r="G577" s="17">
        <v>0.24227632386037501</v>
      </c>
      <c r="H577" s="17">
        <v>0.43306559904377301</v>
      </c>
      <c r="I577" s="17">
        <v>0.36765379197616899</v>
      </c>
      <c r="J577" s="17">
        <v>0.37040608066985098</v>
      </c>
      <c r="K577" s="17">
        <v>0.50048632521689596</v>
      </c>
      <c r="L577" s="17">
        <v>0.30796498532685002</v>
      </c>
      <c r="M577" s="17">
        <v>0.316501517199057</v>
      </c>
      <c r="N577" s="17">
        <v>0.20919105443813399</v>
      </c>
      <c r="O577" s="17">
        <v>0.33809996247852903</v>
      </c>
      <c r="P577" s="17">
        <v>0.51833897390688599</v>
      </c>
      <c r="Q577" s="17">
        <v>0.42247982534462802</v>
      </c>
      <c r="R577" s="17">
        <v>0.58712146980785596</v>
      </c>
      <c r="S577" s="17"/>
      <c r="T577" s="17">
        <v>0.33248411620563101</v>
      </c>
      <c r="U577" s="17">
        <v>0.364676587639511</v>
      </c>
      <c r="V577" s="17">
        <v>0.406998909233936</v>
      </c>
      <c r="W577" s="17">
        <v>0.39229704947551303</v>
      </c>
      <c r="X577" s="17"/>
      <c r="Y577" s="17">
        <v>0.15595906784660399</v>
      </c>
      <c r="Z577" s="17">
        <v>0.31052275204403601</v>
      </c>
      <c r="AA577" s="17">
        <v>0.32867699432652298</v>
      </c>
      <c r="AB577" s="17">
        <v>0.384915862014378</v>
      </c>
      <c r="AC577" s="17">
        <v>0.46045727283127702</v>
      </c>
      <c r="AD577" s="17">
        <v>0.514598855543416</v>
      </c>
      <c r="AE577" s="17"/>
      <c r="AF577" s="17">
        <v>0.49656970381843402</v>
      </c>
      <c r="AG577" s="17">
        <v>0.36997786181457398</v>
      </c>
      <c r="AH577" s="17">
        <v>0.33681873959544301</v>
      </c>
      <c r="AI577" s="17"/>
      <c r="AJ577" s="17">
        <v>0.342335741449666</v>
      </c>
      <c r="AK577" s="17">
        <v>0.33432569522650901</v>
      </c>
      <c r="AL577" s="17">
        <v>0.42629768127818102</v>
      </c>
      <c r="AM577" s="17"/>
      <c r="AN577" s="17">
        <v>0.39887242495213698</v>
      </c>
      <c r="AO577" s="17">
        <v>0.468626543157739</v>
      </c>
      <c r="AP577" s="17">
        <v>0.31128337851978</v>
      </c>
      <c r="AQ577" s="17">
        <v>0.34573701735712498</v>
      </c>
      <c r="AR577" s="17"/>
      <c r="AS577" s="17">
        <v>0.41502090984237799</v>
      </c>
      <c r="AT577" s="17">
        <v>0.47239954277669599</v>
      </c>
    </row>
    <row r="578" spans="2:46" x14ac:dyDescent="0.5">
      <c r="B578" t="s">
        <v>292</v>
      </c>
      <c r="C578" s="17">
        <v>0.37572897639233699</v>
      </c>
      <c r="D578" s="17">
        <v>0.38672054945310802</v>
      </c>
      <c r="E578" s="17">
        <v>0.36217682611984803</v>
      </c>
      <c r="F578" s="17"/>
      <c r="G578" s="17">
        <v>0.32664190602121601</v>
      </c>
      <c r="H578" s="17">
        <v>0.392293817742568</v>
      </c>
      <c r="I578" s="17">
        <v>0.34846800465974698</v>
      </c>
      <c r="J578" s="17">
        <v>0.366419801277659</v>
      </c>
      <c r="K578" s="17">
        <v>0.26460146585058397</v>
      </c>
      <c r="L578" s="17">
        <v>0.48742736233882</v>
      </c>
      <c r="M578" s="17">
        <v>0.42015767250901798</v>
      </c>
      <c r="N578" s="17">
        <v>0.58397963587131396</v>
      </c>
      <c r="O578" s="17">
        <v>0.43845681728410701</v>
      </c>
      <c r="P578" s="17">
        <v>0.34385003669144998</v>
      </c>
      <c r="Q578" s="17">
        <v>0.29306910997855401</v>
      </c>
      <c r="R578" s="17">
        <v>0.233063918133917</v>
      </c>
      <c r="S578" s="17"/>
      <c r="T578" s="17">
        <v>0.47179707919907199</v>
      </c>
      <c r="U578" s="17">
        <v>0.35514412544088397</v>
      </c>
      <c r="V578" s="17">
        <v>0.30325557951242799</v>
      </c>
      <c r="W578" s="17">
        <v>0.36212518678201999</v>
      </c>
      <c r="X578" s="17"/>
      <c r="Y578" s="17">
        <v>0.37191618299956097</v>
      </c>
      <c r="Z578" s="17">
        <v>0.31863898042448102</v>
      </c>
      <c r="AA578" s="17">
        <v>0.44589084145603702</v>
      </c>
      <c r="AB578" s="17">
        <v>0.37805720146171001</v>
      </c>
      <c r="AC578" s="17">
        <v>0.37102436687071499</v>
      </c>
      <c r="AD578" s="17">
        <v>0.37329458204611199</v>
      </c>
      <c r="AE578" s="17"/>
      <c r="AF578" s="17">
        <v>0.38145377353688298</v>
      </c>
      <c r="AG578" s="17">
        <v>0.37786986690337798</v>
      </c>
      <c r="AH578" s="17">
        <v>0.37382829591949202</v>
      </c>
      <c r="AI578" s="17"/>
      <c r="AJ578" s="17">
        <v>0.40900586983768</v>
      </c>
      <c r="AK578" s="17">
        <v>0.35854537303591699</v>
      </c>
      <c r="AL578" s="17">
        <v>0.34583610249925001</v>
      </c>
      <c r="AM578" s="17"/>
      <c r="AN578" s="17">
        <v>0.40691617670179597</v>
      </c>
      <c r="AO578" s="17">
        <v>0.20902896725200101</v>
      </c>
      <c r="AP578" s="17">
        <v>0.464433372285813</v>
      </c>
      <c r="AQ578" s="17">
        <v>0.348165132033323</v>
      </c>
      <c r="AR578" s="17"/>
      <c r="AS578" s="17">
        <v>0.37087246834489901</v>
      </c>
      <c r="AT578" s="17">
        <v>0.407930608744901</v>
      </c>
    </row>
    <row r="579" spans="2:46" x14ac:dyDescent="0.5">
      <c r="B579" t="s">
        <v>293</v>
      </c>
      <c r="C579" s="17">
        <v>0.13616247070304999</v>
      </c>
      <c r="D579" s="17">
        <v>0.15422517562350099</v>
      </c>
      <c r="E579" s="17">
        <v>0.118255187845224</v>
      </c>
      <c r="F579" s="17"/>
      <c r="G579" s="17">
        <v>0.25705665385440102</v>
      </c>
      <c r="H579" s="17">
        <v>8.7242904632581206E-2</v>
      </c>
      <c r="I579" s="17">
        <v>0.11672824688733401</v>
      </c>
      <c r="J579" s="17">
        <v>0.179646560509718</v>
      </c>
      <c r="K579" s="17">
        <v>0.177082962167946</v>
      </c>
      <c r="L579" s="17">
        <v>6.1528704424556303E-2</v>
      </c>
      <c r="M579" s="17">
        <v>0.101256623020092</v>
      </c>
      <c r="N579" s="17">
        <v>0.10133394350526601</v>
      </c>
      <c r="O579" s="17">
        <v>0.14162892097599</v>
      </c>
      <c r="P579" s="17">
        <v>0.102565769539557</v>
      </c>
      <c r="Q579" s="17">
        <v>8.0799128210841897E-2</v>
      </c>
      <c r="R579" s="17">
        <v>6.08895882716552E-2</v>
      </c>
      <c r="S579" s="17"/>
      <c r="T579" s="17">
        <v>0.11022306994882</v>
      </c>
      <c r="U579" s="17">
        <v>0.16851907068506</v>
      </c>
      <c r="V579" s="17">
        <v>0.16056485910492799</v>
      </c>
      <c r="W579" s="17">
        <v>0.108798140310246</v>
      </c>
      <c r="X579" s="17"/>
      <c r="Y579" s="17">
        <v>0.26471812236644099</v>
      </c>
      <c r="Z579" s="17">
        <v>0.231565095310346</v>
      </c>
      <c r="AA579" s="17">
        <v>9.0064595663127106E-2</v>
      </c>
      <c r="AB579" s="17">
        <v>5.9277797137699102E-2</v>
      </c>
      <c r="AC579" s="17">
        <v>0.104630998606834</v>
      </c>
      <c r="AD579" s="17">
        <v>9.8694238881708599E-2</v>
      </c>
      <c r="AE579" s="17"/>
      <c r="AF579" s="17">
        <v>0.11527151293427899</v>
      </c>
      <c r="AG579" s="17">
        <v>0.12893000792277301</v>
      </c>
      <c r="AH579" s="17">
        <v>0.14305729036547801</v>
      </c>
      <c r="AI579" s="17"/>
      <c r="AJ579" s="17">
        <v>0.140794772306847</v>
      </c>
      <c r="AK579" s="17">
        <v>0.179770918222415</v>
      </c>
      <c r="AL579" s="17">
        <v>0.11237911990832899</v>
      </c>
      <c r="AM579" s="17"/>
      <c r="AN579" s="17">
        <v>0.116955485178103</v>
      </c>
      <c r="AO579" s="17">
        <v>0.21806845081194201</v>
      </c>
      <c r="AP579" s="17">
        <v>0.10094361738716599</v>
      </c>
      <c r="AQ579" s="17">
        <v>0.145696051817996</v>
      </c>
      <c r="AR579" s="17"/>
      <c r="AS579" s="17">
        <v>0.161220591403193</v>
      </c>
      <c r="AT579" s="17">
        <v>9.0157410241346797E-2</v>
      </c>
    </row>
    <row r="580" spans="2:46" x14ac:dyDescent="0.5">
      <c r="B580" t="s">
        <v>294</v>
      </c>
      <c r="C580" s="17">
        <v>3.0811027028013499E-2</v>
      </c>
      <c r="D580" s="17">
        <v>2.2794632696757501E-2</v>
      </c>
      <c r="E580" s="17">
        <v>3.9101039499644698E-2</v>
      </c>
      <c r="F580" s="17"/>
      <c r="G580" s="17">
        <v>4.62230178726276E-2</v>
      </c>
      <c r="H580" s="17">
        <v>2.6229174015903901E-2</v>
      </c>
      <c r="I580" s="17">
        <v>4.6521968256912703E-2</v>
      </c>
      <c r="J580" s="17">
        <v>2.0438646108765699E-2</v>
      </c>
      <c r="K580" s="17">
        <v>0</v>
      </c>
      <c r="L580" s="17">
        <v>7.9011011449573607E-2</v>
      </c>
      <c r="M580" s="17">
        <v>5.9883861713786998E-2</v>
      </c>
      <c r="N580" s="17">
        <v>0</v>
      </c>
      <c r="O580" s="17">
        <v>0</v>
      </c>
      <c r="P580" s="17">
        <v>1.7768909532795699E-2</v>
      </c>
      <c r="Q580" s="17">
        <v>3.5869640964416097E-2</v>
      </c>
      <c r="R580" s="17">
        <v>6.0132107760769E-2</v>
      </c>
      <c r="S580" s="17"/>
      <c r="T580" s="17">
        <v>2.3672105879306599E-2</v>
      </c>
      <c r="U580" s="17">
        <v>2.41000961858359E-2</v>
      </c>
      <c r="V580" s="17">
        <v>4.8875756121277501E-2</v>
      </c>
      <c r="W580" s="17">
        <v>2.93592373967307E-2</v>
      </c>
      <c r="X580" s="17"/>
      <c r="Y580" s="17">
        <v>8.4608862969465098E-2</v>
      </c>
      <c r="Z580" s="17">
        <v>3.9978962410757303E-2</v>
      </c>
      <c r="AA580" s="17">
        <v>2.0457656260643799E-2</v>
      </c>
      <c r="AB580" s="17">
        <v>3.9471518391121001E-2</v>
      </c>
      <c r="AC580" s="17">
        <v>2.1198758023789899E-2</v>
      </c>
      <c r="AD580" s="17">
        <v>0</v>
      </c>
      <c r="AE580" s="17"/>
      <c r="AF580" s="17">
        <v>0</v>
      </c>
      <c r="AG580" s="17">
        <v>3.0250890850729701E-2</v>
      </c>
      <c r="AH580" s="17">
        <v>4.0262857263054799E-2</v>
      </c>
      <c r="AI580" s="17"/>
      <c r="AJ580" s="17">
        <v>2.90928875357142E-2</v>
      </c>
      <c r="AK580" s="17">
        <v>5.0185156620783003E-2</v>
      </c>
      <c r="AL580" s="17">
        <v>2.4468605184456701E-2</v>
      </c>
      <c r="AM580" s="17"/>
      <c r="AN580" s="17">
        <v>2.46533539757583E-2</v>
      </c>
      <c r="AO580" s="17">
        <v>3.5453485764743803E-2</v>
      </c>
      <c r="AP580" s="17">
        <v>4.9711795964809E-2</v>
      </c>
      <c r="AQ580" s="17">
        <v>3.4583205060394903E-2</v>
      </c>
      <c r="AR580" s="17"/>
      <c r="AS580" s="17">
        <v>0</v>
      </c>
      <c r="AT580" s="17">
        <v>0</v>
      </c>
    </row>
    <row r="581" spans="2:46" x14ac:dyDescent="0.5">
      <c r="B581" t="s">
        <v>295</v>
      </c>
      <c r="C581" s="17">
        <v>2.7143595333858701E-2</v>
      </c>
      <c r="D581" s="17">
        <v>2.4533173091885199E-2</v>
      </c>
      <c r="E581" s="17">
        <v>2.99073642503099E-2</v>
      </c>
      <c r="F581" s="17"/>
      <c r="G581" s="17">
        <v>4.6866326542182299E-2</v>
      </c>
      <c r="H581" s="17">
        <v>3.7161250520999799E-2</v>
      </c>
      <c r="I581" s="17">
        <v>2.3554299374163701E-2</v>
      </c>
      <c r="J581" s="17">
        <v>2.12840088100348E-2</v>
      </c>
      <c r="K581" s="17">
        <v>1.9451341038606799E-2</v>
      </c>
      <c r="L581" s="17">
        <v>0</v>
      </c>
      <c r="M581" s="17">
        <v>2.12269594069944E-2</v>
      </c>
      <c r="N581" s="17">
        <v>5.2645805397479498E-2</v>
      </c>
      <c r="O581" s="17">
        <v>1.16040157614454E-2</v>
      </c>
      <c r="P581" s="17">
        <v>1.7476310329311798E-2</v>
      </c>
      <c r="Q581" s="17">
        <v>8.9532640123868107E-2</v>
      </c>
      <c r="R581" s="17">
        <v>0</v>
      </c>
      <c r="S581" s="17"/>
      <c r="T581" s="17">
        <v>2.5043496613824101E-2</v>
      </c>
      <c r="U581" s="17">
        <v>1.8893651823564801E-2</v>
      </c>
      <c r="V581" s="17">
        <v>2.1426620344962701E-2</v>
      </c>
      <c r="W581" s="17">
        <v>4.4697512079333201E-2</v>
      </c>
      <c r="X581" s="17"/>
      <c r="Y581" s="17">
        <v>3.7067627638608602E-2</v>
      </c>
      <c r="Z581" s="17">
        <v>4.4728514469350597E-2</v>
      </c>
      <c r="AA581" s="17">
        <v>2.1256711399369101E-2</v>
      </c>
      <c r="AB581" s="17">
        <v>5.9033228606125698E-2</v>
      </c>
      <c r="AC581" s="17">
        <v>1.08012692365773E-2</v>
      </c>
      <c r="AD581" s="17">
        <v>0</v>
      </c>
      <c r="AE581" s="17"/>
      <c r="AF581" s="17">
        <v>0</v>
      </c>
      <c r="AG581" s="17">
        <v>3.0946775949529701E-2</v>
      </c>
      <c r="AH581" s="17">
        <v>3.5165560160715301E-2</v>
      </c>
      <c r="AI581" s="17"/>
      <c r="AJ581" s="17">
        <v>3.7252228584708398E-2</v>
      </c>
      <c r="AK581" s="17">
        <v>2.9344968440023999E-2</v>
      </c>
      <c r="AL581" s="17">
        <v>1.4897285235147301E-2</v>
      </c>
      <c r="AM581" s="17"/>
      <c r="AN581" s="17">
        <v>1.36819081175434E-2</v>
      </c>
      <c r="AO581" s="17">
        <v>3.4876723989636198E-2</v>
      </c>
      <c r="AP581" s="17">
        <v>5.3618847020845101E-2</v>
      </c>
      <c r="AQ581" s="17">
        <v>3.1343976708405899E-2</v>
      </c>
      <c r="AR581" s="17"/>
      <c r="AS581" s="17">
        <v>2.6523310339716701E-2</v>
      </c>
      <c r="AT581" s="17">
        <v>0</v>
      </c>
    </row>
    <row r="582" spans="2:46" x14ac:dyDescent="0.5">
      <c r="B582" t="s">
        <v>73</v>
      </c>
      <c r="C582" s="17">
        <v>5.6171546413501E-2</v>
      </c>
      <c r="D582" s="17">
        <v>6.0067559666940801E-2</v>
      </c>
      <c r="E582" s="17">
        <v>5.2409694460958299E-2</v>
      </c>
      <c r="F582" s="17"/>
      <c r="G582" s="17">
        <v>8.0935771849198104E-2</v>
      </c>
      <c r="H582" s="17">
        <v>2.4007254044174399E-2</v>
      </c>
      <c r="I582" s="17">
        <v>9.7073688845673495E-2</v>
      </c>
      <c r="J582" s="17">
        <v>4.1804902623970901E-2</v>
      </c>
      <c r="K582" s="17">
        <v>3.83779057259667E-2</v>
      </c>
      <c r="L582" s="17">
        <v>6.4067936460199801E-2</v>
      </c>
      <c r="M582" s="17">
        <v>8.0973366151051204E-2</v>
      </c>
      <c r="N582" s="17">
        <v>5.2849560787807198E-2</v>
      </c>
      <c r="O582" s="17">
        <v>7.0210283499928999E-2</v>
      </c>
      <c r="P582" s="17">
        <v>0</v>
      </c>
      <c r="Q582" s="17">
        <v>7.8249655377691907E-2</v>
      </c>
      <c r="R582" s="17">
        <v>5.87929160258025E-2</v>
      </c>
      <c r="S582" s="17"/>
      <c r="T582" s="17">
        <v>3.6780132153346197E-2</v>
      </c>
      <c r="U582" s="17">
        <v>6.8666468225143801E-2</v>
      </c>
      <c r="V582" s="17">
        <v>5.8878275682468298E-2</v>
      </c>
      <c r="W582" s="17">
        <v>6.2722873956156597E-2</v>
      </c>
      <c r="X582" s="17"/>
      <c r="Y582" s="17">
        <v>8.5730136179320598E-2</v>
      </c>
      <c r="Z582" s="17">
        <v>5.4565695341028703E-2</v>
      </c>
      <c r="AA582" s="17">
        <v>9.3653200894299293E-2</v>
      </c>
      <c r="AB582" s="17">
        <v>7.9244392388966703E-2</v>
      </c>
      <c r="AC582" s="17">
        <v>3.1887334430806297E-2</v>
      </c>
      <c r="AD582" s="17">
        <v>1.34123235287632E-2</v>
      </c>
      <c r="AE582" s="17"/>
      <c r="AF582" s="17">
        <v>6.7050097104034301E-3</v>
      </c>
      <c r="AG582" s="17">
        <v>6.2024596559015002E-2</v>
      </c>
      <c r="AH582" s="17">
        <v>7.0867256695817102E-2</v>
      </c>
      <c r="AI582" s="17"/>
      <c r="AJ582" s="17">
        <v>4.1518500285385E-2</v>
      </c>
      <c r="AK582" s="17">
        <v>4.7827888454351097E-2</v>
      </c>
      <c r="AL582" s="17">
        <v>7.6121205894635002E-2</v>
      </c>
      <c r="AM582" s="17"/>
      <c r="AN582" s="17">
        <v>3.8920651074661902E-2</v>
      </c>
      <c r="AO582" s="17">
        <v>3.3945829023936898E-2</v>
      </c>
      <c r="AP582" s="17">
        <v>2.00089888215867E-2</v>
      </c>
      <c r="AQ582" s="17">
        <v>9.4474617022755294E-2</v>
      </c>
      <c r="AR582" s="17"/>
      <c r="AS582" s="17">
        <v>2.6362720069813699E-2</v>
      </c>
      <c r="AT582" s="17">
        <v>2.9512438237055301E-2</v>
      </c>
    </row>
    <row r="583" spans="2:46" x14ac:dyDescent="0.5">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row>
    <row r="584" spans="2:46" x14ac:dyDescent="0.5">
      <c r="B584" s="6" t="s">
        <v>304</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row>
    <row r="585" spans="2:46" x14ac:dyDescent="0.5">
      <c r="B585" s="24" t="s">
        <v>143</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row>
    <row r="586" spans="2:46" x14ac:dyDescent="0.5">
      <c r="B586" t="s">
        <v>291</v>
      </c>
      <c r="C586" s="17">
        <v>0.367055998026869</v>
      </c>
      <c r="D586" s="17">
        <v>0.383092376723074</v>
      </c>
      <c r="E586" s="17">
        <v>0.354310477451317</v>
      </c>
      <c r="F586" s="17"/>
      <c r="G586" s="17">
        <v>0.27389002929161799</v>
      </c>
      <c r="H586" s="17">
        <v>0.2645136026023</v>
      </c>
      <c r="I586" s="17">
        <v>0.34296714626313601</v>
      </c>
      <c r="J586" s="17">
        <v>0.36498027279414602</v>
      </c>
      <c r="K586" s="17">
        <v>0.52954308359365598</v>
      </c>
      <c r="L586" s="17">
        <v>0.36827789602183603</v>
      </c>
      <c r="M586" s="17">
        <v>0.45764849979883698</v>
      </c>
      <c r="N586" s="17">
        <v>0.38092568001381599</v>
      </c>
      <c r="O586" s="17">
        <v>0.42057016231248701</v>
      </c>
      <c r="P586" s="17">
        <v>0.410313839431451</v>
      </c>
      <c r="Q586" s="17">
        <v>0.46367250518686198</v>
      </c>
      <c r="R586" s="17">
        <v>0.34751183455537199</v>
      </c>
      <c r="S586" s="17"/>
      <c r="T586" s="17">
        <v>0.32826964955187299</v>
      </c>
      <c r="U586" s="17">
        <v>0.40579236662541801</v>
      </c>
      <c r="V586" s="17">
        <v>0.34864964883313898</v>
      </c>
      <c r="W586" s="17">
        <v>0.38236590083627803</v>
      </c>
      <c r="X586" s="17"/>
      <c r="Y586" s="17">
        <v>0.169079256985258</v>
      </c>
      <c r="Z586" s="17">
        <v>0.25157419723492402</v>
      </c>
      <c r="AA586" s="17">
        <v>0.25089431440883397</v>
      </c>
      <c r="AB586" s="17">
        <v>0.36541126123116502</v>
      </c>
      <c r="AC586" s="17">
        <v>0.53597249101525202</v>
      </c>
      <c r="AD586" s="17">
        <v>0.56854737044261805</v>
      </c>
      <c r="AE586" s="17"/>
      <c r="AF586" s="17">
        <v>0.62911385742417503</v>
      </c>
      <c r="AG586" s="17">
        <v>0.43817917743347201</v>
      </c>
      <c r="AH586" s="17">
        <v>0.28693879670804201</v>
      </c>
      <c r="AI586" s="17"/>
      <c r="AJ586" s="17">
        <v>0.28389208365440799</v>
      </c>
      <c r="AK586" s="17">
        <v>0.34836418923398899</v>
      </c>
      <c r="AL586" s="17">
        <v>0.487786681655131</v>
      </c>
      <c r="AM586" s="17"/>
      <c r="AN586" s="17">
        <v>0.395434393341902</v>
      </c>
      <c r="AO586" s="17">
        <v>0.37749645532345499</v>
      </c>
      <c r="AP586" s="17">
        <v>0.44396803829600701</v>
      </c>
      <c r="AQ586" s="17">
        <v>0.31725152176504701</v>
      </c>
      <c r="AR586" s="17"/>
      <c r="AS586" s="17">
        <v>0.478432335311472</v>
      </c>
      <c r="AT586" s="17">
        <v>0.48728859907348099</v>
      </c>
    </row>
    <row r="587" spans="2:46" x14ac:dyDescent="0.5">
      <c r="B587" t="s">
        <v>292</v>
      </c>
      <c r="C587" s="17">
        <v>0.33137542361308597</v>
      </c>
      <c r="D587" s="17">
        <v>0.331637764360733</v>
      </c>
      <c r="E587" s="17">
        <v>0.32911371821178997</v>
      </c>
      <c r="F587" s="17"/>
      <c r="G587" s="17">
        <v>0.296953479972555</v>
      </c>
      <c r="H587" s="17">
        <v>0.43125476960703402</v>
      </c>
      <c r="I587" s="17">
        <v>0.42769839487073902</v>
      </c>
      <c r="J587" s="17">
        <v>0.35396586599185298</v>
      </c>
      <c r="K587" s="17">
        <v>0.22383733010975501</v>
      </c>
      <c r="L587" s="17">
        <v>0.29070645416053398</v>
      </c>
      <c r="M587" s="17">
        <v>0.21273402041120401</v>
      </c>
      <c r="N587" s="17">
        <v>0.411637439128134</v>
      </c>
      <c r="O587" s="17">
        <v>0.30538473883466399</v>
      </c>
      <c r="P587" s="17">
        <v>0.243555320393223</v>
      </c>
      <c r="Q587" s="17">
        <v>0.32412853547790299</v>
      </c>
      <c r="R587" s="17">
        <v>0.437502905316065</v>
      </c>
      <c r="S587" s="17"/>
      <c r="T587" s="17">
        <v>0.39831444425537998</v>
      </c>
      <c r="U587" s="17">
        <v>0.336796418564764</v>
      </c>
      <c r="V587" s="17">
        <v>0.34006579286274102</v>
      </c>
      <c r="W587" s="17">
        <v>0.23971901418092501</v>
      </c>
      <c r="X587" s="17"/>
      <c r="Y587" s="17">
        <v>0.28805870424923402</v>
      </c>
      <c r="Z587" s="17">
        <v>0.32460736605810903</v>
      </c>
      <c r="AA587" s="17">
        <v>0.30009706724569102</v>
      </c>
      <c r="AB587" s="17">
        <v>0.34954163029044599</v>
      </c>
      <c r="AC587" s="17">
        <v>0.36013396602658698</v>
      </c>
      <c r="AD587" s="17">
        <v>0.35652091191213098</v>
      </c>
      <c r="AE587" s="17"/>
      <c r="AF587" s="17">
        <v>0.28717505669955601</v>
      </c>
      <c r="AG587" s="17">
        <v>0.42628954778565098</v>
      </c>
      <c r="AH587" s="17">
        <v>0.33796630204220501</v>
      </c>
      <c r="AI587" s="17"/>
      <c r="AJ587" s="17">
        <v>0.37434457623932399</v>
      </c>
      <c r="AK587" s="17">
        <v>0.34721913213630301</v>
      </c>
      <c r="AL587" s="17">
        <v>0.26642837539375602</v>
      </c>
      <c r="AM587" s="17"/>
      <c r="AN587" s="17">
        <v>0.32840024397459999</v>
      </c>
      <c r="AO587" s="17">
        <v>0.35709042014275399</v>
      </c>
      <c r="AP587" s="17">
        <v>0.389223025498385</v>
      </c>
      <c r="AQ587" s="17">
        <v>0.27998049599970698</v>
      </c>
      <c r="AR587" s="17"/>
      <c r="AS587" s="17">
        <v>0.28201937952802503</v>
      </c>
      <c r="AT587" s="17">
        <v>0.35188632927048102</v>
      </c>
    </row>
    <row r="588" spans="2:46" x14ac:dyDescent="0.5">
      <c r="B588" t="s">
        <v>293</v>
      </c>
      <c r="C588" s="17">
        <v>0.14735749541260901</v>
      </c>
      <c r="D588" s="17">
        <v>0.16025463333273801</v>
      </c>
      <c r="E588" s="17">
        <v>0.13665704815781801</v>
      </c>
      <c r="F588" s="17"/>
      <c r="G588" s="17">
        <v>0.23686531738303601</v>
      </c>
      <c r="H588" s="17">
        <v>0.144528568513457</v>
      </c>
      <c r="I588" s="17">
        <v>8.7003707668635397E-2</v>
      </c>
      <c r="J588" s="17">
        <v>0.204142413236794</v>
      </c>
      <c r="K588" s="17">
        <v>0.119052718108648</v>
      </c>
      <c r="L588" s="17">
        <v>0.15599570746022401</v>
      </c>
      <c r="M588" s="17">
        <v>0.10971387447910599</v>
      </c>
      <c r="N588" s="17">
        <v>7.2388687061945803E-2</v>
      </c>
      <c r="O588" s="17">
        <v>0.160011892850664</v>
      </c>
      <c r="P588" s="17">
        <v>0.132644250836436</v>
      </c>
      <c r="Q588" s="17">
        <v>0</v>
      </c>
      <c r="R588" s="17">
        <v>0.17069824161543801</v>
      </c>
      <c r="S588" s="17"/>
      <c r="T588" s="17">
        <v>0.16891976515711499</v>
      </c>
      <c r="U588" s="17">
        <v>0.12259987460987</v>
      </c>
      <c r="V588" s="17">
        <v>0.179357115470995</v>
      </c>
      <c r="W588" s="17">
        <v>0.13158232649149601</v>
      </c>
      <c r="X588" s="17"/>
      <c r="Y588" s="17">
        <v>0.29056100010671998</v>
      </c>
      <c r="Z588" s="17">
        <v>0.223548017168299</v>
      </c>
      <c r="AA588" s="17">
        <v>0.22631023910551001</v>
      </c>
      <c r="AB588" s="17">
        <v>0.105871927186809</v>
      </c>
      <c r="AC588" s="17">
        <v>3.5351834811014698E-2</v>
      </c>
      <c r="AD588" s="17">
        <v>3.71688115437021E-2</v>
      </c>
      <c r="AE588" s="17"/>
      <c r="AF588" s="17">
        <v>4.5453701461244202E-2</v>
      </c>
      <c r="AG588" s="17">
        <v>6.9120077973672603E-2</v>
      </c>
      <c r="AH588" s="17">
        <v>0.181786838072999</v>
      </c>
      <c r="AI588" s="17"/>
      <c r="AJ588" s="17">
        <v>0.18244088722025101</v>
      </c>
      <c r="AK588" s="17">
        <v>0.12130446776296699</v>
      </c>
      <c r="AL588" s="17">
        <v>0.110514434283514</v>
      </c>
      <c r="AM588" s="17"/>
      <c r="AN588" s="17">
        <v>0.14943070707796199</v>
      </c>
      <c r="AO588" s="17">
        <v>0.14119756154806801</v>
      </c>
      <c r="AP588" s="17">
        <v>9.5508178092184801E-2</v>
      </c>
      <c r="AQ588" s="17">
        <v>0.15047750942978</v>
      </c>
      <c r="AR588" s="17"/>
      <c r="AS588" s="17">
        <v>0.10177332792041401</v>
      </c>
      <c r="AT588" s="17">
        <v>3.2483033003114198E-2</v>
      </c>
    </row>
    <row r="589" spans="2:46" x14ac:dyDescent="0.5">
      <c r="B589" t="s">
        <v>294</v>
      </c>
      <c r="C589" s="17">
        <v>5.9495142890482702E-2</v>
      </c>
      <c r="D589" s="17">
        <v>6.0030632692947401E-2</v>
      </c>
      <c r="E589" s="17">
        <v>5.9213309546188302E-2</v>
      </c>
      <c r="F589" s="17"/>
      <c r="G589" s="17">
        <v>0.109448601612116</v>
      </c>
      <c r="H589" s="17">
        <v>4.6505810925406003E-2</v>
      </c>
      <c r="I589" s="17">
        <v>5.2161127290041402E-2</v>
      </c>
      <c r="J589" s="17">
        <v>1.53636666976009E-2</v>
      </c>
      <c r="K589" s="17">
        <v>2.6162379772738598E-2</v>
      </c>
      <c r="L589" s="17">
        <v>7.2967062609332695E-2</v>
      </c>
      <c r="M589" s="17">
        <v>2.2457616490189701E-2</v>
      </c>
      <c r="N589" s="17">
        <v>0.10087236196718601</v>
      </c>
      <c r="O589" s="17">
        <v>3.1605787585856103E-2</v>
      </c>
      <c r="P589" s="17">
        <v>0.10679467313058801</v>
      </c>
      <c r="Q589" s="17">
        <v>0.159217788820011</v>
      </c>
      <c r="R589" s="17">
        <v>0</v>
      </c>
      <c r="S589" s="17"/>
      <c r="T589" s="17">
        <v>3.5520451978702898E-2</v>
      </c>
      <c r="U589" s="17">
        <v>4.8426408633362797E-2</v>
      </c>
      <c r="V589" s="17">
        <v>5.5736308349955001E-2</v>
      </c>
      <c r="W589" s="17">
        <v>0.100478809259488</v>
      </c>
      <c r="X589" s="17"/>
      <c r="Y589" s="17">
        <v>0.126432979855887</v>
      </c>
      <c r="Z589" s="17">
        <v>0.106893171426474</v>
      </c>
      <c r="AA589" s="17">
        <v>7.2053429804444805E-2</v>
      </c>
      <c r="AB589" s="17">
        <v>4.9060062411269797E-2</v>
      </c>
      <c r="AC589" s="17">
        <v>2.2812190578268901E-2</v>
      </c>
      <c r="AD589" s="17">
        <v>0</v>
      </c>
      <c r="AE589" s="17"/>
      <c r="AF589" s="17">
        <v>7.6115023274551602E-3</v>
      </c>
      <c r="AG589" s="17">
        <v>0</v>
      </c>
      <c r="AH589" s="17">
        <v>7.8297626648481194E-2</v>
      </c>
      <c r="AI589" s="17"/>
      <c r="AJ589" s="17">
        <v>6.5417887577400594E-2</v>
      </c>
      <c r="AK589" s="17">
        <v>9.3951604881577E-2</v>
      </c>
      <c r="AL589" s="17">
        <v>3.7146298475272697E-2</v>
      </c>
      <c r="AM589" s="17"/>
      <c r="AN589" s="17">
        <v>5.6746767896615299E-2</v>
      </c>
      <c r="AO589" s="17">
        <v>5.2779148977882898E-2</v>
      </c>
      <c r="AP589" s="17">
        <v>1.18491240234206E-2</v>
      </c>
      <c r="AQ589" s="17">
        <v>9.5880462094142693E-2</v>
      </c>
      <c r="AR589" s="17"/>
      <c r="AS589" s="17">
        <v>6.7839077238029802E-2</v>
      </c>
      <c r="AT589" s="17">
        <v>3.1837311529489598E-2</v>
      </c>
    </row>
    <row r="590" spans="2:46" x14ac:dyDescent="0.5">
      <c r="B590" t="s">
        <v>295</v>
      </c>
      <c r="C590" s="17">
        <v>1.8022957154143399E-2</v>
      </c>
      <c r="D590" s="17">
        <v>1.75064784991645E-2</v>
      </c>
      <c r="E590" s="17">
        <v>1.8524278745389599E-2</v>
      </c>
      <c r="F590" s="17"/>
      <c r="G590" s="17">
        <v>3.5569693970849199E-2</v>
      </c>
      <c r="H590" s="17">
        <v>0</v>
      </c>
      <c r="I590" s="17">
        <v>0</v>
      </c>
      <c r="J590" s="17">
        <v>0</v>
      </c>
      <c r="K590" s="17">
        <v>0</v>
      </c>
      <c r="L590" s="17">
        <v>4.5351992638377997E-2</v>
      </c>
      <c r="M590" s="17">
        <v>4.2294230432184797E-2</v>
      </c>
      <c r="N590" s="17">
        <v>3.4175831828917397E-2</v>
      </c>
      <c r="O590" s="17">
        <v>1.66926552387449E-2</v>
      </c>
      <c r="P590" s="17">
        <v>4.1652109923274998E-2</v>
      </c>
      <c r="Q590" s="17">
        <v>0</v>
      </c>
      <c r="R590" s="17">
        <v>0</v>
      </c>
      <c r="S590" s="17"/>
      <c r="T590" s="17">
        <v>5.6466205957589602E-3</v>
      </c>
      <c r="U590" s="17">
        <v>1.7939547987391401E-2</v>
      </c>
      <c r="V590" s="17">
        <v>1.9106364800377602E-2</v>
      </c>
      <c r="W590" s="17">
        <v>3.1238949941564099E-2</v>
      </c>
      <c r="X590" s="17"/>
      <c r="Y590" s="17">
        <v>3.4344657228223302E-2</v>
      </c>
      <c r="Z590" s="17">
        <v>1.0126623874817201E-2</v>
      </c>
      <c r="AA590" s="17">
        <v>3.9282256736286499E-2</v>
      </c>
      <c r="AB590" s="17">
        <v>1.9639559989191601E-2</v>
      </c>
      <c r="AC590" s="17">
        <v>0</v>
      </c>
      <c r="AD590" s="17">
        <v>7.8821145481161401E-3</v>
      </c>
      <c r="AE590" s="17"/>
      <c r="AF590" s="17">
        <v>0</v>
      </c>
      <c r="AG590" s="17">
        <v>3.3802630889306802E-2</v>
      </c>
      <c r="AH590" s="17">
        <v>2.2194583406245E-2</v>
      </c>
      <c r="AI590" s="17"/>
      <c r="AJ590" s="17">
        <v>2.9877656346245E-2</v>
      </c>
      <c r="AK590" s="17">
        <v>1.1287206548176099E-2</v>
      </c>
      <c r="AL590" s="17">
        <v>4.7153872535981196E-3</v>
      </c>
      <c r="AM590" s="17"/>
      <c r="AN590" s="17">
        <v>1.23486250517127E-2</v>
      </c>
      <c r="AO590" s="17">
        <v>2.3394529923998399E-2</v>
      </c>
      <c r="AP590" s="17">
        <v>3.5643881363775297E-2</v>
      </c>
      <c r="AQ590" s="17">
        <v>2.2440220805630601E-2</v>
      </c>
      <c r="AR590" s="17"/>
      <c r="AS590" s="17">
        <v>0</v>
      </c>
      <c r="AT590" s="17">
        <v>0</v>
      </c>
    </row>
    <row r="591" spans="2:46" x14ac:dyDescent="0.5">
      <c r="B591" t="s">
        <v>73</v>
      </c>
      <c r="C591" s="17">
        <v>7.6692982902809903E-2</v>
      </c>
      <c r="D591" s="17">
        <v>4.7478114391343501E-2</v>
      </c>
      <c r="E591" s="17">
        <v>0.102181167887497</v>
      </c>
      <c r="F591" s="17"/>
      <c r="G591" s="17">
        <v>4.7272877769825597E-2</v>
      </c>
      <c r="H591" s="17">
        <v>0.113197248351804</v>
      </c>
      <c r="I591" s="17">
        <v>9.0169623907448093E-2</v>
      </c>
      <c r="J591" s="17">
        <v>6.1547781279606903E-2</v>
      </c>
      <c r="K591" s="17">
        <v>0.101404488415202</v>
      </c>
      <c r="L591" s="17">
        <v>6.6700887109694407E-2</v>
      </c>
      <c r="M591" s="17">
        <v>0.155151758388479</v>
      </c>
      <c r="N591" s="17">
        <v>0</v>
      </c>
      <c r="O591" s="17">
        <v>6.5734763177583699E-2</v>
      </c>
      <c r="P591" s="17">
        <v>6.5039806285026397E-2</v>
      </c>
      <c r="Q591" s="17">
        <v>5.29811705152234E-2</v>
      </c>
      <c r="R591" s="17">
        <v>4.4287018513125602E-2</v>
      </c>
      <c r="S591" s="17"/>
      <c r="T591" s="17">
        <v>6.3329068461169799E-2</v>
      </c>
      <c r="U591" s="17">
        <v>6.8445383579194302E-2</v>
      </c>
      <c r="V591" s="17">
        <v>5.7084769682792698E-2</v>
      </c>
      <c r="W591" s="17">
        <v>0.114614999290249</v>
      </c>
      <c r="X591" s="17"/>
      <c r="Y591" s="17">
        <v>9.1523401574677601E-2</v>
      </c>
      <c r="Z591" s="17">
        <v>8.3250624237377197E-2</v>
      </c>
      <c r="AA591" s="17">
        <v>0.111362692699234</v>
      </c>
      <c r="AB591" s="17">
        <v>0.110475558891118</v>
      </c>
      <c r="AC591" s="17">
        <v>4.5729517568877297E-2</v>
      </c>
      <c r="AD591" s="17">
        <v>2.98807915534329E-2</v>
      </c>
      <c r="AE591" s="17"/>
      <c r="AF591" s="17">
        <v>3.0645882087569201E-2</v>
      </c>
      <c r="AG591" s="17">
        <v>3.2608565917897202E-2</v>
      </c>
      <c r="AH591" s="17">
        <v>9.2815853122028794E-2</v>
      </c>
      <c r="AI591" s="17"/>
      <c r="AJ591" s="17">
        <v>6.4026908962371801E-2</v>
      </c>
      <c r="AK591" s="17">
        <v>7.7873399436988303E-2</v>
      </c>
      <c r="AL591" s="17">
        <v>9.3408822938728306E-2</v>
      </c>
      <c r="AM591" s="17"/>
      <c r="AN591" s="17">
        <v>5.76392626572085E-2</v>
      </c>
      <c r="AO591" s="17">
        <v>4.8041884083842301E-2</v>
      </c>
      <c r="AP591" s="17">
        <v>2.3807752726227299E-2</v>
      </c>
      <c r="AQ591" s="17">
        <v>0.133969789905692</v>
      </c>
      <c r="AR591" s="17"/>
      <c r="AS591" s="17">
        <v>6.9935880002059095E-2</v>
      </c>
      <c r="AT591" s="17">
        <v>9.65047271234344E-2</v>
      </c>
    </row>
    <row r="592" spans="2:46" x14ac:dyDescent="0.5">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row>
    <row r="593" spans="2:46" x14ac:dyDescent="0.5">
      <c r="B593" s="6" t="s">
        <v>305</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row>
    <row r="594" spans="2:46" x14ac:dyDescent="0.5">
      <c r="B594" s="24" t="s">
        <v>143</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row>
    <row r="595" spans="2:46" x14ac:dyDescent="0.5">
      <c r="B595" t="s">
        <v>291</v>
      </c>
      <c r="C595" s="17">
        <v>0.42822214691154298</v>
      </c>
      <c r="D595" s="17">
        <v>0.44665962699933298</v>
      </c>
      <c r="E595" s="17">
        <v>0.40812506999355402</v>
      </c>
      <c r="F595" s="17"/>
      <c r="G595" s="17">
        <v>0.29255076331490798</v>
      </c>
      <c r="H595" s="17">
        <v>0.356550573800126</v>
      </c>
      <c r="I595" s="17">
        <v>0.46982787542433702</v>
      </c>
      <c r="J595" s="17">
        <v>0.47112424339883602</v>
      </c>
      <c r="K595" s="17">
        <v>0.45278609828433197</v>
      </c>
      <c r="L595" s="17">
        <v>0.396659225505962</v>
      </c>
      <c r="M595" s="17">
        <v>0.53827811906084699</v>
      </c>
      <c r="N595" s="17">
        <v>0.47972658405422902</v>
      </c>
      <c r="O595" s="17">
        <v>0.45217200931171098</v>
      </c>
      <c r="P595" s="17">
        <v>0.535331930630775</v>
      </c>
      <c r="Q595" s="17">
        <v>0.43955455127792098</v>
      </c>
      <c r="R595" s="17">
        <v>0.38528950713289101</v>
      </c>
      <c r="S595" s="17"/>
      <c r="T595" s="17">
        <v>0.43189042749351098</v>
      </c>
      <c r="U595" s="17">
        <v>0.43460311776294802</v>
      </c>
      <c r="V595" s="17">
        <v>0.37407880967993801</v>
      </c>
      <c r="W595" s="17">
        <v>0.47108744467632402</v>
      </c>
      <c r="X595" s="17"/>
      <c r="Y595" s="17">
        <v>0.239534994253366</v>
      </c>
      <c r="Z595" s="17">
        <v>0.21791133315844</v>
      </c>
      <c r="AA595" s="17">
        <v>0.30945187832667398</v>
      </c>
      <c r="AB595" s="17">
        <v>0.44781256266049202</v>
      </c>
      <c r="AC595" s="17">
        <v>0.703605359333216</v>
      </c>
      <c r="AD595" s="17">
        <v>0.64088096043723297</v>
      </c>
      <c r="AE595" s="17"/>
      <c r="AF595" s="17">
        <v>0.62689300276593996</v>
      </c>
      <c r="AG595" s="17">
        <v>0.61130426891249301</v>
      </c>
      <c r="AH595" s="17">
        <v>0.36069673735341601</v>
      </c>
      <c r="AI595" s="17"/>
      <c r="AJ595" s="17">
        <v>0.37766772364442702</v>
      </c>
      <c r="AK595" s="17">
        <v>0.346390474651466</v>
      </c>
      <c r="AL595" s="17">
        <v>0.53786052195573597</v>
      </c>
      <c r="AM595" s="17"/>
      <c r="AN595" s="17">
        <v>0.45053650240724602</v>
      </c>
      <c r="AO595" s="17">
        <v>0.444075151871548</v>
      </c>
      <c r="AP595" s="17">
        <v>0.46308782742573301</v>
      </c>
      <c r="AQ595" s="17">
        <v>0.35711067503063898</v>
      </c>
      <c r="AR595" s="17"/>
      <c r="AS595" s="17">
        <v>0.51873495502448097</v>
      </c>
      <c r="AT595" s="17">
        <v>0.58581700990408503</v>
      </c>
    </row>
    <row r="596" spans="2:46" x14ac:dyDescent="0.5">
      <c r="B596" t="s">
        <v>292</v>
      </c>
      <c r="C596" s="17">
        <v>0.30676399868892301</v>
      </c>
      <c r="D596" s="17">
        <v>0.31566057378162399</v>
      </c>
      <c r="E596" s="17">
        <v>0.297066623934166</v>
      </c>
      <c r="F596" s="17"/>
      <c r="G596" s="17">
        <v>0.32637714235801502</v>
      </c>
      <c r="H596" s="17">
        <v>0.36220207198448301</v>
      </c>
      <c r="I596" s="17">
        <v>0.30898815212738401</v>
      </c>
      <c r="J596" s="17">
        <v>0.326548063171892</v>
      </c>
      <c r="K596" s="17">
        <v>0.270764410736823</v>
      </c>
      <c r="L596" s="17">
        <v>0.33719554554907399</v>
      </c>
      <c r="M596" s="17">
        <v>0.17125459265881199</v>
      </c>
      <c r="N596" s="17">
        <v>0.16417465880139201</v>
      </c>
      <c r="O596" s="17">
        <v>0.32545701875072602</v>
      </c>
      <c r="P596" s="17">
        <v>0.19267847737663801</v>
      </c>
      <c r="Q596" s="17">
        <v>0.42154998230699298</v>
      </c>
      <c r="R596" s="17">
        <v>0.55783574823038795</v>
      </c>
      <c r="S596" s="17"/>
      <c r="T596" s="17">
        <v>0.32970994584320901</v>
      </c>
      <c r="U596" s="17">
        <v>0.26746690594794797</v>
      </c>
      <c r="V596" s="17">
        <v>0.35019188344088198</v>
      </c>
      <c r="W596" s="17">
        <v>0.27867961655854001</v>
      </c>
      <c r="X596" s="17"/>
      <c r="Y596" s="17">
        <v>0.362637017804044</v>
      </c>
      <c r="Z596" s="17">
        <v>0.370439853308346</v>
      </c>
      <c r="AA596" s="17">
        <v>0.36608438294816398</v>
      </c>
      <c r="AB596" s="17">
        <v>0.311899450228459</v>
      </c>
      <c r="AC596" s="17">
        <v>0.130451245316133</v>
      </c>
      <c r="AD596" s="17">
        <v>0.28009534396972802</v>
      </c>
      <c r="AE596" s="17"/>
      <c r="AF596" s="17">
        <v>0.25861467526680398</v>
      </c>
      <c r="AG596" s="17">
        <v>0.19106072842140101</v>
      </c>
      <c r="AH596" s="17">
        <v>0.32803199053622001</v>
      </c>
      <c r="AI596" s="17"/>
      <c r="AJ596" s="17">
        <v>0.34020723376487</v>
      </c>
      <c r="AK596" s="17">
        <v>0.28992060433889799</v>
      </c>
      <c r="AL596" s="17">
        <v>0.27171936441840999</v>
      </c>
      <c r="AM596" s="17"/>
      <c r="AN596" s="17">
        <v>0.29722292819064899</v>
      </c>
      <c r="AO596" s="17">
        <v>0.2247942397904</v>
      </c>
      <c r="AP596" s="17">
        <v>0.37617318834851399</v>
      </c>
      <c r="AQ596" s="17">
        <v>0.32857076731554202</v>
      </c>
      <c r="AR596" s="17"/>
      <c r="AS596" s="17">
        <v>0.36503102393599102</v>
      </c>
      <c r="AT596" s="17">
        <v>0.24727232181474501</v>
      </c>
    </row>
    <row r="597" spans="2:46" x14ac:dyDescent="0.5">
      <c r="B597" t="s">
        <v>293</v>
      </c>
      <c r="C597" s="17">
        <v>0.14291630820431001</v>
      </c>
      <c r="D597" s="17">
        <v>0.127113435384062</v>
      </c>
      <c r="E597" s="17">
        <v>0.16014163124636999</v>
      </c>
      <c r="F597" s="17"/>
      <c r="G597" s="17">
        <v>0.231105278702186</v>
      </c>
      <c r="H597" s="17">
        <v>0.113659858644529</v>
      </c>
      <c r="I597" s="17">
        <v>0.116067509466108</v>
      </c>
      <c r="J597" s="17">
        <v>9.9175244124769996E-2</v>
      </c>
      <c r="K597" s="17">
        <v>0.13017787230746999</v>
      </c>
      <c r="L597" s="17">
        <v>0.13773809413759</v>
      </c>
      <c r="M597" s="17">
        <v>0.175190963520965</v>
      </c>
      <c r="N597" s="17">
        <v>0.15997254921561299</v>
      </c>
      <c r="O597" s="17">
        <v>0.16723979634866801</v>
      </c>
      <c r="P597" s="17">
        <v>9.1647745765398497E-2</v>
      </c>
      <c r="Q597" s="17">
        <v>0.13889546641508599</v>
      </c>
      <c r="R597" s="17">
        <v>5.6874744636721201E-2</v>
      </c>
      <c r="S597" s="17"/>
      <c r="T597" s="17">
        <v>0.12846937495055299</v>
      </c>
      <c r="U597" s="17">
        <v>0.16881467426534699</v>
      </c>
      <c r="V597" s="17">
        <v>0.193285716860392</v>
      </c>
      <c r="W597" s="17">
        <v>7.1194415622447299E-2</v>
      </c>
      <c r="X597" s="17"/>
      <c r="Y597" s="17">
        <v>0.23780398180869899</v>
      </c>
      <c r="Z597" s="17">
        <v>0.215864386841395</v>
      </c>
      <c r="AA597" s="17">
        <v>0.15588821238330999</v>
      </c>
      <c r="AB597" s="17">
        <v>0.12092344505427</v>
      </c>
      <c r="AC597" s="17">
        <v>0.121538314751145</v>
      </c>
      <c r="AD597" s="17">
        <v>3.1508991457003498E-2</v>
      </c>
      <c r="AE597" s="17"/>
      <c r="AF597" s="17">
        <v>6.1145098345349799E-2</v>
      </c>
      <c r="AG597" s="17">
        <v>0.135745547454039</v>
      </c>
      <c r="AH597" s="17">
        <v>0.166022811727322</v>
      </c>
      <c r="AI597" s="17"/>
      <c r="AJ597" s="17">
        <v>0.173472740049326</v>
      </c>
      <c r="AK597" s="17">
        <v>0.179633540744113</v>
      </c>
      <c r="AL597" s="17">
        <v>8.3378288023879699E-2</v>
      </c>
      <c r="AM597" s="17"/>
      <c r="AN597" s="17">
        <v>0.13560498747834701</v>
      </c>
      <c r="AO597" s="17">
        <v>0.22412313898952499</v>
      </c>
      <c r="AP597" s="17">
        <v>0.116778807771872</v>
      </c>
      <c r="AQ597" s="17">
        <v>0.14430478426941001</v>
      </c>
      <c r="AR597" s="17"/>
      <c r="AS597" s="17">
        <v>3.8430760884023203E-2</v>
      </c>
      <c r="AT597" s="17">
        <v>0.16691066828116999</v>
      </c>
    </row>
    <row r="598" spans="2:46" x14ac:dyDescent="0.5">
      <c r="B598" t="s">
        <v>294</v>
      </c>
      <c r="C598" s="17">
        <v>4.2565347254378501E-2</v>
      </c>
      <c r="D598" s="17">
        <v>4.7292589275105601E-2</v>
      </c>
      <c r="E598" s="17">
        <v>3.7412596116579398E-2</v>
      </c>
      <c r="F598" s="17"/>
      <c r="G598" s="17">
        <v>4.3571672902180801E-2</v>
      </c>
      <c r="H598" s="17">
        <v>7.1692573620551606E-2</v>
      </c>
      <c r="I598" s="17">
        <v>6.4256575589590303E-2</v>
      </c>
      <c r="J598" s="17">
        <v>3.5132568904925998E-2</v>
      </c>
      <c r="K598" s="17">
        <v>6.7429510524233197E-2</v>
      </c>
      <c r="L598" s="17">
        <v>3.24422560542195E-2</v>
      </c>
      <c r="M598" s="17">
        <v>3.8620577300271401E-2</v>
      </c>
      <c r="N598" s="17">
        <v>7.9249664883630597E-2</v>
      </c>
      <c r="O598" s="17">
        <v>1.93779278634869E-2</v>
      </c>
      <c r="P598" s="17">
        <v>3.5089933203019598E-2</v>
      </c>
      <c r="Q598" s="17">
        <v>0</v>
      </c>
      <c r="R598" s="17">
        <v>0</v>
      </c>
      <c r="S598" s="17"/>
      <c r="T598" s="17">
        <v>5.2635621766644103E-2</v>
      </c>
      <c r="U598" s="17">
        <v>2.3178351444387402E-2</v>
      </c>
      <c r="V598" s="17">
        <v>3.2080280766134402E-2</v>
      </c>
      <c r="W598" s="17">
        <v>6.6956472492229704E-2</v>
      </c>
      <c r="X598" s="17"/>
      <c r="Y598" s="17">
        <v>7.9989225484480606E-2</v>
      </c>
      <c r="Z598" s="17">
        <v>8.1346456721898094E-2</v>
      </c>
      <c r="AA598" s="17">
        <v>5.0493558093235497E-2</v>
      </c>
      <c r="AB598" s="17">
        <v>4.0314241756928E-2</v>
      </c>
      <c r="AC598" s="17">
        <v>0</v>
      </c>
      <c r="AD598" s="17">
        <v>7.8485018291460998E-3</v>
      </c>
      <c r="AE598" s="17"/>
      <c r="AF598" s="17">
        <v>1.5638070582803899E-2</v>
      </c>
      <c r="AG598" s="17">
        <v>3.1495758647677202E-2</v>
      </c>
      <c r="AH598" s="17">
        <v>5.07728508470323E-2</v>
      </c>
      <c r="AI598" s="17"/>
      <c r="AJ598" s="17">
        <v>3.6129337879109803E-2</v>
      </c>
      <c r="AK598" s="17">
        <v>7.7596147277796207E-2</v>
      </c>
      <c r="AL598" s="17">
        <v>3.25210500411722E-2</v>
      </c>
      <c r="AM598" s="17"/>
      <c r="AN598" s="17">
        <v>3.3560107989082801E-2</v>
      </c>
      <c r="AO598" s="17">
        <v>5.64069298600028E-2</v>
      </c>
      <c r="AP598" s="17">
        <v>2.2072623065799199E-2</v>
      </c>
      <c r="AQ598" s="17">
        <v>6.9269385833731503E-2</v>
      </c>
      <c r="AR598" s="17"/>
      <c r="AS598" s="17">
        <v>7.7803260155505594E-2</v>
      </c>
      <c r="AT598" s="17">
        <v>0</v>
      </c>
    </row>
    <row r="599" spans="2:46" x14ac:dyDescent="0.5">
      <c r="B599" t="s">
        <v>295</v>
      </c>
      <c r="C599" s="17">
        <v>1.99680038972826E-2</v>
      </c>
      <c r="D599" s="17">
        <v>2.2717820933378499E-2</v>
      </c>
      <c r="E599" s="17">
        <v>1.6970669976286601E-2</v>
      </c>
      <c r="F599" s="17"/>
      <c r="G599" s="17">
        <v>2.05680913712715E-2</v>
      </c>
      <c r="H599" s="17">
        <v>0</v>
      </c>
      <c r="I599" s="17">
        <v>0</v>
      </c>
      <c r="J599" s="17">
        <v>5.10095358844741E-2</v>
      </c>
      <c r="K599" s="17">
        <v>5.1102515515595998E-2</v>
      </c>
      <c r="L599" s="17">
        <v>0</v>
      </c>
      <c r="M599" s="17">
        <v>1.87582380863252E-2</v>
      </c>
      <c r="N599" s="17">
        <v>0</v>
      </c>
      <c r="O599" s="17">
        <v>0</v>
      </c>
      <c r="P599" s="17">
        <v>7.52923993841976E-2</v>
      </c>
      <c r="Q599" s="17">
        <v>0</v>
      </c>
      <c r="R599" s="17">
        <v>0</v>
      </c>
      <c r="S599" s="17"/>
      <c r="T599" s="17">
        <v>5.6150821722040804E-3</v>
      </c>
      <c r="U599" s="17">
        <v>1.7469125660017001E-2</v>
      </c>
      <c r="V599" s="17">
        <v>1.4615151843361899E-2</v>
      </c>
      <c r="W599" s="17">
        <v>4.8984531027381401E-2</v>
      </c>
      <c r="X599" s="17"/>
      <c r="Y599" s="17">
        <v>4.0579630434318503E-2</v>
      </c>
      <c r="Z599" s="17">
        <v>2.5422318597078001E-2</v>
      </c>
      <c r="AA599" s="17">
        <v>3.4635614439819697E-2</v>
      </c>
      <c r="AB599" s="17">
        <v>1.0053604767646E-2</v>
      </c>
      <c r="AC599" s="17">
        <v>1.0735622269683101E-2</v>
      </c>
      <c r="AD599" s="17">
        <v>0</v>
      </c>
      <c r="AE599" s="17"/>
      <c r="AF599" s="17">
        <v>0</v>
      </c>
      <c r="AG599" s="17">
        <v>3.0393696564388999E-2</v>
      </c>
      <c r="AH599" s="17">
        <v>2.4773543610787801E-2</v>
      </c>
      <c r="AI599" s="17"/>
      <c r="AJ599" s="17">
        <v>1.78177228175572E-2</v>
      </c>
      <c r="AK599" s="17">
        <v>2.65442004282599E-2</v>
      </c>
      <c r="AL599" s="17">
        <v>1.9320185244494401E-2</v>
      </c>
      <c r="AM599" s="17"/>
      <c r="AN599" s="17">
        <v>2.0458106941779901E-2</v>
      </c>
      <c r="AO599" s="17">
        <v>0</v>
      </c>
      <c r="AP599" s="17">
        <v>0</v>
      </c>
      <c r="AQ599" s="17">
        <v>3.6323760123353498E-2</v>
      </c>
      <c r="AR599" s="17"/>
      <c r="AS599" s="17">
        <v>0</v>
      </c>
      <c r="AT599" s="17">
        <v>0</v>
      </c>
    </row>
    <row r="600" spans="2:46" x14ac:dyDescent="0.5">
      <c r="B600" t="s">
        <v>73</v>
      </c>
      <c r="C600" s="17">
        <v>5.9564195043562598E-2</v>
      </c>
      <c r="D600" s="17">
        <v>4.05559536264977E-2</v>
      </c>
      <c r="E600" s="17">
        <v>8.0283408733044306E-2</v>
      </c>
      <c r="F600" s="17"/>
      <c r="G600" s="17">
        <v>8.5827051351439407E-2</v>
      </c>
      <c r="H600" s="17">
        <v>9.58949219503102E-2</v>
      </c>
      <c r="I600" s="17">
        <v>4.0859887392580903E-2</v>
      </c>
      <c r="J600" s="17">
        <v>1.7010344515102398E-2</v>
      </c>
      <c r="K600" s="17">
        <v>2.77395926315471E-2</v>
      </c>
      <c r="L600" s="17">
        <v>9.5964878753154195E-2</v>
      </c>
      <c r="M600" s="17">
        <v>5.7897509372779599E-2</v>
      </c>
      <c r="N600" s="17">
        <v>0.11687654304513501</v>
      </c>
      <c r="O600" s="17">
        <v>3.5753247725408603E-2</v>
      </c>
      <c r="P600" s="17">
        <v>6.9959513639970897E-2</v>
      </c>
      <c r="Q600" s="17">
        <v>0</v>
      </c>
      <c r="R600" s="17">
        <v>0</v>
      </c>
      <c r="S600" s="17"/>
      <c r="T600" s="17">
        <v>5.1679547773878599E-2</v>
      </c>
      <c r="U600" s="17">
        <v>8.8467824919352206E-2</v>
      </c>
      <c r="V600" s="17">
        <v>3.5748157409291201E-2</v>
      </c>
      <c r="W600" s="17">
        <v>6.30975196230774E-2</v>
      </c>
      <c r="X600" s="17"/>
      <c r="Y600" s="17">
        <v>3.9455150215091703E-2</v>
      </c>
      <c r="Z600" s="17">
        <v>8.9015651372842605E-2</v>
      </c>
      <c r="AA600" s="17">
        <v>8.3446353808796794E-2</v>
      </c>
      <c r="AB600" s="17">
        <v>6.8996695532205499E-2</v>
      </c>
      <c r="AC600" s="17">
        <v>3.36694583298228E-2</v>
      </c>
      <c r="AD600" s="17">
        <v>3.9666202306889803E-2</v>
      </c>
      <c r="AE600" s="17"/>
      <c r="AF600" s="17">
        <v>3.77091530391023E-2</v>
      </c>
      <c r="AG600" s="17">
        <v>0</v>
      </c>
      <c r="AH600" s="17">
        <v>6.9702065925222004E-2</v>
      </c>
      <c r="AI600" s="17"/>
      <c r="AJ600" s="17">
        <v>5.4705241844709103E-2</v>
      </c>
      <c r="AK600" s="17">
        <v>7.9915032559466304E-2</v>
      </c>
      <c r="AL600" s="17">
        <v>5.52005903163078E-2</v>
      </c>
      <c r="AM600" s="17"/>
      <c r="AN600" s="17">
        <v>6.2617366992894594E-2</v>
      </c>
      <c r="AO600" s="17">
        <v>5.06005394885247E-2</v>
      </c>
      <c r="AP600" s="17">
        <v>2.1887553388082299E-2</v>
      </c>
      <c r="AQ600" s="17">
        <v>6.4420627427323393E-2</v>
      </c>
      <c r="AR600" s="17"/>
      <c r="AS600" s="17">
        <v>0</v>
      </c>
      <c r="AT600" s="17">
        <v>0</v>
      </c>
    </row>
    <row r="601" spans="2:46" x14ac:dyDescent="0.5">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row>
    <row r="602" spans="2:46" x14ac:dyDescent="0.5">
      <c r="B602" s="6" t="s">
        <v>313</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row>
    <row r="603" spans="2:46" x14ac:dyDescent="0.5">
      <c r="B603" s="24" t="s">
        <v>64</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row>
    <row r="604" spans="2:46" x14ac:dyDescent="0.5">
      <c r="B604" t="s">
        <v>310</v>
      </c>
      <c r="C604" s="17">
        <v>0.130792528491012</v>
      </c>
      <c r="D604" s="17">
        <v>0.149339803537962</v>
      </c>
      <c r="E604" s="17">
        <v>0.111551887495992</v>
      </c>
      <c r="F604" s="17"/>
      <c r="G604" s="17">
        <v>0.16394296071842601</v>
      </c>
      <c r="H604" s="17">
        <v>0.155204288416219</v>
      </c>
      <c r="I604" s="17">
        <v>0.14226711851312199</v>
      </c>
      <c r="J604" s="17">
        <v>0.122135166098279</v>
      </c>
      <c r="K604" s="17">
        <v>0.16061347720779601</v>
      </c>
      <c r="L604" s="17">
        <v>0.141362684455552</v>
      </c>
      <c r="M604" s="17">
        <v>0.121948060887625</v>
      </c>
      <c r="N604" s="17">
        <v>9.1591844301688194E-2</v>
      </c>
      <c r="O604" s="17">
        <v>0.113936164025319</v>
      </c>
      <c r="P604" s="17">
        <v>7.1810991957539497E-2</v>
      </c>
      <c r="Q604" s="17">
        <v>0.128447325782854</v>
      </c>
      <c r="R604" s="17">
        <v>8.2744275349339202E-2</v>
      </c>
      <c r="S604" s="17"/>
      <c r="T604" s="17">
        <v>0.133950783128923</v>
      </c>
      <c r="U604" s="17">
        <v>0.14461816231626701</v>
      </c>
      <c r="V604" s="17">
        <v>0.121243011736622</v>
      </c>
      <c r="W604" s="17">
        <v>0.12284744198506101</v>
      </c>
      <c r="X604" s="17"/>
      <c r="Y604" s="17">
        <v>0.18299825316565399</v>
      </c>
      <c r="Z604" s="17">
        <v>0.23166246755726599</v>
      </c>
      <c r="AA604" s="17">
        <v>0.14216879356703199</v>
      </c>
      <c r="AB604" s="17">
        <v>0.11508723075586701</v>
      </c>
      <c r="AC604" s="17">
        <v>8.1899305644821896E-2</v>
      </c>
      <c r="AD604" s="17">
        <v>4.9972226423215603E-2</v>
      </c>
      <c r="AE604" s="17"/>
      <c r="AF604" s="17">
        <v>6.9453227155478803E-2</v>
      </c>
      <c r="AG604" s="17">
        <v>8.0495967428993703E-2</v>
      </c>
      <c r="AH604" s="17">
        <v>0.15168616752606101</v>
      </c>
      <c r="AI604" s="17"/>
      <c r="AJ604" s="17">
        <v>0.15965319987482299</v>
      </c>
      <c r="AK604" s="17">
        <v>0.148694770234126</v>
      </c>
      <c r="AL604" s="17">
        <v>8.6540235409191896E-2</v>
      </c>
      <c r="AM604" s="17"/>
      <c r="AN604" s="17">
        <v>0.13310155283507599</v>
      </c>
      <c r="AO604" s="17">
        <v>9.4568796984665499E-2</v>
      </c>
      <c r="AP604" s="17">
        <v>0.159810728636016</v>
      </c>
      <c r="AQ604" s="17">
        <v>0.127766589016408</v>
      </c>
      <c r="AR604" s="17"/>
      <c r="AS604" s="17">
        <v>0.19371426247233201</v>
      </c>
      <c r="AT604" s="17">
        <v>0.105629485807407</v>
      </c>
    </row>
    <row r="605" spans="2:46" x14ac:dyDescent="0.5">
      <c r="B605" t="s">
        <v>201</v>
      </c>
      <c r="C605" s="17">
        <v>0.40698919997523397</v>
      </c>
      <c r="D605" s="17">
        <v>0.39968283389707698</v>
      </c>
      <c r="E605" s="17">
        <v>0.41445235285138299</v>
      </c>
      <c r="F605" s="17"/>
      <c r="G605" s="17">
        <v>0.38588386645369299</v>
      </c>
      <c r="H605" s="17">
        <v>0.40633903168642799</v>
      </c>
      <c r="I605" s="17">
        <v>0.42457944226043198</v>
      </c>
      <c r="J605" s="17">
        <v>0.45960976005562698</v>
      </c>
      <c r="K605" s="17">
        <v>0.38810273863278799</v>
      </c>
      <c r="L605" s="17">
        <v>0.43766313687795499</v>
      </c>
      <c r="M605" s="17">
        <v>0.39791127091745998</v>
      </c>
      <c r="N605" s="17">
        <v>0.39493448057557301</v>
      </c>
      <c r="O605" s="17">
        <v>0.42115179704248001</v>
      </c>
      <c r="P605" s="17">
        <v>0.35044032604251302</v>
      </c>
      <c r="Q605" s="17">
        <v>0.40581471545672398</v>
      </c>
      <c r="R605" s="17">
        <v>0.41566507737049302</v>
      </c>
      <c r="S605" s="17"/>
      <c r="T605" s="17">
        <v>0.43147643944811798</v>
      </c>
      <c r="U605" s="17">
        <v>0.42213353740369403</v>
      </c>
      <c r="V605" s="17">
        <v>0.40761355619849299</v>
      </c>
      <c r="W605" s="17">
        <v>0.36847432691263998</v>
      </c>
      <c r="X605" s="17"/>
      <c r="Y605" s="17">
        <v>0.43928033057773203</v>
      </c>
      <c r="Z605" s="17">
        <v>0.39085077750401398</v>
      </c>
      <c r="AA605" s="17">
        <v>0.44313568952892202</v>
      </c>
      <c r="AB605" s="17">
        <v>0.43737603951027498</v>
      </c>
      <c r="AC605" s="17">
        <v>0.40285930412402998</v>
      </c>
      <c r="AD605" s="17">
        <v>0.347359474040914</v>
      </c>
      <c r="AE605" s="17"/>
      <c r="AF605" s="17">
        <v>0.35146663482559198</v>
      </c>
      <c r="AG605" s="17">
        <v>0.41543025367710101</v>
      </c>
      <c r="AH605" s="17">
        <v>0.422526426031678</v>
      </c>
      <c r="AI605" s="17"/>
      <c r="AJ605" s="17">
        <v>0.43218032094034198</v>
      </c>
      <c r="AK605" s="17">
        <v>0.42180806237061103</v>
      </c>
      <c r="AL605" s="17">
        <v>0.36874843057586598</v>
      </c>
      <c r="AM605" s="17"/>
      <c r="AN605" s="17">
        <v>0.41155410192880199</v>
      </c>
      <c r="AO605" s="17">
        <v>0.409154168207293</v>
      </c>
      <c r="AP605" s="17">
        <v>0.44129630285570298</v>
      </c>
      <c r="AQ605" s="17">
        <v>0.396477744942137</v>
      </c>
      <c r="AR605" s="17"/>
      <c r="AS605" s="17">
        <v>0.43206102119318301</v>
      </c>
      <c r="AT605" s="17">
        <v>0.39648576136740299</v>
      </c>
    </row>
    <row r="606" spans="2:46" x14ac:dyDescent="0.5">
      <c r="B606" t="s">
        <v>311</v>
      </c>
      <c r="C606" s="17">
        <v>0.27565718587291099</v>
      </c>
      <c r="D606" s="17">
        <v>0.291201936331626</v>
      </c>
      <c r="E606" s="17">
        <v>0.26149310376389001</v>
      </c>
      <c r="F606" s="17"/>
      <c r="G606" s="17">
        <v>0.246777022055026</v>
      </c>
      <c r="H606" s="17">
        <v>0.26417220774684003</v>
      </c>
      <c r="I606" s="17">
        <v>0.23256516843918101</v>
      </c>
      <c r="J606" s="17">
        <v>0.233069121637966</v>
      </c>
      <c r="K606" s="17">
        <v>0.31055283838146103</v>
      </c>
      <c r="L606" s="17">
        <v>0.26109018151176999</v>
      </c>
      <c r="M606" s="17">
        <v>0.29451169311070502</v>
      </c>
      <c r="N606" s="17">
        <v>0.26942362649386298</v>
      </c>
      <c r="O606" s="17">
        <v>0.294200015469747</v>
      </c>
      <c r="P606" s="17">
        <v>0.37405905413323098</v>
      </c>
      <c r="Q606" s="17">
        <v>0.24407936336744901</v>
      </c>
      <c r="R606" s="17">
        <v>0.31293103866483801</v>
      </c>
      <c r="S606" s="17"/>
      <c r="T606" s="17">
        <v>0.28529399702528102</v>
      </c>
      <c r="U606" s="17">
        <v>0.23990242057796099</v>
      </c>
      <c r="V606" s="17">
        <v>0.30007817690539701</v>
      </c>
      <c r="W606" s="17">
        <v>0.278196374823315</v>
      </c>
      <c r="X606" s="17"/>
      <c r="Y606" s="17">
        <v>0.20320308748854901</v>
      </c>
      <c r="Z606" s="17">
        <v>0.18663487642170701</v>
      </c>
      <c r="AA606" s="17">
        <v>0.20469407848794199</v>
      </c>
      <c r="AB606" s="17">
        <v>0.25691508801284602</v>
      </c>
      <c r="AC606" s="17">
        <v>0.336679533442866</v>
      </c>
      <c r="AD606" s="17">
        <v>0.42864189529375801</v>
      </c>
      <c r="AE606" s="17"/>
      <c r="AF606" s="17">
        <v>0.41094273143511001</v>
      </c>
      <c r="AG606" s="17">
        <v>0.322065376550566</v>
      </c>
      <c r="AH606" s="17">
        <v>0.23361082153910001</v>
      </c>
      <c r="AI606" s="17"/>
      <c r="AJ606" s="17">
        <v>0.25308523592870202</v>
      </c>
      <c r="AK606" s="17">
        <v>0.20195519283497701</v>
      </c>
      <c r="AL606" s="17">
        <v>0.338740983400869</v>
      </c>
      <c r="AM606" s="17"/>
      <c r="AN606" s="17">
        <v>0.275113792729685</v>
      </c>
      <c r="AO606" s="17">
        <v>0.34022782306381699</v>
      </c>
      <c r="AP606" s="17">
        <v>0.28360922690860502</v>
      </c>
      <c r="AQ606" s="17">
        <v>0.24426477784581499</v>
      </c>
      <c r="AR606" s="17"/>
      <c r="AS606" s="17">
        <v>0.25383002415267097</v>
      </c>
      <c r="AT606" s="17">
        <v>0.31662051294604299</v>
      </c>
    </row>
    <row r="607" spans="2:46" x14ac:dyDescent="0.5">
      <c r="B607" t="s">
        <v>73</v>
      </c>
      <c r="C607" s="17">
        <v>0.18656108566084301</v>
      </c>
      <c r="D607" s="17">
        <v>0.15977542623333399</v>
      </c>
      <c r="E607" s="17">
        <v>0.21250265588873499</v>
      </c>
      <c r="F607" s="17"/>
      <c r="G607" s="17">
        <v>0.203396150772855</v>
      </c>
      <c r="H607" s="17">
        <v>0.17428447215051299</v>
      </c>
      <c r="I607" s="17">
        <v>0.20058827078726499</v>
      </c>
      <c r="J607" s="17">
        <v>0.185185952208128</v>
      </c>
      <c r="K607" s="17">
        <v>0.140730945777956</v>
      </c>
      <c r="L607" s="17">
        <v>0.15988399715472201</v>
      </c>
      <c r="M607" s="17">
        <v>0.18562897508421</v>
      </c>
      <c r="N607" s="17">
        <v>0.244050048628876</v>
      </c>
      <c r="O607" s="17">
        <v>0.17071202346245401</v>
      </c>
      <c r="P607" s="17">
        <v>0.20368962786671699</v>
      </c>
      <c r="Q607" s="17">
        <v>0.221658595392973</v>
      </c>
      <c r="R607" s="17">
        <v>0.18865960861532999</v>
      </c>
      <c r="S607" s="17"/>
      <c r="T607" s="17">
        <v>0.149278780397679</v>
      </c>
      <c r="U607" s="17">
        <v>0.19334587970207801</v>
      </c>
      <c r="V607" s="17">
        <v>0.17106525515948801</v>
      </c>
      <c r="W607" s="17">
        <v>0.23048185627898399</v>
      </c>
      <c r="X607" s="17"/>
      <c r="Y607" s="17">
        <v>0.174518328768065</v>
      </c>
      <c r="Z607" s="17">
        <v>0.19085187851701299</v>
      </c>
      <c r="AA607" s="17">
        <v>0.210001438416105</v>
      </c>
      <c r="AB607" s="17">
        <v>0.19062164172101201</v>
      </c>
      <c r="AC607" s="17">
        <v>0.17856185678828199</v>
      </c>
      <c r="AD607" s="17">
        <v>0.17402640424211199</v>
      </c>
      <c r="AE607" s="17"/>
      <c r="AF607" s="17">
        <v>0.16813740658381901</v>
      </c>
      <c r="AG607" s="17">
        <v>0.18200840234333901</v>
      </c>
      <c r="AH607" s="17">
        <v>0.19217658490316</v>
      </c>
      <c r="AI607" s="17"/>
      <c r="AJ607" s="17">
        <v>0.15508124325613201</v>
      </c>
      <c r="AK607" s="17">
        <v>0.22754197456028599</v>
      </c>
      <c r="AL607" s="17">
        <v>0.20597035061407301</v>
      </c>
      <c r="AM607" s="17"/>
      <c r="AN607" s="17">
        <v>0.18023055250643699</v>
      </c>
      <c r="AO607" s="17">
        <v>0.15604921174422401</v>
      </c>
      <c r="AP607" s="17">
        <v>0.115283741599676</v>
      </c>
      <c r="AQ607" s="17">
        <v>0.23149088819563901</v>
      </c>
      <c r="AR607" s="17"/>
      <c r="AS607" s="17">
        <v>0.12039469218181401</v>
      </c>
      <c r="AT607" s="17">
        <v>0.181264239879146</v>
      </c>
    </row>
    <row r="608" spans="2:46" x14ac:dyDescent="0.5">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row>
    <row r="609" spans="2:46" x14ac:dyDescent="0.5">
      <c r="B609" s="6" t="s">
        <v>314</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row>
    <row r="610" spans="2:46" x14ac:dyDescent="0.5">
      <c r="B610" s="24" t="s">
        <v>64</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row>
    <row r="611" spans="2:46" x14ac:dyDescent="0.5">
      <c r="B611" t="s">
        <v>310</v>
      </c>
      <c r="C611" s="17">
        <v>6.3121629118568598E-2</v>
      </c>
      <c r="D611" s="17">
        <v>7.9064901326640596E-2</v>
      </c>
      <c r="E611" s="17">
        <v>4.7958441973836703E-2</v>
      </c>
      <c r="F611" s="17"/>
      <c r="G611" s="17">
        <v>9.0368789792114199E-2</v>
      </c>
      <c r="H611" s="17">
        <v>7.0620964120451601E-2</v>
      </c>
      <c r="I611" s="17">
        <v>4.7913705212428701E-2</v>
      </c>
      <c r="J611" s="17">
        <v>7.5785645118820799E-2</v>
      </c>
      <c r="K611" s="17">
        <v>5.2429755116997698E-2</v>
      </c>
      <c r="L611" s="17">
        <v>6.5309961591915697E-2</v>
      </c>
      <c r="M611" s="17">
        <v>6.5477812624319703E-2</v>
      </c>
      <c r="N611" s="17">
        <v>4.8392107778902502E-2</v>
      </c>
      <c r="O611" s="17">
        <v>5.2842360138076798E-2</v>
      </c>
      <c r="P611" s="17">
        <v>3.0315112780677399E-2</v>
      </c>
      <c r="Q611" s="17">
        <v>8.8139166958207296E-2</v>
      </c>
      <c r="R611" s="17">
        <v>3.2001492733363598E-2</v>
      </c>
      <c r="S611" s="17"/>
      <c r="T611" s="17">
        <v>6.9462840257626404E-2</v>
      </c>
      <c r="U611" s="17">
        <v>6.4665420927897496E-2</v>
      </c>
      <c r="V611" s="17">
        <v>5.2922187187154503E-2</v>
      </c>
      <c r="W611" s="17">
        <v>6.3537127310356795E-2</v>
      </c>
      <c r="X611" s="17"/>
      <c r="Y611" s="17">
        <v>0.103942214274184</v>
      </c>
      <c r="Z611" s="17">
        <v>0.106222064705406</v>
      </c>
      <c r="AA611" s="17">
        <v>6.9366561287409007E-2</v>
      </c>
      <c r="AB611" s="17">
        <v>5.1753427458311498E-2</v>
      </c>
      <c r="AC611" s="17">
        <v>4.1197986416918103E-2</v>
      </c>
      <c r="AD611" s="17">
        <v>1.96291751318751E-2</v>
      </c>
      <c r="AE611" s="17"/>
      <c r="AF611" s="17">
        <v>3.28732295356991E-2</v>
      </c>
      <c r="AG611" s="17">
        <v>4.4505451756052902E-2</v>
      </c>
      <c r="AH611" s="17">
        <v>7.3038052779488299E-2</v>
      </c>
      <c r="AI611" s="17"/>
      <c r="AJ611" s="17">
        <v>8.0700278892706506E-2</v>
      </c>
      <c r="AK611" s="17">
        <v>6.6257610937777697E-2</v>
      </c>
      <c r="AL611" s="17">
        <v>3.9873090127562898E-2</v>
      </c>
      <c r="AM611" s="17"/>
      <c r="AN611" s="17">
        <v>6.3238661238359806E-2</v>
      </c>
      <c r="AO611" s="17">
        <v>5.4385225396436997E-2</v>
      </c>
      <c r="AP611" s="17">
        <v>8.0719903934791601E-2</v>
      </c>
      <c r="AQ611" s="17">
        <v>6.0374528115152898E-2</v>
      </c>
      <c r="AR611" s="17"/>
      <c r="AS611" s="17">
        <v>0.104817618761413</v>
      </c>
      <c r="AT611" s="17">
        <v>2.5465066491236098E-2</v>
      </c>
    </row>
    <row r="612" spans="2:46" x14ac:dyDescent="0.5">
      <c r="B612" t="s">
        <v>201</v>
      </c>
      <c r="C612" s="17">
        <v>0.28998809118902402</v>
      </c>
      <c r="D612" s="17">
        <v>0.32190667586869498</v>
      </c>
      <c r="E612" s="17">
        <v>0.25997402574436501</v>
      </c>
      <c r="F612" s="17"/>
      <c r="G612" s="17">
        <v>0.30863181216573099</v>
      </c>
      <c r="H612" s="17">
        <v>0.31175697937900698</v>
      </c>
      <c r="I612" s="17">
        <v>0.25764858108824001</v>
      </c>
      <c r="J612" s="17">
        <v>0.28272119882348801</v>
      </c>
      <c r="K612" s="17">
        <v>0.35060478151008001</v>
      </c>
      <c r="L612" s="17">
        <v>0.30465748089665801</v>
      </c>
      <c r="M612" s="17">
        <v>0.28183650551234801</v>
      </c>
      <c r="N612" s="17">
        <v>0.31616444786071501</v>
      </c>
      <c r="O612" s="17">
        <v>0.28774998276932801</v>
      </c>
      <c r="P612" s="17">
        <v>0.227625148635302</v>
      </c>
      <c r="Q612" s="17">
        <v>0.277386996849046</v>
      </c>
      <c r="R612" s="17">
        <v>0.233769775792353</v>
      </c>
      <c r="S612" s="17"/>
      <c r="T612" s="17">
        <v>0.31854651474381901</v>
      </c>
      <c r="U612" s="17">
        <v>0.28813245662873199</v>
      </c>
      <c r="V612" s="17">
        <v>0.284722116809144</v>
      </c>
      <c r="W612" s="17">
        <v>0.26727253286297198</v>
      </c>
      <c r="X612" s="17"/>
      <c r="Y612" s="17">
        <v>0.314916955086323</v>
      </c>
      <c r="Z612" s="17">
        <v>0.32397926841054198</v>
      </c>
      <c r="AA612" s="17">
        <v>0.27430513691491798</v>
      </c>
      <c r="AB612" s="17">
        <v>0.243153379650038</v>
      </c>
      <c r="AC612" s="17">
        <v>0.251786929642424</v>
      </c>
      <c r="AD612" s="17">
        <v>0.32207274829308202</v>
      </c>
      <c r="AE612" s="17"/>
      <c r="AF612" s="17">
        <v>0.34138035420546398</v>
      </c>
      <c r="AG612" s="17">
        <v>0.29083984528955897</v>
      </c>
      <c r="AH612" s="17">
        <v>0.27506478275514801</v>
      </c>
      <c r="AI612" s="17"/>
      <c r="AJ612" s="17">
        <v>0.28779044182683799</v>
      </c>
      <c r="AK612" s="17">
        <v>0.29281930702779901</v>
      </c>
      <c r="AL612" s="17">
        <v>0.29135724966927601</v>
      </c>
      <c r="AM612" s="17"/>
      <c r="AN612" s="17">
        <v>0.27467023827606601</v>
      </c>
      <c r="AO612" s="17">
        <v>0.35216151521425798</v>
      </c>
      <c r="AP612" s="17">
        <v>0.34697791478322898</v>
      </c>
      <c r="AQ612" s="17">
        <v>0.28321774393254401</v>
      </c>
      <c r="AR612" s="17"/>
      <c r="AS612" s="17">
        <v>0.337996661693448</v>
      </c>
      <c r="AT612" s="17">
        <v>0.26493618520255302</v>
      </c>
    </row>
    <row r="613" spans="2:46" x14ac:dyDescent="0.5">
      <c r="B613" t="s">
        <v>311</v>
      </c>
      <c r="C613" s="17">
        <v>0.50368718136566304</v>
      </c>
      <c r="D613" s="17">
        <v>0.46534326946750798</v>
      </c>
      <c r="E613" s="17">
        <v>0.54000619653247695</v>
      </c>
      <c r="F613" s="17"/>
      <c r="G613" s="17">
        <v>0.44948937999616501</v>
      </c>
      <c r="H613" s="17">
        <v>0.48342056135550199</v>
      </c>
      <c r="I613" s="17">
        <v>0.53899002982062005</v>
      </c>
      <c r="J613" s="17">
        <v>0.49948528506269702</v>
      </c>
      <c r="K613" s="17">
        <v>0.48908443174626698</v>
      </c>
      <c r="L613" s="17">
        <v>0.49816366332458401</v>
      </c>
      <c r="M613" s="17">
        <v>0.53130000147326595</v>
      </c>
      <c r="N613" s="17">
        <v>0.462756027764545</v>
      </c>
      <c r="O613" s="17">
        <v>0.52800137700218297</v>
      </c>
      <c r="P613" s="17">
        <v>0.56255160424662498</v>
      </c>
      <c r="Q613" s="17">
        <v>0.468166961977104</v>
      </c>
      <c r="R613" s="17">
        <v>0.58879784437288796</v>
      </c>
      <c r="S613" s="17"/>
      <c r="T613" s="17">
        <v>0.50235774339220396</v>
      </c>
      <c r="U613" s="17">
        <v>0.49497802337609498</v>
      </c>
      <c r="V613" s="17">
        <v>0.525244197069203</v>
      </c>
      <c r="W613" s="17">
        <v>0.497354442921707</v>
      </c>
      <c r="X613" s="17"/>
      <c r="Y613" s="17">
        <v>0.44718708213389102</v>
      </c>
      <c r="Z613" s="17">
        <v>0.41683427714186999</v>
      </c>
      <c r="AA613" s="17">
        <v>0.49304102249091503</v>
      </c>
      <c r="AB613" s="17">
        <v>0.55937868982068994</v>
      </c>
      <c r="AC613" s="17">
        <v>0.56814244281249304</v>
      </c>
      <c r="AD613" s="17">
        <v>0.532422700254223</v>
      </c>
      <c r="AE613" s="17"/>
      <c r="AF613" s="17">
        <v>0.504962958128786</v>
      </c>
      <c r="AG613" s="17">
        <v>0.54584972989759595</v>
      </c>
      <c r="AH613" s="17">
        <v>0.50068125106186101</v>
      </c>
      <c r="AI613" s="17"/>
      <c r="AJ613" s="17">
        <v>0.50481084913549401</v>
      </c>
      <c r="AK613" s="17">
        <v>0.48556891322131202</v>
      </c>
      <c r="AL613" s="17">
        <v>0.51093814632159695</v>
      </c>
      <c r="AM613" s="17"/>
      <c r="AN613" s="17">
        <v>0.52317511103513203</v>
      </c>
      <c r="AO613" s="17">
        <v>0.48661929572946</v>
      </c>
      <c r="AP613" s="17">
        <v>0.48217444072860399</v>
      </c>
      <c r="AQ613" s="17">
        <v>0.48587490688609902</v>
      </c>
      <c r="AR613" s="17"/>
      <c r="AS613" s="17">
        <v>0.48950633996048698</v>
      </c>
      <c r="AT613" s="17">
        <v>0.57032422412385997</v>
      </c>
    </row>
    <row r="614" spans="2:46" x14ac:dyDescent="0.5">
      <c r="B614" t="s">
        <v>73</v>
      </c>
      <c r="C614" s="17">
        <v>0.14320309832674499</v>
      </c>
      <c r="D614" s="17">
        <v>0.133685153337157</v>
      </c>
      <c r="E614" s="17">
        <v>0.15206133574932201</v>
      </c>
      <c r="F614" s="17"/>
      <c r="G614" s="17">
        <v>0.15151001804598899</v>
      </c>
      <c r="H614" s="17">
        <v>0.13420149514504001</v>
      </c>
      <c r="I614" s="17">
        <v>0.155447683878712</v>
      </c>
      <c r="J614" s="17">
        <v>0.14200787099499401</v>
      </c>
      <c r="K614" s="17">
        <v>0.10788103162665499</v>
      </c>
      <c r="L614" s="17">
        <v>0.131868894186843</v>
      </c>
      <c r="M614" s="17">
        <v>0.121385680390067</v>
      </c>
      <c r="N614" s="17">
        <v>0.172687416595837</v>
      </c>
      <c r="O614" s="17">
        <v>0.131406280090413</v>
      </c>
      <c r="P614" s="17">
        <v>0.17950813433739601</v>
      </c>
      <c r="Q614" s="17">
        <v>0.166306874215644</v>
      </c>
      <c r="R614" s="17">
        <v>0.14543088710139601</v>
      </c>
      <c r="S614" s="17"/>
      <c r="T614" s="17">
        <v>0.109632901606351</v>
      </c>
      <c r="U614" s="17">
        <v>0.15222409906727499</v>
      </c>
      <c r="V614" s="17">
        <v>0.137111498934499</v>
      </c>
      <c r="W614" s="17">
        <v>0.17183589690496501</v>
      </c>
      <c r="X614" s="17"/>
      <c r="Y614" s="17">
        <v>0.13395374850560299</v>
      </c>
      <c r="Z614" s="17">
        <v>0.15296438974218199</v>
      </c>
      <c r="AA614" s="17">
        <v>0.16328727930675799</v>
      </c>
      <c r="AB614" s="17">
        <v>0.14571450307096101</v>
      </c>
      <c r="AC614" s="17">
        <v>0.138872641128165</v>
      </c>
      <c r="AD614" s="17">
        <v>0.12587537632081999</v>
      </c>
      <c r="AE614" s="17"/>
      <c r="AF614" s="17">
        <v>0.12078345813005099</v>
      </c>
      <c r="AG614" s="17">
        <v>0.118804973056792</v>
      </c>
      <c r="AH614" s="17">
        <v>0.15121591340350299</v>
      </c>
      <c r="AI614" s="17"/>
      <c r="AJ614" s="17">
        <v>0.12669843014496199</v>
      </c>
      <c r="AK614" s="17">
        <v>0.15535416881311101</v>
      </c>
      <c r="AL614" s="17">
        <v>0.15783151388156499</v>
      </c>
      <c r="AM614" s="17"/>
      <c r="AN614" s="17">
        <v>0.13891598945044201</v>
      </c>
      <c r="AO614" s="17">
        <v>0.106833963659845</v>
      </c>
      <c r="AP614" s="17">
        <v>9.0127740553375593E-2</v>
      </c>
      <c r="AQ614" s="17">
        <v>0.17053282106620399</v>
      </c>
      <c r="AR614" s="17"/>
      <c r="AS614" s="17">
        <v>6.7679379584652796E-2</v>
      </c>
      <c r="AT614" s="17">
        <v>0.13927452418235001</v>
      </c>
    </row>
    <row r="615" spans="2:46" x14ac:dyDescent="0.5">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row>
    <row r="616" spans="2:46" x14ac:dyDescent="0.5">
      <c r="B616" s="6" t="s">
        <v>315</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row>
    <row r="617" spans="2:46" x14ac:dyDescent="0.5">
      <c r="B617" s="24" t="s">
        <v>64</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row>
    <row r="618" spans="2:46" x14ac:dyDescent="0.5">
      <c r="B618" t="s">
        <v>310</v>
      </c>
      <c r="C618" s="17">
        <v>5.5430867639532602E-2</v>
      </c>
      <c r="D618" s="17">
        <v>6.8423124849913794E-2</v>
      </c>
      <c r="E618" s="17">
        <v>4.30979107908986E-2</v>
      </c>
      <c r="F618" s="17"/>
      <c r="G618" s="17">
        <v>7.6913514781537198E-2</v>
      </c>
      <c r="H618" s="17">
        <v>4.2727855645501099E-2</v>
      </c>
      <c r="I618" s="17">
        <v>3.0040853109655801E-2</v>
      </c>
      <c r="J618" s="17">
        <v>4.6678306569631303E-2</v>
      </c>
      <c r="K618" s="17">
        <v>7.8033442807901296E-2</v>
      </c>
      <c r="L618" s="17">
        <v>8.0534260789085793E-2</v>
      </c>
      <c r="M618" s="17">
        <v>7.4375149717585506E-2</v>
      </c>
      <c r="N618" s="17">
        <v>4.8461057074812498E-2</v>
      </c>
      <c r="O618" s="17">
        <v>5.1922665888984802E-2</v>
      </c>
      <c r="P618" s="17">
        <v>2.9959290469614E-2</v>
      </c>
      <c r="Q618" s="17">
        <v>5.0769936032356397E-2</v>
      </c>
      <c r="R618" s="17">
        <v>3.1896310521088399E-2</v>
      </c>
      <c r="S618" s="17"/>
      <c r="T618" s="17">
        <v>5.8129232877028203E-2</v>
      </c>
      <c r="U618" s="17">
        <v>5.6950671172045303E-2</v>
      </c>
      <c r="V618" s="17">
        <v>4.32998146535453E-2</v>
      </c>
      <c r="W618" s="17">
        <v>6.13236164204191E-2</v>
      </c>
      <c r="X618" s="17"/>
      <c r="Y618" s="17">
        <v>8.0247711476687397E-2</v>
      </c>
      <c r="Z618" s="17">
        <v>0.10680944812861499</v>
      </c>
      <c r="AA618" s="17">
        <v>7.2254996787203499E-2</v>
      </c>
      <c r="AB618" s="17">
        <v>2.6806488717879901E-2</v>
      </c>
      <c r="AC618" s="17">
        <v>2.5646388667813599E-2</v>
      </c>
      <c r="AD618" s="17">
        <v>2.64700926038283E-2</v>
      </c>
      <c r="AE618" s="17"/>
      <c r="AF618" s="17">
        <v>3.6099079711306201E-2</v>
      </c>
      <c r="AG618" s="17">
        <v>3.0808434957018901E-2</v>
      </c>
      <c r="AH618" s="17">
        <v>6.2564259217051096E-2</v>
      </c>
      <c r="AI618" s="17"/>
      <c r="AJ618" s="17">
        <v>6.2082454145252798E-2</v>
      </c>
      <c r="AK618" s="17">
        <v>7.0634909372241095E-2</v>
      </c>
      <c r="AL618" s="17">
        <v>3.9948283864132003E-2</v>
      </c>
      <c r="AM618" s="17"/>
      <c r="AN618" s="17">
        <v>4.9027296655110499E-2</v>
      </c>
      <c r="AO618" s="17">
        <v>7.2717702069160797E-2</v>
      </c>
      <c r="AP618" s="17">
        <v>6.2099123938937503E-2</v>
      </c>
      <c r="AQ618" s="17">
        <v>6.1730805797534399E-2</v>
      </c>
      <c r="AR618" s="17"/>
      <c r="AS618" s="17">
        <v>9.0539981674652298E-2</v>
      </c>
      <c r="AT618" s="17">
        <v>1.9341769033608399E-2</v>
      </c>
    </row>
    <row r="619" spans="2:46" x14ac:dyDescent="0.5">
      <c r="B619" t="s">
        <v>201</v>
      </c>
      <c r="C619" s="17">
        <v>0.21040077834738899</v>
      </c>
      <c r="D619" s="17">
        <v>0.23528879028929101</v>
      </c>
      <c r="E619" s="17">
        <v>0.18609540744487699</v>
      </c>
      <c r="F619" s="17"/>
      <c r="G619" s="17">
        <v>0.22716907051708601</v>
      </c>
      <c r="H619" s="17">
        <v>0.22407105990471399</v>
      </c>
      <c r="I619" s="17">
        <v>0.17472389634782501</v>
      </c>
      <c r="J619" s="17">
        <v>0.24162288906320101</v>
      </c>
      <c r="K619" s="17">
        <v>0.215593587634373</v>
      </c>
      <c r="L619" s="17">
        <v>0.22886571516092799</v>
      </c>
      <c r="M619" s="17">
        <v>0.17253860001636001</v>
      </c>
      <c r="N619" s="17">
        <v>0.20134565383591899</v>
      </c>
      <c r="O619" s="17">
        <v>0.21659046796711601</v>
      </c>
      <c r="P619" s="17">
        <v>0.18852897713431199</v>
      </c>
      <c r="Q619" s="17">
        <v>0.20722051493443899</v>
      </c>
      <c r="R619" s="17">
        <v>0.167917320163467</v>
      </c>
      <c r="S619" s="17"/>
      <c r="T619" s="17">
        <v>0.22258758118286301</v>
      </c>
      <c r="U619" s="17">
        <v>0.19564132460617101</v>
      </c>
      <c r="V619" s="17">
        <v>0.20927477079821899</v>
      </c>
      <c r="W619" s="17">
        <v>0.21308473341651399</v>
      </c>
      <c r="X619" s="17"/>
      <c r="Y619" s="17">
        <v>0.269454780600281</v>
      </c>
      <c r="Z619" s="17">
        <v>0.25680710931423401</v>
      </c>
      <c r="AA619" s="17">
        <v>0.177709471493982</v>
      </c>
      <c r="AB619" s="17">
        <v>0.163268040595937</v>
      </c>
      <c r="AC619" s="17">
        <v>0.19142680133109999</v>
      </c>
      <c r="AD619" s="17">
        <v>0.21087246687890701</v>
      </c>
      <c r="AE619" s="17"/>
      <c r="AF619" s="17">
        <v>0.20476359162773999</v>
      </c>
      <c r="AG619" s="17">
        <v>0.28441758401002898</v>
      </c>
      <c r="AH619" s="17">
        <v>0.20740294765343301</v>
      </c>
      <c r="AI619" s="17"/>
      <c r="AJ619" s="17">
        <v>0.22068162487579401</v>
      </c>
      <c r="AK619" s="17">
        <v>0.21693232538992299</v>
      </c>
      <c r="AL619" s="17">
        <v>0.194563459381735</v>
      </c>
      <c r="AM619" s="17"/>
      <c r="AN619" s="17">
        <v>0.18448178934554699</v>
      </c>
      <c r="AO619" s="17">
        <v>0.26013785995522998</v>
      </c>
      <c r="AP619" s="17">
        <v>0.25828557103155902</v>
      </c>
      <c r="AQ619" s="17">
        <v>0.22291168288143801</v>
      </c>
      <c r="AR619" s="17"/>
      <c r="AS619" s="17">
        <v>0.23010379886379601</v>
      </c>
      <c r="AT619" s="17">
        <v>0.14303643700826901</v>
      </c>
    </row>
    <row r="620" spans="2:46" x14ac:dyDescent="0.5">
      <c r="B620" t="s">
        <v>311</v>
      </c>
      <c r="C620" s="17">
        <v>0.51119196911040099</v>
      </c>
      <c r="D620" s="17">
        <v>0.49607840024637501</v>
      </c>
      <c r="E620" s="17">
        <v>0.52558982540079302</v>
      </c>
      <c r="F620" s="17"/>
      <c r="G620" s="17">
        <v>0.478501936442361</v>
      </c>
      <c r="H620" s="17">
        <v>0.50500516609085699</v>
      </c>
      <c r="I620" s="17">
        <v>0.53557487605805498</v>
      </c>
      <c r="J620" s="17">
        <v>0.49922992657255799</v>
      </c>
      <c r="K620" s="17">
        <v>0.50640472854651697</v>
      </c>
      <c r="L620" s="17">
        <v>0.49267852495314302</v>
      </c>
      <c r="M620" s="17">
        <v>0.53090555537764195</v>
      </c>
      <c r="N620" s="17">
        <v>0.51192175765180903</v>
      </c>
      <c r="O620" s="17">
        <v>0.51518233590697404</v>
      </c>
      <c r="P620" s="17">
        <v>0.54924571392381205</v>
      </c>
      <c r="Q620" s="17">
        <v>0.50975153004529705</v>
      </c>
      <c r="R620" s="17">
        <v>0.54844319633642302</v>
      </c>
      <c r="S620" s="17"/>
      <c r="T620" s="17">
        <v>0.54277375616807699</v>
      </c>
      <c r="U620" s="17">
        <v>0.49923133835529199</v>
      </c>
      <c r="V620" s="17">
        <v>0.52222614150146196</v>
      </c>
      <c r="W620" s="17">
        <v>0.48366337367761397</v>
      </c>
      <c r="X620" s="17"/>
      <c r="Y620" s="17">
        <v>0.46093246948684602</v>
      </c>
      <c r="Z620" s="17">
        <v>0.45124081753842499</v>
      </c>
      <c r="AA620" s="17">
        <v>0.54068647729157204</v>
      </c>
      <c r="AB620" s="17">
        <v>0.585800954143333</v>
      </c>
      <c r="AC620" s="17">
        <v>0.54146633331055505</v>
      </c>
      <c r="AD620" s="17">
        <v>0.48866312009304702</v>
      </c>
      <c r="AE620" s="17"/>
      <c r="AF620" s="17">
        <v>0.49653248061058702</v>
      </c>
      <c r="AG620" s="17">
        <v>0.467339974669915</v>
      </c>
      <c r="AH620" s="17">
        <v>0.51817605134004896</v>
      </c>
      <c r="AI620" s="17"/>
      <c r="AJ620" s="17">
        <v>0.53481878914002301</v>
      </c>
      <c r="AK620" s="17">
        <v>0.49006995480354798</v>
      </c>
      <c r="AL620" s="17">
        <v>0.492028855790203</v>
      </c>
      <c r="AM620" s="17"/>
      <c r="AN620" s="17">
        <v>0.54380291867777497</v>
      </c>
      <c r="AO620" s="17">
        <v>0.504068728606065</v>
      </c>
      <c r="AP620" s="17">
        <v>0.51263139519592704</v>
      </c>
      <c r="AQ620" s="17">
        <v>0.46783309392515399</v>
      </c>
      <c r="AR620" s="17"/>
      <c r="AS620" s="17">
        <v>0.52014732945269204</v>
      </c>
      <c r="AT620" s="17">
        <v>0.566825637410171</v>
      </c>
    </row>
    <row r="621" spans="2:46" x14ac:dyDescent="0.5">
      <c r="B621" t="s">
        <v>73</v>
      </c>
      <c r="C621" s="17">
        <v>0.22297638490267699</v>
      </c>
      <c r="D621" s="17">
        <v>0.20020968461442101</v>
      </c>
      <c r="E621" s="17">
        <v>0.24521685636343099</v>
      </c>
      <c r="F621" s="17"/>
      <c r="G621" s="17">
        <v>0.217415478259015</v>
      </c>
      <c r="H621" s="17">
        <v>0.228195918358928</v>
      </c>
      <c r="I621" s="17">
        <v>0.259660374484464</v>
      </c>
      <c r="J621" s="17">
        <v>0.21246887779460999</v>
      </c>
      <c r="K621" s="17">
        <v>0.19996824101121</v>
      </c>
      <c r="L621" s="17">
        <v>0.19792149909684301</v>
      </c>
      <c r="M621" s="17">
        <v>0.22218069488841199</v>
      </c>
      <c r="N621" s="17">
        <v>0.23827153143745899</v>
      </c>
      <c r="O621" s="17">
        <v>0.216304530236925</v>
      </c>
      <c r="P621" s="17">
        <v>0.232266018472262</v>
      </c>
      <c r="Q621" s="17">
        <v>0.23225801898790699</v>
      </c>
      <c r="R621" s="17">
        <v>0.25174317297902099</v>
      </c>
      <c r="S621" s="17"/>
      <c r="T621" s="17">
        <v>0.17650942977203199</v>
      </c>
      <c r="U621" s="17">
        <v>0.24817666586649201</v>
      </c>
      <c r="V621" s="17">
        <v>0.22519927304677301</v>
      </c>
      <c r="W621" s="17">
        <v>0.24192827648545301</v>
      </c>
      <c r="X621" s="17"/>
      <c r="Y621" s="17">
        <v>0.18936503843618599</v>
      </c>
      <c r="Z621" s="17">
        <v>0.185142625018726</v>
      </c>
      <c r="AA621" s="17">
        <v>0.209349054427243</v>
      </c>
      <c r="AB621" s="17">
        <v>0.22412451654285101</v>
      </c>
      <c r="AC621" s="17">
        <v>0.241460476690531</v>
      </c>
      <c r="AD621" s="17">
        <v>0.27399432042421701</v>
      </c>
      <c r="AE621" s="17"/>
      <c r="AF621" s="17">
        <v>0.26260484805036699</v>
      </c>
      <c r="AG621" s="17">
        <v>0.217434006363037</v>
      </c>
      <c r="AH621" s="17">
        <v>0.21185674178946701</v>
      </c>
      <c r="AI621" s="17"/>
      <c r="AJ621" s="17">
        <v>0.18241713183892999</v>
      </c>
      <c r="AK621" s="17">
        <v>0.22236281043428799</v>
      </c>
      <c r="AL621" s="17">
        <v>0.27345940096393001</v>
      </c>
      <c r="AM621" s="17"/>
      <c r="AN621" s="17">
        <v>0.22268799532156699</v>
      </c>
      <c r="AO621" s="17">
        <v>0.16307570936954399</v>
      </c>
      <c r="AP621" s="17">
        <v>0.166983909833576</v>
      </c>
      <c r="AQ621" s="17">
        <v>0.247524417395873</v>
      </c>
      <c r="AR621" s="17"/>
      <c r="AS621" s="17">
        <v>0.15920889000885999</v>
      </c>
      <c r="AT621" s="17">
        <v>0.27079615654795203</v>
      </c>
    </row>
    <row r="622" spans="2:46" x14ac:dyDescent="0.5">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row>
    <row r="623" spans="2:46" x14ac:dyDescent="0.5">
      <c r="B623" s="6" t="s">
        <v>316</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row>
    <row r="624" spans="2:46" x14ac:dyDescent="0.5">
      <c r="B624" s="24" t="s">
        <v>64</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row>
    <row r="625" spans="2:46" x14ac:dyDescent="0.5">
      <c r="B625" t="s">
        <v>310</v>
      </c>
      <c r="C625" s="17">
        <v>6.27419941484538E-2</v>
      </c>
      <c r="D625" s="17">
        <v>7.4800447030534595E-2</v>
      </c>
      <c r="E625" s="17">
        <v>5.1362231999510698E-2</v>
      </c>
      <c r="F625" s="17"/>
      <c r="G625" s="17">
        <v>8.2867054192928905E-2</v>
      </c>
      <c r="H625" s="17">
        <v>6.5043638210093305E-2</v>
      </c>
      <c r="I625" s="17">
        <v>5.42278320196313E-2</v>
      </c>
      <c r="J625" s="17">
        <v>4.0354313345369403E-2</v>
      </c>
      <c r="K625" s="17">
        <v>8.3292281296558301E-2</v>
      </c>
      <c r="L625" s="17">
        <v>8.0191580396090895E-2</v>
      </c>
      <c r="M625" s="17">
        <v>6.4628938269016195E-2</v>
      </c>
      <c r="N625" s="17">
        <v>8.03186050968452E-2</v>
      </c>
      <c r="O625" s="17">
        <v>4.7864581851349501E-2</v>
      </c>
      <c r="P625" s="17">
        <v>4.6332656388597397E-2</v>
      </c>
      <c r="Q625" s="17">
        <v>3.3210799950408598E-2</v>
      </c>
      <c r="R625" s="17">
        <v>7.3004611865053304E-2</v>
      </c>
      <c r="S625" s="17"/>
      <c r="T625" s="17">
        <v>6.5346210705196903E-2</v>
      </c>
      <c r="U625" s="17">
        <v>5.6540514061723599E-2</v>
      </c>
      <c r="V625" s="17">
        <v>6.5332543035254598E-2</v>
      </c>
      <c r="W625" s="17">
        <v>6.2494016710160499E-2</v>
      </c>
      <c r="X625" s="17"/>
      <c r="Y625" s="17">
        <v>0.120175089527176</v>
      </c>
      <c r="Z625" s="17">
        <v>0.101328461598405</v>
      </c>
      <c r="AA625" s="17">
        <v>5.0860999829526202E-2</v>
      </c>
      <c r="AB625" s="17">
        <v>3.43602369085097E-2</v>
      </c>
      <c r="AC625" s="17">
        <v>5.0349518243080003E-2</v>
      </c>
      <c r="AD625" s="17">
        <v>3.40852343473321E-2</v>
      </c>
      <c r="AE625" s="17"/>
      <c r="AF625" s="17">
        <v>4.9482853169198003E-2</v>
      </c>
      <c r="AG625" s="17">
        <v>3.67216260821569E-2</v>
      </c>
      <c r="AH625" s="17">
        <v>6.8205727114787604E-2</v>
      </c>
      <c r="AI625" s="17"/>
      <c r="AJ625" s="17">
        <v>7.3387138259068799E-2</v>
      </c>
      <c r="AK625" s="17">
        <v>6.5145807250232807E-2</v>
      </c>
      <c r="AL625" s="17">
        <v>4.8422583223018401E-2</v>
      </c>
      <c r="AM625" s="17"/>
      <c r="AN625" s="17">
        <v>6.2663740262291795E-2</v>
      </c>
      <c r="AO625" s="17">
        <v>6.6377025354898603E-2</v>
      </c>
      <c r="AP625" s="17">
        <v>7.5887524593619707E-2</v>
      </c>
      <c r="AQ625" s="17">
        <v>5.8170376749401599E-2</v>
      </c>
      <c r="AR625" s="17"/>
      <c r="AS625" s="17">
        <v>8.5975668097991398E-2</v>
      </c>
      <c r="AT625" s="17">
        <v>2.5084941511071501E-2</v>
      </c>
    </row>
    <row r="626" spans="2:46" x14ac:dyDescent="0.5">
      <c r="B626" t="s">
        <v>201</v>
      </c>
      <c r="C626" s="17">
        <v>0.205367065143362</v>
      </c>
      <c r="D626" s="17">
        <v>0.23446730569575899</v>
      </c>
      <c r="E626" s="17">
        <v>0.17692721257498201</v>
      </c>
      <c r="F626" s="17"/>
      <c r="G626" s="17">
        <v>0.21535493054906599</v>
      </c>
      <c r="H626" s="17">
        <v>0.19132630589264599</v>
      </c>
      <c r="I626" s="17">
        <v>0.15609914471577399</v>
      </c>
      <c r="J626" s="17">
        <v>0.22338762422498601</v>
      </c>
      <c r="K626" s="17">
        <v>0.22788992680287101</v>
      </c>
      <c r="L626" s="17">
        <v>0.245006090225659</v>
      </c>
      <c r="M626" s="17">
        <v>0.19007082360639699</v>
      </c>
      <c r="N626" s="17">
        <v>0.20261347739385599</v>
      </c>
      <c r="O626" s="17">
        <v>0.208757961098227</v>
      </c>
      <c r="P626" s="17">
        <v>0.20380841967715599</v>
      </c>
      <c r="Q626" s="17">
        <v>0.20697861427118999</v>
      </c>
      <c r="R626" s="17">
        <v>0.159339065079319</v>
      </c>
      <c r="S626" s="17"/>
      <c r="T626" s="17">
        <v>0.22128034830129101</v>
      </c>
      <c r="U626" s="17">
        <v>0.183215810972228</v>
      </c>
      <c r="V626" s="17">
        <v>0.20854835618446499</v>
      </c>
      <c r="W626" s="17">
        <v>0.21182746357395901</v>
      </c>
      <c r="X626" s="17"/>
      <c r="Y626" s="17">
        <v>0.25477251684327801</v>
      </c>
      <c r="Z626" s="17">
        <v>0.25958548127220898</v>
      </c>
      <c r="AA626" s="17">
        <v>0.199840841174169</v>
      </c>
      <c r="AB626" s="17">
        <v>0.14636877812492</v>
      </c>
      <c r="AC626" s="17">
        <v>0.18498411735183701</v>
      </c>
      <c r="AD626" s="17">
        <v>0.19430855007571099</v>
      </c>
      <c r="AE626" s="17"/>
      <c r="AF626" s="17">
        <v>0.18630439954741701</v>
      </c>
      <c r="AG626" s="17">
        <v>0.276315851923428</v>
      </c>
      <c r="AH626" s="17">
        <v>0.206445685640125</v>
      </c>
      <c r="AI626" s="17"/>
      <c r="AJ626" s="17">
        <v>0.20597775084199499</v>
      </c>
      <c r="AK626" s="17">
        <v>0.24628541389050301</v>
      </c>
      <c r="AL626" s="17">
        <v>0.18509547670736201</v>
      </c>
      <c r="AM626" s="17"/>
      <c r="AN626" s="17">
        <v>0.17547674464105401</v>
      </c>
      <c r="AO626" s="17">
        <v>0.323015349846273</v>
      </c>
      <c r="AP626" s="17">
        <v>0.24035230694781101</v>
      </c>
      <c r="AQ626" s="17">
        <v>0.210699960303075</v>
      </c>
      <c r="AR626" s="17"/>
      <c r="AS626" s="17">
        <v>0.275994181575209</v>
      </c>
      <c r="AT626" s="17">
        <v>0.109553459049802</v>
      </c>
    </row>
    <row r="627" spans="2:46" x14ac:dyDescent="0.5">
      <c r="B627" t="s">
        <v>311</v>
      </c>
      <c r="C627" s="17">
        <v>0.473382294659424</v>
      </c>
      <c r="D627" s="17">
        <v>0.46323941372296901</v>
      </c>
      <c r="E627" s="17">
        <v>0.48271279653175497</v>
      </c>
      <c r="F627" s="17"/>
      <c r="G627" s="17">
        <v>0.44837187470657203</v>
      </c>
      <c r="H627" s="17">
        <v>0.47583523218643697</v>
      </c>
      <c r="I627" s="17">
        <v>0.50133872620831399</v>
      </c>
      <c r="J627" s="17">
        <v>0.46872737175051199</v>
      </c>
      <c r="K627" s="17">
        <v>0.447290185159545</v>
      </c>
      <c r="L627" s="17">
        <v>0.458690764841716</v>
      </c>
      <c r="M627" s="17">
        <v>0.49133522004111702</v>
      </c>
      <c r="N627" s="17">
        <v>0.43734797760192501</v>
      </c>
      <c r="O627" s="17">
        <v>0.47801375264152002</v>
      </c>
      <c r="P627" s="17">
        <v>0.50035832658677004</v>
      </c>
      <c r="Q627" s="17">
        <v>0.47353736340643499</v>
      </c>
      <c r="R627" s="17">
        <v>0.52632859869896098</v>
      </c>
      <c r="S627" s="17"/>
      <c r="T627" s="17">
        <v>0.49090425823450101</v>
      </c>
      <c r="U627" s="17">
        <v>0.47948775972006302</v>
      </c>
      <c r="V627" s="17">
        <v>0.49045625140830101</v>
      </c>
      <c r="W627" s="17">
        <v>0.43507986960530598</v>
      </c>
      <c r="X627" s="17"/>
      <c r="Y627" s="17">
        <v>0.41934026260584101</v>
      </c>
      <c r="Z627" s="17">
        <v>0.41346436173680001</v>
      </c>
      <c r="AA627" s="17">
        <v>0.51299964597363101</v>
      </c>
      <c r="AB627" s="17">
        <v>0.57150937647834599</v>
      </c>
      <c r="AC627" s="17">
        <v>0.48873483034957899</v>
      </c>
      <c r="AD627" s="17">
        <v>0.43600878236065899</v>
      </c>
      <c r="AE627" s="17"/>
      <c r="AF627" s="17">
        <v>0.44403901665216799</v>
      </c>
      <c r="AG627" s="17">
        <v>0.43258340645569399</v>
      </c>
      <c r="AH627" s="17">
        <v>0.48442410530167201</v>
      </c>
      <c r="AI627" s="17"/>
      <c r="AJ627" s="17">
        <v>0.50800838804822201</v>
      </c>
      <c r="AK627" s="17">
        <v>0.42655179436986401</v>
      </c>
      <c r="AL627" s="17">
        <v>0.45286963173730799</v>
      </c>
      <c r="AM627" s="17"/>
      <c r="AN627" s="17">
        <v>0.49740603055834398</v>
      </c>
      <c r="AO627" s="17">
        <v>0.40926442899308002</v>
      </c>
      <c r="AP627" s="17">
        <v>0.48615691765864899</v>
      </c>
      <c r="AQ627" s="17">
        <v>0.45415960971207098</v>
      </c>
      <c r="AR627" s="17"/>
      <c r="AS627" s="17">
        <v>0.43068231412516</v>
      </c>
      <c r="AT627" s="17">
        <v>0.53652438096098898</v>
      </c>
    </row>
    <row r="628" spans="2:46" x14ac:dyDescent="0.5">
      <c r="B628" t="s">
        <v>73</v>
      </c>
      <c r="C628" s="17">
        <v>0.25850864604876</v>
      </c>
      <c r="D628" s="17">
        <v>0.22749283355073799</v>
      </c>
      <c r="E628" s="17">
        <v>0.28899775889375301</v>
      </c>
      <c r="F628" s="17"/>
      <c r="G628" s="17">
        <v>0.25340614055143301</v>
      </c>
      <c r="H628" s="17">
        <v>0.26779482371082403</v>
      </c>
      <c r="I628" s="17">
        <v>0.288334297056281</v>
      </c>
      <c r="J628" s="17">
        <v>0.26753069067913299</v>
      </c>
      <c r="K628" s="17">
        <v>0.241527606741026</v>
      </c>
      <c r="L628" s="17">
        <v>0.21611156453653399</v>
      </c>
      <c r="M628" s="17">
        <v>0.25396501808347</v>
      </c>
      <c r="N628" s="17">
        <v>0.27971993990737398</v>
      </c>
      <c r="O628" s="17">
        <v>0.265363704408903</v>
      </c>
      <c r="P628" s="17">
        <v>0.24950059734747601</v>
      </c>
      <c r="Q628" s="17">
        <v>0.28627322237196601</v>
      </c>
      <c r="R628" s="17">
        <v>0.241327724356666</v>
      </c>
      <c r="S628" s="17"/>
      <c r="T628" s="17">
        <v>0.22246918275901101</v>
      </c>
      <c r="U628" s="17">
        <v>0.28075591524598498</v>
      </c>
      <c r="V628" s="17">
        <v>0.23566284937197901</v>
      </c>
      <c r="W628" s="17">
        <v>0.29059865011057401</v>
      </c>
      <c r="X628" s="17"/>
      <c r="Y628" s="17">
        <v>0.205712131023705</v>
      </c>
      <c r="Z628" s="17">
        <v>0.225621695392586</v>
      </c>
      <c r="AA628" s="17">
        <v>0.23629851302267299</v>
      </c>
      <c r="AB628" s="17">
        <v>0.24776160848822401</v>
      </c>
      <c r="AC628" s="17">
        <v>0.27593153405550402</v>
      </c>
      <c r="AD628" s="17">
        <v>0.33559743321629798</v>
      </c>
      <c r="AE628" s="17"/>
      <c r="AF628" s="17">
        <v>0.32017373063121601</v>
      </c>
      <c r="AG628" s="17">
        <v>0.254379115538721</v>
      </c>
      <c r="AH628" s="17">
        <v>0.24092448194341501</v>
      </c>
      <c r="AI628" s="17"/>
      <c r="AJ628" s="17">
        <v>0.21262672285071399</v>
      </c>
      <c r="AK628" s="17">
        <v>0.26201698448939997</v>
      </c>
      <c r="AL628" s="17">
        <v>0.31361230833231202</v>
      </c>
      <c r="AM628" s="17"/>
      <c r="AN628" s="17">
        <v>0.26445348453831002</v>
      </c>
      <c r="AO628" s="17">
        <v>0.201343195805749</v>
      </c>
      <c r="AP628" s="17">
        <v>0.19760325079992</v>
      </c>
      <c r="AQ628" s="17">
        <v>0.27697005323545298</v>
      </c>
      <c r="AR628" s="17"/>
      <c r="AS628" s="17">
        <v>0.20734783620163899</v>
      </c>
      <c r="AT628" s="17">
        <v>0.32883721847813702</v>
      </c>
    </row>
    <row r="629" spans="2:46" x14ac:dyDescent="0.5">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row>
    <row r="630" spans="2:46" x14ac:dyDescent="0.5">
      <c r="B630" s="6" t="s">
        <v>320</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row>
    <row r="631" spans="2:46" x14ac:dyDescent="0.5">
      <c r="B631" s="24" t="s">
        <v>64</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row>
    <row r="632" spans="2:46" x14ac:dyDescent="0.5">
      <c r="B632" t="s">
        <v>317</v>
      </c>
      <c r="C632" s="17">
        <v>0.49745256370107999</v>
      </c>
      <c r="D632" s="17">
        <v>0.49960187724605698</v>
      </c>
      <c r="E632" s="17">
        <v>0.49495999463889601</v>
      </c>
      <c r="F632" s="17"/>
      <c r="G632" s="17">
        <v>0.490451537613877</v>
      </c>
      <c r="H632" s="17">
        <v>0.51501248362298602</v>
      </c>
      <c r="I632" s="17">
        <v>0.54256030959200396</v>
      </c>
      <c r="J632" s="17">
        <v>0.480145203822404</v>
      </c>
      <c r="K632" s="17">
        <v>0.51415808705527</v>
      </c>
      <c r="L632" s="17">
        <v>0.51175946509784298</v>
      </c>
      <c r="M632" s="17">
        <v>0.44645403414117002</v>
      </c>
      <c r="N632" s="17">
        <v>0.52270418572676502</v>
      </c>
      <c r="O632" s="17">
        <v>0.46506551764717602</v>
      </c>
      <c r="P632" s="17">
        <v>0.50248846019204696</v>
      </c>
      <c r="Q632" s="17">
        <v>0.51935646168123595</v>
      </c>
      <c r="R632" s="17">
        <v>0.47304903321146102</v>
      </c>
      <c r="S632" s="17"/>
      <c r="T632" s="17">
        <v>0.53801115641563102</v>
      </c>
      <c r="U632" s="17">
        <v>0.527711531482421</v>
      </c>
      <c r="V632" s="17">
        <v>0.48714795496198998</v>
      </c>
      <c r="W632" s="17">
        <v>0.42957769144494901</v>
      </c>
      <c r="X632" s="17"/>
      <c r="Y632" s="17">
        <v>0.43055685287029599</v>
      </c>
      <c r="Z632" s="17">
        <v>0.49049441297278901</v>
      </c>
      <c r="AA632" s="17">
        <v>0.54944480522202399</v>
      </c>
      <c r="AB632" s="17">
        <v>0.52951034200069003</v>
      </c>
      <c r="AC632" s="17">
        <v>0.52343424935142202</v>
      </c>
      <c r="AD632" s="17">
        <v>0.46177725301413503</v>
      </c>
      <c r="AE632" s="17"/>
      <c r="AF632" s="17">
        <v>0.47144507728942697</v>
      </c>
      <c r="AG632" s="17">
        <v>0.47701774622737197</v>
      </c>
      <c r="AH632" s="17">
        <v>0.50625564019006397</v>
      </c>
      <c r="AI632" s="17"/>
      <c r="AJ632" s="17">
        <v>0.53766682853310499</v>
      </c>
      <c r="AK632" s="17">
        <v>0.47182035366439001</v>
      </c>
      <c r="AL632" s="17">
        <v>0.45991430866348298</v>
      </c>
      <c r="AM632" s="17"/>
      <c r="AN632" s="17">
        <v>0.531351856302271</v>
      </c>
      <c r="AO632" s="17">
        <v>0.416550265347991</v>
      </c>
      <c r="AP632" s="17">
        <v>0.57372248147193505</v>
      </c>
      <c r="AQ632" s="17">
        <v>0.42539105188586102</v>
      </c>
      <c r="AR632" s="17"/>
      <c r="AS632" s="17">
        <v>0.52147504417515</v>
      </c>
      <c r="AT632" s="17">
        <v>0.55250752978906703</v>
      </c>
    </row>
    <row r="633" spans="2:46" x14ac:dyDescent="0.5">
      <c r="B633" t="s">
        <v>318</v>
      </c>
      <c r="C633" s="17">
        <v>0.19982964832799199</v>
      </c>
      <c r="D633" s="17">
        <v>0.22363589486527499</v>
      </c>
      <c r="E633" s="17">
        <v>0.17781238525295001</v>
      </c>
      <c r="F633" s="17"/>
      <c r="G633" s="17">
        <v>0.210972638909321</v>
      </c>
      <c r="H633" s="17">
        <v>0.19572862154050499</v>
      </c>
      <c r="I633" s="17">
        <v>0.16894833139969301</v>
      </c>
      <c r="J633" s="17">
        <v>0.21427447509107</v>
      </c>
      <c r="K633" s="17">
        <v>0.18126882259622401</v>
      </c>
      <c r="L633" s="17">
        <v>0.226779525389216</v>
      </c>
      <c r="M633" s="17">
        <v>0.22389543685491101</v>
      </c>
      <c r="N633" s="17">
        <v>0.107467146909975</v>
      </c>
      <c r="O633" s="17">
        <v>0.26160994215932099</v>
      </c>
      <c r="P633" s="17">
        <v>0.15598380741291801</v>
      </c>
      <c r="Q633" s="17">
        <v>0.183546021601555</v>
      </c>
      <c r="R633" s="17">
        <v>0.158190052311522</v>
      </c>
      <c r="S633" s="17"/>
      <c r="T633" s="17">
        <v>0.205036700992837</v>
      </c>
      <c r="U633" s="17">
        <v>0.16573524497850101</v>
      </c>
      <c r="V633" s="17">
        <v>0.216627311047806</v>
      </c>
      <c r="W633" s="17">
        <v>0.21939562018480999</v>
      </c>
      <c r="X633" s="17"/>
      <c r="Y633" s="17">
        <v>0.27053392471385601</v>
      </c>
      <c r="Z633" s="17">
        <v>0.237967799707824</v>
      </c>
      <c r="AA633" s="17">
        <v>0.15444901068234199</v>
      </c>
      <c r="AB633" s="17">
        <v>0.18416083923902801</v>
      </c>
      <c r="AC633" s="17">
        <v>0.16544289211072799</v>
      </c>
      <c r="AD633" s="17">
        <v>0.19445103704158601</v>
      </c>
      <c r="AE633" s="17"/>
      <c r="AF633" s="17">
        <v>0.202887098175762</v>
      </c>
      <c r="AG633" s="17">
        <v>0.24233497190470901</v>
      </c>
      <c r="AH633" s="17">
        <v>0.19628676496700101</v>
      </c>
      <c r="AI633" s="17"/>
      <c r="AJ633" s="17">
        <v>0.199728228343904</v>
      </c>
      <c r="AK633" s="17">
        <v>0.21814712483683901</v>
      </c>
      <c r="AL633" s="17">
        <v>0.191218682774281</v>
      </c>
      <c r="AM633" s="17"/>
      <c r="AN633" s="17">
        <v>0.18082763749043301</v>
      </c>
      <c r="AO633" s="17">
        <v>0.29907509003166499</v>
      </c>
      <c r="AP633" s="17">
        <v>0.20713053336856599</v>
      </c>
      <c r="AQ633" s="17">
        <v>0.21642224184029099</v>
      </c>
      <c r="AR633" s="17"/>
      <c r="AS633" s="17">
        <v>0.17468407250763399</v>
      </c>
      <c r="AT633" s="17">
        <v>0.16240132003749699</v>
      </c>
    </row>
    <row r="634" spans="2:46" x14ac:dyDescent="0.5">
      <c r="B634" t="s">
        <v>319</v>
      </c>
      <c r="C634" s="17">
        <v>0.11116960849157</v>
      </c>
      <c r="D634" s="17">
        <v>0.120015677284942</v>
      </c>
      <c r="E634" s="17">
        <v>0.10320654621441</v>
      </c>
      <c r="F634" s="17"/>
      <c r="G634" s="17">
        <v>0.120347727507412</v>
      </c>
      <c r="H634" s="17">
        <v>9.3411122497552901E-2</v>
      </c>
      <c r="I634" s="17">
        <v>0.119203047730432</v>
      </c>
      <c r="J634" s="17">
        <v>0.10163543559721799</v>
      </c>
      <c r="K634" s="17">
        <v>8.1769040954321207E-2</v>
      </c>
      <c r="L634" s="17">
        <v>8.9969158943161598E-2</v>
      </c>
      <c r="M634" s="17">
        <v>0.126657290858151</v>
      </c>
      <c r="N634" s="17">
        <v>0.18157320720036499</v>
      </c>
      <c r="O634" s="17">
        <v>9.0877106294019697E-2</v>
      </c>
      <c r="P634" s="17">
        <v>0.12331004082840701</v>
      </c>
      <c r="Q634" s="17">
        <v>0.12943176329321601</v>
      </c>
      <c r="R634" s="17">
        <v>0.15697859100720299</v>
      </c>
      <c r="S634" s="17"/>
      <c r="T634" s="17">
        <v>9.9192225638204096E-2</v>
      </c>
      <c r="U634" s="17">
        <v>0.110306053907594</v>
      </c>
      <c r="V634" s="17">
        <v>0.104898426555403</v>
      </c>
      <c r="W634" s="17">
        <v>0.133016280477676</v>
      </c>
      <c r="X634" s="17"/>
      <c r="Y634" s="17">
        <v>0.15255415993864099</v>
      </c>
      <c r="Z634" s="17">
        <v>0.11320534492908101</v>
      </c>
      <c r="AA634" s="17">
        <v>9.4659840100078399E-2</v>
      </c>
      <c r="AB634" s="17">
        <v>7.8778011569099804E-2</v>
      </c>
      <c r="AC634" s="17">
        <v>0.111565680615479</v>
      </c>
      <c r="AD634" s="17">
        <v>0.12148429176676501</v>
      </c>
      <c r="AE634" s="17"/>
      <c r="AF634" s="17">
        <v>0.118086329022859</v>
      </c>
      <c r="AG634" s="17">
        <v>8.3719852999702096E-2</v>
      </c>
      <c r="AH634" s="17">
        <v>0.110884969888081</v>
      </c>
      <c r="AI634" s="17"/>
      <c r="AJ634" s="17">
        <v>0.108470080390943</v>
      </c>
      <c r="AK634" s="17">
        <v>8.9745057182379503E-2</v>
      </c>
      <c r="AL634" s="17">
        <v>0.124728540272323</v>
      </c>
      <c r="AM634" s="17"/>
      <c r="AN634" s="17">
        <v>9.8513370348343302E-2</v>
      </c>
      <c r="AO634" s="17">
        <v>0.12997508741104</v>
      </c>
      <c r="AP634" s="17">
        <v>0.10307579451579101</v>
      </c>
      <c r="AQ634" s="17">
        <v>0.13295831234319699</v>
      </c>
      <c r="AR634" s="17"/>
      <c r="AS634" s="17">
        <v>0.165456149640685</v>
      </c>
      <c r="AT634" s="17">
        <v>9.3313419782045701E-2</v>
      </c>
    </row>
    <row r="635" spans="2:46" x14ac:dyDescent="0.5">
      <c r="B635" t="s">
        <v>73</v>
      </c>
      <c r="C635" s="17">
        <v>0.19154817947935801</v>
      </c>
      <c r="D635" s="17">
        <v>0.156746550603726</v>
      </c>
      <c r="E635" s="17">
        <v>0.22402107389374401</v>
      </c>
      <c r="F635" s="17"/>
      <c r="G635" s="17">
        <v>0.17822809596938999</v>
      </c>
      <c r="H635" s="17">
        <v>0.19584777233895601</v>
      </c>
      <c r="I635" s="17">
        <v>0.16928831127787</v>
      </c>
      <c r="J635" s="17">
        <v>0.203944885489309</v>
      </c>
      <c r="K635" s="17">
        <v>0.222804049394184</v>
      </c>
      <c r="L635" s="17">
        <v>0.17149185056978</v>
      </c>
      <c r="M635" s="17">
        <v>0.202993238145768</v>
      </c>
      <c r="N635" s="17">
        <v>0.18825546016289499</v>
      </c>
      <c r="O635" s="17">
        <v>0.18244743389948301</v>
      </c>
      <c r="P635" s="17">
        <v>0.21821769156662901</v>
      </c>
      <c r="Q635" s="17">
        <v>0.16766575342399301</v>
      </c>
      <c r="R635" s="17">
        <v>0.21178232346981399</v>
      </c>
      <c r="S635" s="17"/>
      <c r="T635" s="17">
        <v>0.157759916953328</v>
      </c>
      <c r="U635" s="17">
        <v>0.196247169631484</v>
      </c>
      <c r="V635" s="17">
        <v>0.191326307434801</v>
      </c>
      <c r="W635" s="17">
        <v>0.21801040789256401</v>
      </c>
      <c r="X635" s="17"/>
      <c r="Y635" s="17">
        <v>0.146355062477207</v>
      </c>
      <c r="Z635" s="17">
        <v>0.158332442390306</v>
      </c>
      <c r="AA635" s="17">
        <v>0.201446343995556</v>
      </c>
      <c r="AB635" s="17">
        <v>0.20755080719118099</v>
      </c>
      <c r="AC635" s="17">
        <v>0.19955717792237099</v>
      </c>
      <c r="AD635" s="17">
        <v>0.22228741817751399</v>
      </c>
      <c r="AE635" s="17"/>
      <c r="AF635" s="17">
        <v>0.20758149551195301</v>
      </c>
      <c r="AG635" s="17">
        <v>0.19692742886821701</v>
      </c>
      <c r="AH635" s="17">
        <v>0.18657262495485499</v>
      </c>
      <c r="AI635" s="17"/>
      <c r="AJ635" s="17">
        <v>0.15413486273204799</v>
      </c>
      <c r="AK635" s="17">
        <v>0.22028746431639101</v>
      </c>
      <c r="AL635" s="17">
        <v>0.22413846828991299</v>
      </c>
      <c r="AM635" s="17"/>
      <c r="AN635" s="17">
        <v>0.18930713585895301</v>
      </c>
      <c r="AO635" s="17">
        <v>0.15439955720930401</v>
      </c>
      <c r="AP635" s="17">
        <v>0.11607119064370899</v>
      </c>
      <c r="AQ635" s="17">
        <v>0.225228393930651</v>
      </c>
      <c r="AR635" s="17"/>
      <c r="AS635" s="17">
        <v>0.13838473367653101</v>
      </c>
      <c r="AT635" s="17">
        <v>0.19177773039139101</v>
      </c>
    </row>
    <row r="636" spans="2:46" x14ac:dyDescent="0.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row>
    <row r="637" spans="2:46" x14ac:dyDescent="0.5">
      <c r="B637" s="6" t="s">
        <v>325</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row>
    <row r="638" spans="2:46" x14ac:dyDescent="0.5">
      <c r="B638" s="24" t="s">
        <v>64</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row>
    <row r="639" spans="2:46" x14ac:dyDescent="0.5">
      <c r="B639" t="s">
        <v>149</v>
      </c>
      <c r="C639" s="17">
        <v>0.12686271250321901</v>
      </c>
      <c r="D639" s="17">
        <v>0.170056333156519</v>
      </c>
      <c r="E639" s="17">
        <v>8.5521507962933702E-2</v>
      </c>
      <c r="F639" s="17"/>
      <c r="G639" s="17">
        <v>0.14242338684179201</v>
      </c>
      <c r="H639" s="17">
        <v>0.110036957767633</v>
      </c>
      <c r="I639" s="17">
        <v>0.128147941811041</v>
      </c>
      <c r="J639" s="17">
        <v>0.132582755194732</v>
      </c>
      <c r="K639" s="17">
        <v>0.11405089421022301</v>
      </c>
      <c r="L639" s="17">
        <v>0.12536529045509601</v>
      </c>
      <c r="M639" s="17">
        <v>0.14410575499555101</v>
      </c>
      <c r="N639" s="17">
        <v>0.12984674707803601</v>
      </c>
      <c r="O639" s="17">
        <v>0.135851630364864</v>
      </c>
      <c r="P639" s="17">
        <v>0.127047700532952</v>
      </c>
      <c r="Q639" s="17">
        <v>0.129833422937461</v>
      </c>
      <c r="R639" s="17">
        <v>5.2175284546870898E-2</v>
      </c>
      <c r="S639" s="17"/>
      <c r="T639" s="17">
        <v>0.183292975232697</v>
      </c>
      <c r="U639" s="17">
        <v>0.116442646508398</v>
      </c>
      <c r="V639" s="17">
        <v>0.10384354530107399</v>
      </c>
      <c r="W639" s="17">
        <v>9.5920729994545095E-2</v>
      </c>
      <c r="X639" s="17"/>
      <c r="Y639" s="17">
        <v>0.14559337547168</v>
      </c>
      <c r="Z639" s="17">
        <v>0.115217868752871</v>
      </c>
      <c r="AA639" s="17">
        <v>7.0748743484174897E-2</v>
      </c>
      <c r="AB639" s="17">
        <v>5.0471607277126102E-2</v>
      </c>
      <c r="AC639" s="17">
        <v>0.13379871654872699</v>
      </c>
      <c r="AD639" s="17">
        <v>0.227010501892903</v>
      </c>
      <c r="AE639" s="17"/>
      <c r="AF639" s="17">
        <v>0.248252088936118</v>
      </c>
      <c r="AG639" s="17">
        <v>0.18253629759677001</v>
      </c>
      <c r="AH639" s="17">
        <v>8.8257674805309105E-2</v>
      </c>
      <c r="AI639" s="17"/>
      <c r="AJ639" s="17">
        <v>0.10485696847352299</v>
      </c>
      <c r="AK639" s="17">
        <v>0.105622708683576</v>
      </c>
      <c r="AL639" s="17">
        <v>0.164224256841637</v>
      </c>
      <c r="AM639" s="17"/>
      <c r="AN639" s="17">
        <v>0.125397588787865</v>
      </c>
      <c r="AO639" s="17">
        <v>0.120054718951877</v>
      </c>
      <c r="AP639" s="17">
        <v>0.209905938204277</v>
      </c>
      <c r="AQ639" s="17">
        <v>8.5881159685531602E-2</v>
      </c>
      <c r="AR639" s="17"/>
      <c r="AS639" s="17">
        <v>0.201735174663707</v>
      </c>
      <c r="AT639" s="17">
        <v>0.10880045236808999</v>
      </c>
    </row>
    <row r="640" spans="2:46" x14ac:dyDescent="0.5">
      <c r="B640" t="s">
        <v>150</v>
      </c>
      <c r="C640" s="17">
        <v>0.28660122950143802</v>
      </c>
      <c r="D640" s="17">
        <v>0.32940986227862101</v>
      </c>
      <c r="E640" s="17">
        <v>0.246579559466965</v>
      </c>
      <c r="F640" s="17"/>
      <c r="G640" s="17">
        <v>0.28608418145556702</v>
      </c>
      <c r="H640" s="17">
        <v>0.22988189902220399</v>
      </c>
      <c r="I640" s="17">
        <v>0.24624768311001699</v>
      </c>
      <c r="J640" s="17">
        <v>0.29206879447545397</v>
      </c>
      <c r="K640" s="17">
        <v>0.32342655846116303</v>
      </c>
      <c r="L640" s="17">
        <v>0.32066476028422303</v>
      </c>
      <c r="M640" s="17">
        <v>0.32802230506055002</v>
      </c>
      <c r="N640" s="17">
        <v>0.31490872193004199</v>
      </c>
      <c r="O640" s="17">
        <v>0.30597966301812102</v>
      </c>
      <c r="P640" s="17">
        <v>0.28357411149869</v>
      </c>
      <c r="Q640" s="17">
        <v>0.23554322245731099</v>
      </c>
      <c r="R640" s="17">
        <v>0.31306511926391101</v>
      </c>
      <c r="S640" s="17"/>
      <c r="T640" s="17">
        <v>0.33503288527122299</v>
      </c>
      <c r="U640" s="17">
        <v>0.30340805435339302</v>
      </c>
      <c r="V640" s="17">
        <v>0.29824061927151901</v>
      </c>
      <c r="W640" s="17">
        <v>0.20537682483394501</v>
      </c>
      <c r="X640" s="17"/>
      <c r="Y640" s="17">
        <v>0.30986399924640001</v>
      </c>
      <c r="Z640" s="17">
        <v>0.269349261505062</v>
      </c>
      <c r="AA640" s="17">
        <v>0.206875929969079</v>
      </c>
      <c r="AB640" s="17">
        <v>0.23223029323230901</v>
      </c>
      <c r="AC640" s="17">
        <v>0.28416042251441398</v>
      </c>
      <c r="AD640" s="17">
        <v>0.39597365098630899</v>
      </c>
      <c r="AE640" s="17"/>
      <c r="AF640" s="17">
        <v>0.37846450347065203</v>
      </c>
      <c r="AG640" s="17">
        <v>0.37760908812476601</v>
      </c>
      <c r="AH640" s="17">
        <v>0.25432963077417098</v>
      </c>
      <c r="AI640" s="17"/>
      <c r="AJ640" s="17">
        <v>0.29347209614216702</v>
      </c>
      <c r="AK640" s="17">
        <v>0.25077961327958798</v>
      </c>
      <c r="AL640" s="17">
        <v>0.29518383876782101</v>
      </c>
      <c r="AM640" s="17"/>
      <c r="AN640" s="17">
        <v>0.29079897916883601</v>
      </c>
      <c r="AO640" s="17">
        <v>0.377430826142585</v>
      </c>
      <c r="AP640" s="17">
        <v>0.381588358168231</v>
      </c>
      <c r="AQ640" s="17">
        <v>0.20370716496390001</v>
      </c>
      <c r="AR640" s="17"/>
      <c r="AS640" s="17">
        <v>0.29077410364157302</v>
      </c>
      <c r="AT640" s="17">
        <v>0.24291695567872701</v>
      </c>
    </row>
    <row r="641" spans="2:46" x14ac:dyDescent="0.5">
      <c r="B641" t="s">
        <v>321</v>
      </c>
      <c r="C641" s="17">
        <v>0.28922173600652201</v>
      </c>
      <c r="D641" s="17">
        <v>0.27632222141169099</v>
      </c>
      <c r="E641" s="17">
        <v>0.30031752343949297</v>
      </c>
      <c r="F641" s="17"/>
      <c r="G641" s="17">
        <v>0.27184490364027702</v>
      </c>
      <c r="H641" s="17">
        <v>0.33310010836079801</v>
      </c>
      <c r="I641" s="17">
        <v>0.295254334163638</v>
      </c>
      <c r="J641" s="17">
        <v>0.27500177656944103</v>
      </c>
      <c r="K641" s="17">
        <v>0.30503549180182199</v>
      </c>
      <c r="L641" s="17">
        <v>0.28918283296685299</v>
      </c>
      <c r="M641" s="17">
        <v>0.276861056546511</v>
      </c>
      <c r="N641" s="17">
        <v>0.318756429107868</v>
      </c>
      <c r="O641" s="17">
        <v>0.28585134894748598</v>
      </c>
      <c r="P641" s="17">
        <v>0.235218453043537</v>
      </c>
      <c r="Q641" s="17">
        <v>0.31511016250206197</v>
      </c>
      <c r="R641" s="17">
        <v>0.29429296315975001</v>
      </c>
      <c r="S641" s="17"/>
      <c r="T641" s="17">
        <v>0.24117194189052199</v>
      </c>
      <c r="U641" s="17">
        <v>0.28005996502253799</v>
      </c>
      <c r="V641" s="17">
        <v>0.30694830455723099</v>
      </c>
      <c r="W641" s="17">
        <v>0.337537177498267</v>
      </c>
      <c r="X641" s="17"/>
      <c r="Y641" s="17">
        <v>0.30943439969598102</v>
      </c>
      <c r="Z641" s="17">
        <v>0.29989087198735698</v>
      </c>
      <c r="AA641" s="17">
        <v>0.276615170292211</v>
      </c>
      <c r="AB641" s="17">
        <v>0.31692819887926099</v>
      </c>
      <c r="AC641" s="17">
        <v>0.28014240613388802</v>
      </c>
      <c r="AD641" s="17">
        <v>0.26094710848147501</v>
      </c>
      <c r="AE641" s="17"/>
      <c r="AF641" s="17">
        <v>0.248081386987345</v>
      </c>
      <c r="AG641" s="17">
        <v>0.25539353143965898</v>
      </c>
      <c r="AH641" s="17">
        <v>0.303241020211163</v>
      </c>
      <c r="AI641" s="17"/>
      <c r="AJ641" s="17">
        <v>0.28390153986100097</v>
      </c>
      <c r="AK641" s="17">
        <v>0.28287278472602001</v>
      </c>
      <c r="AL641" s="17">
        <v>0.29883336978282998</v>
      </c>
      <c r="AM641" s="17"/>
      <c r="AN641" s="17">
        <v>0.27985208039489801</v>
      </c>
      <c r="AO641" s="17">
        <v>0.27250112847052599</v>
      </c>
      <c r="AP641" s="17">
        <v>0.22366424261974599</v>
      </c>
      <c r="AQ641" s="17">
        <v>0.342185451186024</v>
      </c>
      <c r="AR641" s="17"/>
      <c r="AS641" s="17">
        <v>0.25169790752070698</v>
      </c>
      <c r="AT641" s="17">
        <v>0.31478448048747498</v>
      </c>
    </row>
    <row r="642" spans="2:46" x14ac:dyDescent="0.5">
      <c r="B642" t="s">
        <v>322</v>
      </c>
      <c r="C642" s="17">
        <v>0.18256575781314799</v>
      </c>
      <c r="D642" s="17">
        <v>0.14089971956733299</v>
      </c>
      <c r="E642" s="17">
        <v>0.223499335567204</v>
      </c>
      <c r="F642" s="17"/>
      <c r="G642" s="17">
        <v>0.19579103880781701</v>
      </c>
      <c r="H642" s="17">
        <v>0.190395484283264</v>
      </c>
      <c r="I642" s="17">
        <v>0.200001997966371</v>
      </c>
      <c r="J642" s="17">
        <v>0.200803726015373</v>
      </c>
      <c r="K642" s="17">
        <v>0.161264390817733</v>
      </c>
      <c r="L642" s="17">
        <v>0.15436553844695</v>
      </c>
      <c r="M642" s="17">
        <v>0.15163685080679901</v>
      </c>
      <c r="N642" s="17">
        <v>0.14668371500122299</v>
      </c>
      <c r="O642" s="17">
        <v>0.17174238380586199</v>
      </c>
      <c r="P642" s="17">
        <v>0.208199297772626</v>
      </c>
      <c r="Q642" s="17">
        <v>0.188719724211836</v>
      </c>
      <c r="R642" s="17">
        <v>0.20318978949576499</v>
      </c>
      <c r="S642" s="17"/>
      <c r="T642" s="17">
        <v>0.174290339616296</v>
      </c>
      <c r="U642" s="17">
        <v>0.207479245318551</v>
      </c>
      <c r="V642" s="17">
        <v>0.173257226656057</v>
      </c>
      <c r="W642" s="17">
        <v>0.172345220588871</v>
      </c>
      <c r="X642" s="17"/>
      <c r="Y642" s="17">
        <v>0.15553612573992401</v>
      </c>
      <c r="Z642" s="17">
        <v>0.20324395704007001</v>
      </c>
      <c r="AA642" s="17">
        <v>0.28283510721267802</v>
      </c>
      <c r="AB642" s="17">
        <v>0.231096701155909</v>
      </c>
      <c r="AC642" s="17">
        <v>0.16219308643237501</v>
      </c>
      <c r="AD642" s="17">
        <v>7.6197068537440196E-2</v>
      </c>
      <c r="AE642" s="17"/>
      <c r="AF642" s="17">
        <v>7.8118306185535002E-2</v>
      </c>
      <c r="AG642" s="17">
        <v>0.105999852203743</v>
      </c>
      <c r="AH642" s="17">
        <v>0.21757533099878301</v>
      </c>
      <c r="AI642" s="17"/>
      <c r="AJ642" s="17">
        <v>0.21937983439704301</v>
      </c>
      <c r="AK642" s="17">
        <v>0.21435072140887099</v>
      </c>
      <c r="AL642" s="17">
        <v>0.121850134730504</v>
      </c>
      <c r="AM642" s="17"/>
      <c r="AN642" s="17">
        <v>0.20784422803522301</v>
      </c>
      <c r="AO642" s="17">
        <v>0.16600708605703701</v>
      </c>
      <c r="AP642" s="17">
        <v>0.14827048756190001</v>
      </c>
      <c r="AQ642" s="17">
        <v>0.15134411578506499</v>
      </c>
      <c r="AR642" s="17"/>
      <c r="AS642" s="17">
        <v>0.18930482246355099</v>
      </c>
      <c r="AT642" s="17">
        <v>0.181179749128316</v>
      </c>
    </row>
    <row r="643" spans="2:46" x14ac:dyDescent="0.5">
      <c r="B643" t="s">
        <v>323</v>
      </c>
      <c r="C643" s="17">
        <v>0.114748564175673</v>
      </c>
      <c r="D643" s="17">
        <v>8.3311863585835297E-2</v>
      </c>
      <c r="E643" s="17">
        <v>0.144082073563404</v>
      </c>
      <c r="F643" s="17"/>
      <c r="G643" s="17">
        <v>0.10385648925454601</v>
      </c>
      <c r="H643" s="17">
        <v>0.136585550566101</v>
      </c>
      <c r="I643" s="17">
        <v>0.13034804294893301</v>
      </c>
      <c r="J643" s="17">
        <v>9.9542947745000304E-2</v>
      </c>
      <c r="K643" s="17">
        <v>9.6222664709059602E-2</v>
      </c>
      <c r="L643" s="17">
        <v>0.11042157784687801</v>
      </c>
      <c r="M643" s="17">
        <v>9.9374032590589398E-2</v>
      </c>
      <c r="N643" s="17">
        <v>8.9804386882831599E-2</v>
      </c>
      <c r="O643" s="17">
        <v>0.100574973863667</v>
      </c>
      <c r="P643" s="17">
        <v>0.14596043715219501</v>
      </c>
      <c r="Q643" s="17">
        <v>0.13079346789133101</v>
      </c>
      <c r="R643" s="17">
        <v>0.13727684353370301</v>
      </c>
      <c r="S643" s="17"/>
      <c r="T643" s="17">
        <v>6.6211857989261699E-2</v>
      </c>
      <c r="U643" s="17">
        <v>9.2610088797120196E-2</v>
      </c>
      <c r="V643" s="17">
        <v>0.117710304214119</v>
      </c>
      <c r="W643" s="17">
        <v>0.188820047084372</v>
      </c>
      <c r="X643" s="17"/>
      <c r="Y643" s="17">
        <v>7.9572099846014002E-2</v>
      </c>
      <c r="Z643" s="17">
        <v>0.112298040714639</v>
      </c>
      <c r="AA643" s="17">
        <v>0.16292504904185701</v>
      </c>
      <c r="AB643" s="17">
        <v>0.16927319945539501</v>
      </c>
      <c r="AC643" s="17">
        <v>0.139705368370595</v>
      </c>
      <c r="AD643" s="17">
        <v>3.9871670101873598E-2</v>
      </c>
      <c r="AE643" s="17"/>
      <c r="AF643" s="17">
        <v>4.7083714420349997E-2</v>
      </c>
      <c r="AG643" s="17">
        <v>7.8461230635061899E-2</v>
      </c>
      <c r="AH643" s="17">
        <v>0.13659634321057301</v>
      </c>
      <c r="AI643" s="17"/>
      <c r="AJ643" s="17">
        <v>9.8389561126265498E-2</v>
      </c>
      <c r="AK643" s="17">
        <v>0.14637417190194499</v>
      </c>
      <c r="AL643" s="17">
        <v>0.119908399877208</v>
      </c>
      <c r="AM643" s="17"/>
      <c r="AN643" s="17">
        <v>9.6107123613176998E-2</v>
      </c>
      <c r="AO643" s="17">
        <v>6.4006240377975102E-2</v>
      </c>
      <c r="AP643" s="17">
        <v>3.6570973445846297E-2</v>
      </c>
      <c r="AQ643" s="17">
        <v>0.21688210837947899</v>
      </c>
      <c r="AR643" s="17"/>
      <c r="AS643" s="17">
        <v>6.6487991710462796E-2</v>
      </c>
      <c r="AT643" s="17">
        <v>0.15231836233739199</v>
      </c>
    </row>
    <row r="644" spans="2:46" x14ac:dyDescent="0.5">
      <c r="B644" t="s">
        <v>153</v>
      </c>
      <c r="C644" s="17">
        <v>0.41346394200465703</v>
      </c>
      <c r="D644" s="17">
        <v>0.49946619543513998</v>
      </c>
      <c r="E644" s="17">
        <v>0.33210106742989898</v>
      </c>
      <c r="F644" s="17"/>
      <c r="G644" s="17">
        <v>0.42850756829735898</v>
      </c>
      <c r="H644" s="17">
        <v>0.33991885678983702</v>
      </c>
      <c r="I644" s="17">
        <v>0.37439562492105799</v>
      </c>
      <c r="J644" s="17">
        <v>0.42465154967018598</v>
      </c>
      <c r="K644" s="17">
        <v>0.43747745267138599</v>
      </c>
      <c r="L644" s="17">
        <v>0.44603005073931901</v>
      </c>
      <c r="M644" s="17">
        <v>0.47212806005610097</v>
      </c>
      <c r="N644" s="17">
        <v>0.444755469008078</v>
      </c>
      <c r="O644" s="17">
        <v>0.44183129338298499</v>
      </c>
      <c r="P644" s="17">
        <v>0.410621812031642</v>
      </c>
      <c r="Q644" s="17">
        <v>0.36537664539477199</v>
      </c>
      <c r="R644" s="17">
        <v>0.36524040381078199</v>
      </c>
      <c r="S644" s="17"/>
      <c r="T644" s="17">
        <v>0.51832586050392004</v>
      </c>
      <c r="U644" s="17">
        <v>0.41985070086179099</v>
      </c>
      <c r="V644" s="17">
        <v>0.40208416457259299</v>
      </c>
      <c r="W644" s="17">
        <v>0.30129755482849002</v>
      </c>
      <c r="X644" s="17"/>
      <c r="Y644" s="17">
        <v>0.45545737471808101</v>
      </c>
      <c r="Z644" s="17">
        <v>0.38456713025793299</v>
      </c>
      <c r="AA644" s="17">
        <v>0.27762467345325398</v>
      </c>
      <c r="AB644" s="17">
        <v>0.282701900509435</v>
      </c>
      <c r="AC644" s="17">
        <v>0.41795913906314203</v>
      </c>
      <c r="AD644" s="17">
        <v>0.62298415287921205</v>
      </c>
      <c r="AE644" s="17"/>
      <c r="AF644" s="17">
        <v>0.62671659240677002</v>
      </c>
      <c r="AG644" s="17">
        <v>0.56014538572153505</v>
      </c>
      <c r="AH644" s="17">
        <v>0.34258730557947997</v>
      </c>
      <c r="AI644" s="17"/>
      <c r="AJ644" s="17">
        <v>0.39832906461569001</v>
      </c>
      <c r="AK644" s="17">
        <v>0.35640232196316501</v>
      </c>
      <c r="AL644" s="17">
        <v>0.459408095609458</v>
      </c>
      <c r="AM644" s="17"/>
      <c r="AN644" s="17">
        <v>0.41619656795670201</v>
      </c>
      <c r="AO644" s="17">
        <v>0.49748554509446202</v>
      </c>
      <c r="AP644" s="17">
        <v>0.59149429637250805</v>
      </c>
      <c r="AQ644" s="17">
        <v>0.28958832464943202</v>
      </c>
      <c r="AR644" s="17"/>
      <c r="AS644" s="17">
        <v>0.49250927830528002</v>
      </c>
      <c r="AT644" s="17">
        <v>0.351717408046816</v>
      </c>
    </row>
    <row r="645" spans="2:46" x14ac:dyDescent="0.5">
      <c r="B645" t="s">
        <v>324</v>
      </c>
      <c r="C645" s="17">
        <v>0.29731432198882102</v>
      </c>
      <c r="D645" s="17">
        <v>0.224211583153168</v>
      </c>
      <c r="E645" s="17">
        <v>0.36758140913060799</v>
      </c>
      <c r="F645" s="17"/>
      <c r="G645" s="17">
        <v>0.299647528062363</v>
      </c>
      <c r="H645" s="17">
        <v>0.32698103484936503</v>
      </c>
      <c r="I645" s="17">
        <v>0.33035004091530401</v>
      </c>
      <c r="J645" s="17">
        <v>0.300346673760373</v>
      </c>
      <c r="K645" s="17">
        <v>0.25748705552679202</v>
      </c>
      <c r="L645" s="17">
        <v>0.26478711629382701</v>
      </c>
      <c r="M645" s="17">
        <v>0.25101088339738797</v>
      </c>
      <c r="N645" s="17">
        <v>0.236488101884055</v>
      </c>
      <c r="O645" s="17">
        <v>0.27231735766952903</v>
      </c>
      <c r="P645" s="17">
        <v>0.35415973492482</v>
      </c>
      <c r="Q645" s="17">
        <v>0.31951319210316698</v>
      </c>
      <c r="R645" s="17">
        <v>0.340466633029468</v>
      </c>
      <c r="S645" s="17"/>
      <c r="T645" s="17">
        <v>0.24050219760555799</v>
      </c>
      <c r="U645" s="17">
        <v>0.30008933411567101</v>
      </c>
      <c r="V645" s="17">
        <v>0.29096753087017602</v>
      </c>
      <c r="W645" s="17">
        <v>0.36116526767324297</v>
      </c>
      <c r="X645" s="17"/>
      <c r="Y645" s="17">
        <v>0.235108225585938</v>
      </c>
      <c r="Z645" s="17">
        <v>0.31554199775470898</v>
      </c>
      <c r="AA645" s="17">
        <v>0.44576015625453502</v>
      </c>
      <c r="AB645" s="17">
        <v>0.40036990061130401</v>
      </c>
      <c r="AC645" s="17">
        <v>0.30189845480297001</v>
      </c>
      <c r="AD645" s="17">
        <v>0.116068738639314</v>
      </c>
      <c r="AE645" s="17"/>
      <c r="AF645" s="17">
        <v>0.12520202060588501</v>
      </c>
      <c r="AG645" s="17">
        <v>0.184461082838805</v>
      </c>
      <c r="AH645" s="17">
        <v>0.35417167420935702</v>
      </c>
      <c r="AI645" s="17"/>
      <c r="AJ645" s="17">
        <v>0.31776939552330902</v>
      </c>
      <c r="AK645" s="17">
        <v>0.36072489331081597</v>
      </c>
      <c r="AL645" s="17">
        <v>0.24175853460771199</v>
      </c>
      <c r="AM645" s="17"/>
      <c r="AN645" s="17">
        <v>0.30395135164839998</v>
      </c>
      <c r="AO645" s="17">
        <v>0.23001332643501299</v>
      </c>
      <c r="AP645" s="17">
        <v>0.18484146100774601</v>
      </c>
      <c r="AQ645" s="17">
        <v>0.36822622416454398</v>
      </c>
      <c r="AR645" s="17"/>
      <c r="AS645" s="17">
        <v>0.25579281417401301</v>
      </c>
      <c r="AT645" s="17">
        <v>0.33349811146570901</v>
      </c>
    </row>
    <row r="646" spans="2:46" x14ac:dyDescent="0.5">
      <c r="B646" t="s">
        <v>95</v>
      </c>
      <c r="C646" s="17">
        <v>0.11614962001583599</v>
      </c>
      <c r="D646" s="17">
        <v>0.27525461228197201</v>
      </c>
      <c r="E646" s="17">
        <v>-3.5480341700708698E-2</v>
      </c>
      <c r="F646" s="17"/>
      <c r="G646" s="17">
        <v>0.128860040234996</v>
      </c>
      <c r="H646" s="17">
        <v>1.29378219404719E-2</v>
      </c>
      <c r="I646" s="17">
        <v>4.4045584005754201E-2</v>
      </c>
      <c r="J646" s="17">
        <v>0.124304875909813</v>
      </c>
      <c r="K646" s="17">
        <v>0.179990397144594</v>
      </c>
      <c r="L646" s="17">
        <v>0.181242934445492</v>
      </c>
      <c r="M646" s="17">
        <v>0.221117176658713</v>
      </c>
      <c r="N646" s="17">
        <v>0.208267367124023</v>
      </c>
      <c r="O646" s="17">
        <v>0.16951393571345599</v>
      </c>
      <c r="P646" s="17">
        <v>5.6462077106821898E-2</v>
      </c>
      <c r="Q646" s="17">
        <v>4.5863453291605197E-2</v>
      </c>
      <c r="R646" s="17">
        <v>2.4773770781313299E-2</v>
      </c>
      <c r="S646" s="17"/>
      <c r="T646" s="17">
        <v>0.27782366289836202</v>
      </c>
      <c r="U646" s="17">
        <v>0.11976136674611899</v>
      </c>
      <c r="V646" s="17">
        <v>0.11111663370241701</v>
      </c>
      <c r="W646" s="17">
        <v>-5.9867712844752702E-2</v>
      </c>
      <c r="X646" s="17"/>
      <c r="Y646" s="17">
        <v>0.22034914913214201</v>
      </c>
      <c r="Z646" s="17">
        <v>6.9025132503223702E-2</v>
      </c>
      <c r="AA646" s="17">
        <v>-0.16813548280128099</v>
      </c>
      <c r="AB646" s="17">
        <v>-0.11766800010186899</v>
      </c>
      <c r="AC646" s="17">
        <v>0.11606068426017099</v>
      </c>
      <c r="AD646" s="17">
        <v>0.50691541423989805</v>
      </c>
      <c r="AE646" s="17"/>
      <c r="AF646" s="17">
        <v>0.50151457180088499</v>
      </c>
      <c r="AG646" s="17">
        <v>0.37568430288273003</v>
      </c>
      <c r="AH646" s="17">
        <v>-1.15843686298769E-2</v>
      </c>
      <c r="AI646" s="17"/>
      <c r="AJ646" s="17">
        <v>8.05596690923817E-2</v>
      </c>
      <c r="AK646" s="17">
        <v>-4.32257134765113E-3</v>
      </c>
      <c r="AL646" s="17">
        <v>0.21764956100174501</v>
      </c>
      <c r="AM646" s="17"/>
      <c r="AN646" s="17">
        <v>0.112245216308301</v>
      </c>
      <c r="AO646" s="17">
        <v>0.26747221865944898</v>
      </c>
      <c r="AP646" s="17">
        <v>0.40665283536476199</v>
      </c>
      <c r="AQ646" s="17">
        <v>-7.8637899515112797E-2</v>
      </c>
      <c r="AR646" s="17"/>
      <c r="AS646" s="17">
        <v>0.23671646413126701</v>
      </c>
      <c r="AT646" s="17">
        <v>1.82192965811078E-2</v>
      </c>
    </row>
    <row r="647" spans="2:46" x14ac:dyDescent="0.5">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row>
    <row r="648" spans="2:46" x14ac:dyDescent="0.5">
      <c r="B648" s="6" t="s">
        <v>330</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row>
    <row r="649" spans="2:46" x14ac:dyDescent="0.5">
      <c r="B649" s="24" t="s">
        <v>64</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row>
    <row r="650" spans="2:46" x14ac:dyDescent="0.5">
      <c r="B650" t="s">
        <v>326</v>
      </c>
      <c r="C650" s="17">
        <v>0.32286400323744402</v>
      </c>
      <c r="D650" s="17">
        <v>0.337018781345512</v>
      </c>
      <c r="E650" s="17">
        <v>0.30964803269182001</v>
      </c>
      <c r="F650" s="17"/>
      <c r="G650" s="17">
        <v>0.268244173062752</v>
      </c>
      <c r="H650" s="17">
        <v>0.32671239901467197</v>
      </c>
      <c r="I650" s="17">
        <v>0.33409801490135799</v>
      </c>
      <c r="J650" s="17">
        <v>0.34765357753374598</v>
      </c>
      <c r="K650" s="17">
        <v>0.28209824710954601</v>
      </c>
      <c r="L650" s="17">
        <v>0.34319368358553198</v>
      </c>
      <c r="M650" s="17">
        <v>0.34968013139035697</v>
      </c>
      <c r="N650" s="17">
        <v>0.33223774093546998</v>
      </c>
      <c r="O650" s="17">
        <v>0.33076804549073202</v>
      </c>
      <c r="P650" s="17">
        <v>0.356519177422779</v>
      </c>
      <c r="Q650" s="17">
        <v>0.300045461832955</v>
      </c>
      <c r="R650" s="17">
        <v>0.31520082831294399</v>
      </c>
      <c r="S650" s="17"/>
      <c r="T650" s="17">
        <v>0.33205411382071098</v>
      </c>
      <c r="U650" s="17">
        <v>0.32500334273024201</v>
      </c>
      <c r="V650" s="17">
        <v>0.309571184138272</v>
      </c>
      <c r="W650" s="17">
        <v>0.31811833339361401</v>
      </c>
      <c r="X650" s="17"/>
      <c r="Y650" s="17">
        <v>0.22774780903066799</v>
      </c>
      <c r="Z650" s="17">
        <v>0.25204814140412901</v>
      </c>
      <c r="AA650" s="17">
        <v>0.34069177388932798</v>
      </c>
      <c r="AB650" s="17">
        <v>0.36412418097270099</v>
      </c>
      <c r="AC650" s="17">
        <v>0.38194743346456</v>
      </c>
      <c r="AD650" s="17">
        <v>0.35627606943822798</v>
      </c>
      <c r="AE650" s="17"/>
      <c r="AF650" s="17">
        <v>0.36253216911845498</v>
      </c>
      <c r="AG650" s="17">
        <v>0.30756473384295402</v>
      </c>
      <c r="AH650" s="17">
        <v>0.31234305588691902</v>
      </c>
      <c r="AI650" s="17"/>
      <c r="AJ650" s="17">
        <v>0.32216403978533897</v>
      </c>
      <c r="AK650" s="17">
        <v>0.27994514838401302</v>
      </c>
      <c r="AL650" s="17">
        <v>0.344200204866485</v>
      </c>
      <c r="AM650" s="17"/>
      <c r="AN650" s="17">
        <v>0.33630696398573201</v>
      </c>
      <c r="AO650" s="17">
        <v>0.33257975317670102</v>
      </c>
      <c r="AP650" s="17">
        <v>0.36992407068962802</v>
      </c>
      <c r="AQ650" s="17">
        <v>0.26196991653946899</v>
      </c>
      <c r="AR650" s="17"/>
      <c r="AS650" s="17">
        <v>0.34099504444801898</v>
      </c>
      <c r="AT650" s="17">
        <v>0.42076657462101302</v>
      </c>
    </row>
    <row r="651" spans="2:46" x14ac:dyDescent="0.5">
      <c r="B651" t="s">
        <v>327</v>
      </c>
      <c r="C651" s="17">
        <v>0.24286337045883999</v>
      </c>
      <c r="D651" s="17">
        <v>0.25587199332835198</v>
      </c>
      <c r="E651" s="17">
        <v>0.23087419479917501</v>
      </c>
      <c r="F651" s="17"/>
      <c r="G651" s="17">
        <v>0.26341360333775699</v>
      </c>
      <c r="H651" s="17">
        <v>0.23161482437991701</v>
      </c>
      <c r="I651" s="17">
        <v>0.22820703067810999</v>
      </c>
      <c r="J651" s="17">
        <v>0.24560155159473901</v>
      </c>
      <c r="K651" s="17">
        <v>0.27748710925978998</v>
      </c>
      <c r="L651" s="17">
        <v>0.28664205831434503</v>
      </c>
      <c r="M651" s="17">
        <v>0.22567664825880401</v>
      </c>
      <c r="N651" s="17">
        <v>0.226474313963617</v>
      </c>
      <c r="O651" s="17">
        <v>0.24521971837331299</v>
      </c>
      <c r="P651" s="17">
        <v>0.22975162432881699</v>
      </c>
      <c r="Q651" s="17">
        <v>0.185539989971681</v>
      </c>
      <c r="R651" s="17">
        <v>0.208531718335666</v>
      </c>
      <c r="S651" s="17"/>
      <c r="T651" s="17">
        <v>0.250633270461455</v>
      </c>
      <c r="U651" s="17">
        <v>0.262401281462457</v>
      </c>
      <c r="V651" s="17">
        <v>0.25300797881452902</v>
      </c>
      <c r="W651" s="17">
        <v>0.20804564086087701</v>
      </c>
      <c r="X651" s="17"/>
      <c r="Y651" s="17">
        <v>0.29634405589250101</v>
      </c>
      <c r="Z651" s="17">
        <v>0.26852405839932297</v>
      </c>
      <c r="AA651" s="17">
        <v>0.225372610075292</v>
      </c>
      <c r="AB651" s="17">
        <v>0.22387312852223101</v>
      </c>
      <c r="AC651" s="17">
        <v>0.20219548305606</v>
      </c>
      <c r="AD651" s="17">
        <v>0.24330375518969799</v>
      </c>
      <c r="AE651" s="17"/>
      <c r="AF651" s="17">
        <v>0.22956190141755101</v>
      </c>
      <c r="AG651" s="17">
        <v>0.28561967353703699</v>
      </c>
      <c r="AH651" s="17">
        <v>0.24403814550855699</v>
      </c>
      <c r="AI651" s="17"/>
      <c r="AJ651" s="17">
        <v>0.25442247451533001</v>
      </c>
      <c r="AK651" s="17">
        <v>0.25185695222149501</v>
      </c>
      <c r="AL651" s="17">
        <v>0.22427000096385399</v>
      </c>
      <c r="AM651" s="17"/>
      <c r="AN651" s="17">
        <v>0.25133502992163298</v>
      </c>
      <c r="AO651" s="17">
        <v>0.25592444897220201</v>
      </c>
      <c r="AP651" s="17">
        <v>0.23787057628351399</v>
      </c>
      <c r="AQ651" s="17">
        <v>0.23991778832866001</v>
      </c>
      <c r="AR651" s="17"/>
      <c r="AS651" s="17">
        <v>0.291857748931098</v>
      </c>
      <c r="AT651" s="17">
        <v>0.19438562131749401</v>
      </c>
    </row>
    <row r="652" spans="2:46" x14ac:dyDescent="0.5">
      <c r="B652" t="s">
        <v>328</v>
      </c>
      <c r="C652" s="17">
        <v>0.23325890497327201</v>
      </c>
      <c r="D652" s="17">
        <v>0.235945925056704</v>
      </c>
      <c r="E652" s="17">
        <v>0.23010539176061001</v>
      </c>
      <c r="F652" s="17"/>
      <c r="G652" s="17">
        <v>0.252177638040466</v>
      </c>
      <c r="H652" s="17">
        <v>0.24456304453417399</v>
      </c>
      <c r="I652" s="17">
        <v>0.22010000486548201</v>
      </c>
      <c r="J652" s="17">
        <v>0.22041005442057601</v>
      </c>
      <c r="K652" s="17">
        <v>0.23559399758598401</v>
      </c>
      <c r="L652" s="17">
        <v>0.21552377665104</v>
      </c>
      <c r="M652" s="17">
        <v>0.22722281682610701</v>
      </c>
      <c r="N652" s="17">
        <v>0.26105508535439798</v>
      </c>
      <c r="O652" s="17">
        <v>0.234488309651013</v>
      </c>
      <c r="P652" s="17">
        <v>0.220551991015839</v>
      </c>
      <c r="Q652" s="17">
        <v>0.243668133228124</v>
      </c>
      <c r="R652" s="17">
        <v>0.21223058393585301</v>
      </c>
      <c r="S652" s="17"/>
      <c r="T652" s="17">
        <v>0.23938108826391999</v>
      </c>
      <c r="U652" s="17">
        <v>0.23014623064342599</v>
      </c>
      <c r="V652" s="17">
        <v>0.24682001001083001</v>
      </c>
      <c r="W652" s="17">
        <v>0.223259651887418</v>
      </c>
      <c r="X652" s="17"/>
      <c r="Y652" s="17">
        <v>0.30457082999324397</v>
      </c>
      <c r="Z652" s="17">
        <v>0.25424400599067698</v>
      </c>
      <c r="AA652" s="17">
        <v>0.24783378424024899</v>
      </c>
      <c r="AB652" s="17">
        <v>0.21927644588361</v>
      </c>
      <c r="AC652" s="17">
        <v>0.21496538810632701</v>
      </c>
      <c r="AD652" s="17">
        <v>0.180466083712606</v>
      </c>
      <c r="AE652" s="17"/>
      <c r="AF652" s="17">
        <v>0.17897907330937199</v>
      </c>
      <c r="AG652" s="17">
        <v>0.220832843568047</v>
      </c>
      <c r="AH652" s="17">
        <v>0.24974155636541101</v>
      </c>
      <c r="AI652" s="17"/>
      <c r="AJ652" s="17">
        <v>0.24663324470461501</v>
      </c>
      <c r="AK652" s="17">
        <v>0.25153591007060999</v>
      </c>
      <c r="AL652" s="17">
        <v>0.20799155505372199</v>
      </c>
      <c r="AM652" s="17"/>
      <c r="AN652" s="17">
        <v>0.22175861046308401</v>
      </c>
      <c r="AO652" s="17">
        <v>0.23583296021883601</v>
      </c>
      <c r="AP652" s="17">
        <v>0.22207719443576801</v>
      </c>
      <c r="AQ652" s="17">
        <v>0.26181479123645002</v>
      </c>
      <c r="AR652" s="17"/>
      <c r="AS652" s="17">
        <v>0.17226012765132401</v>
      </c>
      <c r="AT652" s="17">
        <v>0.20107085917963199</v>
      </c>
    </row>
    <row r="653" spans="2:46" x14ac:dyDescent="0.5">
      <c r="B653" t="s">
        <v>329</v>
      </c>
      <c r="C653" s="17">
        <v>0.143418442530718</v>
      </c>
      <c r="D653" s="17">
        <v>0.118802522565348</v>
      </c>
      <c r="E653" s="17">
        <v>0.16633569522253699</v>
      </c>
      <c r="F653" s="17"/>
      <c r="G653" s="17">
        <v>0.164644260490346</v>
      </c>
      <c r="H653" s="17">
        <v>0.12953378629788601</v>
      </c>
      <c r="I653" s="17">
        <v>0.147430870300818</v>
      </c>
      <c r="J653" s="17">
        <v>0.126258916496548</v>
      </c>
      <c r="K653" s="17">
        <v>0.14630455576522</v>
      </c>
      <c r="L653" s="17">
        <v>9.6706476016162501E-2</v>
      </c>
      <c r="M653" s="17">
        <v>0.13266840185919401</v>
      </c>
      <c r="N653" s="17">
        <v>0.13774780226382899</v>
      </c>
      <c r="O653" s="17">
        <v>0.152889481077635</v>
      </c>
      <c r="P653" s="17">
        <v>0.136682744931722</v>
      </c>
      <c r="Q653" s="17">
        <v>0.19106390779947699</v>
      </c>
      <c r="R653" s="17">
        <v>0.22100475733064801</v>
      </c>
      <c r="S653" s="17"/>
      <c r="T653" s="17">
        <v>0.14785504499339899</v>
      </c>
      <c r="U653" s="17">
        <v>0.124513684277826</v>
      </c>
      <c r="V653" s="17">
        <v>0.14521130843029501</v>
      </c>
      <c r="W653" s="17">
        <v>0.157162176954946</v>
      </c>
      <c r="X653" s="17"/>
      <c r="Y653" s="17">
        <v>0.112608255205548</v>
      </c>
      <c r="Z653" s="17">
        <v>0.14764562416823501</v>
      </c>
      <c r="AA653" s="17">
        <v>0.13941253777611401</v>
      </c>
      <c r="AB653" s="17">
        <v>0.14161597776351501</v>
      </c>
      <c r="AC653" s="17">
        <v>0.15394656809214499</v>
      </c>
      <c r="AD653" s="17">
        <v>0.15810803183410099</v>
      </c>
      <c r="AE653" s="17"/>
      <c r="AF653" s="17">
        <v>0.163673230150364</v>
      </c>
      <c r="AG653" s="17">
        <v>0.158075458130397</v>
      </c>
      <c r="AH653" s="17">
        <v>0.136641211041787</v>
      </c>
      <c r="AI653" s="17"/>
      <c r="AJ653" s="17">
        <v>0.12980723794094801</v>
      </c>
      <c r="AK653" s="17">
        <v>0.161333319897811</v>
      </c>
      <c r="AL653" s="17">
        <v>0.15171728696171799</v>
      </c>
      <c r="AM653" s="17"/>
      <c r="AN653" s="17">
        <v>0.144047822101423</v>
      </c>
      <c r="AO653" s="17">
        <v>0.13657257626119801</v>
      </c>
      <c r="AP653" s="17">
        <v>0.14205105660951001</v>
      </c>
      <c r="AQ653" s="17">
        <v>0.14791721805948399</v>
      </c>
      <c r="AR653" s="17"/>
      <c r="AS653" s="17">
        <v>0.172999066826795</v>
      </c>
      <c r="AT653" s="17">
        <v>0.12574073368279601</v>
      </c>
    </row>
    <row r="654" spans="2:46" x14ac:dyDescent="0.5">
      <c r="B654" t="s">
        <v>73</v>
      </c>
      <c r="C654" s="17">
        <v>5.7595278799727201E-2</v>
      </c>
      <c r="D654" s="17">
        <v>5.2360777704084399E-2</v>
      </c>
      <c r="E654" s="17">
        <v>6.30366855258572E-2</v>
      </c>
      <c r="F654" s="17"/>
      <c r="G654" s="17">
        <v>5.1520325068679498E-2</v>
      </c>
      <c r="H654" s="17">
        <v>6.7575945773352103E-2</v>
      </c>
      <c r="I654" s="17">
        <v>7.0164079254232001E-2</v>
      </c>
      <c r="J654" s="17">
        <v>6.0075899954390902E-2</v>
      </c>
      <c r="K654" s="17">
        <v>5.8516090279460198E-2</v>
      </c>
      <c r="L654" s="17">
        <v>5.7934005432920002E-2</v>
      </c>
      <c r="M654" s="17">
        <v>6.47520016655381E-2</v>
      </c>
      <c r="N654" s="17">
        <v>4.2485057482686099E-2</v>
      </c>
      <c r="O654" s="17">
        <v>3.6634445407307897E-2</v>
      </c>
      <c r="P654" s="17">
        <v>5.6494462300843797E-2</v>
      </c>
      <c r="Q654" s="17">
        <v>7.9682507167762096E-2</v>
      </c>
      <c r="R654" s="17">
        <v>4.3032112084888101E-2</v>
      </c>
      <c r="S654" s="17"/>
      <c r="T654" s="17">
        <v>3.00764824605145E-2</v>
      </c>
      <c r="U654" s="17">
        <v>5.7935460886048798E-2</v>
      </c>
      <c r="V654" s="17">
        <v>4.5389518606073799E-2</v>
      </c>
      <c r="W654" s="17">
        <v>9.3414196903144994E-2</v>
      </c>
      <c r="X654" s="17"/>
      <c r="Y654" s="17">
        <v>5.8729049878039702E-2</v>
      </c>
      <c r="Z654" s="17">
        <v>7.7538170037635898E-2</v>
      </c>
      <c r="AA654" s="17">
        <v>4.6689294019018099E-2</v>
      </c>
      <c r="AB654" s="17">
        <v>5.1110266857942302E-2</v>
      </c>
      <c r="AC654" s="17">
        <v>4.69451272809078E-2</v>
      </c>
      <c r="AD654" s="17">
        <v>6.1846059825365798E-2</v>
      </c>
      <c r="AE654" s="17"/>
      <c r="AF654" s="17">
        <v>6.5253626004257007E-2</v>
      </c>
      <c r="AG654" s="17">
        <v>2.79072909215652E-2</v>
      </c>
      <c r="AH654" s="17">
        <v>5.7236031197325801E-2</v>
      </c>
      <c r="AI654" s="17"/>
      <c r="AJ654" s="17">
        <v>4.6973003053768198E-2</v>
      </c>
      <c r="AK654" s="17">
        <v>5.5328669426071203E-2</v>
      </c>
      <c r="AL654" s="17">
        <v>7.1820952154220102E-2</v>
      </c>
      <c r="AM654" s="17"/>
      <c r="AN654" s="17">
        <v>4.6551573528128401E-2</v>
      </c>
      <c r="AO654" s="17">
        <v>3.9090261371063903E-2</v>
      </c>
      <c r="AP654" s="17">
        <v>2.8077101981580602E-2</v>
      </c>
      <c r="AQ654" s="17">
        <v>8.8380285835937197E-2</v>
      </c>
      <c r="AR654" s="17"/>
      <c r="AS654" s="17">
        <v>2.1888012142763601E-2</v>
      </c>
      <c r="AT654" s="17">
        <v>5.8036211199064901E-2</v>
      </c>
    </row>
    <row r="655" spans="2:46" x14ac:dyDescent="0.5">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row>
    <row r="656" spans="2:46" x14ac:dyDescent="0.5">
      <c r="B656" s="6" t="s">
        <v>339</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row>
    <row r="657" spans="2:46" x14ac:dyDescent="0.5">
      <c r="B657" s="24" t="s">
        <v>64</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row>
    <row r="658" spans="2:46" x14ac:dyDescent="0.5">
      <c r="B658" t="s">
        <v>335</v>
      </c>
      <c r="C658" s="17">
        <v>0.31996573828868802</v>
      </c>
      <c r="D658" s="17">
        <v>0.34169309484051902</v>
      </c>
      <c r="E658" s="17">
        <v>0.29668289950905302</v>
      </c>
      <c r="F658" s="17"/>
      <c r="G658" s="17">
        <v>0.40198947665706503</v>
      </c>
      <c r="H658" s="17">
        <v>0.27868903550116197</v>
      </c>
      <c r="I658" s="17">
        <v>0.24803523079009801</v>
      </c>
      <c r="J658" s="17">
        <v>0.28654036751178802</v>
      </c>
      <c r="K658" s="17">
        <v>0.31237164573022402</v>
      </c>
      <c r="L658" s="17">
        <v>0.34208277681211702</v>
      </c>
      <c r="M658" s="17">
        <v>0.26256052653370199</v>
      </c>
      <c r="N658" s="17">
        <v>0.31507505209709802</v>
      </c>
      <c r="O658" s="17">
        <v>0.38468849217447998</v>
      </c>
      <c r="P658" s="17">
        <v>0.31550721403793802</v>
      </c>
      <c r="Q658" s="17">
        <v>0.36322442070601801</v>
      </c>
      <c r="R658" s="17">
        <v>0.222018574546647</v>
      </c>
      <c r="S658" s="17"/>
      <c r="T658" s="17">
        <v>0.34762202112825402</v>
      </c>
      <c r="U658" s="17">
        <v>0.32421497184965697</v>
      </c>
      <c r="V658" s="17">
        <v>0.31462453622565301</v>
      </c>
      <c r="W658" s="17">
        <v>0.29511794356931798</v>
      </c>
      <c r="X658" s="17"/>
      <c r="Y658" s="17">
        <v>0.38333748101228199</v>
      </c>
      <c r="Z658" s="17">
        <v>0.370242415213896</v>
      </c>
      <c r="AA658" s="17">
        <v>0.38509644313384001</v>
      </c>
      <c r="AB658" s="17">
        <v>0.32244235494137302</v>
      </c>
      <c r="AC658" s="17">
        <v>0.25555927596164302</v>
      </c>
      <c r="AD658" s="17">
        <v>0.22489125893671599</v>
      </c>
      <c r="AE658" s="17"/>
      <c r="AF658" s="17">
        <v>0.23287447733258701</v>
      </c>
      <c r="AG658" s="17">
        <v>0.23261986482149899</v>
      </c>
      <c r="AH658" s="17">
        <v>0.35062756799995798</v>
      </c>
      <c r="AI658" s="17"/>
      <c r="AJ658" s="17">
        <v>0.35882232417559901</v>
      </c>
      <c r="AK658" s="17">
        <v>0.32918957824261302</v>
      </c>
      <c r="AL658" s="17">
        <v>0.267483059669953</v>
      </c>
      <c r="AM658" s="17"/>
      <c r="AN658" s="17">
        <v>0.33664053067806099</v>
      </c>
      <c r="AO658" s="17">
        <v>0.33305504661055901</v>
      </c>
      <c r="AP658" s="17">
        <v>0.30615572732747398</v>
      </c>
      <c r="AQ658" s="17">
        <v>0.31437027375473098</v>
      </c>
      <c r="AR658" s="17"/>
      <c r="AS658" s="17">
        <v>0.53632103983031898</v>
      </c>
      <c r="AT658" s="17">
        <v>4.5679568977848299E-2</v>
      </c>
    </row>
    <row r="659" spans="2:46" x14ac:dyDescent="0.5">
      <c r="B659" t="s">
        <v>336</v>
      </c>
      <c r="C659" s="17">
        <v>0.19843505971216099</v>
      </c>
      <c r="D659" s="17">
        <v>0.222842490718341</v>
      </c>
      <c r="E659" s="17">
        <v>0.175823711048371</v>
      </c>
      <c r="F659" s="17"/>
      <c r="G659" s="17">
        <v>0.185283389139029</v>
      </c>
      <c r="H659" s="17">
        <v>0.218730101112971</v>
      </c>
      <c r="I659" s="17">
        <v>0.17879182670558699</v>
      </c>
      <c r="J659" s="17">
        <v>0.22553119414193801</v>
      </c>
      <c r="K659" s="17">
        <v>0.27315575302545902</v>
      </c>
      <c r="L659" s="17">
        <v>0.21824107882698399</v>
      </c>
      <c r="M659" s="17">
        <v>0.21531406731213801</v>
      </c>
      <c r="N659" s="17">
        <v>0.185167901724032</v>
      </c>
      <c r="O659" s="17">
        <v>0.16836847290138601</v>
      </c>
      <c r="P659" s="17">
        <v>0.161113069546376</v>
      </c>
      <c r="Q659" s="17">
        <v>0.16814242251811501</v>
      </c>
      <c r="R659" s="17">
        <v>0.154649807707747</v>
      </c>
      <c r="S659" s="17"/>
      <c r="T659" s="17">
        <v>0.22163094943265199</v>
      </c>
      <c r="U659" s="17">
        <v>0.20269196428372299</v>
      </c>
      <c r="V659" s="17">
        <v>0.194000036942476</v>
      </c>
      <c r="W659" s="17">
        <v>0.17339596754457401</v>
      </c>
      <c r="X659" s="17"/>
      <c r="Y659" s="17">
        <v>0.17808910583780699</v>
      </c>
      <c r="Z659" s="17">
        <v>0.18431953027477899</v>
      </c>
      <c r="AA659" s="17">
        <v>0.191657706472531</v>
      </c>
      <c r="AB659" s="17">
        <v>0.153152784429573</v>
      </c>
      <c r="AC659" s="17">
        <v>0.19106481880465601</v>
      </c>
      <c r="AD659" s="17">
        <v>0.27070866394107901</v>
      </c>
      <c r="AE659" s="17"/>
      <c r="AF659" s="17">
        <v>0.25965502633335302</v>
      </c>
      <c r="AG659" s="17">
        <v>0.20323510180444701</v>
      </c>
      <c r="AH659" s="17">
        <v>0.18042124371926199</v>
      </c>
      <c r="AI659" s="17"/>
      <c r="AJ659" s="17">
        <v>0.21081080204602401</v>
      </c>
      <c r="AK659" s="17">
        <v>0.14921673554776299</v>
      </c>
      <c r="AL659" s="17">
        <v>0.206595138239867</v>
      </c>
      <c r="AM659" s="17"/>
      <c r="AN659" s="17">
        <v>0.19460921844795001</v>
      </c>
      <c r="AO659" s="17">
        <v>0.22456057443053401</v>
      </c>
      <c r="AP659" s="17">
        <v>0.27402785377167699</v>
      </c>
      <c r="AQ659" s="17">
        <v>0.16367777813037299</v>
      </c>
      <c r="AR659" s="17"/>
      <c r="AS659" s="17">
        <v>9.3933116588503895E-2</v>
      </c>
      <c r="AT659" s="17">
        <v>9.9722300716108297E-2</v>
      </c>
    </row>
    <row r="660" spans="2:46" x14ac:dyDescent="0.5">
      <c r="B660" t="s">
        <v>337</v>
      </c>
      <c r="C660" s="17">
        <v>0.35323703542052398</v>
      </c>
      <c r="D660" s="17">
        <v>0.32974128282950799</v>
      </c>
      <c r="E660" s="17">
        <v>0.377596927186024</v>
      </c>
      <c r="F660" s="17"/>
      <c r="G660" s="17">
        <v>0.29477326438712198</v>
      </c>
      <c r="H660" s="17">
        <v>0.36313799619660803</v>
      </c>
      <c r="I660" s="17">
        <v>0.42879608204294001</v>
      </c>
      <c r="J660" s="17">
        <v>0.35955834746488102</v>
      </c>
      <c r="K660" s="17">
        <v>0.31806526593914197</v>
      </c>
      <c r="L660" s="17">
        <v>0.31657296114781103</v>
      </c>
      <c r="M660" s="17">
        <v>0.39166323893626698</v>
      </c>
      <c r="N660" s="17">
        <v>0.34585755353870201</v>
      </c>
      <c r="O660" s="17">
        <v>0.33491788945272799</v>
      </c>
      <c r="P660" s="17">
        <v>0.380892837156171</v>
      </c>
      <c r="Q660" s="17">
        <v>0.36333326246999897</v>
      </c>
      <c r="R660" s="17">
        <v>0.43010682349795698</v>
      </c>
      <c r="S660" s="17"/>
      <c r="T660" s="17">
        <v>0.32514744443902799</v>
      </c>
      <c r="U660" s="17">
        <v>0.365981740231278</v>
      </c>
      <c r="V660" s="17">
        <v>0.35490781235221203</v>
      </c>
      <c r="W660" s="17">
        <v>0.36346452402999602</v>
      </c>
      <c r="X660" s="17"/>
      <c r="Y660" s="17">
        <v>0.27911363199817901</v>
      </c>
      <c r="Z660" s="17">
        <v>0.28984817458019402</v>
      </c>
      <c r="AA660" s="17">
        <v>0.28899851988203301</v>
      </c>
      <c r="AB660" s="17">
        <v>0.420367759020988</v>
      </c>
      <c r="AC660" s="17">
        <v>0.43544717474757999</v>
      </c>
      <c r="AD660" s="17">
        <v>0.39699915858108997</v>
      </c>
      <c r="AE660" s="17"/>
      <c r="AF660" s="17">
        <v>0.40376920783964998</v>
      </c>
      <c r="AG660" s="17">
        <v>0.464443747249772</v>
      </c>
      <c r="AH660" s="17">
        <v>0.33166113071112102</v>
      </c>
      <c r="AI660" s="17"/>
      <c r="AJ660" s="17">
        <v>0.32357257398512801</v>
      </c>
      <c r="AK660" s="17">
        <v>0.358202730379589</v>
      </c>
      <c r="AL660" s="17">
        <v>0.38757718733198698</v>
      </c>
      <c r="AM660" s="17"/>
      <c r="AN660" s="17">
        <v>0.35666074762597599</v>
      </c>
      <c r="AO660" s="17">
        <v>0.34143467355120499</v>
      </c>
      <c r="AP660" s="17">
        <v>0.33117068063446298</v>
      </c>
      <c r="AQ660" s="17">
        <v>0.36030523187091201</v>
      </c>
      <c r="AR660" s="17"/>
      <c r="AS660" s="17">
        <v>0.26986509222059402</v>
      </c>
      <c r="AT660" s="17">
        <v>0.64799905951452497</v>
      </c>
    </row>
    <row r="661" spans="2:46" x14ac:dyDescent="0.5">
      <c r="B661" t="s">
        <v>73</v>
      </c>
      <c r="C661" s="17">
        <v>0.12836216657862601</v>
      </c>
      <c r="D661" s="17">
        <v>0.10572313161163301</v>
      </c>
      <c r="E661" s="17">
        <v>0.14989646225655201</v>
      </c>
      <c r="F661" s="17"/>
      <c r="G661" s="17">
        <v>0.117953869816784</v>
      </c>
      <c r="H661" s="17">
        <v>0.139442867189259</v>
      </c>
      <c r="I661" s="17">
        <v>0.14437686046137499</v>
      </c>
      <c r="J661" s="17">
        <v>0.12837009088139201</v>
      </c>
      <c r="K661" s="17">
        <v>9.6407335305174993E-2</v>
      </c>
      <c r="L661" s="17">
        <v>0.123103183213088</v>
      </c>
      <c r="M661" s="17">
        <v>0.130462167217893</v>
      </c>
      <c r="N661" s="17">
        <v>0.153899492640168</v>
      </c>
      <c r="O661" s="17">
        <v>0.112025145471406</v>
      </c>
      <c r="P661" s="17">
        <v>0.142486879259515</v>
      </c>
      <c r="Q661" s="17">
        <v>0.105299894305867</v>
      </c>
      <c r="R661" s="17">
        <v>0.19322479424764899</v>
      </c>
      <c r="S661" s="17"/>
      <c r="T661" s="17">
        <v>0.105599585000067</v>
      </c>
      <c r="U661" s="17">
        <v>0.107111323635342</v>
      </c>
      <c r="V661" s="17">
        <v>0.13646761447965899</v>
      </c>
      <c r="W661" s="17">
        <v>0.168021564856112</v>
      </c>
      <c r="X661" s="17"/>
      <c r="Y661" s="17">
        <v>0.15945978115173301</v>
      </c>
      <c r="Z661" s="17">
        <v>0.15558987993113099</v>
      </c>
      <c r="AA661" s="17">
        <v>0.13424733051159601</v>
      </c>
      <c r="AB661" s="17">
        <v>0.10403710160806701</v>
      </c>
      <c r="AC661" s="17">
        <v>0.117928730486122</v>
      </c>
      <c r="AD661" s="17">
        <v>0.107400918541114</v>
      </c>
      <c r="AE661" s="17"/>
      <c r="AF661" s="17">
        <v>0.103701288494409</v>
      </c>
      <c r="AG661" s="17">
        <v>9.9701286124282099E-2</v>
      </c>
      <c r="AH661" s="17">
        <v>0.13729005756966001</v>
      </c>
      <c r="AI661" s="17"/>
      <c r="AJ661" s="17">
        <v>0.106794299793249</v>
      </c>
      <c r="AK661" s="17">
        <v>0.16339095583003499</v>
      </c>
      <c r="AL661" s="17">
        <v>0.13834461475819301</v>
      </c>
      <c r="AM661" s="17"/>
      <c r="AN661" s="17">
        <v>0.11208950324801401</v>
      </c>
      <c r="AO661" s="17">
        <v>0.100949705407702</v>
      </c>
      <c r="AP661" s="17">
        <v>8.8645738266386304E-2</v>
      </c>
      <c r="AQ661" s="17">
        <v>0.161646716243983</v>
      </c>
      <c r="AR661" s="17"/>
      <c r="AS661" s="17">
        <v>9.98807513605839E-2</v>
      </c>
      <c r="AT661" s="17">
        <v>0.20659907079151801</v>
      </c>
    </row>
    <row r="662" spans="2:46" x14ac:dyDescent="0.5">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row>
    <row r="663" spans="2:46" x14ac:dyDescent="0.5">
      <c r="B663" s="6" t="s">
        <v>340</v>
      </c>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row>
    <row r="664" spans="2:46" x14ac:dyDescent="0.5">
      <c r="B664" s="24" t="s">
        <v>64</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row>
    <row r="665" spans="2:46" x14ac:dyDescent="0.5">
      <c r="B665" t="s">
        <v>335</v>
      </c>
      <c r="C665" s="17">
        <v>0.30534834280283302</v>
      </c>
      <c r="D665" s="17">
        <v>0.32921768681187202</v>
      </c>
      <c r="E665" s="17">
        <v>0.27989176734776</v>
      </c>
      <c r="F665" s="17"/>
      <c r="G665" s="17">
        <v>0.36019463149560599</v>
      </c>
      <c r="H665" s="17">
        <v>0.27067659820175499</v>
      </c>
      <c r="I665" s="17">
        <v>0.24047911937003899</v>
      </c>
      <c r="J665" s="17">
        <v>0.25732168561666802</v>
      </c>
      <c r="K665" s="17">
        <v>0.33701270169723402</v>
      </c>
      <c r="L665" s="17">
        <v>0.333146320273844</v>
      </c>
      <c r="M665" s="17">
        <v>0.202016364543918</v>
      </c>
      <c r="N665" s="17">
        <v>0.33843015738745302</v>
      </c>
      <c r="O665" s="17">
        <v>0.372906771638646</v>
      </c>
      <c r="P665" s="17">
        <v>0.30512669070639298</v>
      </c>
      <c r="Q665" s="17">
        <v>0.377017924465885</v>
      </c>
      <c r="R665" s="17">
        <v>0.22301183391686599</v>
      </c>
      <c r="S665" s="17"/>
      <c r="T665" s="17">
        <v>0.33113310000467799</v>
      </c>
      <c r="U665" s="17">
        <v>0.311469150116297</v>
      </c>
      <c r="V665" s="17">
        <v>0.30218359272821799</v>
      </c>
      <c r="W665" s="17">
        <v>0.27833165568891999</v>
      </c>
      <c r="X665" s="17"/>
      <c r="Y665" s="17">
        <v>0.37116166901036302</v>
      </c>
      <c r="Z665" s="17">
        <v>0.36350004753803</v>
      </c>
      <c r="AA665" s="17">
        <v>0.38565827549538001</v>
      </c>
      <c r="AB665" s="17">
        <v>0.31066485491669599</v>
      </c>
      <c r="AC665" s="17">
        <v>0.23032849417397699</v>
      </c>
      <c r="AD665" s="17">
        <v>0.194661695395936</v>
      </c>
      <c r="AE665" s="17"/>
      <c r="AF665" s="17">
        <v>0.21107421138188701</v>
      </c>
      <c r="AG665" s="17">
        <v>0.182226914671103</v>
      </c>
      <c r="AH665" s="17">
        <v>0.34032585024338602</v>
      </c>
      <c r="AI665" s="17"/>
      <c r="AJ665" s="17">
        <v>0.354957150008608</v>
      </c>
      <c r="AK665" s="17">
        <v>0.30207264333245198</v>
      </c>
      <c r="AL665" s="17">
        <v>0.24552186147351701</v>
      </c>
      <c r="AM665" s="17"/>
      <c r="AN665" s="17">
        <v>0.32490468970353997</v>
      </c>
      <c r="AO665" s="17">
        <v>0.28520723543128501</v>
      </c>
      <c r="AP665" s="17">
        <v>0.28041831009387203</v>
      </c>
      <c r="AQ665" s="17">
        <v>0.31071146206596401</v>
      </c>
      <c r="AR665" s="17"/>
      <c r="AS665" s="17">
        <v>0.50504947949485601</v>
      </c>
      <c r="AT665" s="17">
        <v>4.5598317067273603E-2</v>
      </c>
    </row>
    <row r="666" spans="2:46" x14ac:dyDescent="0.5">
      <c r="B666" t="s">
        <v>336</v>
      </c>
      <c r="C666" s="17">
        <v>0.16738524049895301</v>
      </c>
      <c r="D666" s="17">
        <v>0.19218992546517599</v>
      </c>
      <c r="E666" s="17">
        <v>0.143552515930886</v>
      </c>
      <c r="F666" s="17"/>
      <c r="G666" s="17">
        <v>0.19928344632995801</v>
      </c>
      <c r="H666" s="17">
        <v>0.174710318493558</v>
      </c>
      <c r="I666" s="17">
        <v>0.16338403271058499</v>
      </c>
      <c r="J666" s="17">
        <v>0.22120829623869201</v>
      </c>
      <c r="K666" s="17">
        <v>0.214190323934356</v>
      </c>
      <c r="L666" s="17">
        <v>0.15689368454010899</v>
      </c>
      <c r="M666" s="17">
        <v>0.170250401014959</v>
      </c>
      <c r="N666" s="17">
        <v>0.13531276970258699</v>
      </c>
      <c r="O666" s="17">
        <v>0.13359803055847599</v>
      </c>
      <c r="P666" s="17">
        <v>0.116549352604034</v>
      </c>
      <c r="Q666" s="17">
        <v>0.13526358412810699</v>
      </c>
      <c r="R666" s="17">
        <v>0.123482547875208</v>
      </c>
      <c r="S666" s="17"/>
      <c r="T666" s="17">
        <v>0.18193408124725199</v>
      </c>
      <c r="U666" s="17">
        <v>0.166914414361338</v>
      </c>
      <c r="V666" s="17">
        <v>0.160328770203819</v>
      </c>
      <c r="W666" s="17">
        <v>0.15939339389239299</v>
      </c>
      <c r="X666" s="17"/>
      <c r="Y666" s="17">
        <v>0.187662181014465</v>
      </c>
      <c r="Z666" s="17">
        <v>0.18679391346239599</v>
      </c>
      <c r="AA666" s="17">
        <v>0.15531566900911001</v>
      </c>
      <c r="AB666" s="17">
        <v>0.11275706595895001</v>
      </c>
      <c r="AC666" s="17">
        <v>0.140540463604585</v>
      </c>
      <c r="AD666" s="17">
        <v>0.21023784351652899</v>
      </c>
      <c r="AE666" s="17"/>
      <c r="AF666" s="17">
        <v>0.19774970557789201</v>
      </c>
      <c r="AG666" s="17">
        <v>0.177764901492352</v>
      </c>
      <c r="AH666" s="17">
        <v>0.15795033521563001</v>
      </c>
      <c r="AI666" s="17"/>
      <c r="AJ666" s="17">
        <v>0.17416329053129401</v>
      </c>
      <c r="AK666" s="17">
        <v>0.15149051552231901</v>
      </c>
      <c r="AL666" s="17">
        <v>0.16657863209621801</v>
      </c>
      <c r="AM666" s="17"/>
      <c r="AN666" s="17">
        <v>0.16429354634785601</v>
      </c>
      <c r="AO666" s="17">
        <v>0.247105339916942</v>
      </c>
      <c r="AP666" s="17">
        <v>0.214933057669593</v>
      </c>
      <c r="AQ666" s="17">
        <v>0.126984256622765</v>
      </c>
      <c r="AR666" s="17"/>
      <c r="AS666" s="17">
        <v>6.7003814848451707E-2</v>
      </c>
      <c r="AT666" s="17">
        <v>5.4209930284643201E-2</v>
      </c>
    </row>
    <row r="667" spans="2:46" x14ac:dyDescent="0.5">
      <c r="B667" t="s">
        <v>337</v>
      </c>
      <c r="C667" s="17">
        <v>0.39473170758694798</v>
      </c>
      <c r="D667" s="17">
        <v>0.36420434354319398</v>
      </c>
      <c r="E667" s="17">
        <v>0.42618906323883099</v>
      </c>
      <c r="F667" s="17"/>
      <c r="G667" s="17">
        <v>0.29928518249394898</v>
      </c>
      <c r="H667" s="17">
        <v>0.41024609238182502</v>
      </c>
      <c r="I667" s="17">
        <v>0.41988934734184902</v>
      </c>
      <c r="J667" s="17">
        <v>0.41573500445967299</v>
      </c>
      <c r="K667" s="17">
        <v>0.371134128708839</v>
      </c>
      <c r="L667" s="17">
        <v>0.37446994906068698</v>
      </c>
      <c r="M667" s="17">
        <v>0.46461294063890202</v>
      </c>
      <c r="N667" s="17">
        <v>0.36326279583299698</v>
      </c>
      <c r="O667" s="17">
        <v>0.39064172915193301</v>
      </c>
      <c r="P667" s="17">
        <v>0.43573936740993402</v>
      </c>
      <c r="Q667" s="17">
        <v>0.39038215176347202</v>
      </c>
      <c r="R667" s="17">
        <v>0.51448248760472104</v>
      </c>
      <c r="S667" s="17"/>
      <c r="T667" s="17">
        <v>0.38206476698069303</v>
      </c>
      <c r="U667" s="17">
        <v>0.40439194929983902</v>
      </c>
      <c r="V667" s="17">
        <v>0.39718679265852103</v>
      </c>
      <c r="W667" s="17">
        <v>0.39209136210622197</v>
      </c>
      <c r="X667" s="17"/>
      <c r="Y667" s="17">
        <v>0.29199813826957899</v>
      </c>
      <c r="Z667" s="17">
        <v>0.29975294298708</v>
      </c>
      <c r="AA667" s="17">
        <v>0.32450320124760201</v>
      </c>
      <c r="AB667" s="17">
        <v>0.45383157541767299</v>
      </c>
      <c r="AC667" s="17">
        <v>0.51779556200783095</v>
      </c>
      <c r="AD667" s="17">
        <v>0.467311729716956</v>
      </c>
      <c r="AE667" s="17"/>
      <c r="AF667" s="17">
        <v>0.46100028365347001</v>
      </c>
      <c r="AG667" s="17">
        <v>0.51213330801151602</v>
      </c>
      <c r="AH667" s="17">
        <v>0.36821514912232201</v>
      </c>
      <c r="AI667" s="17"/>
      <c r="AJ667" s="17">
        <v>0.36429581659615901</v>
      </c>
      <c r="AK667" s="17">
        <v>0.36436869289210899</v>
      </c>
      <c r="AL667" s="17">
        <v>0.44687639918087602</v>
      </c>
      <c r="AM667" s="17"/>
      <c r="AN667" s="17">
        <v>0.39585392550085202</v>
      </c>
      <c r="AO667" s="17">
        <v>0.35448426509306202</v>
      </c>
      <c r="AP667" s="17">
        <v>0.40269550318551001</v>
      </c>
      <c r="AQ667" s="17">
        <v>0.40834086112688001</v>
      </c>
      <c r="AR667" s="17"/>
      <c r="AS667" s="17">
        <v>0.32194897436877901</v>
      </c>
      <c r="AT667" s="17">
        <v>0.72133277962035702</v>
      </c>
    </row>
    <row r="668" spans="2:46" x14ac:dyDescent="0.5">
      <c r="B668" t="s">
        <v>73</v>
      </c>
      <c r="C668" s="17">
        <v>0.132534709111266</v>
      </c>
      <c r="D668" s="17">
        <v>0.114388044179757</v>
      </c>
      <c r="E668" s="17">
        <v>0.15036665348252201</v>
      </c>
      <c r="F668" s="17"/>
      <c r="G668" s="17">
        <v>0.141236739680487</v>
      </c>
      <c r="H668" s="17">
        <v>0.14436699092286201</v>
      </c>
      <c r="I668" s="17">
        <v>0.176247500577527</v>
      </c>
      <c r="J668" s="17">
        <v>0.105735013684967</v>
      </c>
      <c r="K668" s="17">
        <v>7.7662845659570601E-2</v>
      </c>
      <c r="L668" s="17">
        <v>0.13549004612536</v>
      </c>
      <c r="M668" s="17">
        <v>0.16312029380222001</v>
      </c>
      <c r="N668" s="17">
        <v>0.16299427707696301</v>
      </c>
      <c r="O668" s="17">
        <v>0.102853468650944</v>
      </c>
      <c r="P668" s="17">
        <v>0.14258458927963799</v>
      </c>
      <c r="Q668" s="17">
        <v>9.7336339642535893E-2</v>
      </c>
      <c r="R668" s="17">
        <v>0.13902313060320401</v>
      </c>
      <c r="S668" s="17"/>
      <c r="T668" s="17">
        <v>0.104868051767377</v>
      </c>
      <c r="U668" s="17">
        <v>0.117224486222526</v>
      </c>
      <c r="V668" s="17">
        <v>0.14030084440944099</v>
      </c>
      <c r="W668" s="17">
        <v>0.170183588312465</v>
      </c>
      <c r="X668" s="17"/>
      <c r="Y668" s="17">
        <v>0.149178011705594</v>
      </c>
      <c r="Z668" s="17">
        <v>0.14995309601249401</v>
      </c>
      <c r="AA668" s="17">
        <v>0.134522854247907</v>
      </c>
      <c r="AB668" s="17">
        <v>0.12274650370668</v>
      </c>
      <c r="AC668" s="17">
        <v>0.11133548021360699</v>
      </c>
      <c r="AD668" s="17">
        <v>0.127788731370579</v>
      </c>
      <c r="AE668" s="17"/>
      <c r="AF668" s="17">
        <v>0.13017579938675</v>
      </c>
      <c r="AG668" s="17">
        <v>0.12787487582502799</v>
      </c>
      <c r="AH668" s="17">
        <v>0.13350866541866199</v>
      </c>
      <c r="AI668" s="17"/>
      <c r="AJ668" s="17">
        <v>0.106583742863939</v>
      </c>
      <c r="AK668" s="17">
        <v>0.18206814825312001</v>
      </c>
      <c r="AL668" s="17">
        <v>0.14102310724938899</v>
      </c>
      <c r="AM668" s="17"/>
      <c r="AN668" s="17">
        <v>0.114947838447752</v>
      </c>
      <c r="AO668" s="17">
        <v>0.11320315955871101</v>
      </c>
      <c r="AP668" s="17">
        <v>0.10195312905102499</v>
      </c>
      <c r="AQ668" s="17">
        <v>0.15396342018439099</v>
      </c>
      <c r="AR668" s="17"/>
      <c r="AS668" s="17">
        <v>0.105997731287914</v>
      </c>
      <c r="AT668" s="17">
        <v>0.17885897302772599</v>
      </c>
    </row>
    <row r="669" spans="2:46" x14ac:dyDescent="0.5">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row>
    <row r="670" spans="2:46" x14ac:dyDescent="0.5">
      <c r="B670" s="6" t="s">
        <v>341</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row>
    <row r="671" spans="2:46" x14ac:dyDescent="0.5">
      <c r="B671" s="24" t="s">
        <v>64</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row>
    <row r="672" spans="2:46" x14ac:dyDescent="0.5">
      <c r="B672" t="s">
        <v>335</v>
      </c>
      <c r="C672" s="17">
        <v>0.31999588052080502</v>
      </c>
      <c r="D672" s="17">
        <v>0.34172594818968599</v>
      </c>
      <c r="E672" s="17">
        <v>0.29671057801890699</v>
      </c>
      <c r="F672" s="17"/>
      <c r="G672" s="17">
        <v>0.40693363169678898</v>
      </c>
      <c r="H672" s="17">
        <v>0.27607944928876899</v>
      </c>
      <c r="I672" s="17">
        <v>0.25603540210116899</v>
      </c>
      <c r="J672" s="17">
        <v>0.27841857864865499</v>
      </c>
      <c r="K672" s="17">
        <v>0.32384982203546703</v>
      </c>
      <c r="L672" s="17">
        <v>0.31628554885201599</v>
      </c>
      <c r="M672" s="17">
        <v>0.270527386394039</v>
      </c>
      <c r="N672" s="17">
        <v>0.31469335832475598</v>
      </c>
      <c r="O672" s="17">
        <v>0.37514435897246801</v>
      </c>
      <c r="P672" s="17">
        <v>0.33029528542290099</v>
      </c>
      <c r="Q672" s="17">
        <v>0.377650999791727</v>
      </c>
      <c r="R672" s="17">
        <v>0.210662625829315</v>
      </c>
      <c r="S672" s="17"/>
      <c r="T672" s="17">
        <v>0.35445068891460701</v>
      </c>
      <c r="U672" s="17">
        <v>0.33151395074340101</v>
      </c>
      <c r="V672" s="17">
        <v>0.31173068770731799</v>
      </c>
      <c r="W672" s="17">
        <v>0.28130111078369502</v>
      </c>
      <c r="X672" s="17"/>
      <c r="Y672" s="17">
        <v>0.364229126759682</v>
      </c>
      <c r="Z672" s="17">
        <v>0.38041906846909501</v>
      </c>
      <c r="AA672" s="17">
        <v>0.37629152539396299</v>
      </c>
      <c r="AB672" s="17">
        <v>0.34957121539339497</v>
      </c>
      <c r="AC672" s="17">
        <v>0.23471318361722501</v>
      </c>
      <c r="AD672" s="17">
        <v>0.22855755258440799</v>
      </c>
      <c r="AE672" s="17"/>
      <c r="AF672" s="17">
        <v>0.24587610605767299</v>
      </c>
      <c r="AG672" s="17">
        <v>0.204149972696683</v>
      </c>
      <c r="AH672" s="17">
        <v>0.34868684477781597</v>
      </c>
      <c r="AI672" s="17"/>
      <c r="AJ672" s="17">
        <v>0.36474592847873899</v>
      </c>
      <c r="AK672" s="17">
        <v>0.29225934728917302</v>
      </c>
      <c r="AL672" s="17">
        <v>0.27784843521104002</v>
      </c>
      <c r="AM672" s="17"/>
      <c r="AN672" s="17">
        <v>0.33915134995115398</v>
      </c>
      <c r="AO672" s="17">
        <v>0.30962606940085002</v>
      </c>
      <c r="AP672" s="17">
        <v>0.30345730546814498</v>
      </c>
      <c r="AQ672" s="17">
        <v>0.31749736535454398</v>
      </c>
      <c r="AR672" s="17"/>
      <c r="AS672" s="17">
        <v>0.53400060508710501</v>
      </c>
      <c r="AT672" s="17">
        <v>4.6001376448576201E-2</v>
      </c>
    </row>
    <row r="673" spans="2:46" x14ac:dyDescent="0.5">
      <c r="B673" t="s">
        <v>336</v>
      </c>
      <c r="C673" s="17">
        <v>0.19535182701083301</v>
      </c>
      <c r="D673" s="17">
        <v>0.21814540314009101</v>
      </c>
      <c r="E673" s="17">
        <v>0.17364422111320599</v>
      </c>
      <c r="F673" s="17"/>
      <c r="G673" s="17">
        <v>0.17798918099823899</v>
      </c>
      <c r="H673" s="17">
        <v>0.205896911592299</v>
      </c>
      <c r="I673" s="17">
        <v>0.16821708274692301</v>
      </c>
      <c r="J673" s="17">
        <v>0.22856312907818099</v>
      </c>
      <c r="K673" s="17">
        <v>0.27152637164738203</v>
      </c>
      <c r="L673" s="17">
        <v>0.229085765728827</v>
      </c>
      <c r="M673" s="17">
        <v>0.194125353765147</v>
      </c>
      <c r="N673" s="17">
        <v>0.22108438302504099</v>
      </c>
      <c r="O673" s="17">
        <v>0.157899905793705</v>
      </c>
      <c r="P673" s="17">
        <v>0.14635028160138</v>
      </c>
      <c r="Q673" s="17">
        <v>0.20177149029820099</v>
      </c>
      <c r="R673" s="17">
        <v>0.16694248327788</v>
      </c>
      <c r="S673" s="17"/>
      <c r="T673" s="17">
        <v>0.21555255844419799</v>
      </c>
      <c r="U673" s="17">
        <v>0.18101234714967901</v>
      </c>
      <c r="V673" s="17">
        <v>0.2009053877643</v>
      </c>
      <c r="W673" s="17">
        <v>0.18395929565281799</v>
      </c>
      <c r="X673" s="17"/>
      <c r="Y673" s="17">
        <v>0.19557845116087599</v>
      </c>
      <c r="Z673" s="17">
        <v>0.19110579208519499</v>
      </c>
      <c r="AA673" s="17">
        <v>0.17149229310365</v>
      </c>
      <c r="AB673" s="17">
        <v>0.12288839809323999</v>
      </c>
      <c r="AC673" s="17">
        <v>0.20173587979596899</v>
      </c>
      <c r="AD673" s="17">
        <v>0.27265053200394701</v>
      </c>
      <c r="AE673" s="17"/>
      <c r="AF673" s="17">
        <v>0.25487421377824698</v>
      </c>
      <c r="AG673" s="17">
        <v>0.223465481590503</v>
      </c>
      <c r="AH673" s="17">
        <v>0.17637119190534201</v>
      </c>
      <c r="AI673" s="17"/>
      <c r="AJ673" s="17">
        <v>0.189220713640218</v>
      </c>
      <c r="AK673" s="17">
        <v>0.18578429131448099</v>
      </c>
      <c r="AL673" s="17">
        <v>0.20750203153915101</v>
      </c>
      <c r="AM673" s="17"/>
      <c r="AN673" s="17">
        <v>0.18879524167995901</v>
      </c>
      <c r="AO673" s="17">
        <v>0.25183842062214201</v>
      </c>
      <c r="AP673" s="17">
        <v>0.25337191558636102</v>
      </c>
      <c r="AQ673" s="17">
        <v>0.162158079049295</v>
      </c>
      <c r="AR673" s="17"/>
      <c r="AS673" s="17">
        <v>9.8180479845809202E-2</v>
      </c>
      <c r="AT673" s="17">
        <v>0.113288406132489</v>
      </c>
    </row>
    <row r="674" spans="2:46" x14ac:dyDescent="0.5">
      <c r="B674" t="s">
        <v>337</v>
      </c>
      <c r="C674" s="17">
        <v>0.34865023529933398</v>
      </c>
      <c r="D674" s="17">
        <v>0.32341909377252898</v>
      </c>
      <c r="E674" s="17">
        <v>0.37467410758688802</v>
      </c>
      <c r="F674" s="17"/>
      <c r="G674" s="17">
        <v>0.277142376905891</v>
      </c>
      <c r="H674" s="17">
        <v>0.36608510440276698</v>
      </c>
      <c r="I674" s="17">
        <v>0.42495468929420199</v>
      </c>
      <c r="J674" s="17">
        <v>0.38006497378327397</v>
      </c>
      <c r="K674" s="17">
        <v>0.279233681120509</v>
      </c>
      <c r="L674" s="17">
        <v>0.33222999937529701</v>
      </c>
      <c r="M674" s="17">
        <v>0.396719507061495</v>
      </c>
      <c r="N674" s="17">
        <v>0.30166257422890103</v>
      </c>
      <c r="O674" s="17">
        <v>0.356059835896963</v>
      </c>
      <c r="P674" s="17">
        <v>0.37358491640847602</v>
      </c>
      <c r="Q674" s="17">
        <v>0.290816754583888</v>
      </c>
      <c r="R674" s="17">
        <v>0.450331692507971</v>
      </c>
      <c r="S674" s="17"/>
      <c r="T674" s="17">
        <v>0.32133310460544501</v>
      </c>
      <c r="U674" s="17">
        <v>0.37004363973926602</v>
      </c>
      <c r="V674" s="17">
        <v>0.34978471693850499</v>
      </c>
      <c r="W674" s="17">
        <v>0.351024475709593</v>
      </c>
      <c r="X674" s="17"/>
      <c r="Y674" s="17">
        <v>0.281630246229086</v>
      </c>
      <c r="Z674" s="17">
        <v>0.27598768089878301</v>
      </c>
      <c r="AA674" s="17">
        <v>0.30279496142123402</v>
      </c>
      <c r="AB674" s="17">
        <v>0.421748439201651</v>
      </c>
      <c r="AC674" s="17">
        <v>0.435947844624619</v>
      </c>
      <c r="AD674" s="17">
        <v>0.37202974211022799</v>
      </c>
      <c r="AE674" s="17"/>
      <c r="AF674" s="17">
        <v>0.383298812436004</v>
      </c>
      <c r="AG674" s="17">
        <v>0.40658516743592099</v>
      </c>
      <c r="AH674" s="17">
        <v>0.33500170207604102</v>
      </c>
      <c r="AI674" s="17"/>
      <c r="AJ674" s="17">
        <v>0.33182071818943198</v>
      </c>
      <c r="AK674" s="17">
        <v>0.36040199760159902</v>
      </c>
      <c r="AL674" s="17">
        <v>0.36387108667646001</v>
      </c>
      <c r="AM674" s="17"/>
      <c r="AN674" s="17">
        <v>0.34883226801436301</v>
      </c>
      <c r="AO674" s="17">
        <v>0.33443663129648499</v>
      </c>
      <c r="AP674" s="17">
        <v>0.34228792131260899</v>
      </c>
      <c r="AQ674" s="17">
        <v>0.36047348629224701</v>
      </c>
      <c r="AR674" s="17"/>
      <c r="AS674" s="17">
        <v>0.28180987114960798</v>
      </c>
      <c r="AT674" s="17">
        <v>0.668608350304433</v>
      </c>
    </row>
    <row r="675" spans="2:46" x14ac:dyDescent="0.5">
      <c r="B675" t="s">
        <v>73</v>
      </c>
      <c r="C675" s="17">
        <v>0.136002057169028</v>
      </c>
      <c r="D675" s="17">
        <v>0.116709554897694</v>
      </c>
      <c r="E675" s="17">
        <v>0.15497109328099801</v>
      </c>
      <c r="F675" s="17"/>
      <c r="G675" s="17">
        <v>0.13793481039908101</v>
      </c>
      <c r="H675" s="17">
        <v>0.151938534716164</v>
      </c>
      <c r="I675" s="17">
        <v>0.15079282585770601</v>
      </c>
      <c r="J675" s="17">
        <v>0.11295331848989</v>
      </c>
      <c r="K675" s="17">
        <v>0.125390125196643</v>
      </c>
      <c r="L675" s="17">
        <v>0.12239868604386001</v>
      </c>
      <c r="M675" s="17">
        <v>0.13862775277931799</v>
      </c>
      <c r="N675" s="17">
        <v>0.162559684421303</v>
      </c>
      <c r="O675" s="17">
        <v>0.110895899336864</v>
      </c>
      <c r="P675" s="17">
        <v>0.14976951656724299</v>
      </c>
      <c r="Q675" s="17">
        <v>0.129760755326185</v>
      </c>
      <c r="R675" s="17">
        <v>0.172063198384833</v>
      </c>
      <c r="S675" s="17"/>
      <c r="T675" s="17">
        <v>0.10866364803575</v>
      </c>
      <c r="U675" s="17">
        <v>0.11743006236765401</v>
      </c>
      <c r="V675" s="17">
        <v>0.13757920758987699</v>
      </c>
      <c r="W675" s="17">
        <v>0.18371511785389499</v>
      </c>
      <c r="X675" s="17"/>
      <c r="Y675" s="17">
        <v>0.15856217585035701</v>
      </c>
      <c r="Z675" s="17">
        <v>0.152487458546927</v>
      </c>
      <c r="AA675" s="17">
        <v>0.14942122008115299</v>
      </c>
      <c r="AB675" s="17">
        <v>0.105791947311714</v>
      </c>
      <c r="AC675" s="17">
        <v>0.127603091962188</v>
      </c>
      <c r="AD675" s="17">
        <v>0.12676217330141701</v>
      </c>
      <c r="AE675" s="17"/>
      <c r="AF675" s="17">
        <v>0.115950867728075</v>
      </c>
      <c r="AG675" s="17">
        <v>0.16579937827689301</v>
      </c>
      <c r="AH675" s="17">
        <v>0.139940261240801</v>
      </c>
      <c r="AI675" s="17"/>
      <c r="AJ675" s="17">
        <v>0.114212639691611</v>
      </c>
      <c r="AK675" s="17">
        <v>0.161554363794747</v>
      </c>
      <c r="AL675" s="17">
        <v>0.15077844657334899</v>
      </c>
      <c r="AM675" s="17"/>
      <c r="AN675" s="17">
        <v>0.123221140354524</v>
      </c>
      <c r="AO675" s="17">
        <v>0.104098878680524</v>
      </c>
      <c r="AP675" s="17">
        <v>0.100882857632885</v>
      </c>
      <c r="AQ675" s="17">
        <v>0.15987106930391401</v>
      </c>
      <c r="AR675" s="17"/>
      <c r="AS675" s="17">
        <v>8.6009043917477795E-2</v>
      </c>
      <c r="AT675" s="17">
        <v>0.17210186711450201</v>
      </c>
    </row>
    <row r="676" spans="2:46" x14ac:dyDescent="0.5">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row>
    <row r="677" spans="2:46" x14ac:dyDescent="0.5">
      <c r="B677" s="6" t="s">
        <v>342</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row>
    <row r="678" spans="2:46" x14ac:dyDescent="0.5">
      <c r="B678" s="24" t="s">
        <v>64</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row>
    <row r="679" spans="2:46" x14ac:dyDescent="0.5">
      <c r="B679" t="s">
        <v>335</v>
      </c>
      <c r="C679" s="17">
        <v>0.29417141633293498</v>
      </c>
      <c r="D679" s="17">
        <v>0.310729913368049</v>
      </c>
      <c r="E679" s="17">
        <v>0.275773019581672</v>
      </c>
      <c r="F679" s="17"/>
      <c r="G679" s="17">
        <v>0.37262519360545199</v>
      </c>
      <c r="H679" s="17">
        <v>0.255891517018905</v>
      </c>
      <c r="I679" s="17">
        <v>0.24443732438788901</v>
      </c>
      <c r="J679" s="17">
        <v>0.23937484909783899</v>
      </c>
      <c r="K679" s="17">
        <v>0.26467676276170099</v>
      </c>
      <c r="L679" s="17">
        <v>0.31644276207898098</v>
      </c>
      <c r="M679" s="17">
        <v>0.23033470784169</v>
      </c>
      <c r="N679" s="17">
        <v>0.28277581501522497</v>
      </c>
      <c r="O679" s="17">
        <v>0.36423524149734499</v>
      </c>
      <c r="P679" s="17">
        <v>0.292903184592954</v>
      </c>
      <c r="Q679" s="17">
        <v>0.37483266648915903</v>
      </c>
      <c r="R679" s="17">
        <v>0.18960763476478101</v>
      </c>
      <c r="S679" s="17"/>
      <c r="T679" s="17">
        <v>0.31085740645151899</v>
      </c>
      <c r="U679" s="17">
        <v>0.30763677850371501</v>
      </c>
      <c r="V679" s="17">
        <v>0.30282175573533598</v>
      </c>
      <c r="W679" s="17">
        <v>0.258705852713911</v>
      </c>
      <c r="X679" s="17"/>
      <c r="Y679" s="17">
        <v>0.36588108236594902</v>
      </c>
      <c r="Z679" s="17">
        <v>0.34931031644898902</v>
      </c>
      <c r="AA679" s="17">
        <v>0.36485161743026001</v>
      </c>
      <c r="AB679" s="17">
        <v>0.306724653003212</v>
      </c>
      <c r="AC679" s="17">
        <v>0.214543635215944</v>
      </c>
      <c r="AD679" s="17">
        <v>0.18709102899170699</v>
      </c>
      <c r="AE679" s="17"/>
      <c r="AF679" s="17">
        <v>0.201946353230505</v>
      </c>
      <c r="AG679" s="17">
        <v>0.18934617034121101</v>
      </c>
      <c r="AH679" s="17">
        <v>0.32741181834148098</v>
      </c>
      <c r="AI679" s="17"/>
      <c r="AJ679" s="17">
        <v>0.337060462000353</v>
      </c>
      <c r="AK679" s="17">
        <v>0.29649408713251302</v>
      </c>
      <c r="AL679" s="17">
        <v>0.23999023104915701</v>
      </c>
      <c r="AM679" s="17"/>
      <c r="AN679" s="17">
        <v>0.31114217493059898</v>
      </c>
      <c r="AO679" s="17">
        <v>0.26141657563575499</v>
      </c>
      <c r="AP679" s="17">
        <v>0.28891727124632599</v>
      </c>
      <c r="AQ679" s="17">
        <v>0.29165796061529897</v>
      </c>
      <c r="AR679" s="17"/>
      <c r="AS679" s="17">
        <v>0.50453511532768702</v>
      </c>
      <c r="AT679" s="17">
        <v>6.8423130594225398E-3</v>
      </c>
    </row>
    <row r="680" spans="2:46" x14ac:dyDescent="0.5">
      <c r="B680" t="s">
        <v>336</v>
      </c>
      <c r="C680" s="17">
        <v>0.20261855334090401</v>
      </c>
      <c r="D680" s="17">
        <v>0.23235185406974701</v>
      </c>
      <c r="E680" s="17">
        <v>0.17419130211582501</v>
      </c>
      <c r="F680" s="17"/>
      <c r="G680" s="17">
        <v>0.20332708434969601</v>
      </c>
      <c r="H680" s="17">
        <v>0.214204823005439</v>
      </c>
      <c r="I680" s="17">
        <v>0.18009954815292201</v>
      </c>
      <c r="J680" s="17">
        <v>0.25257795316290499</v>
      </c>
      <c r="K680" s="17">
        <v>0.28735512453620399</v>
      </c>
      <c r="L680" s="17">
        <v>0.21630535715138199</v>
      </c>
      <c r="M680" s="17">
        <v>0.19099137083335799</v>
      </c>
      <c r="N680" s="17">
        <v>0.241815692031527</v>
      </c>
      <c r="O680" s="17">
        <v>0.16614728796790601</v>
      </c>
      <c r="P680" s="17">
        <v>0.15331588677039601</v>
      </c>
      <c r="Q680" s="17">
        <v>0.14502944289303199</v>
      </c>
      <c r="R680" s="17">
        <v>0.17688115894199799</v>
      </c>
      <c r="S680" s="17"/>
      <c r="T680" s="17">
        <v>0.24368940861206301</v>
      </c>
      <c r="U680" s="17">
        <v>0.195853274839769</v>
      </c>
      <c r="V680" s="17">
        <v>0.18584042312176899</v>
      </c>
      <c r="W680" s="17">
        <v>0.18037676511640999</v>
      </c>
      <c r="X680" s="17"/>
      <c r="Y680" s="17">
        <v>0.19701854670000299</v>
      </c>
      <c r="Z680" s="17">
        <v>0.20417917229596799</v>
      </c>
      <c r="AA680" s="17">
        <v>0.167945138020031</v>
      </c>
      <c r="AB680" s="17">
        <v>0.153444835099004</v>
      </c>
      <c r="AC680" s="17">
        <v>0.19798752284045601</v>
      </c>
      <c r="AD680" s="17">
        <v>0.2763422206649</v>
      </c>
      <c r="AE680" s="17"/>
      <c r="AF680" s="17">
        <v>0.25429709517073401</v>
      </c>
      <c r="AG680" s="17">
        <v>0.216485207121979</v>
      </c>
      <c r="AH680" s="17">
        <v>0.18679847663698701</v>
      </c>
      <c r="AI680" s="17"/>
      <c r="AJ680" s="17">
        <v>0.20637353126962599</v>
      </c>
      <c r="AK680" s="17">
        <v>0.194711660261361</v>
      </c>
      <c r="AL680" s="17">
        <v>0.20174309599887</v>
      </c>
      <c r="AM680" s="17"/>
      <c r="AN680" s="17">
        <v>0.200000686610772</v>
      </c>
      <c r="AO680" s="17">
        <v>0.248419788276802</v>
      </c>
      <c r="AP680" s="17">
        <v>0.25354362904086197</v>
      </c>
      <c r="AQ680" s="17">
        <v>0.16991246015196501</v>
      </c>
      <c r="AR680" s="17"/>
      <c r="AS680" s="17">
        <v>9.3877533452148595E-2</v>
      </c>
      <c r="AT680" s="17">
        <v>9.9715866202268397E-2</v>
      </c>
    </row>
    <row r="681" spans="2:46" x14ac:dyDescent="0.5">
      <c r="B681" t="s">
        <v>337</v>
      </c>
      <c r="C681" s="17">
        <v>0.349842497659479</v>
      </c>
      <c r="D681" s="17">
        <v>0.32070462552659601</v>
      </c>
      <c r="E681" s="17">
        <v>0.37968044003496398</v>
      </c>
      <c r="F681" s="17"/>
      <c r="G681" s="17">
        <v>0.27108166390314598</v>
      </c>
      <c r="H681" s="17">
        <v>0.35369664698905501</v>
      </c>
      <c r="I681" s="17">
        <v>0.39177204763575602</v>
      </c>
      <c r="J681" s="17">
        <v>0.35406857479987502</v>
      </c>
      <c r="K681" s="17">
        <v>0.31248717142030402</v>
      </c>
      <c r="L681" s="17">
        <v>0.33082978786891898</v>
      </c>
      <c r="M681" s="17">
        <v>0.41147775545658899</v>
      </c>
      <c r="N681" s="17">
        <v>0.30438534603106698</v>
      </c>
      <c r="O681" s="17">
        <v>0.339600450628187</v>
      </c>
      <c r="P681" s="17">
        <v>0.404020495240971</v>
      </c>
      <c r="Q681" s="17">
        <v>0.37450300255456598</v>
      </c>
      <c r="R681" s="17">
        <v>0.451495687499119</v>
      </c>
      <c r="S681" s="17"/>
      <c r="T681" s="17">
        <v>0.31823519102006997</v>
      </c>
      <c r="U681" s="17">
        <v>0.35424657001405901</v>
      </c>
      <c r="V681" s="17">
        <v>0.37054999409587402</v>
      </c>
      <c r="W681" s="17">
        <v>0.35603393571130898</v>
      </c>
      <c r="X681" s="17"/>
      <c r="Y681" s="17">
        <v>0.257218472853738</v>
      </c>
      <c r="Z681" s="17">
        <v>0.26667827770246799</v>
      </c>
      <c r="AA681" s="17">
        <v>0.30768902605309401</v>
      </c>
      <c r="AB681" s="17">
        <v>0.41889431251010301</v>
      </c>
      <c r="AC681" s="17">
        <v>0.45776311146343601</v>
      </c>
      <c r="AD681" s="17">
        <v>0.38525247567416299</v>
      </c>
      <c r="AE681" s="17"/>
      <c r="AF681" s="17">
        <v>0.39037207341893199</v>
      </c>
      <c r="AG681" s="17">
        <v>0.45901970215127902</v>
      </c>
      <c r="AH681" s="17">
        <v>0.33128770666329899</v>
      </c>
      <c r="AI681" s="17"/>
      <c r="AJ681" s="17">
        <v>0.32943725594611001</v>
      </c>
      <c r="AK681" s="17">
        <v>0.333513210115362</v>
      </c>
      <c r="AL681" s="17">
        <v>0.38288133533648899</v>
      </c>
      <c r="AM681" s="17"/>
      <c r="AN681" s="17">
        <v>0.35285033145170702</v>
      </c>
      <c r="AO681" s="17">
        <v>0.36710848105337301</v>
      </c>
      <c r="AP681" s="17">
        <v>0.33602549139413401</v>
      </c>
      <c r="AQ681" s="17">
        <v>0.35303904079438297</v>
      </c>
      <c r="AR681" s="17"/>
      <c r="AS681" s="17">
        <v>0.30298610416205402</v>
      </c>
      <c r="AT681" s="17">
        <v>0.65402122456825196</v>
      </c>
    </row>
    <row r="682" spans="2:46" x14ac:dyDescent="0.5">
      <c r="B682" t="s">
        <v>73</v>
      </c>
      <c r="C682" s="17">
        <v>0.15336753266668199</v>
      </c>
      <c r="D682" s="17">
        <v>0.136213607035609</v>
      </c>
      <c r="E682" s="17">
        <v>0.17035523826753901</v>
      </c>
      <c r="F682" s="17"/>
      <c r="G682" s="17">
        <v>0.152966058141706</v>
      </c>
      <c r="H682" s="17">
        <v>0.17620701298660099</v>
      </c>
      <c r="I682" s="17">
        <v>0.183691079823433</v>
      </c>
      <c r="J682" s="17">
        <v>0.15397862293938</v>
      </c>
      <c r="K682" s="17">
        <v>0.135480941281791</v>
      </c>
      <c r="L682" s="17">
        <v>0.13642209290071799</v>
      </c>
      <c r="M682" s="17">
        <v>0.167196165868363</v>
      </c>
      <c r="N682" s="17">
        <v>0.17102314692218001</v>
      </c>
      <c r="O682" s="17">
        <v>0.130017019906563</v>
      </c>
      <c r="P682" s="17">
        <v>0.14976043339567899</v>
      </c>
      <c r="Q682" s="17">
        <v>0.105634888063243</v>
      </c>
      <c r="R682" s="17">
        <v>0.18201551879410199</v>
      </c>
      <c r="S682" s="17"/>
      <c r="T682" s="17">
        <v>0.127217993916348</v>
      </c>
      <c r="U682" s="17">
        <v>0.142263376642456</v>
      </c>
      <c r="V682" s="17">
        <v>0.140787827047022</v>
      </c>
      <c r="W682" s="17">
        <v>0.204883446458371</v>
      </c>
      <c r="X682" s="17"/>
      <c r="Y682" s="17">
        <v>0.17988189808030999</v>
      </c>
      <c r="Z682" s="17">
        <v>0.17983223355257499</v>
      </c>
      <c r="AA682" s="17">
        <v>0.15951421849661401</v>
      </c>
      <c r="AB682" s="17">
        <v>0.12093619938767999</v>
      </c>
      <c r="AC682" s="17">
        <v>0.12970573048016401</v>
      </c>
      <c r="AD682" s="17">
        <v>0.15131427466923</v>
      </c>
      <c r="AE682" s="17"/>
      <c r="AF682" s="17">
        <v>0.15338447817983</v>
      </c>
      <c r="AG682" s="17">
        <v>0.13514892038553</v>
      </c>
      <c r="AH682" s="17">
        <v>0.154501998358233</v>
      </c>
      <c r="AI682" s="17"/>
      <c r="AJ682" s="17">
        <v>0.127128750783911</v>
      </c>
      <c r="AK682" s="17">
        <v>0.17528104249076501</v>
      </c>
      <c r="AL682" s="17">
        <v>0.175385337615484</v>
      </c>
      <c r="AM682" s="17"/>
      <c r="AN682" s="17">
        <v>0.136006807006922</v>
      </c>
      <c r="AO682" s="17">
        <v>0.12305515503407</v>
      </c>
      <c r="AP682" s="17">
        <v>0.121513608318678</v>
      </c>
      <c r="AQ682" s="17">
        <v>0.18539053843835299</v>
      </c>
      <c r="AR682" s="17"/>
      <c r="AS682" s="17">
        <v>9.8601247058110103E-2</v>
      </c>
      <c r="AT682" s="17">
        <v>0.23942059617005801</v>
      </c>
    </row>
    <row r="683" spans="2:46" x14ac:dyDescent="0.5">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row>
    <row r="684" spans="2:46" x14ac:dyDescent="0.5">
      <c r="B684" s="6" t="s">
        <v>356</v>
      </c>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row>
    <row r="685" spans="2:46" x14ac:dyDescent="0.5">
      <c r="B685" s="24" t="s">
        <v>64</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row>
    <row r="686" spans="2:46" x14ac:dyDescent="0.5">
      <c r="B686" t="s">
        <v>348</v>
      </c>
      <c r="C686" s="17">
        <v>0.34187553279508498</v>
      </c>
      <c r="D686" s="17">
        <v>0.34300496474928199</v>
      </c>
      <c r="E686" s="17">
        <v>0.33942272461332601</v>
      </c>
      <c r="F686" s="17"/>
      <c r="G686" s="17">
        <v>0.4013321417872</v>
      </c>
      <c r="H686" s="17">
        <v>0.32326927750392898</v>
      </c>
      <c r="I686" s="17">
        <v>0.30639492780333399</v>
      </c>
      <c r="J686" s="17">
        <v>0.31396084262792001</v>
      </c>
      <c r="K686" s="17">
        <v>0.29401821834455399</v>
      </c>
      <c r="L686" s="17">
        <v>0.35265589472342501</v>
      </c>
      <c r="M686" s="17">
        <v>0.30050694094506197</v>
      </c>
      <c r="N686" s="17">
        <v>0.297894942081676</v>
      </c>
      <c r="O686" s="17">
        <v>0.36485366589186202</v>
      </c>
      <c r="P686" s="17">
        <v>0.37932847378169898</v>
      </c>
      <c r="Q686" s="17">
        <v>0.36648198023179201</v>
      </c>
      <c r="R686" s="17">
        <v>0.33403910200978898</v>
      </c>
      <c r="S686" s="17"/>
      <c r="T686" s="17">
        <v>0.37032328789672703</v>
      </c>
      <c r="U686" s="17">
        <v>0.35230414864046999</v>
      </c>
      <c r="V686" s="17">
        <v>0.34082656301499598</v>
      </c>
      <c r="W686" s="17">
        <v>0.30352761584568499</v>
      </c>
      <c r="X686" s="17"/>
      <c r="Y686" s="17">
        <v>0.28714358783883198</v>
      </c>
      <c r="Z686" s="17">
        <v>0.34559709652737802</v>
      </c>
      <c r="AA686" s="17">
        <v>0.34909551596847699</v>
      </c>
      <c r="AB686" s="17">
        <v>0.35250218188032101</v>
      </c>
      <c r="AC686" s="17">
        <v>0.379009789999109</v>
      </c>
      <c r="AD686" s="17">
        <v>0.33579485658906599</v>
      </c>
      <c r="AE686" s="17"/>
      <c r="AF686" s="17">
        <v>0.35124401190461202</v>
      </c>
      <c r="AG686" s="17">
        <v>0.31409060132986799</v>
      </c>
      <c r="AH686" s="17">
        <v>0.340902454137056</v>
      </c>
      <c r="AI686" s="17"/>
      <c r="AJ686" s="17">
        <v>0.35545000181070702</v>
      </c>
      <c r="AK686" s="17">
        <v>0.29218774552048299</v>
      </c>
      <c r="AL686" s="17">
        <v>0.348776146463257</v>
      </c>
      <c r="AM686" s="17"/>
      <c r="AN686" s="17">
        <v>0.36476013614066499</v>
      </c>
      <c r="AO686" s="17">
        <v>0.33348950937128902</v>
      </c>
      <c r="AP686" s="17">
        <v>0.38768490982312898</v>
      </c>
      <c r="AQ686" s="17">
        <v>0.27999712611828398</v>
      </c>
      <c r="AR686" s="17"/>
      <c r="AS686" s="17">
        <v>0.41631402931000899</v>
      </c>
      <c r="AT686" s="17">
        <v>0.29803902451664699</v>
      </c>
    </row>
    <row r="687" spans="2:46" x14ac:dyDescent="0.5">
      <c r="B687" t="s">
        <v>349</v>
      </c>
      <c r="C687" s="17">
        <v>0.40877202438350602</v>
      </c>
      <c r="D687" s="17">
        <v>0.41677534425257301</v>
      </c>
      <c r="E687" s="17">
        <v>0.40276509804905097</v>
      </c>
      <c r="F687" s="17"/>
      <c r="G687" s="17">
        <v>0.34570174397956199</v>
      </c>
      <c r="H687" s="17">
        <v>0.44114939664509101</v>
      </c>
      <c r="I687" s="17">
        <v>0.39596877332833802</v>
      </c>
      <c r="J687" s="17">
        <v>0.42164631141318099</v>
      </c>
      <c r="K687" s="17">
        <v>0.42016663141437699</v>
      </c>
      <c r="L687" s="17">
        <v>0.42223759253083998</v>
      </c>
      <c r="M687" s="17">
        <v>0.42842616176016401</v>
      </c>
      <c r="N687" s="17">
        <v>0.40150440266030402</v>
      </c>
      <c r="O687" s="17">
        <v>0.39892594663969999</v>
      </c>
      <c r="P687" s="17">
        <v>0.41212726053170701</v>
      </c>
      <c r="Q687" s="17">
        <v>0.43307483257680501</v>
      </c>
      <c r="R687" s="17">
        <v>0.434307959370412</v>
      </c>
      <c r="S687" s="17"/>
      <c r="T687" s="17">
        <v>0.43311218036025101</v>
      </c>
      <c r="U687" s="17">
        <v>0.41807840930115497</v>
      </c>
      <c r="V687" s="17">
        <v>0.38767633608853302</v>
      </c>
      <c r="W687" s="17">
        <v>0.39033212625361702</v>
      </c>
      <c r="X687" s="17"/>
      <c r="Y687" s="17">
        <v>0.34991457798234399</v>
      </c>
      <c r="Z687" s="17">
        <v>0.39746217842438503</v>
      </c>
      <c r="AA687" s="17">
        <v>0.38790409726212699</v>
      </c>
      <c r="AB687" s="17">
        <v>0.41825257479848599</v>
      </c>
      <c r="AC687" s="17">
        <v>0.40570601852413102</v>
      </c>
      <c r="AD687" s="17">
        <v>0.468492725080423</v>
      </c>
      <c r="AE687" s="17"/>
      <c r="AF687" s="17">
        <v>0.45447294454668302</v>
      </c>
      <c r="AG687" s="17">
        <v>0.39227124157626903</v>
      </c>
      <c r="AH687" s="17">
        <v>0.39658067714440298</v>
      </c>
      <c r="AI687" s="17"/>
      <c r="AJ687" s="17">
        <v>0.40231296623267898</v>
      </c>
      <c r="AK687" s="17">
        <v>0.39546456014602499</v>
      </c>
      <c r="AL687" s="17">
        <v>0.423111795136491</v>
      </c>
      <c r="AM687" s="17"/>
      <c r="AN687" s="17">
        <v>0.42949945813172702</v>
      </c>
      <c r="AO687" s="17">
        <v>0.40811750160711302</v>
      </c>
      <c r="AP687" s="17">
        <v>0.41596948384774401</v>
      </c>
      <c r="AQ687" s="17">
        <v>0.38346299161737502</v>
      </c>
      <c r="AR687" s="17"/>
      <c r="AS687" s="17">
        <v>0.433794574784168</v>
      </c>
      <c r="AT687" s="17">
        <v>0.41208704122134898</v>
      </c>
    </row>
    <row r="688" spans="2:46" x14ac:dyDescent="0.5">
      <c r="B688" t="s">
        <v>350</v>
      </c>
      <c r="C688" s="17">
        <v>0.16217837941805399</v>
      </c>
      <c r="D688" s="17">
        <v>0.161803598754195</v>
      </c>
      <c r="E688" s="17">
        <v>0.162223412954421</v>
      </c>
      <c r="F688" s="17"/>
      <c r="G688" s="17">
        <v>0.15487609757242601</v>
      </c>
      <c r="H688" s="17">
        <v>0.16280290704306999</v>
      </c>
      <c r="I688" s="17">
        <v>0.19025017868630201</v>
      </c>
      <c r="J688" s="17">
        <v>0.17476675814106499</v>
      </c>
      <c r="K688" s="17">
        <v>0.20364476906451201</v>
      </c>
      <c r="L688" s="17">
        <v>0.15664628370455</v>
      </c>
      <c r="M688" s="17">
        <v>0.152478087246217</v>
      </c>
      <c r="N688" s="17">
        <v>0.17226087818699901</v>
      </c>
      <c r="O688" s="17">
        <v>0.16345314373432099</v>
      </c>
      <c r="P688" s="17">
        <v>0.122052232798008</v>
      </c>
      <c r="Q688" s="17">
        <v>0.14563619357767299</v>
      </c>
      <c r="R688" s="17">
        <v>0.15635508514115701</v>
      </c>
      <c r="S688" s="17"/>
      <c r="T688" s="17">
        <v>0.14614643103626301</v>
      </c>
      <c r="U688" s="17">
        <v>0.145310785339681</v>
      </c>
      <c r="V688" s="17">
        <v>0.191099537249562</v>
      </c>
      <c r="W688" s="17">
        <v>0.17525530137414</v>
      </c>
      <c r="X688" s="17"/>
      <c r="Y688" s="17">
        <v>0.227967565649</v>
      </c>
      <c r="Z688" s="17">
        <v>0.17385686941131701</v>
      </c>
      <c r="AA688" s="17">
        <v>0.15975134290964799</v>
      </c>
      <c r="AB688" s="17">
        <v>0.14233115986851899</v>
      </c>
      <c r="AC688" s="17">
        <v>0.157026697029475</v>
      </c>
      <c r="AD688" s="17">
        <v>0.13045965125614301</v>
      </c>
      <c r="AE688" s="17"/>
      <c r="AF688" s="17">
        <v>0.130597960130549</v>
      </c>
      <c r="AG688" s="17">
        <v>0.19796002811187799</v>
      </c>
      <c r="AH688" s="17">
        <v>0.169078244278458</v>
      </c>
      <c r="AI688" s="17"/>
      <c r="AJ688" s="17">
        <v>0.16594744492016</v>
      </c>
      <c r="AK688" s="17">
        <v>0.201764491303529</v>
      </c>
      <c r="AL688" s="17">
        <v>0.13863383512456101</v>
      </c>
      <c r="AM688" s="17"/>
      <c r="AN688" s="17">
        <v>0.13653589221114501</v>
      </c>
      <c r="AO688" s="17">
        <v>0.17414272210378201</v>
      </c>
      <c r="AP688" s="17">
        <v>0.13818681876525199</v>
      </c>
      <c r="AQ688" s="17">
        <v>0.22306082099064301</v>
      </c>
      <c r="AR688" s="17"/>
      <c r="AS688" s="17">
        <v>0.115227985944913</v>
      </c>
      <c r="AT688" s="17">
        <v>0.22968307866379201</v>
      </c>
    </row>
    <row r="689" spans="2:46" x14ac:dyDescent="0.5">
      <c r="B689" t="s">
        <v>351</v>
      </c>
      <c r="C689" s="17">
        <v>2.1643777816485601E-2</v>
      </c>
      <c r="D689" s="17">
        <v>2.25704849689147E-2</v>
      </c>
      <c r="E689" s="17">
        <v>2.0868680247999601E-2</v>
      </c>
      <c r="F689" s="17"/>
      <c r="G689" s="17">
        <v>2.0497810081839499E-2</v>
      </c>
      <c r="H689" s="17">
        <v>2.2252145761179901E-2</v>
      </c>
      <c r="I689" s="17">
        <v>2.5178505464245299E-2</v>
      </c>
      <c r="J689" s="17">
        <v>3.3816961836060602E-2</v>
      </c>
      <c r="K689" s="17">
        <v>2.3825281649773201E-2</v>
      </c>
      <c r="L689" s="17">
        <v>1.08577755474375E-2</v>
      </c>
      <c r="M689" s="17">
        <v>2.82313912580128E-2</v>
      </c>
      <c r="N689" s="17">
        <v>3.2371134468300401E-2</v>
      </c>
      <c r="O689" s="17">
        <v>1.49446849414917E-2</v>
      </c>
      <c r="P689" s="17">
        <v>1.89964650486232E-2</v>
      </c>
      <c r="Q689" s="17">
        <v>0</v>
      </c>
      <c r="R689" s="17">
        <v>4.2547040980772902E-2</v>
      </c>
      <c r="S689" s="17"/>
      <c r="T689" s="17">
        <v>1.8102926957497E-2</v>
      </c>
      <c r="U689" s="17">
        <v>2.19700839080583E-2</v>
      </c>
      <c r="V689" s="17">
        <v>2.3439936527312601E-2</v>
      </c>
      <c r="W689" s="17">
        <v>2.2746757070023299E-2</v>
      </c>
      <c r="X689" s="17"/>
      <c r="Y689" s="17">
        <v>5.1029974113847902E-2</v>
      </c>
      <c r="Z689" s="17">
        <v>1.91258934102858E-2</v>
      </c>
      <c r="AA689" s="17">
        <v>1.5498227362140999E-2</v>
      </c>
      <c r="AB689" s="17">
        <v>1.3165259021596E-2</v>
      </c>
      <c r="AC689" s="17">
        <v>2.48204600861349E-2</v>
      </c>
      <c r="AD689" s="17">
        <v>1.3930594963378101E-2</v>
      </c>
      <c r="AE689" s="17"/>
      <c r="AF689" s="17">
        <v>1.8111537714160599E-2</v>
      </c>
      <c r="AG689" s="17">
        <v>3.5600434918256998E-2</v>
      </c>
      <c r="AH689" s="17">
        <v>2.17929786173615E-2</v>
      </c>
      <c r="AI689" s="17"/>
      <c r="AJ689" s="17">
        <v>2.3622835119931299E-2</v>
      </c>
      <c r="AK689" s="17">
        <v>2.8940737438396699E-2</v>
      </c>
      <c r="AL689" s="17">
        <v>1.5714513242045699E-2</v>
      </c>
      <c r="AM689" s="17"/>
      <c r="AN689" s="17">
        <v>1.71988492204347E-2</v>
      </c>
      <c r="AO689" s="17">
        <v>5.2344263165304598E-2</v>
      </c>
      <c r="AP689" s="17">
        <v>2.2614896655892499E-2</v>
      </c>
      <c r="AQ689" s="17">
        <v>2.1809990650638399E-2</v>
      </c>
      <c r="AR689" s="17"/>
      <c r="AS689" s="17">
        <v>6.7091240037295396E-3</v>
      </c>
      <c r="AT689" s="17">
        <v>6.3422982287368902E-3</v>
      </c>
    </row>
    <row r="690" spans="2:46" x14ac:dyDescent="0.5">
      <c r="B690" t="s">
        <v>352</v>
      </c>
      <c r="C690" s="17">
        <v>5.9817831235181697E-3</v>
      </c>
      <c r="D690" s="17">
        <v>8.1184651644267795E-3</v>
      </c>
      <c r="E690" s="17">
        <v>3.9349985864576701E-3</v>
      </c>
      <c r="F690" s="17"/>
      <c r="G690" s="17">
        <v>1.1429332773564799E-2</v>
      </c>
      <c r="H690" s="17">
        <v>9.9208019519898202E-3</v>
      </c>
      <c r="I690" s="17">
        <v>4.0340808034580299E-3</v>
      </c>
      <c r="J690" s="17">
        <v>0</v>
      </c>
      <c r="K690" s="17">
        <v>9.5139829299262305E-3</v>
      </c>
      <c r="L690" s="17">
        <v>4.3379506814668102E-3</v>
      </c>
      <c r="M690" s="17">
        <v>4.2948932416881401E-3</v>
      </c>
      <c r="N690" s="17">
        <v>7.6575351805897602E-3</v>
      </c>
      <c r="O690" s="17">
        <v>6.5601339707509797E-3</v>
      </c>
      <c r="P690" s="17">
        <v>3.77236235649834E-3</v>
      </c>
      <c r="Q690" s="17">
        <v>0</v>
      </c>
      <c r="R690" s="17">
        <v>0</v>
      </c>
      <c r="S690" s="17"/>
      <c r="T690" s="17">
        <v>1.1603838674734399E-3</v>
      </c>
      <c r="U690" s="17">
        <v>5.1090284831822501E-3</v>
      </c>
      <c r="V690" s="17">
        <v>2.98559692611186E-3</v>
      </c>
      <c r="W690" s="17">
        <v>1.3323572759706101E-2</v>
      </c>
      <c r="X690" s="17"/>
      <c r="Y690" s="17">
        <v>1.1625777284631799E-2</v>
      </c>
      <c r="Z690" s="17">
        <v>6.5236953649449496E-3</v>
      </c>
      <c r="AA690" s="17">
        <v>5.8247835448496299E-3</v>
      </c>
      <c r="AB690" s="17">
        <v>3.8189967968589099E-3</v>
      </c>
      <c r="AC690" s="17">
        <v>4.6248106098525496E-3</v>
      </c>
      <c r="AD690" s="17">
        <v>4.5818082911242199E-3</v>
      </c>
      <c r="AE690" s="17"/>
      <c r="AF690" s="17">
        <v>4.5669985293927302E-3</v>
      </c>
      <c r="AG690" s="17">
        <v>3.0657111451862298E-2</v>
      </c>
      <c r="AH690" s="17">
        <v>4.8479789392820204E-3</v>
      </c>
      <c r="AI690" s="17"/>
      <c r="AJ690" s="17">
        <v>4.2261457346583504E-3</v>
      </c>
      <c r="AK690" s="17">
        <v>1.3225996893108201E-2</v>
      </c>
      <c r="AL690" s="17">
        <v>4.6992034762400499E-3</v>
      </c>
      <c r="AM690" s="17"/>
      <c r="AN690" s="17">
        <v>6.6510920218973996E-3</v>
      </c>
      <c r="AO690" s="17">
        <v>8.3999866027627892E-3</v>
      </c>
      <c r="AP690" s="17">
        <v>0</v>
      </c>
      <c r="AQ690" s="17">
        <v>7.2748854444488996E-3</v>
      </c>
      <c r="AR690" s="17"/>
      <c r="AS690" s="17">
        <v>0</v>
      </c>
      <c r="AT690" s="17">
        <v>0</v>
      </c>
    </row>
    <row r="691" spans="2:46" x14ac:dyDescent="0.5">
      <c r="B691" t="s">
        <v>73</v>
      </c>
      <c r="C691" s="17">
        <v>5.9548502463350902E-2</v>
      </c>
      <c r="D691" s="17">
        <v>4.7727142110609001E-2</v>
      </c>
      <c r="E691" s="17">
        <v>7.0785085548744006E-2</v>
      </c>
      <c r="F691" s="17"/>
      <c r="G691" s="17">
        <v>6.6162873805407696E-2</v>
      </c>
      <c r="H691" s="17">
        <v>4.0605471094739602E-2</v>
      </c>
      <c r="I691" s="17">
        <v>7.8173533914323107E-2</v>
      </c>
      <c r="J691" s="17">
        <v>5.5809125981772803E-2</v>
      </c>
      <c r="K691" s="17">
        <v>4.8831116596857502E-2</v>
      </c>
      <c r="L691" s="17">
        <v>5.3264502812281699E-2</v>
      </c>
      <c r="M691" s="17">
        <v>8.6062525548855795E-2</v>
      </c>
      <c r="N691" s="17">
        <v>8.83111074221299E-2</v>
      </c>
      <c r="O691" s="17">
        <v>5.1262424821874902E-2</v>
      </c>
      <c r="P691" s="17">
        <v>6.3723205483464607E-2</v>
      </c>
      <c r="Q691" s="17">
        <v>5.4806993613730003E-2</v>
      </c>
      <c r="R691" s="17">
        <v>3.2750812497868903E-2</v>
      </c>
      <c r="S691" s="17"/>
      <c r="T691" s="17">
        <v>3.11547898817882E-2</v>
      </c>
      <c r="U691" s="17">
        <v>5.7227544327453202E-2</v>
      </c>
      <c r="V691" s="17">
        <v>5.3972030193484302E-2</v>
      </c>
      <c r="W691" s="17">
        <v>9.4814626696828094E-2</v>
      </c>
      <c r="X691" s="17"/>
      <c r="Y691" s="17">
        <v>7.2318517131344101E-2</v>
      </c>
      <c r="Z691" s="17">
        <v>5.7434266861689502E-2</v>
      </c>
      <c r="AA691" s="17">
        <v>8.1926032952757299E-2</v>
      </c>
      <c r="AB691" s="17">
        <v>6.9929827634218303E-2</v>
      </c>
      <c r="AC691" s="17">
        <v>2.88122237512979E-2</v>
      </c>
      <c r="AD691" s="17">
        <v>4.6740363819865703E-2</v>
      </c>
      <c r="AE691" s="17"/>
      <c r="AF691" s="17">
        <v>4.1006547174602399E-2</v>
      </c>
      <c r="AG691" s="17">
        <v>2.9420582611866E-2</v>
      </c>
      <c r="AH691" s="17">
        <v>6.6797666883439494E-2</v>
      </c>
      <c r="AI691" s="17"/>
      <c r="AJ691" s="17">
        <v>4.8440606181864597E-2</v>
      </c>
      <c r="AK691" s="17">
        <v>6.8416468698457994E-2</v>
      </c>
      <c r="AL691" s="17">
        <v>6.9064506557405106E-2</v>
      </c>
      <c r="AM691" s="17"/>
      <c r="AN691" s="17">
        <v>4.5354572274130603E-2</v>
      </c>
      <c r="AO691" s="17">
        <v>2.35060171497493E-2</v>
      </c>
      <c r="AP691" s="17">
        <v>3.5543890907981802E-2</v>
      </c>
      <c r="AQ691" s="17">
        <v>8.4394185178611303E-2</v>
      </c>
      <c r="AR691" s="17"/>
      <c r="AS691" s="17">
        <v>2.7954285957180601E-2</v>
      </c>
      <c r="AT691" s="17">
        <v>5.38485573694754E-2</v>
      </c>
    </row>
    <row r="692" spans="2:46" x14ac:dyDescent="0.5">
      <c r="B692" t="s">
        <v>353</v>
      </c>
      <c r="C692" s="17">
        <v>0.750647557178591</v>
      </c>
      <c r="D692" s="17">
        <v>0.759780309001855</v>
      </c>
      <c r="E692" s="17">
        <v>0.74218782266237704</v>
      </c>
      <c r="F692" s="17"/>
      <c r="G692" s="17">
        <v>0.747033885766762</v>
      </c>
      <c r="H692" s="17">
        <v>0.76441867414902098</v>
      </c>
      <c r="I692" s="17">
        <v>0.70236370113167201</v>
      </c>
      <c r="J692" s="17">
        <v>0.735607154041101</v>
      </c>
      <c r="K692" s="17">
        <v>0.71418484975893104</v>
      </c>
      <c r="L692" s="17">
        <v>0.77489348725426399</v>
      </c>
      <c r="M692" s="17">
        <v>0.72893310270522604</v>
      </c>
      <c r="N692" s="17">
        <v>0.69939934474198096</v>
      </c>
      <c r="O692" s="17">
        <v>0.76377961253156201</v>
      </c>
      <c r="P692" s="17">
        <v>0.79145573431340599</v>
      </c>
      <c r="Q692" s="17">
        <v>0.79955681280859703</v>
      </c>
      <c r="R692" s="17">
        <v>0.76834706138020104</v>
      </c>
      <c r="S692" s="17"/>
      <c r="T692" s="17">
        <v>0.80343546825697798</v>
      </c>
      <c r="U692" s="17">
        <v>0.77038255794162502</v>
      </c>
      <c r="V692" s="17">
        <v>0.72850289910352894</v>
      </c>
      <c r="W692" s="17">
        <v>0.69385974209930301</v>
      </c>
      <c r="X692" s="17"/>
      <c r="Y692" s="17">
        <v>0.63705816582117603</v>
      </c>
      <c r="Z692" s="17">
        <v>0.74305927495176305</v>
      </c>
      <c r="AA692" s="17">
        <v>0.73699961323060403</v>
      </c>
      <c r="AB692" s="17">
        <v>0.770754756678808</v>
      </c>
      <c r="AC692" s="17">
        <v>0.78471580852323997</v>
      </c>
      <c r="AD692" s="17">
        <v>0.80428758166948899</v>
      </c>
      <c r="AE692" s="17"/>
      <c r="AF692" s="17">
        <v>0.80571695645129504</v>
      </c>
      <c r="AG692" s="17">
        <v>0.70636184290613702</v>
      </c>
      <c r="AH692" s="17">
        <v>0.73748313128145904</v>
      </c>
      <c r="AI692" s="17"/>
      <c r="AJ692" s="17">
        <v>0.75776296804338605</v>
      </c>
      <c r="AK692" s="17">
        <v>0.68765230566650903</v>
      </c>
      <c r="AL692" s="17">
        <v>0.77188794159974805</v>
      </c>
      <c r="AM692" s="17"/>
      <c r="AN692" s="17">
        <v>0.79425959427239201</v>
      </c>
      <c r="AO692" s="17">
        <v>0.74160701097840198</v>
      </c>
      <c r="AP692" s="17">
        <v>0.80365439367087299</v>
      </c>
      <c r="AQ692" s="17">
        <v>0.66346011773565905</v>
      </c>
      <c r="AR692" s="17"/>
      <c r="AS692" s="17">
        <v>0.85010860409417699</v>
      </c>
      <c r="AT692" s="17">
        <v>0.71012606573799597</v>
      </c>
    </row>
    <row r="693" spans="2:46" x14ac:dyDescent="0.5">
      <c r="B693" t="s">
        <v>354</v>
      </c>
      <c r="C693" s="17">
        <v>2.7625560940003801E-2</v>
      </c>
      <c r="D693" s="17">
        <v>3.06889501333414E-2</v>
      </c>
      <c r="E693" s="17">
        <v>2.4803678834457301E-2</v>
      </c>
      <c r="F693" s="17"/>
      <c r="G693" s="17">
        <v>3.1927142855404302E-2</v>
      </c>
      <c r="H693" s="17">
        <v>3.2172947713169801E-2</v>
      </c>
      <c r="I693" s="17">
        <v>2.9212586267703299E-2</v>
      </c>
      <c r="J693" s="17">
        <v>3.3816961836060602E-2</v>
      </c>
      <c r="K693" s="17">
        <v>3.33392645796994E-2</v>
      </c>
      <c r="L693" s="17">
        <v>1.51957262289043E-2</v>
      </c>
      <c r="M693" s="17">
        <v>3.2526284499700998E-2</v>
      </c>
      <c r="N693" s="17">
        <v>4.0028669648890201E-2</v>
      </c>
      <c r="O693" s="17">
        <v>2.15048189122427E-2</v>
      </c>
      <c r="P693" s="17">
        <v>2.2768827405121501E-2</v>
      </c>
      <c r="Q693" s="17">
        <v>0</v>
      </c>
      <c r="R693" s="17">
        <v>4.2547040980772902E-2</v>
      </c>
      <c r="S693" s="17"/>
      <c r="T693" s="17">
        <v>1.92633108249705E-2</v>
      </c>
      <c r="U693" s="17">
        <v>2.7079112391240501E-2</v>
      </c>
      <c r="V693" s="17">
        <v>2.64255334534244E-2</v>
      </c>
      <c r="W693" s="17">
        <v>3.6070329829729297E-2</v>
      </c>
      <c r="X693" s="17"/>
      <c r="Y693" s="17">
        <v>6.26557513984798E-2</v>
      </c>
      <c r="Z693" s="17">
        <v>2.5649588775230801E-2</v>
      </c>
      <c r="AA693" s="17">
        <v>2.1323010906990701E-2</v>
      </c>
      <c r="AB693" s="17">
        <v>1.6984255818454901E-2</v>
      </c>
      <c r="AC693" s="17">
        <v>2.9445270695987399E-2</v>
      </c>
      <c r="AD693" s="17">
        <v>1.8512403254502301E-2</v>
      </c>
      <c r="AE693" s="17"/>
      <c r="AF693" s="17">
        <v>2.2678536243553302E-2</v>
      </c>
      <c r="AG693" s="17">
        <v>6.6257546370119297E-2</v>
      </c>
      <c r="AH693" s="17">
        <v>2.6640957556643498E-2</v>
      </c>
      <c r="AI693" s="17"/>
      <c r="AJ693" s="17">
        <v>2.78489808545897E-2</v>
      </c>
      <c r="AK693" s="17">
        <v>4.2166734331504897E-2</v>
      </c>
      <c r="AL693" s="17">
        <v>2.04137167182857E-2</v>
      </c>
      <c r="AM693" s="17"/>
      <c r="AN693" s="17">
        <v>2.3849941242332098E-2</v>
      </c>
      <c r="AO693" s="17">
        <v>6.0744249768067402E-2</v>
      </c>
      <c r="AP693" s="17">
        <v>2.2614896655892499E-2</v>
      </c>
      <c r="AQ693" s="17">
        <v>2.9084876095087302E-2</v>
      </c>
      <c r="AR693" s="17"/>
      <c r="AS693" s="17">
        <v>6.7091240037295396E-3</v>
      </c>
      <c r="AT693" s="17">
        <v>6.3422982287368902E-3</v>
      </c>
    </row>
    <row r="694" spans="2:46" x14ac:dyDescent="0.5">
      <c r="B694" t="s">
        <v>95</v>
      </c>
      <c r="C694" s="17">
        <v>0.72302199623858698</v>
      </c>
      <c r="D694" s="17">
        <v>0.72909135886851395</v>
      </c>
      <c r="E694" s="17">
        <v>0.71738414382792004</v>
      </c>
      <c r="F694" s="17"/>
      <c r="G694" s="17">
        <v>0.71510674291135801</v>
      </c>
      <c r="H694" s="17">
        <v>0.73224572643585095</v>
      </c>
      <c r="I694" s="17">
        <v>0.67315111486396795</v>
      </c>
      <c r="J694" s="17">
        <v>0.70179019220504102</v>
      </c>
      <c r="K694" s="17">
        <v>0.68084558517923099</v>
      </c>
      <c r="L694" s="17">
        <v>0.75969776102536002</v>
      </c>
      <c r="M694" s="17">
        <v>0.69640681820552497</v>
      </c>
      <c r="N694" s="17">
        <v>0.65937067509309</v>
      </c>
      <c r="O694" s="17">
        <v>0.74227479361931903</v>
      </c>
      <c r="P694" s="17">
        <v>0.76868690690828401</v>
      </c>
      <c r="Q694" s="17">
        <v>0.79955681280859703</v>
      </c>
      <c r="R694" s="17">
        <v>0.72580002039942804</v>
      </c>
      <c r="S694" s="17"/>
      <c r="T694" s="17">
        <v>0.78417215743200797</v>
      </c>
      <c r="U694" s="17">
        <v>0.74330344555038497</v>
      </c>
      <c r="V694" s="17">
        <v>0.70207736565010403</v>
      </c>
      <c r="W694" s="17">
        <v>0.65778941226957299</v>
      </c>
      <c r="X694" s="17"/>
      <c r="Y694" s="17">
        <v>0.57440241442269602</v>
      </c>
      <c r="Z694" s="17">
        <v>0.717409686176532</v>
      </c>
      <c r="AA694" s="17">
        <v>0.71567660232361296</v>
      </c>
      <c r="AB694" s="17">
        <v>0.75377050086035302</v>
      </c>
      <c r="AC694" s="17">
        <v>0.75527053782725195</v>
      </c>
      <c r="AD694" s="17">
        <v>0.78577517841498601</v>
      </c>
      <c r="AE694" s="17"/>
      <c r="AF694" s="17">
        <v>0.78303842020774195</v>
      </c>
      <c r="AG694" s="17">
        <v>0.64010429653601697</v>
      </c>
      <c r="AH694" s="17">
        <v>0.71084217372481495</v>
      </c>
      <c r="AI694" s="17"/>
      <c r="AJ694" s="17">
        <v>0.72991398718879696</v>
      </c>
      <c r="AK694" s="17">
        <v>0.64548557133500395</v>
      </c>
      <c r="AL694" s="17">
        <v>0.75147422488146298</v>
      </c>
      <c r="AM694" s="17"/>
      <c r="AN694" s="17">
        <v>0.77040965303006004</v>
      </c>
      <c r="AO694" s="17">
        <v>0.68086276121033396</v>
      </c>
      <c r="AP694" s="17">
        <v>0.78103949701498099</v>
      </c>
      <c r="AQ694" s="17">
        <v>0.63437524164057102</v>
      </c>
      <c r="AR694" s="17"/>
      <c r="AS694" s="17">
        <v>0.84339948009044696</v>
      </c>
      <c r="AT694" s="17">
        <v>0.70378376750925897</v>
      </c>
    </row>
    <row r="695" spans="2:46" x14ac:dyDescent="0.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row>
    <row r="696" spans="2:46" x14ac:dyDescent="0.5">
      <c r="B696" s="6" t="s">
        <v>357</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row>
    <row r="697" spans="2:46" x14ac:dyDescent="0.5">
      <c r="B697" s="24" t="s">
        <v>64</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row>
    <row r="698" spans="2:46" x14ac:dyDescent="0.5">
      <c r="B698" t="s">
        <v>348</v>
      </c>
      <c r="C698" s="17">
        <v>0.29128143204943202</v>
      </c>
      <c r="D698" s="17">
        <v>0.29923501795208801</v>
      </c>
      <c r="E698" s="17">
        <v>0.28262789678863898</v>
      </c>
      <c r="F698" s="17"/>
      <c r="G698" s="17">
        <v>0.33873715315618003</v>
      </c>
      <c r="H698" s="17">
        <v>0.23642607984623801</v>
      </c>
      <c r="I698" s="17">
        <v>0.28478737562832501</v>
      </c>
      <c r="J698" s="17">
        <v>0.28822507246935097</v>
      </c>
      <c r="K698" s="17">
        <v>0.259883665511144</v>
      </c>
      <c r="L698" s="17">
        <v>0.28943477277558999</v>
      </c>
      <c r="M698" s="17">
        <v>0.26685660118271698</v>
      </c>
      <c r="N698" s="17">
        <v>0.27365722523276398</v>
      </c>
      <c r="O698" s="17">
        <v>0.32700390985160799</v>
      </c>
      <c r="P698" s="17">
        <v>0.28287239229267602</v>
      </c>
      <c r="Q698" s="17">
        <v>0.372124129801224</v>
      </c>
      <c r="R698" s="17">
        <v>0.260466182317595</v>
      </c>
      <c r="S698" s="17"/>
      <c r="T698" s="17">
        <v>0.285840469786243</v>
      </c>
      <c r="U698" s="17">
        <v>0.28133874084682903</v>
      </c>
      <c r="V698" s="17">
        <v>0.32049509956465999</v>
      </c>
      <c r="W698" s="17">
        <v>0.28337895145660003</v>
      </c>
      <c r="X698" s="17"/>
      <c r="Y698" s="17">
        <v>0.27016655338798701</v>
      </c>
      <c r="Z698" s="17">
        <v>0.31550180872197398</v>
      </c>
      <c r="AA698" s="17">
        <v>0.33857346324981502</v>
      </c>
      <c r="AB698" s="17">
        <v>0.34373790360858603</v>
      </c>
      <c r="AC698" s="17">
        <v>0.30612911695730899</v>
      </c>
      <c r="AD698" s="17">
        <v>0.19445317825125399</v>
      </c>
      <c r="AE698" s="17"/>
      <c r="AF698" s="17">
        <v>0.2146868754621</v>
      </c>
      <c r="AG698" s="17">
        <v>0.16602297456874299</v>
      </c>
      <c r="AH698" s="17">
        <v>0.32127710841214402</v>
      </c>
      <c r="AI698" s="17"/>
      <c r="AJ698" s="17">
        <v>0.34653007531146901</v>
      </c>
      <c r="AK698" s="17">
        <v>0.28423032407400001</v>
      </c>
      <c r="AL698" s="17">
        <v>0.22627656068652199</v>
      </c>
      <c r="AM698" s="17"/>
      <c r="AN698" s="17">
        <v>0.32883508076565199</v>
      </c>
      <c r="AO698" s="17">
        <v>0.223019084853365</v>
      </c>
      <c r="AP698" s="17">
        <v>0.32458515870245502</v>
      </c>
      <c r="AQ698" s="17">
        <v>0.23172512415661001</v>
      </c>
      <c r="AR698" s="17"/>
      <c r="AS698" s="17">
        <v>0.32744909550852203</v>
      </c>
      <c r="AT698" s="17">
        <v>0.27925759233373598</v>
      </c>
    </row>
    <row r="699" spans="2:46" x14ac:dyDescent="0.5">
      <c r="B699" t="s">
        <v>349</v>
      </c>
      <c r="C699" s="17">
        <v>0.407653218763464</v>
      </c>
      <c r="D699" s="17">
        <v>0.40496415383211798</v>
      </c>
      <c r="E699" s="17">
        <v>0.41131079764253597</v>
      </c>
      <c r="F699" s="17"/>
      <c r="G699" s="17">
        <v>0.37269486250115602</v>
      </c>
      <c r="H699" s="17">
        <v>0.43581202173696398</v>
      </c>
      <c r="I699" s="17">
        <v>0.42512960411784401</v>
      </c>
      <c r="J699" s="17">
        <v>0.42407856204576999</v>
      </c>
      <c r="K699" s="17">
        <v>0.43155706757189299</v>
      </c>
      <c r="L699" s="17">
        <v>0.42396350345005501</v>
      </c>
      <c r="M699" s="17">
        <v>0.390683419827067</v>
      </c>
      <c r="N699" s="17">
        <v>0.342904570688849</v>
      </c>
      <c r="O699" s="17">
        <v>0.39666619130506298</v>
      </c>
      <c r="P699" s="17">
        <v>0.40429495016780198</v>
      </c>
      <c r="Q699" s="17">
        <v>0.39454686116076199</v>
      </c>
      <c r="R699" s="17">
        <v>0.45263722696399999</v>
      </c>
      <c r="S699" s="17"/>
      <c r="T699" s="17">
        <v>0.43749510639741901</v>
      </c>
      <c r="U699" s="17">
        <v>0.41147958811646101</v>
      </c>
      <c r="V699" s="17">
        <v>0.391124869782213</v>
      </c>
      <c r="W699" s="17">
        <v>0.38696270032271002</v>
      </c>
      <c r="X699" s="17"/>
      <c r="Y699" s="17">
        <v>0.371230267032087</v>
      </c>
      <c r="Z699" s="17">
        <v>0.38180722330209499</v>
      </c>
      <c r="AA699" s="17">
        <v>0.38959972425462802</v>
      </c>
      <c r="AB699" s="17">
        <v>0.40984762170758599</v>
      </c>
      <c r="AC699" s="17">
        <v>0.38413639770771602</v>
      </c>
      <c r="AD699" s="17">
        <v>0.48167460129391698</v>
      </c>
      <c r="AE699" s="17"/>
      <c r="AF699" s="17">
        <v>0.45880825891753202</v>
      </c>
      <c r="AG699" s="17">
        <v>0.45851910687056802</v>
      </c>
      <c r="AH699" s="17">
        <v>0.38967072918614398</v>
      </c>
      <c r="AI699" s="17"/>
      <c r="AJ699" s="17">
        <v>0.39883589841979999</v>
      </c>
      <c r="AK699" s="17">
        <v>0.37404321228065901</v>
      </c>
      <c r="AL699" s="17">
        <v>0.43459448001435302</v>
      </c>
      <c r="AM699" s="17"/>
      <c r="AN699" s="17">
        <v>0.41138041586211599</v>
      </c>
      <c r="AO699" s="17">
        <v>0.44066947929271599</v>
      </c>
      <c r="AP699" s="17">
        <v>0.44557149056961298</v>
      </c>
      <c r="AQ699" s="17">
        <v>0.38234993784448301</v>
      </c>
      <c r="AR699" s="17"/>
      <c r="AS699" s="17">
        <v>0.46985985471326203</v>
      </c>
      <c r="AT699" s="17">
        <v>0.37594157652182802</v>
      </c>
    </row>
    <row r="700" spans="2:46" x14ac:dyDescent="0.5">
      <c r="B700" t="s">
        <v>350</v>
      </c>
      <c r="C700" s="17">
        <v>0.19995691284279399</v>
      </c>
      <c r="D700" s="17">
        <v>0.19914725961196</v>
      </c>
      <c r="E700" s="17">
        <v>0.20064906624787701</v>
      </c>
      <c r="F700" s="17"/>
      <c r="G700" s="17">
        <v>0.177335906663461</v>
      </c>
      <c r="H700" s="17">
        <v>0.22503153497454401</v>
      </c>
      <c r="I700" s="17">
        <v>0.17447093664018301</v>
      </c>
      <c r="J700" s="17">
        <v>0.21840397663839001</v>
      </c>
      <c r="K700" s="17">
        <v>0.241368698237625</v>
      </c>
      <c r="L700" s="17">
        <v>0.200087789384539</v>
      </c>
      <c r="M700" s="17">
        <v>0.20888876182129901</v>
      </c>
      <c r="N700" s="17">
        <v>0.20565675621957699</v>
      </c>
      <c r="O700" s="17">
        <v>0.17269507731413999</v>
      </c>
      <c r="P700" s="17">
        <v>0.21952701518627599</v>
      </c>
      <c r="Q700" s="17">
        <v>0.17849684078331901</v>
      </c>
      <c r="R700" s="17">
        <v>0.158083767231707</v>
      </c>
      <c r="S700" s="17"/>
      <c r="T700" s="17">
        <v>0.20356743660776999</v>
      </c>
      <c r="U700" s="17">
        <v>0.198620985865616</v>
      </c>
      <c r="V700" s="17">
        <v>0.19349374379739001</v>
      </c>
      <c r="W700" s="17">
        <v>0.20509488333332701</v>
      </c>
      <c r="X700" s="17"/>
      <c r="Y700" s="17">
        <v>0.222147829951852</v>
      </c>
      <c r="Z700" s="17">
        <v>0.21067058113766499</v>
      </c>
      <c r="AA700" s="17">
        <v>0.157584212868213</v>
      </c>
      <c r="AB700" s="17">
        <v>0.15271580760668099</v>
      </c>
      <c r="AC700" s="17">
        <v>0.207181821716799</v>
      </c>
      <c r="AD700" s="17">
        <v>0.244488751631463</v>
      </c>
      <c r="AE700" s="17"/>
      <c r="AF700" s="17">
        <v>0.23781310362552099</v>
      </c>
      <c r="AG700" s="17">
        <v>0.26098858448323198</v>
      </c>
      <c r="AH700" s="17">
        <v>0.18518660985118099</v>
      </c>
      <c r="AI700" s="17"/>
      <c r="AJ700" s="17">
        <v>0.171322480971667</v>
      </c>
      <c r="AK700" s="17">
        <v>0.216024899809757</v>
      </c>
      <c r="AL700" s="17">
        <v>0.2277272396768</v>
      </c>
      <c r="AM700" s="17"/>
      <c r="AN700" s="17">
        <v>0.17319096434026299</v>
      </c>
      <c r="AO700" s="17">
        <v>0.23077647493408601</v>
      </c>
      <c r="AP700" s="17">
        <v>0.164923965204297</v>
      </c>
      <c r="AQ700" s="17">
        <v>0.25985135458611802</v>
      </c>
      <c r="AR700" s="17"/>
      <c r="AS700" s="17">
        <v>0.136816593926985</v>
      </c>
      <c r="AT700" s="17">
        <v>0.22642078302218499</v>
      </c>
    </row>
    <row r="701" spans="2:46" x14ac:dyDescent="0.5">
      <c r="B701" t="s">
        <v>351</v>
      </c>
      <c r="C701" s="17">
        <v>2.8833589594531198E-2</v>
      </c>
      <c r="D701" s="17">
        <v>3.2677191495870103E-2</v>
      </c>
      <c r="E701" s="17">
        <v>2.5258549538513302E-2</v>
      </c>
      <c r="F701" s="17"/>
      <c r="G701" s="17">
        <v>3.2249198044554901E-2</v>
      </c>
      <c r="H701" s="17">
        <v>2.60573774436774E-2</v>
      </c>
      <c r="I701" s="17">
        <v>2.12072195454646E-2</v>
      </c>
      <c r="J701" s="17">
        <v>2.8813098976674199E-2</v>
      </c>
      <c r="K701" s="17">
        <v>2.3887732744812699E-2</v>
      </c>
      <c r="L701" s="17">
        <v>1.8908275285956198E-2</v>
      </c>
      <c r="M701" s="17">
        <v>3.6039269232938598E-2</v>
      </c>
      <c r="N701" s="17">
        <v>4.0974267505225301E-2</v>
      </c>
      <c r="O701" s="17">
        <v>4.6743538368377503E-2</v>
      </c>
      <c r="P701" s="17">
        <v>1.42093982393877E-2</v>
      </c>
      <c r="Q701" s="17">
        <v>7.62585529820728E-3</v>
      </c>
      <c r="R701" s="17">
        <v>6.4810229950539006E-2</v>
      </c>
      <c r="S701" s="17"/>
      <c r="T701" s="17">
        <v>2.5289959783961199E-2</v>
      </c>
      <c r="U701" s="17">
        <v>2.7955709930706101E-2</v>
      </c>
      <c r="V701" s="17">
        <v>2.60543125261712E-2</v>
      </c>
      <c r="W701" s="17">
        <v>3.39064120034646E-2</v>
      </c>
      <c r="X701" s="17"/>
      <c r="Y701" s="17">
        <v>5.2849158319982603E-2</v>
      </c>
      <c r="Z701" s="17">
        <v>2.5837188426652301E-2</v>
      </c>
      <c r="AA701" s="17">
        <v>1.8977819523707199E-2</v>
      </c>
      <c r="AB701" s="17">
        <v>2.6846833134285601E-2</v>
      </c>
      <c r="AC701" s="17">
        <v>3.4242962287783701E-2</v>
      </c>
      <c r="AD701" s="17">
        <v>2.1337248283517199E-2</v>
      </c>
      <c r="AE701" s="17"/>
      <c r="AF701" s="17">
        <v>2.6985685036001E-2</v>
      </c>
      <c r="AG701" s="17">
        <v>6.4316731080230199E-2</v>
      </c>
      <c r="AH701" s="17">
        <v>2.7149199206303699E-2</v>
      </c>
      <c r="AI701" s="17"/>
      <c r="AJ701" s="17">
        <v>2.66404179366855E-2</v>
      </c>
      <c r="AK701" s="17">
        <v>3.3758871836350901E-2</v>
      </c>
      <c r="AL701" s="17">
        <v>2.9198448065130798E-2</v>
      </c>
      <c r="AM701" s="17"/>
      <c r="AN701" s="17">
        <v>2.8496916245354401E-2</v>
      </c>
      <c r="AO701" s="17">
        <v>3.9032629388600699E-2</v>
      </c>
      <c r="AP701" s="17">
        <v>1.85833703984087E-2</v>
      </c>
      <c r="AQ701" s="17">
        <v>3.3780001362676802E-2</v>
      </c>
      <c r="AR701" s="17"/>
      <c r="AS701" s="17">
        <v>3.9145372835977001E-2</v>
      </c>
      <c r="AT701" s="17">
        <v>2.5403930440710602E-2</v>
      </c>
    </row>
    <row r="702" spans="2:46" x14ac:dyDescent="0.5">
      <c r="B702" t="s">
        <v>352</v>
      </c>
      <c r="C702" s="17">
        <v>1.0071905568161999E-2</v>
      </c>
      <c r="D702" s="17">
        <v>1.3792184598460299E-2</v>
      </c>
      <c r="E702" s="17">
        <v>6.5061220066706003E-3</v>
      </c>
      <c r="F702" s="17"/>
      <c r="G702" s="17">
        <v>1.12668964750569E-2</v>
      </c>
      <c r="H702" s="17">
        <v>2.6923686179765101E-2</v>
      </c>
      <c r="I702" s="17">
        <v>1.23577646468691E-2</v>
      </c>
      <c r="J702" s="17">
        <v>7.3338952786177001E-3</v>
      </c>
      <c r="K702" s="17">
        <v>0</v>
      </c>
      <c r="L702" s="17">
        <v>1.1898597679684399E-2</v>
      </c>
      <c r="M702" s="17">
        <v>0</v>
      </c>
      <c r="N702" s="17">
        <v>2.3901676497716799E-2</v>
      </c>
      <c r="O702" s="17">
        <v>6.0275724072744001E-3</v>
      </c>
      <c r="P702" s="17">
        <v>3.77236235649834E-3</v>
      </c>
      <c r="Q702" s="17">
        <v>0</v>
      </c>
      <c r="R702" s="17">
        <v>1.04755479496606E-2</v>
      </c>
      <c r="S702" s="17"/>
      <c r="T702" s="17">
        <v>1.0962280386189601E-2</v>
      </c>
      <c r="U702" s="17">
        <v>7.6145075159478803E-3</v>
      </c>
      <c r="V702" s="17">
        <v>1.2259609972404901E-2</v>
      </c>
      <c r="W702" s="17">
        <v>9.9699389643660308E-3</v>
      </c>
      <c r="X702" s="17"/>
      <c r="Y702" s="17">
        <v>1.8416715597197299E-2</v>
      </c>
      <c r="Z702" s="17">
        <v>1.9490529393108001E-2</v>
      </c>
      <c r="AA702" s="17">
        <v>9.4055854861288899E-3</v>
      </c>
      <c r="AB702" s="17">
        <v>5.7040526280368502E-3</v>
      </c>
      <c r="AC702" s="17">
        <v>1.14451646416331E-2</v>
      </c>
      <c r="AD702" s="17">
        <v>0</v>
      </c>
      <c r="AE702" s="17"/>
      <c r="AF702" s="17">
        <v>3.0531724639309998E-3</v>
      </c>
      <c r="AG702" s="17">
        <v>1.45169100082083E-2</v>
      </c>
      <c r="AH702" s="17">
        <v>1.18247486805128E-2</v>
      </c>
      <c r="AI702" s="17"/>
      <c r="AJ702" s="17">
        <v>1.3166726156737999E-2</v>
      </c>
      <c r="AK702" s="17">
        <v>1.2897228018315301E-2</v>
      </c>
      <c r="AL702" s="17">
        <v>4.8946654361905597E-3</v>
      </c>
      <c r="AM702" s="17"/>
      <c r="AN702" s="17">
        <v>5.8643737969032404E-3</v>
      </c>
      <c r="AO702" s="17">
        <v>1.9946675020979798E-2</v>
      </c>
      <c r="AP702" s="17">
        <v>1.0708965305195601E-2</v>
      </c>
      <c r="AQ702" s="17">
        <v>1.2314695991077399E-2</v>
      </c>
      <c r="AR702" s="17"/>
      <c r="AS702" s="17">
        <v>0</v>
      </c>
      <c r="AT702" s="17">
        <v>1.96485147113242E-2</v>
      </c>
    </row>
    <row r="703" spans="2:46" x14ac:dyDescent="0.5">
      <c r="B703" t="s">
        <v>73</v>
      </c>
      <c r="C703" s="17">
        <v>6.2202941181617802E-2</v>
      </c>
      <c r="D703" s="17">
        <v>5.0184192509504302E-2</v>
      </c>
      <c r="E703" s="17">
        <v>7.3647567775764505E-2</v>
      </c>
      <c r="F703" s="17"/>
      <c r="G703" s="17">
        <v>6.7715983159590099E-2</v>
      </c>
      <c r="H703" s="17">
        <v>4.97492998188113E-2</v>
      </c>
      <c r="I703" s="17">
        <v>8.2047099421314398E-2</v>
      </c>
      <c r="J703" s="17">
        <v>3.3145394591196899E-2</v>
      </c>
      <c r="K703" s="17">
        <v>4.3302835934525302E-2</v>
      </c>
      <c r="L703" s="17">
        <v>5.5707061424176398E-2</v>
      </c>
      <c r="M703" s="17">
        <v>9.7531947935978996E-2</v>
      </c>
      <c r="N703" s="17">
        <v>0.11290550385586701</v>
      </c>
      <c r="O703" s="17">
        <v>5.08637107535371E-2</v>
      </c>
      <c r="P703" s="17">
        <v>7.53238817573601E-2</v>
      </c>
      <c r="Q703" s="17">
        <v>4.7206312956488597E-2</v>
      </c>
      <c r="R703" s="17">
        <v>5.3527045586498699E-2</v>
      </c>
      <c r="S703" s="17"/>
      <c r="T703" s="17">
        <v>3.6844747038417197E-2</v>
      </c>
      <c r="U703" s="17">
        <v>7.2990467724439595E-2</v>
      </c>
      <c r="V703" s="17">
        <v>5.6572364357160697E-2</v>
      </c>
      <c r="W703" s="17">
        <v>8.0687113919532802E-2</v>
      </c>
      <c r="X703" s="17"/>
      <c r="Y703" s="17">
        <v>6.5189475710893799E-2</v>
      </c>
      <c r="Z703" s="17">
        <v>4.6692669018504697E-2</v>
      </c>
      <c r="AA703" s="17">
        <v>8.58591946175076E-2</v>
      </c>
      <c r="AB703" s="17">
        <v>6.1147781314824297E-2</v>
      </c>
      <c r="AC703" s="17">
        <v>5.68645366887593E-2</v>
      </c>
      <c r="AD703" s="17">
        <v>5.8046220539848301E-2</v>
      </c>
      <c r="AE703" s="17"/>
      <c r="AF703" s="17">
        <v>5.86529044949144E-2</v>
      </c>
      <c r="AG703" s="17">
        <v>3.5635692989018898E-2</v>
      </c>
      <c r="AH703" s="17">
        <v>6.4891604663713798E-2</v>
      </c>
      <c r="AI703" s="17"/>
      <c r="AJ703" s="17">
        <v>4.3504401203640401E-2</v>
      </c>
      <c r="AK703" s="17">
        <v>7.9045463980917594E-2</v>
      </c>
      <c r="AL703" s="17">
        <v>7.7308606121003196E-2</v>
      </c>
      <c r="AM703" s="17"/>
      <c r="AN703" s="17">
        <v>5.2232248989711599E-2</v>
      </c>
      <c r="AO703" s="17">
        <v>4.6555656510252598E-2</v>
      </c>
      <c r="AP703" s="17">
        <v>3.5627049820030697E-2</v>
      </c>
      <c r="AQ703" s="17">
        <v>7.9978886059034804E-2</v>
      </c>
      <c r="AR703" s="17"/>
      <c r="AS703" s="17">
        <v>2.6729083015253299E-2</v>
      </c>
      <c r="AT703" s="17">
        <v>7.3327602970215594E-2</v>
      </c>
    </row>
    <row r="704" spans="2:46" x14ac:dyDescent="0.5">
      <c r="B704" t="s">
        <v>353</v>
      </c>
      <c r="C704" s="17">
        <v>0.69893465081289596</v>
      </c>
      <c r="D704" s="17">
        <v>0.70419917178420599</v>
      </c>
      <c r="E704" s="17">
        <v>0.69393869443117395</v>
      </c>
      <c r="F704" s="17"/>
      <c r="G704" s="17">
        <v>0.71143201565733705</v>
      </c>
      <c r="H704" s="17">
        <v>0.67223810158320196</v>
      </c>
      <c r="I704" s="17">
        <v>0.70991697974616896</v>
      </c>
      <c r="J704" s="17">
        <v>0.71230363451512102</v>
      </c>
      <c r="K704" s="17">
        <v>0.691440733083037</v>
      </c>
      <c r="L704" s="17">
        <v>0.713398276225644</v>
      </c>
      <c r="M704" s="17">
        <v>0.65754002100978404</v>
      </c>
      <c r="N704" s="17">
        <v>0.61656179592161298</v>
      </c>
      <c r="O704" s="17">
        <v>0.72367010115667096</v>
      </c>
      <c r="P704" s="17">
        <v>0.68716734246047795</v>
      </c>
      <c r="Q704" s="17">
        <v>0.76667099096198599</v>
      </c>
      <c r="R704" s="17">
        <v>0.71310340928159499</v>
      </c>
      <c r="S704" s="17"/>
      <c r="T704" s="17">
        <v>0.72333557618366195</v>
      </c>
      <c r="U704" s="17">
        <v>0.69281832896329099</v>
      </c>
      <c r="V704" s="17">
        <v>0.71161996934687299</v>
      </c>
      <c r="W704" s="17">
        <v>0.67034165177931004</v>
      </c>
      <c r="X704" s="17"/>
      <c r="Y704" s="17">
        <v>0.64139682042007495</v>
      </c>
      <c r="Z704" s="17">
        <v>0.69730903202407002</v>
      </c>
      <c r="AA704" s="17">
        <v>0.72817318750444304</v>
      </c>
      <c r="AB704" s="17">
        <v>0.75358552531617296</v>
      </c>
      <c r="AC704" s="17">
        <v>0.69026551466502495</v>
      </c>
      <c r="AD704" s="17">
        <v>0.676127779545171</v>
      </c>
      <c r="AE704" s="17"/>
      <c r="AF704" s="17">
        <v>0.67349513437963204</v>
      </c>
      <c r="AG704" s="17">
        <v>0.624542081439311</v>
      </c>
      <c r="AH704" s="17">
        <v>0.71094783759828795</v>
      </c>
      <c r="AI704" s="17"/>
      <c r="AJ704" s="17">
        <v>0.745365973731269</v>
      </c>
      <c r="AK704" s="17">
        <v>0.65827353635465902</v>
      </c>
      <c r="AL704" s="17">
        <v>0.66087104070087599</v>
      </c>
      <c r="AM704" s="17"/>
      <c r="AN704" s="17">
        <v>0.74021549662776798</v>
      </c>
      <c r="AO704" s="17">
        <v>0.66368856414608102</v>
      </c>
      <c r="AP704" s="17">
        <v>0.77015664927206795</v>
      </c>
      <c r="AQ704" s="17">
        <v>0.61407506200109296</v>
      </c>
      <c r="AR704" s="17"/>
      <c r="AS704" s="17">
        <v>0.79730895022178405</v>
      </c>
      <c r="AT704" s="17">
        <v>0.65519916885556395</v>
      </c>
    </row>
    <row r="705" spans="2:46" x14ac:dyDescent="0.5">
      <c r="B705" t="s">
        <v>354</v>
      </c>
      <c r="C705" s="17">
        <v>3.8905495162693197E-2</v>
      </c>
      <c r="D705" s="17">
        <v>4.6469376094330397E-2</v>
      </c>
      <c r="E705" s="17">
        <v>3.1764671545183899E-2</v>
      </c>
      <c r="F705" s="17"/>
      <c r="G705" s="17">
        <v>4.3516094519611803E-2</v>
      </c>
      <c r="H705" s="17">
        <v>5.2981063623442598E-2</v>
      </c>
      <c r="I705" s="17">
        <v>3.3564984192333697E-2</v>
      </c>
      <c r="J705" s="17">
        <v>3.61469942552919E-2</v>
      </c>
      <c r="K705" s="17">
        <v>2.3887732744812699E-2</v>
      </c>
      <c r="L705" s="17">
        <v>3.0806872965640601E-2</v>
      </c>
      <c r="M705" s="17">
        <v>3.6039269232938598E-2</v>
      </c>
      <c r="N705" s="17">
        <v>6.4875944002942096E-2</v>
      </c>
      <c r="O705" s="17">
        <v>5.27711107756519E-2</v>
      </c>
      <c r="P705" s="17">
        <v>1.79817605958861E-2</v>
      </c>
      <c r="Q705" s="17">
        <v>7.62585529820728E-3</v>
      </c>
      <c r="R705" s="17">
        <v>7.5285777900199594E-2</v>
      </c>
      <c r="S705" s="17"/>
      <c r="T705" s="17">
        <v>3.6252240170150801E-2</v>
      </c>
      <c r="U705" s="17">
        <v>3.5570217446654E-2</v>
      </c>
      <c r="V705" s="17">
        <v>3.8313922498576201E-2</v>
      </c>
      <c r="W705" s="17">
        <v>4.3876350967830602E-2</v>
      </c>
      <c r="X705" s="17"/>
      <c r="Y705" s="17">
        <v>7.1265873917179895E-2</v>
      </c>
      <c r="Z705" s="17">
        <v>4.5327717819760298E-2</v>
      </c>
      <c r="AA705" s="17">
        <v>2.8383405009836101E-2</v>
      </c>
      <c r="AB705" s="17">
        <v>3.2550885762322498E-2</v>
      </c>
      <c r="AC705" s="17">
        <v>4.5688126929416803E-2</v>
      </c>
      <c r="AD705" s="17">
        <v>2.1337248283517199E-2</v>
      </c>
      <c r="AE705" s="17"/>
      <c r="AF705" s="17">
        <v>3.0038857499932001E-2</v>
      </c>
      <c r="AG705" s="17">
        <v>7.8833641088438502E-2</v>
      </c>
      <c r="AH705" s="17">
        <v>3.8973947886816497E-2</v>
      </c>
      <c r="AI705" s="17"/>
      <c r="AJ705" s="17">
        <v>3.9807144093423501E-2</v>
      </c>
      <c r="AK705" s="17">
        <v>4.6656099854666302E-2</v>
      </c>
      <c r="AL705" s="17">
        <v>3.4093113501321402E-2</v>
      </c>
      <c r="AM705" s="17"/>
      <c r="AN705" s="17">
        <v>3.4361290042257603E-2</v>
      </c>
      <c r="AO705" s="17">
        <v>5.8979304409580498E-2</v>
      </c>
      <c r="AP705" s="17">
        <v>2.9292335703604299E-2</v>
      </c>
      <c r="AQ705" s="17">
        <v>4.6094697353754203E-2</v>
      </c>
      <c r="AR705" s="17"/>
      <c r="AS705" s="17">
        <v>3.9145372835977001E-2</v>
      </c>
      <c r="AT705" s="17">
        <v>4.5052445152034902E-2</v>
      </c>
    </row>
    <row r="706" spans="2:46" x14ac:dyDescent="0.5">
      <c r="B706" t="s">
        <v>95</v>
      </c>
      <c r="C706" s="17">
        <v>0.66002915565020204</v>
      </c>
      <c r="D706" s="17">
        <v>0.657729795689876</v>
      </c>
      <c r="E706" s="17">
        <v>0.66217402288599003</v>
      </c>
      <c r="F706" s="17"/>
      <c r="G706" s="17">
        <v>0.66791592113772502</v>
      </c>
      <c r="H706" s="17">
        <v>0.61925703795975895</v>
      </c>
      <c r="I706" s="17">
        <v>0.67635199555383496</v>
      </c>
      <c r="J706" s="17">
        <v>0.67615664025982902</v>
      </c>
      <c r="K706" s="17">
        <v>0.66755300033822396</v>
      </c>
      <c r="L706" s="17">
        <v>0.682591403260004</v>
      </c>
      <c r="M706" s="17">
        <v>0.62150075177684505</v>
      </c>
      <c r="N706" s="17">
        <v>0.55168585191867103</v>
      </c>
      <c r="O706" s="17">
        <v>0.67089899038101897</v>
      </c>
      <c r="P706" s="17">
        <v>0.66918558186459198</v>
      </c>
      <c r="Q706" s="17">
        <v>0.75904513566377796</v>
      </c>
      <c r="R706" s="17">
        <v>0.63781763138139502</v>
      </c>
      <c r="S706" s="17"/>
      <c r="T706" s="17">
        <v>0.68708333601351201</v>
      </c>
      <c r="U706" s="17">
        <v>0.65724811151663698</v>
      </c>
      <c r="V706" s="17">
        <v>0.67330604684829698</v>
      </c>
      <c r="W706" s="17">
        <v>0.626465300811479</v>
      </c>
      <c r="X706" s="17"/>
      <c r="Y706" s="17">
        <v>0.57013094650289498</v>
      </c>
      <c r="Z706" s="17">
        <v>0.65198131420430905</v>
      </c>
      <c r="AA706" s="17">
        <v>0.69978978249460699</v>
      </c>
      <c r="AB706" s="17">
        <v>0.72103463955385005</v>
      </c>
      <c r="AC706" s="17">
        <v>0.64457738773560802</v>
      </c>
      <c r="AD706" s="17">
        <v>0.65479053126165399</v>
      </c>
      <c r="AE706" s="17"/>
      <c r="AF706" s="17">
        <v>0.64345627687969997</v>
      </c>
      <c r="AG706" s="17">
        <v>0.54570844035087196</v>
      </c>
      <c r="AH706" s="17">
        <v>0.67197388971147198</v>
      </c>
      <c r="AI706" s="17"/>
      <c r="AJ706" s="17">
        <v>0.705558829637845</v>
      </c>
      <c r="AK706" s="17">
        <v>0.61161743649999301</v>
      </c>
      <c r="AL706" s="17">
        <v>0.62677792719955405</v>
      </c>
      <c r="AM706" s="17"/>
      <c r="AN706" s="17">
        <v>0.70585420658551001</v>
      </c>
      <c r="AO706" s="17">
        <v>0.60470925973650103</v>
      </c>
      <c r="AP706" s="17">
        <v>0.74086431356846405</v>
      </c>
      <c r="AQ706" s="17">
        <v>0.56798036464733903</v>
      </c>
      <c r="AR706" s="17"/>
      <c r="AS706" s="17">
        <v>0.75816357738580697</v>
      </c>
      <c r="AT706" s="17">
        <v>0.61014672370352896</v>
      </c>
    </row>
    <row r="707" spans="2:46" x14ac:dyDescent="0.5">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row>
    <row r="708" spans="2:46" x14ac:dyDescent="0.5">
      <c r="B708" s="6" t="s">
        <v>358</v>
      </c>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row>
    <row r="709" spans="2:46" x14ac:dyDescent="0.5">
      <c r="B709" s="24" t="s">
        <v>64</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row>
    <row r="710" spans="2:46" x14ac:dyDescent="0.5">
      <c r="B710" t="s">
        <v>348</v>
      </c>
      <c r="C710" s="17">
        <v>0.17036548907878199</v>
      </c>
      <c r="D710" s="17">
        <v>0.19395814313155099</v>
      </c>
      <c r="E710" s="17">
        <v>0.14773415701668899</v>
      </c>
      <c r="F710" s="17"/>
      <c r="G710" s="17">
        <v>0.23165072787149699</v>
      </c>
      <c r="H710" s="17">
        <v>0.14362222214713199</v>
      </c>
      <c r="I710" s="17">
        <v>0.149276632870493</v>
      </c>
      <c r="J710" s="17">
        <v>0.141589913942964</v>
      </c>
      <c r="K710" s="17">
        <v>0.17669287307817</v>
      </c>
      <c r="L710" s="17">
        <v>0.16052295450337301</v>
      </c>
      <c r="M710" s="17">
        <v>0.18613602626496201</v>
      </c>
      <c r="N710" s="17">
        <v>0.16912792159621101</v>
      </c>
      <c r="O710" s="17">
        <v>0.16730548888066701</v>
      </c>
      <c r="P710" s="17">
        <v>0.151969128646706</v>
      </c>
      <c r="Q710" s="17">
        <v>0.19888227348902299</v>
      </c>
      <c r="R710" s="17">
        <v>0.13568754154141</v>
      </c>
      <c r="S710" s="17"/>
      <c r="T710" s="17">
        <v>0.192978443932183</v>
      </c>
      <c r="U710" s="17">
        <v>0.168014357276909</v>
      </c>
      <c r="V710" s="17">
        <v>0.1807259502604</v>
      </c>
      <c r="W710" s="17">
        <v>0.140678796286899</v>
      </c>
      <c r="X710" s="17"/>
      <c r="Y710" s="17">
        <v>0.158717274666615</v>
      </c>
      <c r="Z710" s="17">
        <v>0.19060040562717001</v>
      </c>
      <c r="AA710" s="17">
        <v>0.19312019863111199</v>
      </c>
      <c r="AB710" s="17">
        <v>0.16099902529355201</v>
      </c>
      <c r="AC710" s="17">
        <v>0.18890495649146599</v>
      </c>
      <c r="AD710" s="17">
        <v>0.13820338533700899</v>
      </c>
      <c r="AE710" s="17"/>
      <c r="AF710" s="17">
        <v>0.15991543759311999</v>
      </c>
      <c r="AG710" s="17">
        <v>0.118066971385169</v>
      </c>
      <c r="AH710" s="17">
        <v>0.176659830929912</v>
      </c>
      <c r="AI710" s="17"/>
      <c r="AJ710" s="17">
        <v>0.196759250740451</v>
      </c>
      <c r="AK710" s="17">
        <v>0.152047297276174</v>
      </c>
      <c r="AL710" s="17">
        <v>0.146441126413033</v>
      </c>
      <c r="AM710" s="17"/>
      <c r="AN710" s="17">
        <v>0.179009520861554</v>
      </c>
      <c r="AO710" s="17">
        <v>0.158475836170651</v>
      </c>
      <c r="AP710" s="17">
        <v>0.239449021728391</v>
      </c>
      <c r="AQ710" s="17">
        <v>0.123500514330075</v>
      </c>
      <c r="AR710" s="17"/>
      <c r="AS710" s="17">
        <v>0.210332801989256</v>
      </c>
      <c r="AT710" s="17">
        <v>0.13424641584343899</v>
      </c>
    </row>
    <row r="711" spans="2:46" x14ac:dyDescent="0.5">
      <c r="B711" t="s">
        <v>349</v>
      </c>
      <c r="C711" s="17">
        <v>0.39961169365712101</v>
      </c>
      <c r="D711" s="17">
        <v>0.38720253308602098</v>
      </c>
      <c r="E711" s="17">
        <v>0.41331827292634099</v>
      </c>
      <c r="F711" s="17"/>
      <c r="G711" s="17">
        <v>0.34839750514160001</v>
      </c>
      <c r="H711" s="17">
        <v>0.443758462496679</v>
      </c>
      <c r="I711" s="17">
        <v>0.40319542543202502</v>
      </c>
      <c r="J711" s="17">
        <v>0.42916803421962901</v>
      </c>
      <c r="K711" s="17">
        <v>0.39395009614306098</v>
      </c>
      <c r="L711" s="17">
        <v>0.40112591218938198</v>
      </c>
      <c r="M711" s="17">
        <v>0.40821079094051099</v>
      </c>
      <c r="N711" s="17">
        <v>0.39069024608981501</v>
      </c>
      <c r="O711" s="17">
        <v>0.40761598264231202</v>
      </c>
      <c r="P711" s="17">
        <v>0.38024817814478601</v>
      </c>
      <c r="Q711" s="17">
        <v>0.38482717758555002</v>
      </c>
      <c r="R711" s="17">
        <v>0.40013154261929001</v>
      </c>
      <c r="S711" s="17"/>
      <c r="T711" s="17">
        <v>0.42721057144643698</v>
      </c>
      <c r="U711" s="17">
        <v>0.41637433963696202</v>
      </c>
      <c r="V711" s="17">
        <v>0.39981500190063002</v>
      </c>
      <c r="W711" s="17">
        <v>0.35580739728288702</v>
      </c>
      <c r="X711" s="17"/>
      <c r="Y711" s="17">
        <v>0.33107506402197101</v>
      </c>
      <c r="Z711" s="17">
        <v>0.37035656982127602</v>
      </c>
      <c r="AA711" s="17">
        <v>0.36127744356840502</v>
      </c>
      <c r="AB711" s="17">
        <v>0.40404375142705401</v>
      </c>
      <c r="AC711" s="17">
        <v>0.39079511545141599</v>
      </c>
      <c r="AD711" s="17">
        <v>0.50261183284643096</v>
      </c>
      <c r="AE711" s="17"/>
      <c r="AF711" s="17">
        <v>0.48855694129988803</v>
      </c>
      <c r="AG711" s="17">
        <v>0.407082370307292</v>
      </c>
      <c r="AH711" s="17">
        <v>0.373408717023407</v>
      </c>
      <c r="AI711" s="17"/>
      <c r="AJ711" s="17">
        <v>0.38923436433189301</v>
      </c>
      <c r="AK711" s="17">
        <v>0.37218591769596499</v>
      </c>
      <c r="AL711" s="17">
        <v>0.42553384932410399</v>
      </c>
      <c r="AM711" s="17"/>
      <c r="AN711" s="17">
        <v>0.41816048662309102</v>
      </c>
      <c r="AO711" s="17">
        <v>0.42631617095607899</v>
      </c>
      <c r="AP711" s="17">
        <v>0.46317270033518898</v>
      </c>
      <c r="AQ711" s="17">
        <v>0.33007893691803403</v>
      </c>
      <c r="AR711" s="17"/>
      <c r="AS711" s="17">
        <v>0.47590466526283898</v>
      </c>
      <c r="AT711" s="17">
        <v>0.44121950915793101</v>
      </c>
    </row>
    <row r="712" spans="2:46" x14ac:dyDescent="0.5">
      <c r="B712" t="s">
        <v>350</v>
      </c>
      <c r="C712" s="17">
        <v>0.269815877667405</v>
      </c>
      <c r="D712" s="17">
        <v>0.268620827589372</v>
      </c>
      <c r="E712" s="17">
        <v>0.26869509224494897</v>
      </c>
      <c r="F712" s="17"/>
      <c r="G712" s="17">
        <v>0.25628648270406901</v>
      </c>
      <c r="H712" s="17">
        <v>0.26171551110270802</v>
      </c>
      <c r="I712" s="17">
        <v>0.299147854375725</v>
      </c>
      <c r="J712" s="17">
        <v>0.28326383216692202</v>
      </c>
      <c r="K712" s="17">
        <v>0.27398340270888599</v>
      </c>
      <c r="L712" s="17">
        <v>0.29621950247053402</v>
      </c>
      <c r="M712" s="17">
        <v>0.213950349309145</v>
      </c>
      <c r="N712" s="17">
        <v>0.22244124222669001</v>
      </c>
      <c r="O712" s="17">
        <v>0.25162801787965899</v>
      </c>
      <c r="P712" s="17">
        <v>0.31947180823050397</v>
      </c>
      <c r="Q712" s="17">
        <v>0.29236383380543401</v>
      </c>
      <c r="R712" s="17">
        <v>0.25325134664684901</v>
      </c>
      <c r="S712" s="17"/>
      <c r="T712" s="17">
        <v>0.25512325461593299</v>
      </c>
      <c r="U712" s="17">
        <v>0.25247670600560301</v>
      </c>
      <c r="V712" s="17">
        <v>0.26044110334870302</v>
      </c>
      <c r="W712" s="17">
        <v>0.30896806514874597</v>
      </c>
      <c r="X712" s="17"/>
      <c r="Y712" s="17">
        <v>0.29516393785718298</v>
      </c>
      <c r="Z712" s="17">
        <v>0.270093023047002</v>
      </c>
      <c r="AA712" s="17">
        <v>0.231045076608838</v>
      </c>
      <c r="AB712" s="17">
        <v>0.273640069069435</v>
      </c>
      <c r="AC712" s="17">
        <v>0.27422293569180001</v>
      </c>
      <c r="AD712" s="17">
        <v>0.27827913343684402</v>
      </c>
      <c r="AE712" s="17"/>
      <c r="AF712" s="17">
        <v>0.25848652343558098</v>
      </c>
      <c r="AG712" s="17">
        <v>0.33034170341678298</v>
      </c>
      <c r="AH712" s="17">
        <v>0.26930874992944898</v>
      </c>
      <c r="AI712" s="17"/>
      <c r="AJ712" s="17">
        <v>0.25160860512133698</v>
      </c>
      <c r="AK712" s="17">
        <v>0.27668893555125701</v>
      </c>
      <c r="AL712" s="17">
        <v>0.289068527825524</v>
      </c>
      <c r="AM712" s="17"/>
      <c r="AN712" s="17">
        <v>0.257741570425708</v>
      </c>
      <c r="AO712" s="17">
        <v>0.24935674084045301</v>
      </c>
      <c r="AP712" s="17">
        <v>0.211976985143941</v>
      </c>
      <c r="AQ712" s="17">
        <v>0.33336617741712199</v>
      </c>
      <c r="AR712" s="17"/>
      <c r="AS712" s="17">
        <v>0.22098277420371301</v>
      </c>
      <c r="AT712" s="17">
        <v>0.318731978797124</v>
      </c>
    </row>
    <row r="713" spans="2:46" x14ac:dyDescent="0.5">
      <c r="B713" t="s">
        <v>351</v>
      </c>
      <c r="C713" s="17">
        <v>7.0806885321433699E-2</v>
      </c>
      <c r="D713" s="17">
        <v>7.2913668813052696E-2</v>
      </c>
      <c r="E713" s="17">
        <v>6.9172481578754094E-2</v>
      </c>
      <c r="F713" s="17"/>
      <c r="G713" s="17">
        <v>7.6597737939443203E-2</v>
      </c>
      <c r="H713" s="17">
        <v>7.7468195662733594E-2</v>
      </c>
      <c r="I713" s="17">
        <v>5.6287968791839997E-2</v>
      </c>
      <c r="J713" s="17">
        <v>7.4155631147536497E-2</v>
      </c>
      <c r="K713" s="17">
        <v>6.2130803869697902E-2</v>
      </c>
      <c r="L713" s="17">
        <v>6.6818996306688194E-2</v>
      </c>
      <c r="M713" s="17">
        <v>7.7813563061062296E-2</v>
      </c>
      <c r="N713" s="17">
        <v>8.1603926279987804E-2</v>
      </c>
      <c r="O713" s="17">
        <v>9.1615604622021105E-2</v>
      </c>
      <c r="P713" s="17">
        <v>5.5439883008587397E-2</v>
      </c>
      <c r="Q713" s="17">
        <v>1.47649563112279E-2</v>
      </c>
      <c r="R713" s="17">
        <v>0.10605173900732701</v>
      </c>
      <c r="S713" s="17"/>
      <c r="T713" s="17">
        <v>6.6672947296906801E-2</v>
      </c>
      <c r="U713" s="17">
        <v>7.5303602262140307E-2</v>
      </c>
      <c r="V713" s="17">
        <v>7.3421169093162306E-2</v>
      </c>
      <c r="W713" s="17">
        <v>6.70748233774522E-2</v>
      </c>
      <c r="X713" s="17"/>
      <c r="Y713" s="17">
        <v>0.101652648700074</v>
      </c>
      <c r="Z713" s="17">
        <v>7.78281829922991E-2</v>
      </c>
      <c r="AA713" s="17">
        <v>9.1350585980912405E-2</v>
      </c>
      <c r="AB713" s="17">
        <v>7.2857962425505199E-2</v>
      </c>
      <c r="AC713" s="17">
        <v>6.6217979404018801E-2</v>
      </c>
      <c r="AD713" s="17">
        <v>2.9243268252034701E-2</v>
      </c>
      <c r="AE713" s="17"/>
      <c r="AF713" s="17">
        <v>3.7604246581258903E-2</v>
      </c>
      <c r="AG713" s="17">
        <v>6.6640455125670794E-2</v>
      </c>
      <c r="AH713" s="17">
        <v>8.0674431478059097E-2</v>
      </c>
      <c r="AI713" s="17"/>
      <c r="AJ713" s="17">
        <v>8.38104438364322E-2</v>
      </c>
      <c r="AK713" s="17">
        <v>8.0823108373268004E-2</v>
      </c>
      <c r="AL713" s="17">
        <v>4.9938318189843803E-2</v>
      </c>
      <c r="AM713" s="17"/>
      <c r="AN713" s="17">
        <v>7.3550051862592697E-2</v>
      </c>
      <c r="AO713" s="17">
        <v>8.5821113020210699E-2</v>
      </c>
      <c r="AP713" s="17">
        <v>4.9106313514171301E-2</v>
      </c>
      <c r="AQ713" s="17">
        <v>7.3598450212015804E-2</v>
      </c>
      <c r="AR713" s="17"/>
      <c r="AS713" s="17">
        <v>4.5879465185639498E-2</v>
      </c>
      <c r="AT713" s="17">
        <v>2.5947307443911199E-2</v>
      </c>
    </row>
    <row r="714" spans="2:46" x14ac:dyDescent="0.5">
      <c r="B714" t="s">
        <v>352</v>
      </c>
      <c r="C714" s="17">
        <v>2.0517695851567E-2</v>
      </c>
      <c r="D714" s="17">
        <v>2.2747949235822001E-2</v>
      </c>
      <c r="E714" s="17">
        <v>1.8465664301299901E-2</v>
      </c>
      <c r="F714" s="17"/>
      <c r="G714" s="17">
        <v>2.1288814906096298E-2</v>
      </c>
      <c r="H714" s="17">
        <v>3.0203370948555099E-2</v>
      </c>
      <c r="I714" s="17">
        <v>8.5417175072165993E-3</v>
      </c>
      <c r="J714" s="17">
        <v>1.4718755424426E-2</v>
      </c>
      <c r="K714" s="17">
        <v>3.8796530634673101E-2</v>
      </c>
      <c r="L714" s="17">
        <v>1.9119016543406201E-2</v>
      </c>
      <c r="M714" s="17">
        <v>8.0414633682650994E-3</v>
      </c>
      <c r="N714" s="17">
        <v>2.3530211536837702E-2</v>
      </c>
      <c r="O714" s="17">
        <v>2.77000677449547E-2</v>
      </c>
      <c r="P714" s="17">
        <v>1.4894386618901001E-2</v>
      </c>
      <c r="Q714" s="17">
        <v>2.3735961902968901E-2</v>
      </c>
      <c r="R714" s="17">
        <v>0</v>
      </c>
      <c r="S714" s="17"/>
      <c r="T714" s="17">
        <v>1.7132409876033601E-2</v>
      </c>
      <c r="U714" s="17">
        <v>1.7557334583088599E-2</v>
      </c>
      <c r="V714" s="17">
        <v>2.72777832117869E-2</v>
      </c>
      <c r="W714" s="17">
        <v>2.17693239068243E-2</v>
      </c>
      <c r="X714" s="17"/>
      <c r="Y714" s="17">
        <v>4.0246851084134699E-2</v>
      </c>
      <c r="Z714" s="17">
        <v>2.55742902179611E-2</v>
      </c>
      <c r="AA714" s="17">
        <v>2.50256719931835E-2</v>
      </c>
      <c r="AB714" s="17">
        <v>1.54210151443731E-2</v>
      </c>
      <c r="AC714" s="17">
        <v>1.8587960826763301E-2</v>
      </c>
      <c r="AD714" s="17">
        <v>5.03318572107464E-3</v>
      </c>
      <c r="AE714" s="17"/>
      <c r="AF714" s="17">
        <v>4.9210173070997204E-3</v>
      </c>
      <c r="AG714" s="17">
        <v>3.5024842394021899E-2</v>
      </c>
      <c r="AH714" s="17">
        <v>2.4123242121261199E-2</v>
      </c>
      <c r="AI714" s="17"/>
      <c r="AJ714" s="17">
        <v>2.7939603608988301E-2</v>
      </c>
      <c r="AK714" s="17">
        <v>3.6440702328046401E-2</v>
      </c>
      <c r="AL714" s="17">
        <v>3.7389636586682398E-3</v>
      </c>
      <c r="AM714" s="17"/>
      <c r="AN714" s="17">
        <v>1.8780935210923499E-2</v>
      </c>
      <c r="AO714" s="17">
        <v>2.93128106993065E-2</v>
      </c>
      <c r="AP714" s="17">
        <v>6.5768682575776602E-3</v>
      </c>
      <c r="AQ714" s="17">
        <v>3.1528239768850899E-2</v>
      </c>
      <c r="AR714" s="17"/>
      <c r="AS714" s="17">
        <v>2.01712103432987E-2</v>
      </c>
      <c r="AT714" s="17">
        <v>1.33699970797939E-2</v>
      </c>
    </row>
    <row r="715" spans="2:46" x14ac:dyDescent="0.5">
      <c r="B715" t="s">
        <v>73</v>
      </c>
      <c r="C715" s="17">
        <v>6.8882358423691795E-2</v>
      </c>
      <c r="D715" s="17">
        <v>5.4556878144181899E-2</v>
      </c>
      <c r="E715" s="17">
        <v>8.26143319319666E-2</v>
      </c>
      <c r="F715" s="17"/>
      <c r="G715" s="17">
        <v>6.5778731437294694E-2</v>
      </c>
      <c r="H715" s="17">
        <v>4.3232237642192597E-2</v>
      </c>
      <c r="I715" s="17">
        <v>8.3550401022699797E-2</v>
      </c>
      <c r="J715" s="17">
        <v>5.7103833098521802E-2</v>
      </c>
      <c r="K715" s="17">
        <v>5.4446293565511797E-2</v>
      </c>
      <c r="L715" s="17">
        <v>5.6193617986617601E-2</v>
      </c>
      <c r="M715" s="17">
        <v>0.105847807056055</v>
      </c>
      <c r="N715" s="17">
        <v>0.112606452270458</v>
      </c>
      <c r="O715" s="17">
        <v>5.4134838230385902E-2</v>
      </c>
      <c r="P715" s="17">
        <v>7.7976615350516296E-2</v>
      </c>
      <c r="Q715" s="17">
        <v>8.5425796905795298E-2</v>
      </c>
      <c r="R715" s="17">
        <v>0.104877830185124</v>
      </c>
      <c r="S715" s="17"/>
      <c r="T715" s="17">
        <v>4.0882372832506002E-2</v>
      </c>
      <c r="U715" s="17">
        <v>7.0273660235296506E-2</v>
      </c>
      <c r="V715" s="17">
        <v>5.8318992185318302E-2</v>
      </c>
      <c r="W715" s="17">
        <v>0.10570159399719101</v>
      </c>
      <c r="X715" s="17"/>
      <c r="Y715" s="17">
        <v>7.3144223670022004E-2</v>
      </c>
      <c r="Z715" s="17">
        <v>6.5547528294292695E-2</v>
      </c>
      <c r="AA715" s="17">
        <v>9.8181023217549998E-2</v>
      </c>
      <c r="AB715" s="17">
        <v>7.3038176640080998E-2</v>
      </c>
      <c r="AC715" s="17">
        <v>6.1271052134536201E-2</v>
      </c>
      <c r="AD715" s="17">
        <v>4.66291944066069E-2</v>
      </c>
      <c r="AE715" s="17"/>
      <c r="AF715" s="17">
        <v>5.0515833783052598E-2</v>
      </c>
      <c r="AG715" s="17">
        <v>4.2843657371063402E-2</v>
      </c>
      <c r="AH715" s="17">
        <v>7.58250285179113E-2</v>
      </c>
      <c r="AI715" s="17"/>
      <c r="AJ715" s="17">
        <v>5.0647732360898701E-2</v>
      </c>
      <c r="AK715" s="17">
        <v>8.1814038775289505E-2</v>
      </c>
      <c r="AL715" s="17">
        <v>8.5279214588826896E-2</v>
      </c>
      <c r="AM715" s="17"/>
      <c r="AN715" s="17">
        <v>5.2757435016131102E-2</v>
      </c>
      <c r="AO715" s="17">
        <v>5.0717328313299802E-2</v>
      </c>
      <c r="AP715" s="17">
        <v>2.97181110207295E-2</v>
      </c>
      <c r="AQ715" s="17">
        <v>0.107927681353902</v>
      </c>
      <c r="AR715" s="17"/>
      <c r="AS715" s="17">
        <v>2.6729083015253299E-2</v>
      </c>
      <c r="AT715" s="17">
        <v>6.6484791677801594E-2</v>
      </c>
    </row>
    <row r="716" spans="2:46" x14ac:dyDescent="0.5">
      <c r="B716" t="s">
        <v>353</v>
      </c>
      <c r="C716" s="17">
        <v>0.56997718273590303</v>
      </c>
      <c r="D716" s="17">
        <v>0.58116067621757095</v>
      </c>
      <c r="E716" s="17">
        <v>0.56105242994303095</v>
      </c>
      <c r="F716" s="17"/>
      <c r="G716" s="17">
        <v>0.58004823301309705</v>
      </c>
      <c r="H716" s="17">
        <v>0.58738068464381099</v>
      </c>
      <c r="I716" s="17">
        <v>0.552472058302518</v>
      </c>
      <c r="J716" s="17">
        <v>0.57075794816259295</v>
      </c>
      <c r="K716" s="17">
        <v>0.57064296922123103</v>
      </c>
      <c r="L716" s="17">
        <v>0.56164886669275405</v>
      </c>
      <c r="M716" s="17">
        <v>0.594346817205473</v>
      </c>
      <c r="N716" s="17">
        <v>0.55981816768602599</v>
      </c>
      <c r="O716" s="17">
        <v>0.57492147152297901</v>
      </c>
      <c r="P716" s="17">
        <v>0.53221730679149104</v>
      </c>
      <c r="Q716" s="17">
        <v>0.58370945107457395</v>
      </c>
      <c r="R716" s="17">
        <v>0.53581908416070001</v>
      </c>
      <c r="S716" s="17"/>
      <c r="T716" s="17">
        <v>0.62018901537862003</v>
      </c>
      <c r="U716" s="17">
        <v>0.58438869691387096</v>
      </c>
      <c r="V716" s="17">
        <v>0.58054095216102997</v>
      </c>
      <c r="W716" s="17">
        <v>0.49648619356978602</v>
      </c>
      <c r="X716" s="17"/>
      <c r="Y716" s="17">
        <v>0.48979233868858602</v>
      </c>
      <c r="Z716" s="17">
        <v>0.56095697544844603</v>
      </c>
      <c r="AA716" s="17">
        <v>0.55439764219951704</v>
      </c>
      <c r="AB716" s="17">
        <v>0.56504277672060599</v>
      </c>
      <c r="AC716" s="17">
        <v>0.57970007194288198</v>
      </c>
      <c r="AD716" s="17">
        <v>0.64081521818344001</v>
      </c>
      <c r="AE716" s="17"/>
      <c r="AF716" s="17">
        <v>0.64847237889300802</v>
      </c>
      <c r="AG716" s="17">
        <v>0.52514934169246097</v>
      </c>
      <c r="AH716" s="17">
        <v>0.55006854795331905</v>
      </c>
      <c r="AI716" s="17"/>
      <c r="AJ716" s="17">
        <v>0.58599361507234404</v>
      </c>
      <c r="AK716" s="17">
        <v>0.52423321497213904</v>
      </c>
      <c r="AL716" s="17">
        <v>0.57197497573713696</v>
      </c>
      <c r="AM716" s="17"/>
      <c r="AN716" s="17">
        <v>0.59717000748464499</v>
      </c>
      <c r="AO716" s="17">
        <v>0.58479200712672996</v>
      </c>
      <c r="AP716" s="17">
        <v>0.70262172206358098</v>
      </c>
      <c r="AQ716" s="17">
        <v>0.45357945124811</v>
      </c>
      <c r="AR716" s="17"/>
      <c r="AS716" s="17">
        <v>0.686237467252096</v>
      </c>
      <c r="AT716" s="17">
        <v>0.57546592500136995</v>
      </c>
    </row>
    <row r="717" spans="2:46" x14ac:dyDescent="0.5">
      <c r="B717" t="s">
        <v>354</v>
      </c>
      <c r="C717" s="17">
        <v>9.1324581173000699E-2</v>
      </c>
      <c r="D717" s="17">
        <v>9.56616180488747E-2</v>
      </c>
      <c r="E717" s="17">
        <v>8.7638145880054003E-2</v>
      </c>
      <c r="F717" s="17"/>
      <c r="G717" s="17">
        <v>9.7886552845539501E-2</v>
      </c>
      <c r="H717" s="17">
        <v>0.107671566611289</v>
      </c>
      <c r="I717" s="17">
        <v>6.4829686299056596E-2</v>
      </c>
      <c r="J717" s="17">
        <v>8.8874386571962505E-2</v>
      </c>
      <c r="K717" s="17">
        <v>0.100927334504371</v>
      </c>
      <c r="L717" s="17">
        <v>8.5938012850094406E-2</v>
      </c>
      <c r="M717" s="17">
        <v>8.5855026429327394E-2</v>
      </c>
      <c r="N717" s="17">
        <v>0.105134137816826</v>
      </c>
      <c r="O717" s="17">
        <v>0.119315672366976</v>
      </c>
      <c r="P717" s="17">
        <v>7.0334269627488399E-2</v>
      </c>
      <c r="Q717" s="17">
        <v>3.8500918214196898E-2</v>
      </c>
      <c r="R717" s="17">
        <v>0.10605173900732701</v>
      </c>
      <c r="S717" s="17"/>
      <c r="T717" s="17">
        <v>8.3805357172940395E-2</v>
      </c>
      <c r="U717" s="17">
        <v>9.2860936845228906E-2</v>
      </c>
      <c r="V717" s="17">
        <v>0.100698952304949</v>
      </c>
      <c r="W717" s="17">
        <v>8.8844147284276406E-2</v>
      </c>
      <c r="X717" s="17"/>
      <c r="Y717" s="17">
        <v>0.14189949978420899</v>
      </c>
      <c r="Z717" s="17">
        <v>0.10340247321026</v>
      </c>
      <c r="AA717" s="17">
        <v>0.116376257974096</v>
      </c>
      <c r="AB717" s="17">
        <v>8.8278977569878195E-2</v>
      </c>
      <c r="AC717" s="17">
        <v>8.4805940230782098E-2</v>
      </c>
      <c r="AD717" s="17">
        <v>3.42764539731093E-2</v>
      </c>
      <c r="AE717" s="17"/>
      <c r="AF717" s="17">
        <v>4.2525263888358603E-2</v>
      </c>
      <c r="AG717" s="17">
        <v>0.101665297519693</v>
      </c>
      <c r="AH717" s="17">
        <v>0.10479767359932</v>
      </c>
      <c r="AI717" s="17"/>
      <c r="AJ717" s="17">
        <v>0.11175004744542</v>
      </c>
      <c r="AK717" s="17">
        <v>0.117263810701314</v>
      </c>
      <c r="AL717" s="17">
        <v>5.3677281848511997E-2</v>
      </c>
      <c r="AM717" s="17"/>
      <c r="AN717" s="17">
        <v>9.2330987073516196E-2</v>
      </c>
      <c r="AO717" s="17">
        <v>0.115133923719517</v>
      </c>
      <c r="AP717" s="17">
        <v>5.5683181771749003E-2</v>
      </c>
      <c r="AQ717" s="17">
        <v>0.10512668998086699</v>
      </c>
      <c r="AR717" s="17"/>
      <c r="AS717" s="17">
        <v>6.6050675528938202E-2</v>
      </c>
      <c r="AT717" s="17">
        <v>3.9317304523705097E-2</v>
      </c>
    </row>
    <row r="718" spans="2:46" x14ac:dyDescent="0.5">
      <c r="B718" t="s">
        <v>95</v>
      </c>
      <c r="C718" s="17">
        <v>0.47865260156290201</v>
      </c>
      <c r="D718" s="17">
        <v>0.48549905816869698</v>
      </c>
      <c r="E718" s="17">
        <v>0.47341428406297698</v>
      </c>
      <c r="F718" s="17"/>
      <c r="G718" s="17">
        <v>0.482161680167558</v>
      </c>
      <c r="H718" s="17">
        <v>0.47970911803252198</v>
      </c>
      <c r="I718" s="17">
        <v>0.487642372003461</v>
      </c>
      <c r="J718" s="17">
        <v>0.481883561590631</v>
      </c>
      <c r="K718" s="17">
        <v>0.46971563471686001</v>
      </c>
      <c r="L718" s="17">
        <v>0.47571085384265999</v>
      </c>
      <c r="M718" s="17">
        <v>0.50849179077614504</v>
      </c>
      <c r="N718" s="17">
        <v>0.45468402986920098</v>
      </c>
      <c r="O718" s="17">
        <v>0.45560579915600302</v>
      </c>
      <c r="P718" s="17">
        <v>0.46188303716400297</v>
      </c>
      <c r="Q718" s="17">
        <v>0.54520853286037696</v>
      </c>
      <c r="R718" s="17">
        <v>0.429767345153373</v>
      </c>
      <c r="S718" s="17"/>
      <c r="T718" s="17">
        <v>0.53638365820568001</v>
      </c>
      <c r="U718" s="17">
        <v>0.49152776006864302</v>
      </c>
      <c r="V718" s="17">
        <v>0.479841999856081</v>
      </c>
      <c r="W718" s="17">
        <v>0.40764204628550998</v>
      </c>
      <c r="X718" s="17"/>
      <c r="Y718" s="17">
        <v>0.347892838904377</v>
      </c>
      <c r="Z718" s="17">
        <v>0.457554502238185</v>
      </c>
      <c r="AA718" s="17">
        <v>0.43802138422542097</v>
      </c>
      <c r="AB718" s="17">
        <v>0.47676379915072797</v>
      </c>
      <c r="AC718" s="17">
        <v>0.49489413171209901</v>
      </c>
      <c r="AD718" s="17">
        <v>0.60653876421033104</v>
      </c>
      <c r="AE718" s="17"/>
      <c r="AF718" s="17">
        <v>0.60594711500464904</v>
      </c>
      <c r="AG718" s="17">
        <v>0.42348404417276803</v>
      </c>
      <c r="AH718" s="17">
        <v>0.44527087435399898</v>
      </c>
      <c r="AI718" s="17"/>
      <c r="AJ718" s="17">
        <v>0.47424356762692399</v>
      </c>
      <c r="AK718" s="17">
        <v>0.40696940427082401</v>
      </c>
      <c r="AL718" s="17">
        <v>0.51829769388862501</v>
      </c>
      <c r="AM718" s="17"/>
      <c r="AN718" s="17">
        <v>0.50483902041112905</v>
      </c>
      <c r="AO718" s="17">
        <v>0.46965808340721199</v>
      </c>
      <c r="AP718" s="17">
        <v>0.64693854029183195</v>
      </c>
      <c r="AQ718" s="17">
        <v>0.34845276126724301</v>
      </c>
      <c r="AR718" s="17"/>
      <c r="AS718" s="17">
        <v>0.62018679172315805</v>
      </c>
      <c r="AT718" s="17">
        <v>0.53614862047766498</v>
      </c>
    </row>
    <row r="719" spans="2:46" x14ac:dyDescent="0.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row>
    <row r="720" spans="2:46" x14ac:dyDescent="0.5">
      <c r="B720" s="6" t="s">
        <v>359</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row>
    <row r="721" spans="2:46" x14ac:dyDescent="0.5">
      <c r="B721" s="24" t="s">
        <v>64</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row>
    <row r="722" spans="2:46" x14ac:dyDescent="0.5">
      <c r="B722" t="s">
        <v>348</v>
      </c>
      <c r="C722" s="17">
        <v>0.387862745931631</v>
      </c>
      <c r="D722" s="17">
        <v>0.37064306994860502</v>
      </c>
      <c r="E722" s="17">
        <v>0.40431097809150202</v>
      </c>
      <c r="F722" s="17"/>
      <c r="G722" s="17">
        <v>0.406479807971657</v>
      </c>
      <c r="H722" s="17">
        <v>0.338090896197976</v>
      </c>
      <c r="I722" s="17">
        <v>0.35558004572597801</v>
      </c>
      <c r="J722" s="17">
        <v>0.37555665632648499</v>
      </c>
      <c r="K722" s="17">
        <v>0.34978273501361701</v>
      </c>
      <c r="L722" s="17">
        <v>0.38101136728356799</v>
      </c>
      <c r="M722" s="17">
        <v>0.41392371175901699</v>
      </c>
      <c r="N722" s="17">
        <v>0.34625307350305301</v>
      </c>
      <c r="O722" s="17">
        <v>0.43366907623041401</v>
      </c>
      <c r="P722" s="17">
        <v>0.44146579365331401</v>
      </c>
      <c r="Q722" s="17">
        <v>0.38094339702721502</v>
      </c>
      <c r="R722" s="17">
        <v>0.41814571186456201</v>
      </c>
      <c r="S722" s="17"/>
      <c r="T722" s="17">
        <v>0.38905174376235702</v>
      </c>
      <c r="U722" s="17">
        <v>0.36329007134383401</v>
      </c>
      <c r="V722" s="17">
        <v>0.41346029066159401</v>
      </c>
      <c r="W722" s="17">
        <v>0.39315211222336999</v>
      </c>
      <c r="X722" s="17"/>
      <c r="Y722" s="17">
        <v>0.264753441349867</v>
      </c>
      <c r="Z722" s="17">
        <v>0.33461784480680201</v>
      </c>
      <c r="AA722" s="17">
        <v>0.38805750633932201</v>
      </c>
      <c r="AB722" s="17">
        <v>0.39174947295082202</v>
      </c>
      <c r="AC722" s="17">
        <v>0.47003773720861902</v>
      </c>
      <c r="AD722" s="17">
        <v>0.45474470081917101</v>
      </c>
      <c r="AE722" s="17"/>
      <c r="AF722" s="17">
        <v>0.46409965240228501</v>
      </c>
      <c r="AG722" s="17">
        <v>0.378679485865829</v>
      </c>
      <c r="AH722" s="17">
        <v>0.36637836699835102</v>
      </c>
      <c r="AI722" s="17"/>
      <c r="AJ722" s="17">
        <v>0.39089694983197698</v>
      </c>
      <c r="AK722" s="17">
        <v>0.34833904920033298</v>
      </c>
      <c r="AL722" s="17">
        <v>0.4029587611314</v>
      </c>
      <c r="AM722" s="17"/>
      <c r="AN722" s="17">
        <v>0.40433597196633497</v>
      </c>
      <c r="AO722" s="17">
        <v>0.39478954974126401</v>
      </c>
      <c r="AP722" s="17">
        <v>0.41539697475279003</v>
      </c>
      <c r="AQ722" s="17">
        <v>0.35706010380946102</v>
      </c>
      <c r="AR722" s="17"/>
      <c r="AS722" s="17">
        <v>0.36954555345499102</v>
      </c>
      <c r="AT722" s="17">
        <v>0.428228601900568</v>
      </c>
    </row>
    <row r="723" spans="2:46" x14ac:dyDescent="0.5">
      <c r="B723" t="s">
        <v>349</v>
      </c>
      <c r="C723" s="17">
        <v>0.36361825530050201</v>
      </c>
      <c r="D723" s="17">
        <v>0.36774195474451898</v>
      </c>
      <c r="E723" s="17">
        <v>0.36037661369117502</v>
      </c>
      <c r="F723" s="17"/>
      <c r="G723" s="17">
        <v>0.29715279417381701</v>
      </c>
      <c r="H723" s="17">
        <v>0.410690746819734</v>
      </c>
      <c r="I723" s="17">
        <v>0.41314892860705599</v>
      </c>
      <c r="J723" s="17">
        <v>0.37048173797372802</v>
      </c>
      <c r="K723" s="17">
        <v>0.43276598369462599</v>
      </c>
      <c r="L723" s="17">
        <v>0.36412635985122799</v>
      </c>
      <c r="M723" s="17">
        <v>0.37129208152359799</v>
      </c>
      <c r="N723" s="17">
        <v>0.35161404801866802</v>
      </c>
      <c r="O723" s="17">
        <v>0.32862552263383299</v>
      </c>
      <c r="P723" s="17">
        <v>0.33636172791980901</v>
      </c>
      <c r="Q723" s="17">
        <v>0.35284228534352202</v>
      </c>
      <c r="R723" s="17">
        <v>0.37810680439704197</v>
      </c>
      <c r="S723" s="17"/>
      <c r="T723" s="17">
        <v>0.36486057511652997</v>
      </c>
      <c r="U723" s="17">
        <v>0.39744374604558902</v>
      </c>
      <c r="V723" s="17">
        <v>0.35211582295982202</v>
      </c>
      <c r="W723" s="17">
        <v>0.33614614810719201</v>
      </c>
      <c r="X723" s="17"/>
      <c r="Y723" s="17">
        <v>0.34795809644601999</v>
      </c>
      <c r="Z723" s="17">
        <v>0.34232877944916701</v>
      </c>
      <c r="AA723" s="17">
        <v>0.35223601916721298</v>
      </c>
      <c r="AB723" s="17">
        <v>0.38215576303280602</v>
      </c>
      <c r="AC723" s="17">
        <v>0.35022193946063701</v>
      </c>
      <c r="AD723" s="17">
        <v>0.39462911874128298</v>
      </c>
      <c r="AE723" s="17"/>
      <c r="AF723" s="17">
        <v>0.359607427587392</v>
      </c>
      <c r="AG723" s="17">
        <v>0.37814630601648302</v>
      </c>
      <c r="AH723" s="17">
        <v>0.36387019830738998</v>
      </c>
      <c r="AI723" s="17"/>
      <c r="AJ723" s="17">
        <v>0.36481820711632801</v>
      </c>
      <c r="AK723" s="17">
        <v>0.354058946689221</v>
      </c>
      <c r="AL723" s="17">
        <v>0.36669265044923199</v>
      </c>
      <c r="AM723" s="17"/>
      <c r="AN723" s="17">
        <v>0.37667834516807502</v>
      </c>
      <c r="AO723" s="17">
        <v>0.397065606663006</v>
      </c>
      <c r="AP723" s="17">
        <v>0.36590671946629699</v>
      </c>
      <c r="AQ723" s="17">
        <v>0.32316856754033702</v>
      </c>
      <c r="AR723" s="17"/>
      <c r="AS723" s="17">
        <v>0.48223575012583098</v>
      </c>
      <c r="AT723" s="17">
        <v>0.37792358467538401</v>
      </c>
    </row>
    <row r="724" spans="2:46" x14ac:dyDescent="0.5">
      <c r="B724" t="s">
        <v>350</v>
      </c>
      <c r="C724" s="17">
        <v>0.15513098868529701</v>
      </c>
      <c r="D724" s="17">
        <v>0.17660578783269601</v>
      </c>
      <c r="E724" s="17">
        <v>0.133842432135095</v>
      </c>
      <c r="F724" s="17"/>
      <c r="G724" s="17">
        <v>0.183034048545344</v>
      </c>
      <c r="H724" s="17">
        <v>0.171761724781063</v>
      </c>
      <c r="I724" s="17">
        <v>0.12323032616065401</v>
      </c>
      <c r="J724" s="17">
        <v>0.18068785498669901</v>
      </c>
      <c r="K724" s="17">
        <v>0.13718732519559099</v>
      </c>
      <c r="L724" s="17">
        <v>0.17169150846574699</v>
      </c>
      <c r="M724" s="17">
        <v>0.112472742590894</v>
      </c>
      <c r="N724" s="17">
        <v>0.115387133162244</v>
      </c>
      <c r="O724" s="17">
        <v>0.150583937028161</v>
      </c>
      <c r="P724" s="17">
        <v>0.14433427350002101</v>
      </c>
      <c r="Q724" s="17">
        <v>0.18009893215035699</v>
      </c>
      <c r="R724" s="17">
        <v>0.12760891170593</v>
      </c>
      <c r="S724" s="17"/>
      <c r="T724" s="17">
        <v>0.15931910232757199</v>
      </c>
      <c r="U724" s="17">
        <v>0.152042854649626</v>
      </c>
      <c r="V724" s="17">
        <v>0.15867383462735599</v>
      </c>
      <c r="W724" s="17">
        <v>0.151694183691132</v>
      </c>
      <c r="X724" s="17"/>
      <c r="Y724" s="17">
        <v>0.240122247664045</v>
      </c>
      <c r="Z724" s="17">
        <v>0.228004949315564</v>
      </c>
      <c r="AA724" s="17">
        <v>0.13386365625635099</v>
      </c>
      <c r="AB724" s="17">
        <v>0.12047505194821601</v>
      </c>
      <c r="AC724" s="17">
        <v>0.109882547388073</v>
      </c>
      <c r="AD724" s="17">
        <v>0.114930091372551</v>
      </c>
      <c r="AE724" s="17"/>
      <c r="AF724" s="17">
        <v>0.130551239569832</v>
      </c>
      <c r="AG724" s="17">
        <v>0.17840693988867701</v>
      </c>
      <c r="AH724" s="17">
        <v>0.16078734229524799</v>
      </c>
      <c r="AI724" s="17"/>
      <c r="AJ724" s="17">
        <v>0.159834965971866</v>
      </c>
      <c r="AK724" s="17">
        <v>0.17090753420704</v>
      </c>
      <c r="AL724" s="17">
        <v>0.141785435520146</v>
      </c>
      <c r="AM724" s="17"/>
      <c r="AN724" s="17">
        <v>0.138108721071143</v>
      </c>
      <c r="AO724" s="17">
        <v>0.15198201359194</v>
      </c>
      <c r="AP724" s="17">
        <v>0.158155273766027</v>
      </c>
      <c r="AQ724" s="17">
        <v>0.18887541632139701</v>
      </c>
      <c r="AR724" s="17"/>
      <c r="AS724" s="17">
        <v>9.3927490786331294E-2</v>
      </c>
      <c r="AT724" s="17">
        <v>0.120118732847543</v>
      </c>
    </row>
    <row r="725" spans="2:46" x14ac:dyDescent="0.5">
      <c r="B725" t="s">
        <v>351</v>
      </c>
      <c r="C725" s="17">
        <v>2.9586876542580399E-2</v>
      </c>
      <c r="D725" s="17">
        <v>3.2610642575470097E-2</v>
      </c>
      <c r="E725" s="17">
        <v>2.6815201596516298E-2</v>
      </c>
      <c r="F725" s="17"/>
      <c r="G725" s="17">
        <v>4.7153526105335498E-2</v>
      </c>
      <c r="H725" s="17">
        <v>2.6258436405617099E-2</v>
      </c>
      <c r="I725" s="17">
        <v>2.88025265627623E-2</v>
      </c>
      <c r="J725" s="17">
        <v>3.5950573632173403E-2</v>
      </c>
      <c r="K725" s="17">
        <v>4.21516702710832E-2</v>
      </c>
      <c r="L725" s="17">
        <v>2.6075317369251099E-2</v>
      </c>
      <c r="M725" s="17">
        <v>7.5907727871745304E-3</v>
      </c>
      <c r="N725" s="17">
        <v>4.2271703703607701E-2</v>
      </c>
      <c r="O725" s="17">
        <v>3.2909418157470602E-2</v>
      </c>
      <c r="P725" s="17">
        <v>1.06872917873945E-2</v>
      </c>
      <c r="Q725" s="17">
        <v>2.3837619958797001E-2</v>
      </c>
      <c r="R725" s="17">
        <v>2.1922043942787201E-2</v>
      </c>
      <c r="S725" s="17"/>
      <c r="T725" s="17">
        <v>4.60594163578762E-2</v>
      </c>
      <c r="U725" s="17">
        <v>2.3508788210283401E-2</v>
      </c>
      <c r="V725" s="17">
        <v>1.8738802222649599E-2</v>
      </c>
      <c r="W725" s="17">
        <v>2.55770650746018E-2</v>
      </c>
      <c r="X725" s="17"/>
      <c r="Y725" s="17">
        <v>5.8008821926199203E-2</v>
      </c>
      <c r="Z725" s="17">
        <v>3.1695472518538603E-2</v>
      </c>
      <c r="AA725" s="17">
        <v>3.6207287603481499E-2</v>
      </c>
      <c r="AB725" s="17">
        <v>2.2717051037084299E-2</v>
      </c>
      <c r="AC725" s="17">
        <v>3.17436576859179E-2</v>
      </c>
      <c r="AD725" s="17">
        <v>7.7103589058656304E-3</v>
      </c>
      <c r="AE725" s="17"/>
      <c r="AF725" s="17">
        <v>1.4993666728151001E-2</v>
      </c>
      <c r="AG725" s="17">
        <v>4.3571206086358102E-2</v>
      </c>
      <c r="AH725" s="17">
        <v>3.2934771505887202E-2</v>
      </c>
      <c r="AI725" s="17"/>
      <c r="AJ725" s="17">
        <v>3.2317722836580201E-2</v>
      </c>
      <c r="AK725" s="17">
        <v>3.4961074629502202E-2</v>
      </c>
      <c r="AL725" s="17">
        <v>2.3644360310699299E-2</v>
      </c>
      <c r="AM725" s="17"/>
      <c r="AN725" s="17">
        <v>3.1761124189490397E-2</v>
      </c>
      <c r="AO725" s="17">
        <v>1.5422721178230899E-2</v>
      </c>
      <c r="AP725" s="17">
        <v>3.0197326391467098E-2</v>
      </c>
      <c r="AQ725" s="17">
        <v>3.39230496712754E-2</v>
      </c>
      <c r="AR725" s="17"/>
      <c r="AS725" s="17">
        <v>2.63369196756656E-2</v>
      </c>
      <c r="AT725" s="17">
        <v>2.61757999647351E-2</v>
      </c>
    </row>
    <row r="726" spans="2:46" x14ac:dyDescent="0.5">
      <c r="B726" t="s">
        <v>352</v>
      </c>
      <c r="C726" s="17">
        <v>1.175100053255E-2</v>
      </c>
      <c r="D726" s="17">
        <v>1.15329206746568E-2</v>
      </c>
      <c r="E726" s="17">
        <v>1.20329862605547E-2</v>
      </c>
      <c r="F726" s="17"/>
      <c r="G726" s="17">
        <v>1.4074798138759699E-2</v>
      </c>
      <c r="H726" s="17">
        <v>1.2638183354313199E-2</v>
      </c>
      <c r="I726" s="17">
        <v>3.8559135124427999E-3</v>
      </c>
      <c r="J726" s="17">
        <v>0</v>
      </c>
      <c r="K726" s="17">
        <v>9.5916838429722998E-3</v>
      </c>
      <c r="L726" s="17">
        <v>4.5975347084317797E-3</v>
      </c>
      <c r="M726" s="17">
        <v>1.22125065464656E-2</v>
      </c>
      <c r="N726" s="17">
        <v>4.0043423106533999E-2</v>
      </c>
      <c r="O726" s="17">
        <v>1.8011640822718399E-2</v>
      </c>
      <c r="P726" s="17">
        <v>7.4487898567224299E-3</v>
      </c>
      <c r="Q726" s="17">
        <v>2.3445952181463801E-2</v>
      </c>
      <c r="R726" s="17">
        <v>1.1081573760253399E-2</v>
      </c>
      <c r="S726" s="17"/>
      <c r="T726" s="17">
        <v>1.10603942254036E-2</v>
      </c>
      <c r="U726" s="17">
        <v>1.2502961087063801E-2</v>
      </c>
      <c r="V726" s="17">
        <v>7.8430283871657094E-3</v>
      </c>
      <c r="W726" s="17">
        <v>1.54150590437191E-2</v>
      </c>
      <c r="X726" s="17"/>
      <c r="Y726" s="17">
        <v>2.38215865608001E-2</v>
      </c>
      <c r="Z726" s="17">
        <v>8.7226855668489402E-3</v>
      </c>
      <c r="AA726" s="17">
        <v>1.5476189565819601E-2</v>
      </c>
      <c r="AB726" s="17">
        <v>1.72563298591927E-2</v>
      </c>
      <c r="AC726" s="17">
        <v>4.6956715118206902E-3</v>
      </c>
      <c r="AD726" s="17">
        <v>3.4301483244078201E-3</v>
      </c>
      <c r="AE726" s="17"/>
      <c r="AF726" s="17">
        <v>6.4328171968036701E-3</v>
      </c>
      <c r="AG726" s="17">
        <v>6.9005023841896699E-3</v>
      </c>
      <c r="AH726" s="17">
        <v>1.3593128718261601E-2</v>
      </c>
      <c r="AI726" s="17"/>
      <c r="AJ726" s="17">
        <v>1.07560202938449E-2</v>
      </c>
      <c r="AK726" s="17">
        <v>2.5280909537295899E-2</v>
      </c>
      <c r="AL726" s="17">
        <v>6.52919505050215E-3</v>
      </c>
      <c r="AM726" s="17"/>
      <c r="AN726" s="17">
        <v>1.0540609614583E-2</v>
      </c>
      <c r="AO726" s="17">
        <v>8.3740259136819307E-3</v>
      </c>
      <c r="AP726" s="17">
        <v>6.9000348363686499E-3</v>
      </c>
      <c r="AQ726" s="17">
        <v>1.83856002804717E-2</v>
      </c>
      <c r="AR726" s="17"/>
      <c r="AS726" s="17">
        <v>0</v>
      </c>
      <c r="AT726" s="17">
        <v>0</v>
      </c>
    </row>
    <row r="727" spans="2:46" x14ac:dyDescent="0.5">
      <c r="B727" t="s">
        <v>73</v>
      </c>
      <c r="C727" s="17">
        <v>5.20501330074402E-2</v>
      </c>
      <c r="D727" s="17">
        <v>4.0865624224053203E-2</v>
      </c>
      <c r="E727" s="17">
        <v>6.2621788225156599E-2</v>
      </c>
      <c r="F727" s="17"/>
      <c r="G727" s="17">
        <v>5.21050250650879E-2</v>
      </c>
      <c r="H727" s="17">
        <v>4.0560012441296603E-2</v>
      </c>
      <c r="I727" s="17">
        <v>7.5382259431108295E-2</v>
      </c>
      <c r="J727" s="17">
        <v>3.73231770809139E-2</v>
      </c>
      <c r="K727" s="17">
        <v>2.8520601982110198E-2</v>
      </c>
      <c r="L727" s="17">
        <v>5.24979123217734E-2</v>
      </c>
      <c r="M727" s="17">
        <v>8.2508184792850298E-2</v>
      </c>
      <c r="N727" s="17">
        <v>0.104430618505893</v>
      </c>
      <c r="O727" s="17">
        <v>3.6200405127403502E-2</v>
      </c>
      <c r="P727" s="17">
        <v>5.9702123282739501E-2</v>
      </c>
      <c r="Q727" s="17">
        <v>3.8831813338645202E-2</v>
      </c>
      <c r="R727" s="17">
        <v>4.3134954329424997E-2</v>
      </c>
      <c r="S727" s="17"/>
      <c r="T727" s="17">
        <v>2.9648768210261502E-2</v>
      </c>
      <c r="U727" s="17">
        <v>5.1211578663604498E-2</v>
      </c>
      <c r="V727" s="17">
        <v>4.9168221141413303E-2</v>
      </c>
      <c r="W727" s="17">
        <v>7.8015431859984802E-2</v>
      </c>
      <c r="X727" s="17"/>
      <c r="Y727" s="17">
        <v>6.5335806053068102E-2</v>
      </c>
      <c r="Z727" s="17">
        <v>5.4630268343080102E-2</v>
      </c>
      <c r="AA727" s="17">
        <v>7.4159341067812801E-2</v>
      </c>
      <c r="AB727" s="17">
        <v>6.5646331171879194E-2</v>
      </c>
      <c r="AC727" s="17">
        <v>3.3418446744932898E-2</v>
      </c>
      <c r="AD727" s="17">
        <v>2.4555581836721501E-2</v>
      </c>
      <c r="AE727" s="17"/>
      <c r="AF727" s="17">
        <v>2.4315196515536E-2</v>
      </c>
      <c r="AG727" s="17">
        <v>1.42955597584632E-2</v>
      </c>
      <c r="AH727" s="17">
        <v>6.24361921748618E-2</v>
      </c>
      <c r="AI727" s="17"/>
      <c r="AJ727" s="17">
        <v>4.1376133949404099E-2</v>
      </c>
      <c r="AK727" s="17">
        <v>6.6452485736608904E-2</v>
      </c>
      <c r="AL727" s="17">
        <v>5.8389597538020303E-2</v>
      </c>
      <c r="AM727" s="17"/>
      <c r="AN727" s="17">
        <v>3.8575227990373197E-2</v>
      </c>
      <c r="AO727" s="17">
        <v>3.2366082911876398E-2</v>
      </c>
      <c r="AP727" s="17">
        <v>2.3443670787050799E-2</v>
      </c>
      <c r="AQ727" s="17">
        <v>7.8587262377058306E-2</v>
      </c>
      <c r="AR727" s="17"/>
      <c r="AS727" s="17">
        <v>2.7954285957180601E-2</v>
      </c>
      <c r="AT727" s="17">
        <v>4.7553280611769902E-2</v>
      </c>
    </row>
    <row r="728" spans="2:46" x14ac:dyDescent="0.5">
      <c r="B728" t="s">
        <v>353</v>
      </c>
      <c r="C728" s="17">
        <v>0.75148100123213302</v>
      </c>
      <c r="D728" s="17">
        <v>0.73838502469312395</v>
      </c>
      <c r="E728" s="17">
        <v>0.76468759178267698</v>
      </c>
      <c r="F728" s="17"/>
      <c r="G728" s="17">
        <v>0.70363260214547296</v>
      </c>
      <c r="H728" s="17">
        <v>0.74878164301771</v>
      </c>
      <c r="I728" s="17">
        <v>0.768728974333033</v>
      </c>
      <c r="J728" s="17">
        <v>0.74603839430021401</v>
      </c>
      <c r="K728" s="17">
        <v>0.78254871870824305</v>
      </c>
      <c r="L728" s="17">
        <v>0.74513772713479698</v>
      </c>
      <c r="M728" s="17">
        <v>0.78521579328261504</v>
      </c>
      <c r="N728" s="17">
        <v>0.69786712152172103</v>
      </c>
      <c r="O728" s="17">
        <v>0.762294598864247</v>
      </c>
      <c r="P728" s="17">
        <v>0.77782752157312296</v>
      </c>
      <c r="Q728" s="17">
        <v>0.73378568237073705</v>
      </c>
      <c r="R728" s="17">
        <v>0.79625251626160398</v>
      </c>
      <c r="S728" s="17"/>
      <c r="T728" s="17">
        <v>0.75391231887888599</v>
      </c>
      <c r="U728" s="17">
        <v>0.76073381738942303</v>
      </c>
      <c r="V728" s="17">
        <v>0.76557611362141598</v>
      </c>
      <c r="W728" s="17">
        <v>0.729298260330562</v>
      </c>
      <c r="X728" s="17"/>
      <c r="Y728" s="17">
        <v>0.61271153779588705</v>
      </c>
      <c r="Z728" s="17">
        <v>0.67694662425596797</v>
      </c>
      <c r="AA728" s="17">
        <v>0.74029352550653504</v>
      </c>
      <c r="AB728" s="17">
        <v>0.77390523598362804</v>
      </c>
      <c r="AC728" s="17">
        <v>0.82025967666925603</v>
      </c>
      <c r="AD728" s="17">
        <v>0.84937381956045399</v>
      </c>
      <c r="AE728" s="17"/>
      <c r="AF728" s="17">
        <v>0.82370707998967796</v>
      </c>
      <c r="AG728" s="17">
        <v>0.75682579188231203</v>
      </c>
      <c r="AH728" s="17">
        <v>0.730248565305741</v>
      </c>
      <c r="AI728" s="17"/>
      <c r="AJ728" s="17">
        <v>0.75571515694830504</v>
      </c>
      <c r="AK728" s="17">
        <v>0.70239799588955398</v>
      </c>
      <c r="AL728" s="17">
        <v>0.76965141158063199</v>
      </c>
      <c r="AM728" s="17"/>
      <c r="AN728" s="17">
        <v>0.78101431713441105</v>
      </c>
      <c r="AO728" s="17">
        <v>0.79185515640426996</v>
      </c>
      <c r="AP728" s="17">
        <v>0.78130369421908596</v>
      </c>
      <c r="AQ728" s="17">
        <v>0.68022867134979803</v>
      </c>
      <c r="AR728" s="17"/>
      <c r="AS728" s="17">
        <v>0.85178130358082205</v>
      </c>
      <c r="AT728" s="17">
        <v>0.806152186575952</v>
      </c>
    </row>
    <row r="729" spans="2:46" x14ac:dyDescent="0.5">
      <c r="B729" t="s">
        <v>354</v>
      </c>
      <c r="C729" s="17">
        <v>4.1337877075130397E-2</v>
      </c>
      <c r="D729" s="17">
        <v>4.4143563250126902E-2</v>
      </c>
      <c r="E729" s="17">
        <v>3.8848187857070997E-2</v>
      </c>
      <c r="F729" s="17"/>
      <c r="G729" s="17">
        <v>6.1228324244095203E-2</v>
      </c>
      <c r="H729" s="17">
        <v>3.88966197599303E-2</v>
      </c>
      <c r="I729" s="17">
        <v>3.2658440075205103E-2</v>
      </c>
      <c r="J729" s="17">
        <v>3.5950573632173403E-2</v>
      </c>
      <c r="K729" s="17">
        <v>5.17433541140555E-2</v>
      </c>
      <c r="L729" s="17">
        <v>3.0672852077682802E-2</v>
      </c>
      <c r="M729" s="17">
        <v>1.9803279333640102E-2</v>
      </c>
      <c r="N729" s="17">
        <v>8.2315126810141595E-2</v>
      </c>
      <c r="O729" s="17">
        <v>5.09210589801889E-2</v>
      </c>
      <c r="P729" s="17">
        <v>1.8136081644116901E-2</v>
      </c>
      <c r="Q729" s="17">
        <v>4.7283572140260799E-2</v>
      </c>
      <c r="R729" s="17">
        <v>3.3003617703040597E-2</v>
      </c>
      <c r="S729" s="17"/>
      <c r="T729" s="17">
        <v>5.7119810583279799E-2</v>
      </c>
      <c r="U729" s="17">
        <v>3.6011749297347302E-2</v>
      </c>
      <c r="V729" s="17">
        <v>2.65818306098153E-2</v>
      </c>
      <c r="W729" s="17">
        <v>4.0992124118320802E-2</v>
      </c>
      <c r="X729" s="17"/>
      <c r="Y729" s="17">
        <v>8.1830408486999295E-2</v>
      </c>
      <c r="Z729" s="17">
        <v>4.0418158085387602E-2</v>
      </c>
      <c r="AA729" s="17">
        <v>5.1683477169301197E-2</v>
      </c>
      <c r="AB729" s="17">
        <v>3.9973380896277E-2</v>
      </c>
      <c r="AC729" s="17">
        <v>3.6439329197738603E-2</v>
      </c>
      <c r="AD729" s="17">
        <v>1.11405072302734E-2</v>
      </c>
      <c r="AE729" s="17"/>
      <c r="AF729" s="17">
        <v>2.1426483924954699E-2</v>
      </c>
      <c r="AG729" s="17">
        <v>5.0471708470547799E-2</v>
      </c>
      <c r="AH729" s="17">
        <v>4.6527900224148898E-2</v>
      </c>
      <c r="AI729" s="17"/>
      <c r="AJ729" s="17">
        <v>4.3073743130425002E-2</v>
      </c>
      <c r="AK729" s="17">
        <v>6.0241984166798102E-2</v>
      </c>
      <c r="AL729" s="17">
        <v>3.01735553612014E-2</v>
      </c>
      <c r="AM729" s="17"/>
      <c r="AN729" s="17">
        <v>4.2301733804073503E-2</v>
      </c>
      <c r="AO729" s="17">
        <v>2.37967470919128E-2</v>
      </c>
      <c r="AP729" s="17">
        <v>3.7097361227835697E-2</v>
      </c>
      <c r="AQ729" s="17">
        <v>5.2308649951747103E-2</v>
      </c>
      <c r="AR729" s="17"/>
      <c r="AS729" s="17">
        <v>2.63369196756656E-2</v>
      </c>
      <c r="AT729" s="17">
        <v>2.61757999647351E-2</v>
      </c>
    </row>
    <row r="730" spans="2:46" x14ac:dyDescent="0.5">
      <c r="B730" t="s">
        <v>95</v>
      </c>
      <c r="C730" s="17">
        <v>0.71014312415700298</v>
      </c>
      <c r="D730" s="17">
        <v>0.69424146144299703</v>
      </c>
      <c r="E730" s="17">
        <v>0.72583940392560597</v>
      </c>
      <c r="F730" s="17"/>
      <c r="G730" s="17">
        <v>0.642404277901378</v>
      </c>
      <c r="H730" s="17">
        <v>0.70988502325778002</v>
      </c>
      <c r="I730" s="17">
        <v>0.73607053425782798</v>
      </c>
      <c r="J730" s="17">
        <v>0.71008782066803999</v>
      </c>
      <c r="K730" s="17">
        <v>0.73080536459418699</v>
      </c>
      <c r="L730" s="17">
        <v>0.71446487505711398</v>
      </c>
      <c r="M730" s="17">
        <v>0.76541251394897503</v>
      </c>
      <c r="N730" s="17">
        <v>0.61555199471157895</v>
      </c>
      <c r="O730" s="17">
        <v>0.71137353988405805</v>
      </c>
      <c r="P730" s="17">
        <v>0.75969143992900601</v>
      </c>
      <c r="Q730" s="17">
        <v>0.68650211023047603</v>
      </c>
      <c r="R730" s="17">
        <v>0.76324889855856404</v>
      </c>
      <c r="S730" s="17"/>
      <c r="T730" s="17">
        <v>0.69679250829560702</v>
      </c>
      <c r="U730" s="17">
        <v>0.72472206809207496</v>
      </c>
      <c r="V730" s="17">
        <v>0.73899428301159997</v>
      </c>
      <c r="W730" s="17">
        <v>0.68830613621224102</v>
      </c>
      <c r="X730" s="17"/>
      <c r="Y730" s="17">
        <v>0.53088112930888798</v>
      </c>
      <c r="Z730" s="17">
        <v>0.63652846617058101</v>
      </c>
      <c r="AA730" s="17">
        <v>0.68861004833723405</v>
      </c>
      <c r="AB730" s="17">
        <v>0.73393185508735104</v>
      </c>
      <c r="AC730" s="17">
        <v>0.78382034747151696</v>
      </c>
      <c r="AD730" s="17">
        <v>0.83823331233018095</v>
      </c>
      <c r="AE730" s="17"/>
      <c r="AF730" s="17">
        <v>0.80228059606472302</v>
      </c>
      <c r="AG730" s="17">
        <v>0.70635408341176398</v>
      </c>
      <c r="AH730" s="17">
        <v>0.68372066508159202</v>
      </c>
      <c r="AI730" s="17"/>
      <c r="AJ730" s="17">
        <v>0.71264141381788004</v>
      </c>
      <c r="AK730" s="17">
        <v>0.64215601172275505</v>
      </c>
      <c r="AL730" s="17">
        <v>0.73947785621942996</v>
      </c>
      <c r="AM730" s="17"/>
      <c r="AN730" s="17">
        <v>0.73871258333033696</v>
      </c>
      <c r="AO730" s="17">
        <v>0.76805840931235803</v>
      </c>
      <c r="AP730" s="17">
        <v>0.74420633299125105</v>
      </c>
      <c r="AQ730" s="17">
        <v>0.62792002139805103</v>
      </c>
      <c r="AR730" s="17"/>
      <c r="AS730" s="17">
        <v>0.82544438390515695</v>
      </c>
      <c r="AT730" s="17">
        <v>0.77997638661121704</v>
      </c>
    </row>
    <row r="731" spans="2:46" x14ac:dyDescent="0.5">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row>
    <row r="732" spans="2:46" x14ac:dyDescent="0.5">
      <c r="B732" s="6" t="s">
        <v>360</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row>
    <row r="733" spans="2:46" x14ac:dyDescent="0.5">
      <c r="B733" s="24" t="s">
        <v>64</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row>
    <row r="734" spans="2:46" x14ac:dyDescent="0.5">
      <c r="B734" t="s">
        <v>348</v>
      </c>
      <c r="C734" s="17">
        <v>0.406179647565104</v>
      </c>
      <c r="D734" s="17">
        <v>0.402578581192444</v>
      </c>
      <c r="E734" s="17">
        <v>0.40871676927175299</v>
      </c>
      <c r="F734" s="17"/>
      <c r="G734" s="17">
        <v>0.441820954403497</v>
      </c>
      <c r="H734" s="17">
        <v>0.38816534118878299</v>
      </c>
      <c r="I734" s="17">
        <v>0.37835299320339</v>
      </c>
      <c r="J734" s="17">
        <v>0.39456467475383</v>
      </c>
      <c r="K734" s="17">
        <v>0.334071176651216</v>
      </c>
      <c r="L734" s="17">
        <v>0.41541528971771902</v>
      </c>
      <c r="M734" s="17">
        <v>0.39917707912735301</v>
      </c>
      <c r="N734" s="17">
        <v>0.35494698646945799</v>
      </c>
      <c r="O734" s="17">
        <v>0.41910837822041902</v>
      </c>
      <c r="P734" s="17">
        <v>0.44540109770131497</v>
      </c>
      <c r="Q734" s="17">
        <v>0.47230525656314198</v>
      </c>
      <c r="R734" s="17">
        <v>0.379162486980406</v>
      </c>
      <c r="S734" s="17"/>
      <c r="T734" s="17">
        <v>0.43987555802500899</v>
      </c>
      <c r="U734" s="17">
        <v>0.41177262026112899</v>
      </c>
      <c r="V734" s="17">
        <v>0.39494327869026502</v>
      </c>
      <c r="W734" s="17">
        <v>0.37508398813814398</v>
      </c>
      <c r="X734" s="17"/>
      <c r="Y734" s="17">
        <v>0.33626848349230998</v>
      </c>
      <c r="Z734" s="17">
        <v>0.38215256807143</v>
      </c>
      <c r="AA734" s="17">
        <v>0.39902730917045598</v>
      </c>
      <c r="AB734" s="17">
        <v>0.41894432365112999</v>
      </c>
      <c r="AC734" s="17">
        <v>0.43440305826864101</v>
      </c>
      <c r="AD734" s="17">
        <v>0.44880620718567199</v>
      </c>
      <c r="AE734" s="17"/>
      <c r="AF734" s="17">
        <v>0.46145403054927597</v>
      </c>
      <c r="AG734" s="17">
        <v>0.35491041451199101</v>
      </c>
      <c r="AH734" s="17">
        <v>0.39339265122621198</v>
      </c>
      <c r="AI734" s="17"/>
      <c r="AJ734" s="17">
        <v>0.40666682922653302</v>
      </c>
      <c r="AK734" s="17">
        <v>0.32040064796830697</v>
      </c>
      <c r="AL734" s="17">
        <v>0.44648883155159103</v>
      </c>
      <c r="AM734" s="17"/>
      <c r="AN734" s="17">
        <v>0.43180515987929602</v>
      </c>
      <c r="AO734" s="17">
        <v>0.386561613589604</v>
      </c>
      <c r="AP734" s="17">
        <v>0.45367196929293802</v>
      </c>
      <c r="AQ734" s="17">
        <v>0.34863635070285798</v>
      </c>
      <c r="AR734" s="17"/>
      <c r="AS734" s="17">
        <v>0.40111405656712301</v>
      </c>
      <c r="AT734" s="17">
        <v>0.42192084287946602</v>
      </c>
    </row>
    <row r="735" spans="2:46" x14ac:dyDescent="0.5">
      <c r="B735" t="s">
        <v>349</v>
      </c>
      <c r="C735" s="17">
        <v>0.38390031423194698</v>
      </c>
      <c r="D735" s="17">
        <v>0.380984862543014</v>
      </c>
      <c r="E735" s="17">
        <v>0.38838644485463603</v>
      </c>
      <c r="F735" s="17"/>
      <c r="G735" s="17">
        <v>0.32117305864024798</v>
      </c>
      <c r="H735" s="17">
        <v>0.44645926065033498</v>
      </c>
      <c r="I735" s="17">
        <v>0.44156818570265399</v>
      </c>
      <c r="J735" s="17">
        <v>0.38061908980876702</v>
      </c>
      <c r="K735" s="17">
        <v>0.44516756126630502</v>
      </c>
      <c r="L735" s="17">
        <v>0.37809981219004501</v>
      </c>
      <c r="M735" s="17">
        <v>0.35628138203636101</v>
      </c>
      <c r="N735" s="17">
        <v>0.36417941246685698</v>
      </c>
      <c r="O735" s="17">
        <v>0.368616748242721</v>
      </c>
      <c r="P735" s="17">
        <v>0.36052733659712299</v>
      </c>
      <c r="Q735" s="17">
        <v>0.33713191467804499</v>
      </c>
      <c r="R735" s="17">
        <v>0.44051962503993197</v>
      </c>
      <c r="S735" s="17"/>
      <c r="T735" s="17">
        <v>0.38784052636069599</v>
      </c>
      <c r="U735" s="17">
        <v>0.39723205141382101</v>
      </c>
      <c r="V735" s="17">
        <v>0.36799754619866598</v>
      </c>
      <c r="W735" s="17">
        <v>0.37943556585221899</v>
      </c>
      <c r="X735" s="17"/>
      <c r="Y735" s="17">
        <v>0.33121185407215897</v>
      </c>
      <c r="Z735" s="17">
        <v>0.36115090373843201</v>
      </c>
      <c r="AA735" s="17">
        <v>0.35716714040351899</v>
      </c>
      <c r="AB735" s="17">
        <v>0.41858007660465801</v>
      </c>
      <c r="AC735" s="17">
        <v>0.39433643340659102</v>
      </c>
      <c r="AD735" s="17">
        <v>0.42413528481514101</v>
      </c>
      <c r="AE735" s="17"/>
      <c r="AF735" s="17">
        <v>0.40153599442849902</v>
      </c>
      <c r="AG735" s="17">
        <v>0.43512523563410299</v>
      </c>
      <c r="AH735" s="17">
        <v>0.37559399546774502</v>
      </c>
      <c r="AI735" s="17"/>
      <c r="AJ735" s="17">
        <v>0.38890178906176798</v>
      </c>
      <c r="AK735" s="17">
        <v>0.40552828567716298</v>
      </c>
      <c r="AL735" s="17">
        <v>0.36739579932539801</v>
      </c>
      <c r="AM735" s="17"/>
      <c r="AN735" s="17">
        <v>0.39543033784059201</v>
      </c>
      <c r="AO735" s="17">
        <v>0.38100948912305199</v>
      </c>
      <c r="AP735" s="17">
        <v>0.39181432529793297</v>
      </c>
      <c r="AQ735" s="17">
        <v>0.36609206734608601</v>
      </c>
      <c r="AR735" s="17"/>
      <c r="AS735" s="17">
        <v>0.48315213134983098</v>
      </c>
      <c r="AT735" s="17">
        <v>0.40289256613555002</v>
      </c>
    </row>
    <row r="736" spans="2:46" x14ac:dyDescent="0.5">
      <c r="B736" t="s">
        <v>350</v>
      </c>
      <c r="C736" s="17">
        <v>0.136003630490762</v>
      </c>
      <c r="D736" s="17">
        <v>0.14583884672408801</v>
      </c>
      <c r="E736" s="17">
        <v>0.12594450596326201</v>
      </c>
      <c r="F736" s="17"/>
      <c r="G736" s="17">
        <v>0.15448592618123499</v>
      </c>
      <c r="H736" s="17">
        <v>9.8255897644057996E-2</v>
      </c>
      <c r="I736" s="17">
        <v>0.10563550772390599</v>
      </c>
      <c r="J736" s="17">
        <v>0.14713210750870701</v>
      </c>
      <c r="K736" s="17">
        <v>0.16337539296210099</v>
      </c>
      <c r="L736" s="17">
        <v>0.14911467761240699</v>
      </c>
      <c r="M736" s="17">
        <v>0.14186454307683399</v>
      </c>
      <c r="N736" s="17">
        <v>0.14242542994454399</v>
      </c>
      <c r="O736" s="17">
        <v>0.142816429539255</v>
      </c>
      <c r="P736" s="17">
        <v>0.130716364408446</v>
      </c>
      <c r="Q736" s="17">
        <v>0.13460887203388699</v>
      </c>
      <c r="R736" s="17">
        <v>0.12671122873076801</v>
      </c>
      <c r="S736" s="17"/>
      <c r="T736" s="17">
        <v>0.12670882751340201</v>
      </c>
      <c r="U736" s="17">
        <v>0.120592916474552</v>
      </c>
      <c r="V736" s="17">
        <v>0.161075413390323</v>
      </c>
      <c r="W736" s="17">
        <v>0.14026573565070199</v>
      </c>
      <c r="X736" s="17"/>
      <c r="Y736" s="17">
        <v>0.20611846636046399</v>
      </c>
      <c r="Z736" s="17">
        <v>0.17916920682558701</v>
      </c>
      <c r="AA736" s="17">
        <v>0.13887226755409701</v>
      </c>
      <c r="AB736" s="17">
        <v>9.6753919457312806E-2</v>
      </c>
      <c r="AC736" s="17">
        <v>0.121699327754087</v>
      </c>
      <c r="AD736" s="17">
        <v>9.32623363688969E-2</v>
      </c>
      <c r="AE736" s="17"/>
      <c r="AF736" s="17">
        <v>9.4551155621063504E-2</v>
      </c>
      <c r="AG736" s="17">
        <v>0.167935063670725</v>
      </c>
      <c r="AH736" s="17">
        <v>0.146000702559239</v>
      </c>
      <c r="AI736" s="17"/>
      <c r="AJ736" s="17">
        <v>0.138455220204737</v>
      </c>
      <c r="AK736" s="17">
        <v>0.18054112466302499</v>
      </c>
      <c r="AL736" s="17">
        <v>0.111727859438201</v>
      </c>
      <c r="AM736" s="17"/>
      <c r="AN736" s="17">
        <v>0.114344610529358</v>
      </c>
      <c r="AO736" s="17">
        <v>0.15125811754234</v>
      </c>
      <c r="AP736" s="17">
        <v>0.115831960249482</v>
      </c>
      <c r="AQ736" s="17">
        <v>0.18660457531265201</v>
      </c>
      <c r="AR736" s="17"/>
      <c r="AS736" s="17">
        <v>8.0930457289558E-2</v>
      </c>
      <c r="AT736" s="17">
        <v>0.108248428794328</v>
      </c>
    </row>
    <row r="737" spans="2:46" x14ac:dyDescent="0.5">
      <c r="B737" t="s">
        <v>351</v>
      </c>
      <c r="C737" s="17">
        <v>2.0008838005420599E-2</v>
      </c>
      <c r="D737" s="17">
        <v>2.4431563275707401E-2</v>
      </c>
      <c r="E737" s="17">
        <v>1.58172833622864E-2</v>
      </c>
      <c r="F737" s="17"/>
      <c r="G737" s="17">
        <v>2.3228940409986201E-2</v>
      </c>
      <c r="H737" s="17">
        <v>2.9760643064634999E-2</v>
      </c>
      <c r="I737" s="17">
        <v>3.9842416499710201E-3</v>
      </c>
      <c r="J737" s="17">
        <v>2.5602447772215601E-2</v>
      </c>
      <c r="K737" s="17">
        <v>1.8630286402120499E-2</v>
      </c>
      <c r="L737" s="17">
        <v>1.1620608966464401E-2</v>
      </c>
      <c r="M737" s="17">
        <v>1.70226233979173E-2</v>
      </c>
      <c r="N737" s="17">
        <v>4.2019776782113397E-2</v>
      </c>
      <c r="O737" s="17">
        <v>2.4456167386185199E-2</v>
      </c>
      <c r="P737" s="17">
        <v>7.5728533188776899E-3</v>
      </c>
      <c r="Q737" s="17">
        <v>1.7122143386280202E-2</v>
      </c>
      <c r="R737" s="17">
        <v>2.1284659264694802E-2</v>
      </c>
      <c r="S737" s="17"/>
      <c r="T737" s="17">
        <v>1.5194662955961599E-2</v>
      </c>
      <c r="U737" s="17">
        <v>1.8088778506129201E-2</v>
      </c>
      <c r="V737" s="17">
        <v>2.785454326306E-2</v>
      </c>
      <c r="W737" s="17">
        <v>2.0755803933777999E-2</v>
      </c>
      <c r="X737" s="17"/>
      <c r="Y737" s="17">
        <v>5.7011519510426302E-2</v>
      </c>
      <c r="Z737" s="17">
        <v>2.8771167302802901E-2</v>
      </c>
      <c r="AA737" s="17">
        <v>2.12279043760575E-2</v>
      </c>
      <c r="AB737" s="17">
        <v>7.7272883751543899E-3</v>
      </c>
      <c r="AC737" s="17">
        <v>6.7592525688192498E-3</v>
      </c>
      <c r="AD737" s="17">
        <v>6.1218730653049098E-3</v>
      </c>
      <c r="AE737" s="17"/>
      <c r="AF737" s="17">
        <v>1.05622516168193E-2</v>
      </c>
      <c r="AG737" s="17">
        <v>7.2992659596889404E-3</v>
      </c>
      <c r="AH737" s="17">
        <v>2.3536991129783299E-2</v>
      </c>
      <c r="AI737" s="17"/>
      <c r="AJ737" s="17">
        <v>2.36908229743031E-2</v>
      </c>
      <c r="AK737" s="17">
        <v>2.02689868590217E-2</v>
      </c>
      <c r="AL737" s="17">
        <v>1.53284588749597E-2</v>
      </c>
      <c r="AM737" s="17"/>
      <c r="AN737" s="17">
        <v>1.44234470761234E-2</v>
      </c>
      <c r="AO737" s="17">
        <v>4.2257805840465498E-2</v>
      </c>
      <c r="AP737" s="17">
        <v>1.6872503927234599E-2</v>
      </c>
      <c r="AQ737" s="17">
        <v>2.8089235187081001E-2</v>
      </c>
      <c r="AR737" s="17"/>
      <c r="AS737" s="17">
        <v>6.7642519598008098E-3</v>
      </c>
      <c r="AT737" s="17">
        <v>1.27186845650758E-2</v>
      </c>
    </row>
    <row r="738" spans="2:46" x14ac:dyDescent="0.5">
      <c r="B738" t="s">
        <v>352</v>
      </c>
      <c r="C738" s="17">
        <v>4.5812490622179599E-3</v>
      </c>
      <c r="D738" s="17">
        <v>4.7724121973200502E-3</v>
      </c>
      <c r="E738" s="17">
        <v>4.4220491667392899E-3</v>
      </c>
      <c r="F738" s="17"/>
      <c r="G738" s="17">
        <v>4.6821945534791E-3</v>
      </c>
      <c r="H738" s="17">
        <v>4.7245314251916004E-3</v>
      </c>
      <c r="I738" s="17">
        <v>0</v>
      </c>
      <c r="J738" s="17">
        <v>3.5647702034596702E-3</v>
      </c>
      <c r="K738" s="17">
        <v>1.0202978232664301E-2</v>
      </c>
      <c r="L738" s="17">
        <v>3.63561042791978E-3</v>
      </c>
      <c r="M738" s="17">
        <v>3.8200881419029101E-3</v>
      </c>
      <c r="N738" s="17">
        <v>0</v>
      </c>
      <c r="O738" s="17">
        <v>5.8486055039768704E-3</v>
      </c>
      <c r="P738" s="17">
        <v>7.55101255901236E-3</v>
      </c>
      <c r="Q738" s="17">
        <v>0</v>
      </c>
      <c r="R738" s="17">
        <v>1.07466157145588E-2</v>
      </c>
      <c r="S738" s="17"/>
      <c r="T738" s="17">
        <v>4.6842495415255897E-3</v>
      </c>
      <c r="U738" s="17">
        <v>3.66038003646629E-3</v>
      </c>
      <c r="V738" s="17">
        <v>6.3429309008399201E-3</v>
      </c>
      <c r="W738" s="17">
        <v>3.9825323764932996E-3</v>
      </c>
      <c r="X738" s="17"/>
      <c r="Y738" s="17">
        <v>1.3624491027366299E-2</v>
      </c>
      <c r="Z738" s="17">
        <v>4.3879791142756404E-3</v>
      </c>
      <c r="AA738" s="17">
        <v>5.7501760465446701E-3</v>
      </c>
      <c r="AB738" s="17">
        <v>1.78990159296851E-3</v>
      </c>
      <c r="AC738" s="17">
        <v>4.6443078820838099E-3</v>
      </c>
      <c r="AD738" s="17">
        <v>0</v>
      </c>
      <c r="AE738" s="17"/>
      <c r="AF738" s="17">
        <v>0</v>
      </c>
      <c r="AG738" s="17">
        <v>2.1097795715219799E-2</v>
      </c>
      <c r="AH738" s="17">
        <v>4.8738820408006497E-3</v>
      </c>
      <c r="AI738" s="17"/>
      <c r="AJ738" s="17">
        <v>3.05041023892496E-3</v>
      </c>
      <c r="AK738" s="17">
        <v>1.26891996053162E-2</v>
      </c>
      <c r="AL738" s="17">
        <v>2.6085338173385199E-3</v>
      </c>
      <c r="AM738" s="17"/>
      <c r="AN738" s="17">
        <v>4.7126070725086499E-3</v>
      </c>
      <c r="AO738" s="17">
        <v>1.13921069945401E-2</v>
      </c>
      <c r="AP738" s="17">
        <v>0</v>
      </c>
      <c r="AQ738" s="17">
        <v>5.6769514107364201E-3</v>
      </c>
      <c r="AR738" s="17"/>
      <c r="AS738" s="17">
        <v>6.8490688363073903E-3</v>
      </c>
      <c r="AT738" s="17">
        <v>0</v>
      </c>
    </row>
    <row r="739" spans="2:46" x14ac:dyDescent="0.5">
      <c r="B739" t="s">
        <v>73</v>
      </c>
      <c r="C739" s="17">
        <v>4.93263206445477E-2</v>
      </c>
      <c r="D739" s="17">
        <v>4.1393734067426399E-2</v>
      </c>
      <c r="E739" s="17">
        <v>5.67129473813235E-2</v>
      </c>
      <c r="F739" s="17"/>
      <c r="G739" s="17">
        <v>5.46089258115557E-2</v>
      </c>
      <c r="H739" s="17">
        <v>3.2634326026997298E-2</v>
      </c>
      <c r="I739" s="17">
        <v>7.0459071720079897E-2</v>
      </c>
      <c r="J739" s="17">
        <v>4.8516909953020902E-2</v>
      </c>
      <c r="K739" s="17">
        <v>2.8552604485592901E-2</v>
      </c>
      <c r="L739" s="17">
        <v>4.2114001085444698E-2</v>
      </c>
      <c r="M739" s="17">
        <v>8.1834284219631001E-2</v>
      </c>
      <c r="N739" s="17">
        <v>9.64283943370281E-2</v>
      </c>
      <c r="O739" s="17">
        <v>3.9153671107443201E-2</v>
      </c>
      <c r="P739" s="17">
        <v>4.8231335415225597E-2</v>
      </c>
      <c r="Q739" s="17">
        <v>3.8831813338645202E-2</v>
      </c>
      <c r="R739" s="17">
        <v>2.15753842696405E-2</v>
      </c>
      <c r="S739" s="17"/>
      <c r="T739" s="17">
        <v>2.5696175603405699E-2</v>
      </c>
      <c r="U739" s="17">
        <v>4.8653253307902301E-2</v>
      </c>
      <c r="V739" s="17">
        <v>4.17862875568469E-2</v>
      </c>
      <c r="W739" s="17">
        <v>8.0476374048664007E-2</v>
      </c>
      <c r="X739" s="17"/>
      <c r="Y739" s="17">
        <v>5.5765185537274602E-2</v>
      </c>
      <c r="Z739" s="17">
        <v>4.4368174947472701E-2</v>
      </c>
      <c r="AA739" s="17">
        <v>7.7955202449325994E-2</v>
      </c>
      <c r="AB739" s="17">
        <v>5.6204490318776598E-2</v>
      </c>
      <c r="AC739" s="17">
        <v>3.8157620119777802E-2</v>
      </c>
      <c r="AD739" s="17">
        <v>2.7674298564985701E-2</v>
      </c>
      <c r="AE739" s="17"/>
      <c r="AF739" s="17">
        <v>3.1896567784341703E-2</v>
      </c>
      <c r="AG739" s="17">
        <v>1.3632224508271999E-2</v>
      </c>
      <c r="AH739" s="17">
        <v>5.6601777576220397E-2</v>
      </c>
      <c r="AI739" s="17"/>
      <c r="AJ739" s="17">
        <v>3.92349282937344E-2</v>
      </c>
      <c r="AK739" s="17">
        <v>6.0571755227167602E-2</v>
      </c>
      <c r="AL739" s="17">
        <v>5.6450516992512398E-2</v>
      </c>
      <c r="AM739" s="17"/>
      <c r="AN739" s="17">
        <v>3.9283837602121799E-2</v>
      </c>
      <c r="AO739" s="17">
        <v>2.7520866909998099E-2</v>
      </c>
      <c r="AP739" s="17">
        <v>2.1809241232411802E-2</v>
      </c>
      <c r="AQ739" s="17">
        <v>6.4900820040586796E-2</v>
      </c>
      <c r="AR739" s="17"/>
      <c r="AS739" s="17">
        <v>2.1190033997379801E-2</v>
      </c>
      <c r="AT739" s="17">
        <v>5.4219477625579902E-2</v>
      </c>
    </row>
    <row r="740" spans="2:46" x14ac:dyDescent="0.5">
      <c r="B740" t="s">
        <v>353</v>
      </c>
      <c r="C740" s="17">
        <v>0.79007996179705198</v>
      </c>
      <c r="D740" s="17">
        <v>0.78356344373545805</v>
      </c>
      <c r="E740" s="17">
        <v>0.79710321412638896</v>
      </c>
      <c r="F740" s="17"/>
      <c r="G740" s="17">
        <v>0.76299401304374403</v>
      </c>
      <c r="H740" s="17">
        <v>0.83462460183911802</v>
      </c>
      <c r="I740" s="17">
        <v>0.81992117890604299</v>
      </c>
      <c r="J740" s="17">
        <v>0.77518376456259697</v>
      </c>
      <c r="K740" s="17">
        <v>0.77923873791752096</v>
      </c>
      <c r="L740" s="17">
        <v>0.79351510190776398</v>
      </c>
      <c r="M740" s="17">
        <v>0.75545846116371496</v>
      </c>
      <c r="N740" s="17">
        <v>0.71912639893631503</v>
      </c>
      <c r="O740" s="17">
        <v>0.78772512646313997</v>
      </c>
      <c r="P740" s="17">
        <v>0.80592843429843797</v>
      </c>
      <c r="Q740" s="17">
        <v>0.80943717124118697</v>
      </c>
      <c r="R740" s="17">
        <v>0.81968211202033803</v>
      </c>
      <c r="S740" s="17"/>
      <c r="T740" s="17">
        <v>0.82771608438570599</v>
      </c>
      <c r="U740" s="17">
        <v>0.80900467167495005</v>
      </c>
      <c r="V740" s="17">
        <v>0.76294082488893</v>
      </c>
      <c r="W740" s="17">
        <v>0.75451955399036297</v>
      </c>
      <c r="X740" s="17"/>
      <c r="Y740" s="17">
        <v>0.66748033756446901</v>
      </c>
      <c r="Z740" s="17">
        <v>0.743303471809862</v>
      </c>
      <c r="AA740" s="17">
        <v>0.75619444957397497</v>
      </c>
      <c r="AB740" s="17">
        <v>0.837524400255788</v>
      </c>
      <c r="AC740" s="17">
        <v>0.82873949167523198</v>
      </c>
      <c r="AD740" s="17">
        <v>0.87294149200081295</v>
      </c>
      <c r="AE740" s="17"/>
      <c r="AF740" s="17">
        <v>0.86299002497777499</v>
      </c>
      <c r="AG740" s="17">
        <v>0.790035650146094</v>
      </c>
      <c r="AH740" s="17">
        <v>0.768986646693957</v>
      </c>
      <c r="AI740" s="17"/>
      <c r="AJ740" s="17">
        <v>0.79556861828830105</v>
      </c>
      <c r="AK740" s="17">
        <v>0.72592893364546995</v>
      </c>
      <c r="AL740" s="17">
        <v>0.81388463087698804</v>
      </c>
      <c r="AM740" s="17"/>
      <c r="AN740" s="17">
        <v>0.82723549771988802</v>
      </c>
      <c r="AO740" s="17">
        <v>0.76757110271265605</v>
      </c>
      <c r="AP740" s="17">
        <v>0.84548629459087099</v>
      </c>
      <c r="AQ740" s="17">
        <v>0.71472841804894305</v>
      </c>
      <c r="AR740" s="17"/>
      <c r="AS740" s="17">
        <v>0.88426618791695399</v>
      </c>
      <c r="AT740" s="17">
        <v>0.82481340901501599</v>
      </c>
    </row>
    <row r="741" spans="2:46" x14ac:dyDescent="0.5">
      <c r="B741" t="s">
        <v>354</v>
      </c>
      <c r="C741" s="17">
        <v>2.4590087067638499E-2</v>
      </c>
      <c r="D741" s="17">
        <v>2.9203975473027499E-2</v>
      </c>
      <c r="E741" s="17">
        <v>2.02393325290257E-2</v>
      </c>
      <c r="F741" s="17"/>
      <c r="G741" s="17">
        <v>2.7911134963465301E-2</v>
      </c>
      <c r="H741" s="17">
        <v>3.4485174489826603E-2</v>
      </c>
      <c r="I741" s="17">
        <v>3.9842416499710201E-3</v>
      </c>
      <c r="J741" s="17">
        <v>2.91672179756753E-2</v>
      </c>
      <c r="K741" s="17">
        <v>2.8833264634784798E-2</v>
      </c>
      <c r="L741" s="17">
        <v>1.52562193943842E-2</v>
      </c>
      <c r="M741" s="17">
        <v>2.0842711539820199E-2</v>
      </c>
      <c r="N741" s="17">
        <v>4.2019776782113397E-2</v>
      </c>
      <c r="O741" s="17">
        <v>3.0304772890162E-2</v>
      </c>
      <c r="P741" s="17">
        <v>1.5123865877890099E-2</v>
      </c>
      <c r="Q741" s="17">
        <v>1.7122143386280202E-2</v>
      </c>
      <c r="R741" s="17">
        <v>3.20312749792536E-2</v>
      </c>
      <c r="S741" s="17"/>
      <c r="T741" s="17">
        <v>1.9878912497487199E-2</v>
      </c>
      <c r="U741" s="17">
        <v>2.1749158542595501E-2</v>
      </c>
      <c r="V741" s="17">
        <v>3.4197474163899899E-2</v>
      </c>
      <c r="W741" s="17">
        <v>2.4738336310271301E-2</v>
      </c>
      <c r="X741" s="17"/>
      <c r="Y741" s="17">
        <v>7.0636010537792601E-2</v>
      </c>
      <c r="Z741" s="17">
        <v>3.3159146417078497E-2</v>
      </c>
      <c r="AA741" s="17">
        <v>2.6978080422602201E-2</v>
      </c>
      <c r="AB741" s="17">
        <v>9.5171899681229001E-3</v>
      </c>
      <c r="AC741" s="17">
        <v>1.14035604509031E-2</v>
      </c>
      <c r="AD741" s="17">
        <v>6.1218730653049098E-3</v>
      </c>
      <c r="AE741" s="17"/>
      <c r="AF741" s="17">
        <v>1.05622516168193E-2</v>
      </c>
      <c r="AG741" s="17">
        <v>2.83970616749088E-2</v>
      </c>
      <c r="AH741" s="17">
        <v>2.8410873170583901E-2</v>
      </c>
      <c r="AI741" s="17"/>
      <c r="AJ741" s="17">
        <v>2.6741233213228102E-2</v>
      </c>
      <c r="AK741" s="17">
        <v>3.2958186464337902E-2</v>
      </c>
      <c r="AL741" s="17">
        <v>1.7936992692298301E-2</v>
      </c>
      <c r="AM741" s="17"/>
      <c r="AN741" s="17">
        <v>1.9136054148631999E-2</v>
      </c>
      <c r="AO741" s="17">
        <v>5.36499128350056E-2</v>
      </c>
      <c r="AP741" s="17">
        <v>1.6872503927234599E-2</v>
      </c>
      <c r="AQ741" s="17">
        <v>3.3766186597817403E-2</v>
      </c>
      <c r="AR741" s="17"/>
      <c r="AS741" s="17">
        <v>1.36133207961082E-2</v>
      </c>
      <c r="AT741" s="17">
        <v>1.27186845650758E-2</v>
      </c>
    </row>
    <row r="742" spans="2:46" x14ac:dyDescent="0.5">
      <c r="B742" t="s">
        <v>95</v>
      </c>
      <c r="C742" s="17">
        <v>0.76548987472941299</v>
      </c>
      <c r="D742" s="17">
        <v>0.75435946826243006</v>
      </c>
      <c r="E742" s="17">
        <v>0.77686388159736397</v>
      </c>
      <c r="F742" s="17"/>
      <c r="G742" s="17">
        <v>0.73508287808027895</v>
      </c>
      <c r="H742" s="17">
        <v>0.800139427349292</v>
      </c>
      <c r="I742" s="17">
        <v>0.81593693725607197</v>
      </c>
      <c r="J742" s="17">
        <v>0.74601654658692196</v>
      </c>
      <c r="K742" s="17">
        <v>0.75040547328273599</v>
      </c>
      <c r="L742" s="17">
        <v>0.77825888251338005</v>
      </c>
      <c r="M742" s="17">
        <v>0.73461574962389398</v>
      </c>
      <c r="N742" s="17">
        <v>0.67710662215420103</v>
      </c>
      <c r="O742" s="17">
        <v>0.75742035357297799</v>
      </c>
      <c r="P742" s="17">
        <v>0.79080456842054803</v>
      </c>
      <c r="Q742" s="17">
        <v>0.79231502785490704</v>
      </c>
      <c r="R742" s="17">
        <v>0.78765083704108496</v>
      </c>
      <c r="S742" s="17"/>
      <c r="T742" s="17">
        <v>0.80783717188821802</v>
      </c>
      <c r="U742" s="17">
        <v>0.78725551313235498</v>
      </c>
      <c r="V742" s="17">
        <v>0.72874335072503005</v>
      </c>
      <c r="W742" s="17">
        <v>0.72978121768009196</v>
      </c>
      <c r="X742" s="17"/>
      <c r="Y742" s="17">
        <v>0.596844327026677</v>
      </c>
      <c r="Z742" s="17">
        <v>0.71014432539278305</v>
      </c>
      <c r="AA742" s="17">
        <v>0.729216369151372</v>
      </c>
      <c r="AB742" s="17">
        <v>0.828007210287665</v>
      </c>
      <c r="AC742" s="17">
        <v>0.81733593122432902</v>
      </c>
      <c r="AD742" s="17">
        <v>0.86681961893550796</v>
      </c>
      <c r="AE742" s="17"/>
      <c r="AF742" s="17">
        <v>0.85242777336095599</v>
      </c>
      <c r="AG742" s="17">
        <v>0.76163858847118604</v>
      </c>
      <c r="AH742" s="17">
        <v>0.740575773523373</v>
      </c>
      <c r="AI742" s="17"/>
      <c r="AJ742" s="17">
        <v>0.76882738507507298</v>
      </c>
      <c r="AK742" s="17">
        <v>0.69297074718113205</v>
      </c>
      <c r="AL742" s="17">
        <v>0.79594763818469005</v>
      </c>
      <c r="AM742" s="17"/>
      <c r="AN742" s="17">
        <v>0.80809944357125596</v>
      </c>
      <c r="AO742" s="17">
        <v>0.71392118987765096</v>
      </c>
      <c r="AP742" s="17">
        <v>0.82861379066363705</v>
      </c>
      <c r="AQ742" s="17">
        <v>0.680962231451126</v>
      </c>
      <c r="AR742" s="17"/>
      <c r="AS742" s="17">
        <v>0.870652867120846</v>
      </c>
      <c r="AT742" s="17">
        <v>0.81209472444994002</v>
      </c>
    </row>
    <row r="743" spans="2:46" x14ac:dyDescent="0.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row>
    <row r="744" spans="2:46" x14ac:dyDescent="0.5">
      <c r="B744" s="6" t="s">
        <v>366</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row>
    <row r="745" spans="2:46" x14ac:dyDescent="0.5">
      <c r="B745" s="24" t="s">
        <v>64</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row>
    <row r="746" spans="2:46" x14ac:dyDescent="0.5">
      <c r="B746" t="s">
        <v>361</v>
      </c>
      <c r="C746" s="17">
        <v>0.133027245002133</v>
      </c>
      <c r="D746" s="17">
        <v>0.131385926501877</v>
      </c>
      <c r="E746" s="17">
        <v>0.13278813200506701</v>
      </c>
      <c r="F746" s="17"/>
      <c r="G746" s="17">
        <v>0.14706508444918401</v>
      </c>
      <c r="H746" s="17">
        <v>0.10098330960485601</v>
      </c>
      <c r="I746" s="17">
        <v>0.11025620264227901</v>
      </c>
      <c r="J746" s="17">
        <v>0.13668448070155001</v>
      </c>
      <c r="K746" s="17">
        <v>0.162106929611746</v>
      </c>
      <c r="L746" s="17">
        <v>0.14228088963916499</v>
      </c>
      <c r="M746" s="17">
        <v>9.7246404828576494E-2</v>
      </c>
      <c r="N746" s="17">
        <v>0.13124317380067399</v>
      </c>
      <c r="O746" s="17">
        <v>0.14654437045706001</v>
      </c>
      <c r="P746" s="17">
        <v>0.10962469414360899</v>
      </c>
      <c r="Q746" s="17">
        <v>0.17457978293142101</v>
      </c>
      <c r="R746" s="17">
        <v>0.20980373718238701</v>
      </c>
      <c r="S746" s="17"/>
      <c r="T746" s="17">
        <v>0.12941016025961599</v>
      </c>
      <c r="U746" s="17">
        <v>0.129747345551989</v>
      </c>
      <c r="V746" s="17">
        <v>0.13603211225995701</v>
      </c>
      <c r="W746" s="17">
        <v>0.14071060349612</v>
      </c>
      <c r="X746" s="17"/>
      <c r="Y746" s="17">
        <v>0.15077578635943101</v>
      </c>
      <c r="Z746" s="17">
        <v>0.189819450473205</v>
      </c>
      <c r="AA746" s="17">
        <v>0.20526810656515601</v>
      </c>
      <c r="AB746" s="17">
        <v>0.134841531749361</v>
      </c>
      <c r="AC746" s="17">
        <v>9.4167443001420201E-2</v>
      </c>
      <c r="AD746" s="17">
        <v>4.0560753810050101E-2</v>
      </c>
      <c r="AE746" s="17"/>
      <c r="AF746" s="17">
        <v>5.1579935162350397E-2</v>
      </c>
      <c r="AG746" s="17">
        <v>7.0090241900813893E-2</v>
      </c>
      <c r="AH746" s="17">
        <v>0.160529531937599</v>
      </c>
      <c r="AI746" s="17"/>
      <c r="AJ746" s="17">
        <v>0.17120965219849199</v>
      </c>
      <c r="AK746" s="17">
        <v>0.145172712731026</v>
      </c>
      <c r="AL746" s="17">
        <v>7.9985372128397098E-2</v>
      </c>
      <c r="AM746" s="17"/>
      <c r="AN746" s="17">
        <v>0.140622126648763</v>
      </c>
      <c r="AO746" s="17">
        <v>8.3125599434133807E-2</v>
      </c>
      <c r="AP746" s="17">
        <v>0.133984417474284</v>
      </c>
      <c r="AQ746" s="17">
        <v>0.14499702618131899</v>
      </c>
      <c r="AR746" s="17"/>
      <c r="AS746" s="17">
        <v>0.11911993667085199</v>
      </c>
      <c r="AT746" s="17">
        <v>9.3824259665514706E-2</v>
      </c>
    </row>
    <row r="747" spans="2:46" x14ac:dyDescent="0.5">
      <c r="B747" t="s">
        <v>362</v>
      </c>
      <c r="C747" s="17">
        <v>0.31403988518935699</v>
      </c>
      <c r="D747" s="17">
        <v>0.32598875823484003</v>
      </c>
      <c r="E747" s="17">
        <v>0.30222898580815299</v>
      </c>
      <c r="F747" s="17"/>
      <c r="G747" s="17">
        <v>0.348323527921307</v>
      </c>
      <c r="H747" s="17">
        <v>0.29886028576977097</v>
      </c>
      <c r="I747" s="17">
        <v>0.28437207176943002</v>
      </c>
      <c r="J747" s="17">
        <v>0.33274541282718501</v>
      </c>
      <c r="K747" s="17">
        <v>0.288664157612191</v>
      </c>
      <c r="L747" s="17">
        <v>0.32598119098111999</v>
      </c>
      <c r="M747" s="17">
        <v>0.32299361171188801</v>
      </c>
      <c r="N747" s="17">
        <v>0.26595726294286798</v>
      </c>
      <c r="O747" s="17">
        <v>0.32919775743922303</v>
      </c>
      <c r="P747" s="17">
        <v>0.29662310054449398</v>
      </c>
      <c r="Q747" s="17">
        <v>0.320321110193937</v>
      </c>
      <c r="R747" s="17">
        <v>0.292728720325522</v>
      </c>
      <c r="S747" s="17"/>
      <c r="T747" s="17">
        <v>0.34466327123512602</v>
      </c>
      <c r="U747" s="17">
        <v>0.30919387988174002</v>
      </c>
      <c r="V747" s="17">
        <v>0.32650769146376601</v>
      </c>
      <c r="W747" s="17">
        <v>0.27688209729899899</v>
      </c>
      <c r="X747" s="17"/>
      <c r="Y747" s="17">
        <v>0.29571715970130702</v>
      </c>
      <c r="Z747" s="17">
        <v>0.39180370489938199</v>
      </c>
      <c r="AA747" s="17">
        <v>0.31609835380567702</v>
      </c>
      <c r="AB747" s="17">
        <v>0.32635985662607803</v>
      </c>
      <c r="AC747" s="17">
        <v>0.28912843251787601</v>
      </c>
      <c r="AD747" s="17">
        <v>0.26772649366211299</v>
      </c>
      <c r="AE747" s="17"/>
      <c r="AF747" s="17">
        <v>0.26166778212067299</v>
      </c>
      <c r="AG747" s="17">
        <v>0.29444204629513199</v>
      </c>
      <c r="AH747" s="17">
        <v>0.33041906065419702</v>
      </c>
      <c r="AI747" s="17"/>
      <c r="AJ747" s="17">
        <v>0.371110266292208</v>
      </c>
      <c r="AK747" s="17">
        <v>0.30378273840755798</v>
      </c>
      <c r="AL747" s="17">
        <v>0.24830980082998599</v>
      </c>
      <c r="AM747" s="17"/>
      <c r="AN747" s="17">
        <v>0.34590877256381303</v>
      </c>
      <c r="AO747" s="17">
        <v>0.30483100912607097</v>
      </c>
      <c r="AP747" s="17">
        <v>0.32558955407700202</v>
      </c>
      <c r="AQ747" s="17">
        <v>0.25815420785770798</v>
      </c>
      <c r="AR747" s="17"/>
      <c r="AS747" s="17">
        <v>0.33361219649340601</v>
      </c>
      <c r="AT747" s="17">
        <v>0.261810149236824</v>
      </c>
    </row>
    <row r="748" spans="2:46" x14ac:dyDescent="0.5">
      <c r="B748" t="s">
        <v>363</v>
      </c>
      <c r="C748" s="17">
        <v>0.36622906590316001</v>
      </c>
      <c r="D748" s="17">
        <v>0.38346550401794599</v>
      </c>
      <c r="E748" s="17">
        <v>0.35159768556015197</v>
      </c>
      <c r="F748" s="17"/>
      <c r="G748" s="17">
        <v>0.32514523710586102</v>
      </c>
      <c r="H748" s="17">
        <v>0.408961812323622</v>
      </c>
      <c r="I748" s="17">
        <v>0.443237677462399</v>
      </c>
      <c r="J748" s="17">
        <v>0.354867869895652</v>
      </c>
      <c r="K748" s="17">
        <v>0.36980064173270499</v>
      </c>
      <c r="L748" s="17">
        <v>0.36574469634036999</v>
      </c>
      <c r="M748" s="17">
        <v>0.39709118901791401</v>
      </c>
      <c r="N748" s="17">
        <v>0.33127440793035401</v>
      </c>
      <c r="O748" s="17">
        <v>0.33680668375321099</v>
      </c>
      <c r="P748" s="17">
        <v>0.34869358934464101</v>
      </c>
      <c r="Q748" s="17">
        <v>0.33667910040153598</v>
      </c>
      <c r="R748" s="17">
        <v>0.36908430281160898</v>
      </c>
      <c r="S748" s="17"/>
      <c r="T748" s="17">
        <v>0.38344551386285802</v>
      </c>
      <c r="U748" s="17">
        <v>0.38478992153923097</v>
      </c>
      <c r="V748" s="17">
        <v>0.35244167843681501</v>
      </c>
      <c r="W748" s="17">
        <v>0.33824781723710501</v>
      </c>
      <c r="X748" s="17"/>
      <c r="Y748" s="17">
        <v>0.30224278099998803</v>
      </c>
      <c r="Z748" s="17">
        <v>0.236773987829105</v>
      </c>
      <c r="AA748" s="17">
        <v>0.30917305903067099</v>
      </c>
      <c r="AB748" s="17">
        <v>0.37076029694260998</v>
      </c>
      <c r="AC748" s="17">
        <v>0.41973157433275299</v>
      </c>
      <c r="AD748" s="17">
        <v>0.52143224600731397</v>
      </c>
      <c r="AE748" s="17"/>
      <c r="AF748" s="17">
        <v>0.50826581379977498</v>
      </c>
      <c r="AG748" s="17">
        <v>0.41590505473234202</v>
      </c>
      <c r="AH748" s="17">
        <v>0.322024918032914</v>
      </c>
      <c r="AI748" s="17"/>
      <c r="AJ748" s="17">
        <v>0.32170940070378601</v>
      </c>
      <c r="AK748" s="17">
        <v>0.32106969180845502</v>
      </c>
      <c r="AL748" s="17">
        <v>0.44285891870358901</v>
      </c>
      <c r="AM748" s="17"/>
      <c r="AN748" s="17">
        <v>0.36933163881881598</v>
      </c>
      <c r="AO748" s="17">
        <v>0.39457088049473399</v>
      </c>
      <c r="AP748" s="17">
        <v>0.42389550450785102</v>
      </c>
      <c r="AQ748" s="17">
        <v>0.32914339091602102</v>
      </c>
      <c r="AR748" s="17"/>
      <c r="AS748" s="17">
        <v>0.41240579858868598</v>
      </c>
      <c r="AT748" s="17">
        <v>0.43776700379226202</v>
      </c>
    </row>
    <row r="749" spans="2:46" x14ac:dyDescent="0.5">
      <c r="B749" t="s">
        <v>364</v>
      </c>
      <c r="C749" s="17">
        <v>6.6616809972802601E-2</v>
      </c>
      <c r="D749" s="17">
        <v>6.3733641787999798E-2</v>
      </c>
      <c r="E749" s="17">
        <v>6.9820230657138396E-2</v>
      </c>
      <c r="F749" s="17"/>
      <c r="G749" s="17">
        <v>6.41565040562454E-2</v>
      </c>
      <c r="H749" s="17">
        <v>7.2662970522557296E-2</v>
      </c>
      <c r="I749" s="17">
        <v>4.3848571323227697E-2</v>
      </c>
      <c r="J749" s="17">
        <v>6.6944631444556202E-2</v>
      </c>
      <c r="K749" s="17">
        <v>8.5452262372925705E-2</v>
      </c>
      <c r="L749" s="17">
        <v>7.1572294723402902E-2</v>
      </c>
      <c r="M749" s="17">
        <v>4.84179951388366E-2</v>
      </c>
      <c r="N749" s="17">
        <v>8.4277529955504901E-2</v>
      </c>
      <c r="O749" s="17">
        <v>6.9456285358405506E-2</v>
      </c>
      <c r="P749" s="17">
        <v>8.4790894385445695E-2</v>
      </c>
      <c r="Q749" s="17">
        <v>5.4969662961831402E-2</v>
      </c>
      <c r="R749" s="17">
        <v>3.2048928905903003E-2</v>
      </c>
      <c r="S749" s="17"/>
      <c r="T749" s="17">
        <v>6.6883630552892107E-2</v>
      </c>
      <c r="U749" s="17">
        <v>6.3189902625282304E-2</v>
      </c>
      <c r="V749" s="17">
        <v>5.6250257816546301E-2</v>
      </c>
      <c r="W749" s="17">
        <v>7.8973508588702404E-2</v>
      </c>
      <c r="X749" s="17"/>
      <c r="Y749" s="17">
        <v>9.3544401977017494E-2</v>
      </c>
      <c r="Z749" s="17">
        <v>5.4240892107101701E-2</v>
      </c>
      <c r="AA749" s="17">
        <v>4.4875545145532797E-2</v>
      </c>
      <c r="AB749" s="17">
        <v>4.82297649404968E-2</v>
      </c>
      <c r="AC749" s="17">
        <v>7.8033730246242702E-2</v>
      </c>
      <c r="AD749" s="17">
        <v>8.3815567996599602E-2</v>
      </c>
      <c r="AE749" s="17"/>
      <c r="AF749" s="17">
        <v>8.9112974448643301E-2</v>
      </c>
      <c r="AG749" s="17">
        <v>0.11225957786158999</v>
      </c>
      <c r="AH749" s="17">
        <v>5.7253240207306599E-2</v>
      </c>
      <c r="AI749" s="17"/>
      <c r="AJ749" s="17">
        <v>4.4221714304306499E-2</v>
      </c>
      <c r="AK749" s="17">
        <v>8.3295965142126699E-2</v>
      </c>
      <c r="AL749" s="17">
        <v>8.6374725168735303E-2</v>
      </c>
      <c r="AM749" s="17"/>
      <c r="AN749" s="17">
        <v>5.01288876384147E-2</v>
      </c>
      <c r="AO749" s="17">
        <v>0.108041563277846</v>
      </c>
      <c r="AP749" s="17">
        <v>6.7280222891488495E-2</v>
      </c>
      <c r="AQ749" s="17">
        <v>8.4640550671688505E-2</v>
      </c>
      <c r="AR749" s="17"/>
      <c r="AS749" s="17">
        <v>7.3731957036610798E-2</v>
      </c>
      <c r="AT749" s="17">
        <v>9.1251302516093993E-2</v>
      </c>
    </row>
    <row r="750" spans="2:46" x14ac:dyDescent="0.5">
      <c r="B750" t="s">
        <v>365</v>
      </c>
      <c r="C750" s="17">
        <v>1.4622995425821499E-2</v>
      </c>
      <c r="D750" s="17">
        <v>1.7603025574713702E-2</v>
      </c>
      <c r="E750" s="17">
        <v>1.1805473809742799E-2</v>
      </c>
      <c r="F750" s="17"/>
      <c r="G750" s="17">
        <v>1.9100930751007199E-2</v>
      </c>
      <c r="H750" s="17">
        <v>1.2330373657836799E-2</v>
      </c>
      <c r="I750" s="17">
        <v>7.9572069674027808E-3</v>
      </c>
      <c r="J750" s="17">
        <v>3.7691250751580299E-3</v>
      </c>
      <c r="K750" s="17">
        <v>1.8549643498490299E-2</v>
      </c>
      <c r="L750" s="17">
        <v>7.5606469982175996E-3</v>
      </c>
      <c r="M750" s="17">
        <v>1.22109322357692E-2</v>
      </c>
      <c r="N750" s="17">
        <v>3.2015923521505299E-2</v>
      </c>
      <c r="O750" s="17">
        <v>1.74402971057202E-2</v>
      </c>
      <c r="P750" s="17">
        <v>2.2232327885521899E-2</v>
      </c>
      <c r="Q750" s="17">
        <v>1.7774896091249801E-2</v>
      </c>
      <c r="R750" s="17">
        <v>1.0684255980868E-2</v>
      </c>
      <c r="S750" s="17"/>
      <c r="T750" s="17">
        <v>1.0487980562898199E-2</v>
      </c>
      <c r="U750" s="17">
        <v>1.1130695831442199E-2</v>
      </c>
      <c r="V750" s="17">
        <v>1.78720362616108E-2</v>
      </c>
      <c r="W750" s="17">
        <v>2.01872639852619E-2</v>
      </c>
      <c r="X750" s="17"/>
      <c r="Y750" s="17">
        <v>2.04850765576211E-2</v>
      </c>
      <c r="Z750" s="17">
        <v>1.1479776792261E-2</v>
      </c>
      <c r="AA750" s="17">
        <v>7.7890487906191004E-3</v>
      </c>
      <c r="AB750" s="17">
        <v>1.5466083779373901E-2</v>
      </c>
      <c r="AC750" s="17">
        <v>3.0021110419506801E-2</v>
      </c>
      <c r="AD750" s="17">
        <v>7.8522595702185307E-3</v>
      </c>
      <c r="AE750" s="17"/>
      <c r="AF750" s="17">
        <v>1.2170330724183101E-2</v>
      </c>
      <c r="AG750" s="17">
        <v>6.9100320589378997E-3</v>
      </c>
      <c r="AH750" s="17">
        <v>1.58150180302686E-2</v>
      </c>
      <c r="AI750" s="17"/>
      <c r="AJ750" s="17">
        <v>1.51455292617148E-2</v>
      </c>
      <c r="AK750" s="17">
        <v>1.72131001828057E-2</v>
      </c>
      <c r="AL750" s="17">
        <v>1.2741038607755901E-2</v>
      </c>
      <c r="AM750" s="17"/>
      <c r="AN750" s="17">
        <v>8.7942741674364201E-3</v>
      </c>
      <c r="AO750" s="17">
        <v>2.2945962959737901E-2</v>
      </c>
      <c r="AP750" s="17">
        <v>8.2607525322931207E-3</v>
      </c>
      <c r="AQ750" s="17">
        <v>2.6729027200411301E-2</v>
      </c>
      <c r="AR750" s="17"/>
      <c r="AS750" s="17">
        <v>1.34002757445453E-2</v>
      </c>
      <c r="AT750" s="17">
        <v>1.97110763262619E-2</v>
      </c>
    </row>
    <row r="751" spans="2:46" x14ac:dyDescent="0.5">
      <c r="B751" t="s">
        <v>73</v>
      </c>
      <c r="C751" s="17">
        <v>0.105463998506726</v>
      </c>
      <c r="D751" s="17">
        <v>7.7823143882623194E-2</v>
      </c>
      <c r="E751" s="17">
        <v>0.131759492159748</v>
      </c>
      <c r="F751" s="17"/>
      <c r="G751" s="17">
        <v>9.6208715716396401E-2</v>
      </c>
      <c r="H751" s="17">
        <v>0.10620124812135801</v>
      </c>
      <c r="I751" s="17">
        <v>0.11032826983526201</v>
      </c>
      <c r="J751" s="17">
        <v>0.1049884800559</v>
      </c>
      <c r="K751" s="17">
        <v>7.5426365171941304E-2</v>
      </c>
      <c r="L751" s="17">
        <v>8.6860281317724303E-2</v>
      </c>
      <c r="M751" s="17">
        <v>0.122039867067015</v>
      </c>
      <c r="N751" s="17">
        <v>0.15523170184909499</v>
      </c>
      <c r="O751" s="17">
        <v>0.10055460588638</v>
      </c>
      <c r="P751" s="17">
        <v>0.13803539369628801</v>
      </c>
      <c r="Q751" s="17">
        <v>9.5675447420024706E-2</v>
      </c>
      <c r="R751" s="17">
        <v>8.5650054793711697E-2</v>
      </c>
      <c r="S751" s="17"/>
      <c r="T751" s="17">
        <v>6.5109443526610106E-2</v>
      </c>
      <c r="U751" s="17">
        <v>0.101948254570316</v>
      </c>
      <c r="V751" s="17">
        <v>0.11089622376130499</v>
      </c>
      <c r="W751" s="17">
        <v>0.14499870939381199</v>
      </c>
      <c r="X751" s="17"/>
      <c r="Y751" s="17">
        <v>0.13723479440463501</v>
      </c>
      <c r="Z751" s="17">
        <v>0.115882187898946</v>
      </c>
      <c r="AA751" s="17">
        <v>0.116795886662344</v>
      </c>
      <c r="AB751" s="17">
        <v>0.10434246596207999</v>
      </c>
      <c r="AC751" s="17">
        <v>8.8917709482201804E-2</v>
      </c>
      <c r="AD751" s="17">
        <v>7.8612678953704496E-2</v>
      </c>
      <c r="AE751" s="17"/>
      <c r="AF751" s="17">
        <v>7.72031637443754E-2</v>
      </c>
      <c r="AG751" s="17">
        <v>0.100393047151184</v>
      </c>
      <c r="AH751" s="17">
        <v>0.113958231137715</v>
      </c>
      <c r="AI751" s="17"/>
      <c r="AJ751" s="17">
        <v>7.6603437239492506E-2</v>
      </c>
      <c r="AK751" s="17">
        <v>0.12946579172802899</v>
      </c>
      <c r="AL751" s="17">
        <v>0.129730144561536</v>
      </c>
      <c r="AM751" s="17"/>
      <c r="AN751" s="17">
        <v>8.5214300162756801E-2</v>
      </c>
      <c r="AO751" s="17">
        <v>8.64849847074773E-2</v>
      </c>
      <c r="AP751" s="17">
        <v>4.0989548517081101E-2</v>
      </c>
      <c r="AQ751" s="17">
        <v>0.15633579717285301</v>
      </c>
      <c r="AR751" s="17"/>
      <c r="AS751" s="17">
        <v>4.7729835465899297E-2</v>
      </c>
      <c r="AT751" s="17">
        <v>9.5636208463043798E-2</v>
      </c>
    </row>
    <row r="752" spans="2:46" x14ac:dyDescent="0.5">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row>
    <row r="753" spans="2:46" x14ac:dyDescent="0.5">
      <c r="B753" s="6" t="s">
        <v>372</v>
      </c>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row>
    <row r="754" spans="2:46" x14ac:dyDescent="0.5">
      <c r="B754" s="24" t="s">
        <v>64</v>
      </c>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row>
    <row r="755" spans="2:46" x14ac:dyDescent="0.5">
      <c r="B755" t="s">
        <v>335</v>
      </c>
      <c r="C755" s="17">
        <v>0.29046221580681503</v>
      </c>
      <c r="D755" s="17">
        <v>0.30254958036969198</v>
      </c>
      <c r="E755" s="17">
        <v>0.276398908719171</v>
      </c>
      <c r="F755" s="17"/>
      <c r="G755" s="17">
        <v>0.36397112629045397</v>
      </c>
      <c r="H755" s="17">
        <v>0.26352031820939098</v>
      </c>
      <c r="I755" s="17">
        <v>0.19534784648933701</v>
      </c>
      <c r="J755" s="17">
        <v>0.22286996132193199</v>
      </c>
      <c r="K755" s="17">
        <v>0.32383931901516899</v>
      </c>
      <c r="L755" s="17">
        <v>0.31297338744092301</v>
      </c>
      <c r="M755" s="17">
        <v>0.19306043482819199</v>
      </c>
      <c r="N755" s="17">
        <v>0.27357882604059802</v>
      </c>
      <c r="O755" s="17">
        <v>0.37106507630837399</v>
      </c>
      <c r="P755" s="17">
        <v>0.30387954054301197</v>
      </c>
      <c r="Q755" s="17">
        <v>0.35032471414465099</v>
      </c>
      <c r="R755" s="17">
        <v>0.220686571056775</v>
      </c>
      <c r="S755" s="17"/>
      <c r="T755" s="17">
        <v>0.30961578894691899</v>
      </c>
      <c r="U755" s="17">
        <v>0.30509240394681297</v>
      </c>
      <c r="V755" s="17">
        <v>0.277243637046729</v>
      </c>
      <c r="W755" s="17">
        <v>0.27025650094206299</v>
      </c>
      <c r="X755" s="17"/>
      <c r="Y755" s="17">
        <v>0.36228073038722702</v>
      </c>
      <c r="Z755" s="17">
        <v>0.34352510737740199</v>
      </c>
      <c r="AA755" s="17">
        <v>0.346535624811601</v>
      </c>
      <c r="AB755" s="17">
        <v>0.300460276165052</v>
      </c>
      <c r="AC755" s="17">
        <v>0.24145588714390401</v>
      </c>
      <c r="AD755" s="17">
        <v>0.178445544757146</v>
      </c>
      <c r="AE755" s="17"/>
      <c r="AF755" s="17">
        <v>0.19043409710363501</v>
      </c>
      <c r="AG755" s="17">
        <v>0.160221473705356</v>
      </c>
      <c r="AH755" s="17">
        <v>0.32754983751958899</v>
      </c>
      <c r="AI755" s="17"/>
      <c r="AJ755" s="17">
        <v>0.33393495546699797</v>
      </c>
      <c r="AK755" s="17">
        <v>0.280142055345171</v>
      </c>
      <c r="AL755" s="17">
        <v>0.24158869625669499</v>
      </c>
      <c r="AM755" s="17"/>
      <c r="AN755" s="17">
        <v>0.30759879408548901</v>
      </c>
      <c r="AO755" s="17">
        <v>0.25511667232871799</v>
      </c>
      <c r="AP755" s="17">
        <v>0.27871408797518199</v>
      </c>
      <c r="AQ755" s="17">
        <v>0.29988059830932001</v>
      </c>
      <c r="AR755" s="17"/>
      <c r="AS755" s="17">
        <v>0.46212323696709301</v>
      </c>
      <c r="AT755" s="17">
        <v>5.7824220225202602E-2</v>
      </c>
    </row>
    <row r="756" spans="2:46" x14ac:dyDescent="0.5">
      <c r="B756" t="s">
        <v>336</v>
      </c>
      <c r="C756" s="17">
        <v>0.168948723697007</v>
      </c>
      <c r="D756" s="17">
        <v>0.185617547128482</v>
      </c>
      <c r="E756" s="17">
        <v>0.153704151820268</v>
      </c>
      <c r="F756" s="17"/>
      <c r="G756" s="17">
        <v>0.15970551079166001</v>
      </c>
      <c r="H756" s="17">
        <v>0.18453831396268799</v>
      </c>
      <c r="I756" s="17">
        <v>0.19046799380985499</v>
      </c>
      <c r="J756" s="17">
        <v>0.23852876510478499</v>
      </c>
      <c r="K756" s="17">
        <v>0.21183175561454801</v>
      </c>
      <c r="L756" s="17">
        <v>0.187138043145295</v>
      </c>
      <c r="M756" s="17">
        <v>0.13809094321489099</v>
      </c>
      <c r="N756" s="17">
        <v>0.154884988614542</v>
      </c>
      <c r="O756" s="17">
        <v>0.145549698331676</v>
      </c>
      <c r="P756" s="17">
        <v>9.8170244740144602E-2</v>
      </c>
      <c r="Q756" s="17">
        <v>0.159712154055315</v>
      </c>
      <c r="R756" s="17">
        <v>0.13842080146217101</v>
      </c>
      <c r="S756" s="17"/>
      <c r="T756" s="17">
        <v>0.19490453086394799</v>
      </c>
      <c r="U756" s="17">
        <v>0.158641174563832</v>
      </c>
      <c r="V756" s="17">
        <v>0.17452122094383399</v>
      </c>
      <c r="W756" s="17">
        <v>0.14934205527455999</v>
      </c>
      <c r="X756" s="17"/>
      <c r="Y756" s="17">
        <v>0.176127394460598</v>
      </c>
      <c r="Z756" s="17">
        <v>0.166825451104026</v>
      </c>
      <c r="AA756" s="17">
        <v>0.133976594546349</v>
      </c>
      <c r="AB756" s="17">
        <v>0.13981288647548401</v>
      </c>
      <c r="AC756" s="17">
        <v>0.14956327204695699</v>
      </c>
      <c r="AD756" s="17">
        <v>0.23106313667929201</v>
      </c>
      <c r="AE756" s="17"/>
      <c r="AF756" s="17">
        <v>0.21898387489995599</v>
      </c>
      <c r="AG756" s="17">
        <v>0.20908114532158101</v>
      </c>
      <c r="AH756" s="17">
        <v>0.15196152452471401</v>
      </c>
      <c r="AI756" s="17"/>
      <c r="AJ756" s="17">
        <v>0.166097857072914</v>
      </c>
      <c r="AK756" s="17">
        <v>0.17129929015392401</v>
      </c>
      <c r="AL756" s="17">
        <v>0.17135545548534301</v>
      </c>
      <c r="AM756" s="17"/>
      <c r="AN756" s="17">
        <v>0.16602402819489701</v>
      </c>
      <c r="AO756" s="17">
        <v>0.230087226888153</v>
      </c>
      <c r="AP756" s="17">
        <v>0.205788285584874</v>
      </c>
      <c r="AQ756" s="17">
        <v>0.137574226538868</v>
      </c>
      <c r="AR756" s="17"/>
      <c r="AS756" s="17">
        <v>0.135428417097436</v>
      </c>
      <c r="AT756" s="17">
        <v>0.10384423095077</v>
      </c>
    </row>
    <row r="757" spans="2:46" x14ac:dyDescent="0.5">
      <c r="B757" t="s">
        <v>369</v>
      </c>
      <c r="C757" s="17">
        <v>0.196865309846844</v>
      </c>
      <c r="D757" s="17">
        <v>0.21233884801182601</v>
      </c>
      <c r="E757" s="17">
        <v>0.18229986463463699</v>
      </c>
      <c r="F757" s="17"/>
      <c r="G757" s="17">
        <v>0.187278265799523</v>
      </c>
      <c r="H757" s="17">
        <v>0.20011017243304699</v>
      </c>
      <c r="I757" s="17">
        <v>0.19967138615150601</v>
      </c>
      <c r="J757" s="17">
        <v>0.21093308080008</v>
      </c>
      <c r="K757" s="17">
        <v>0.14933178174828601</v>
      </c>
      <c r="L757" s="17">
        <v>0.197530613063194</v>
      </c>
      <c r="M757" s="17">
        <v>0.30665369435367001</v>
      </c>
      <c r="N757" s="17">
        <v>0.147657499973922</v>
      </c>
      <c r="O757" s="17">
        <v>0.16527223782554001</v>
      </c>
      <c r="P757" s="17">
        <v>0.20304411396048799</v>
      </c>
      <c r="Q757" s="17">
        <v>0.16717442289791901</v>
      </c>
      <c r="R757" s="17">
        <v>0.207164972843525</v>
      </c>
      <c r="S757" s="17"/>
      <c r="T757" s="17">
        <v>0.207773840549693</v>
      </c>
      <c r="U757" s="17">
        <v>0.196882496376004</v>
      </c>
      <c r="V757" s="17">
        <v>0.196437918472226</v>
      </c>
      <c r="W757" s="17">
        <v>0.185832129892014</v>
      </c>
      <c r="X757" s="17"/>
      <c r="Y757" s="17">
        <v>0.17735764799456799</v>
      </c>
      <c r="Z757" s="17">
        <v>0.15449789050773899</v>
      </c>
      <c r="AA757" s="17">
        <v>0.19774906491837799</v>
      </c>
      <c r="AB757" s="17">
        <v>0.17392901193714</v>
      </c>
      <c r="AC757" s="17">
        <v>0.246750689743862</v>
      </c>
      <c r="AD757" s="17">
        <v>0.22887715355962299</v>
      </c>
      <c r="AE757" s="17"/>
      <c r="AF757" s="17">
        <v>0.23129832382677401</v>
      </c>
      <c r="AG757" s="17">
        <v>0.254304874905801</v>
      </c>
      <c r="AH757" s="17">
        <v>0.18331012814580699</v>
      </c>
      <c r="AI757" s="17"/>
      <c r="AJ757" s="17">
        <v>0.18963340321757999</v>
      </c>
      <c r="AK757" s="17">
        <v>0.20343574833386299</v>
      </c>
      <c r="AL757" s="17">
        <v>0.20268073876617501</v>
      </c>
      <c r="AM757" s="17"/>
      <c r="AN757" s="17">
        <v>0.194780291184802</v>
      </c>
      <c r="AO757" s="17">
        <v>0.268961996999666</v>
      </c>
      <c r="AP757" s="17">
        <v>0.21914151716511401</v>
      </c>
      <c r="AQ757" s="17">
        <v>0.17090656495572601</v>
      </c>
      <c r="AR757" s="17"/>
      <c r="AS757" s="17">
        <v>0.18340015677686999</v>
      </c>
      <c r="AT757" s="17">
        <v>0.24508929380400299</v>
      </c>
    </row>
    <row r="758" spans="2:46" x14ac:dyDescent="0.5">
      <c r="B758" t="s">
        <v>370</v>
      </c>
      <c r="C758" s="17">
        <v>0.20143400001238501</v>
      </c>
      <c r="D758" s="17">
        <v>0.18777361786581401</v>
      </c>
      <c r="E758" s="17">
        <v>0.21531208567951199</v>
      </c>
      <c r="F758" s="17"/>
      <c r="G758" s="17">
        <v>0.163022043372718</v>
      </c>
      <c r="H758" s="17">
        <v>0.18977714595182199</v>
      </c>
      <c r="I758" s="17">
        <v>0.23068069229034599</v>
      </c>
      <c r="J758" s="17">
        <v>0.21610385825779099</v>
      </c>
      <c r="K758" s="17">
        <v>0.172999708308189</v>
      </c>
      <c r="L758" s="17">
        <v>0.20956996890219401</v>
      </c>
      <c r="M758" s="17">
        <v>0.18926476082396201</v>
      </c>
      <c r="N758" s="17">
        <v>0.24492804404378901</v>
      </c>
      <c r="O758" s="17">
        <v>0.20377324610139599</v>
      </c>
      <c r="P758" s="17">
        <v>0.22733130690344999</v>
      </c>
      <c r="Q758" s="17">
        <v>0.198619471534069</v>
      </c>
      <c r="R758" s="17">
        <v>0.244204350498297</v>
      </c>
      <c r="S758" s="17"/>
      <c r="T758" s="17">
        <v>0.177758137144645</v>
      </c>
      <c r="U758" s="17">
        <v>0.198781996386278</v>
      </c>
      <c r="V758" s="17">
        <v>0.20943609914276301</v>
      </c>
      <c r="W758" s="17">
        <v>0.21771354265798901</v>
      </c>
      <c r="X758" s="17"/>
      <c r="Y758" s="17">
        <v>0.15029097702543001</v>
      </c>
      <c r="Z758" s="17">
        <v>0.17053598436298301</v>
      </c>
      <c r="AA758" s="17">
        <v>0.162799176473401</v>
      </c>
      <c r="AB758" s="17">
        <v>0.242850762750282</v>
      </c>
      <c r="AC758" s="17">
        <v>0.233133874513442</v>
      </c>
      <c r="AD758" s="17">
        <v>0.23726730658897599</v>
      </c>
      <c r="AE758" s="17"/>
      <c r="AF758" s="17">
        <v>0.23864368932698499</v>
      </c>
      <c r="AG758" s="17">
        <v>0.234151613575412</v>
      </c>
      <c r="AH758" s="17">
        <v>0.18862148339106299</v>
      </c>
      <c r="AI758" s="17"/>
      <c r="AJ758" s="17">
        <v>0.191251931802742</v>
      </c>
      <c r="AK758" s="17">
        <v>0.176452892680906</v>
      </c>
      <c r="AL758" s="17">
        <v>0.22594855046645199</v>
      </c>
      <c r="AM758" s="17"/>
      <c r="AN758" s="17">
        <v>0.199732278086374</v>
      </c>
      <c r="AO758" s="17">
        <v>0.18338027145182401</v>
      </c>
      <c r="AP758" s="17">
        <v>0.20750266277722201</v>
      </c>
      <c r="AQ758" s="17">
        <v>0.203250187408862</v>
      </c>
      <c r="AR758" s="17"/>
      <c r="AS758" s="17">
        <v>0.11835737928463599</v>
      </c>
      <c r="AT758" s="17">
        <v>0.34884911083376302</v>
      </c>
    </row>
    <row r="759" spans="2:46" x14ac:dyDescent="0.5">
      <c r="B759" t="s">
        <v>73</v>
      </c>
      <c r="C759" s="17">
        <v>0.14228975063694899</v>
      </c>
      <c r="D759" s="17">
        <v>0.111720406624186</v>
      </c>
      <c r="E759" s="17">
        <v>0.17228498914641099</v>
      </c>
      <c r="F759" s="17"/>
      <c r="G759" s="17">
        <v>0.12602305374564499</v>
      </c>
      <c r="H759" s="17">
        <v>0.16205404944305199</v>
      </c>
      <c r="I759" s="17">
        <v>0.183832081258956</v>
      </c>
      <c r="J759" s="17">
        <v>0.11156433451541101</v>
      </c>
      <c r="K759" s="17">
        <v>0.14199743531380801</v>
      </c>
      <c r="L759" s="17">
        <v>9.2787987448394602E-2</v>
      </c>
      <c r="M759" s="17">
        <v>0.17293016677928499</v>
      </c>
      <c r="N759" s="17">
        <v>0.178950641327149</v>
      </c>
      <c r="O759" s="17">
        <v>0.11433974143301399</v>
      </c>
      <c r="P759" s="17">
        <v>0.167574793852905</v>
      </c>
      <c r="Q759" s="17">
        <v>0.124169237368045</v>
      </c>
      <c r="R759" s="17">
        <v>0.18952330413923099</v>
      </c>
      <c r="S759" s="17"/>
      <c r="T759" s="17">
        <v>0.109947702494797</v>
      </c>
      <c r="U759" s="17">
        <v>0.140601928727073</v>
      </c>
      <c r="V759" s="17">
        <v>0.14236112439444801</v>
      </c>
      <c r="W759" s="17">
        <v>0.17685577123337401</v>
      </c>
      <c r="X759" s="17"/>
      <c r="Y759" s="17">
        <v>0.13394325013217701</v>
      </c>
      <c r="Z759" s="17">
        <v>0.16461556664784999</v>
      </c>
      <c r="AA759" s="17">
        <v>0.15893953925027099</v>
      </c>
      <c r="AB759" s="17">
        <v>0.14294706267204299</v>
      </c>
      <c r="AC759" s="17">
        <v>0.129096276551835</v>
      </c>
      <c r="AD759" s="17">
        <v>0.124346858414963</v>
      </c>
      <c r="AE759" s="17"/>
      <c r="AF759" s="17">
        <v>0.12064001484265099</v>
      </c>
      <c r="AG759" s="17">
        <v>0.14224089249185001</v>
      </c>
      <c r="AH759" s="17">
        <v>0.14855702641882701</v>
      </c>
      <c r="AI759" s="17"/>
      <c r="AJ759" s="17">
        <v>0.119081852439766</v>
      </c>
      <c r="AK759" s="17">
        <v>0.168670013486137</v>
      </c>
      <c r="AL759" s="17">
        <v>0.15842655902533401</v>
      </c>
      <c r="AM759" s="17"/>
      <c r="AN759" s="17">
        <v>0.131864608448439</v>
      </c>
      <c r="AO759" s="17">
        <v>6.2453832331638003E-2</v>
      </c>
      <c r="AP759" s="17">
        <v>8.8853446497608096E-2</v>
      </c>
      <c r="AQ759" s="17">
        <v>0.18838842278722401</v>
      </c>
      <c r="AR759" s="17"/>
      <c r="AS759" s="17">
        <v>0.100690809873965</v>
      </c>
      <c r="AT759" s="17">
        <v>0.24439314418626201</v>
      </c>
    </row>
    <row r="760" spans="2:46" x14ac:dyDescent="0.5">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row>
    <row r="761" spans="2:46" x14ac:dyDescent="0.5">
      <c r="B761" s="6" t="s">
        <v>373</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row>
    <row r="762" spans="2:46" x14ac:dyDescent="0.5">
      <c r="B762" s="24" t="s">
        <v>64</v>
      </c>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row>
    <row r="763" spans="2:46" x14ac:dyDescent="0.5">
      <c r="B763" t="s">
        <v>335</v>
      </c>
      <c r="C763" s="17">
        <v>0.246327990012075</v>
      </c>
      <c r="D763" s="17">
        <v>0.272533988844611</v>
      </c>
      <c r="E763" s="17">
        <v>0.21889348734978101</v>
      </c>
      <c r="F763" s="17"/>
      <c r="G763" s="17">
        <v>0.27928279700465403</v>
      </c>
      <c r="H763" s="17">
        <v>0.235014297096412</v>
      </c>
      <c r="I763" s="17">
        <v>0.20745922378463999</v>
      </c>
      <c r="J763" s="17">
        <v>0.21140271303609601</v>
      </c>
      <c r="K763" s="17">
        <v>0.236063594237857</v>
      </c>
      <c r="L763" s="17">
        <v>0.26778325633120098</v>
      </c>
      <c r="M763" s="17">
        <v>0.21306581431146199</v>
      </c>
      <c r="N763" s="17">
        <v>0.226621735483648</v>
      </c>
      <c r="O763" s="17">
        <v>0.32734866985202998</v>
      </c>
      <c r="P763" s="17">
        <v>0.22267540161549301</v>
      </c>
      <c r="Q763" s="17">
        <v>0.27627733244042801</v>
      </c>
      <c r="R763" s="17">
        <v>0.14745091786616299</v>
      </c>
      <c r="S763" s="17"/>
      <c r="T763" s="17">
        <v>0.27211449195626702</v>
      </c>
      <c r="U763" s="17">
        <v>0.241435015370117</v>
      </c>
      <c r="V763" s="17">
        <v>0.24093758486030001</v>
      </c>
      <c r="W763" s="17">
        <v>0.23136688335832201</v>
      </c>
      <c r="X763" s="17"/>
      <c r="Y763" s="17">
        <v>0.28699966624352302</v>
      </c>
      <c r="Z763" s="17">
        <v>0.280224215599093</v>
      </c>
      <c r="AA763" s="17">
        <v>0.320274201674351</v>
      </c>
      <c r="AB763" s="17">
        <v>0.26427851282005499</v>
      </c>
      <c r="AC763" s="17">
        <v>0.21087663710332799</v>
      </c>
      <c r="AD763" s="17">
        <v>0.140555871367084</v>
      </c>
      <c r="AE763" s="17"/>
      <c r="AF763" s="17">
        <v>0.147323063501069</v>
      </c>
      <c r="AG763" s="17">
        <v>0.20124544876438699</v>
      </c>
      <c r="AH763" s="17">
        <v>0.27779387198734801</v>
      </c>
      <c r="AI763" s="17"/>
      <c r="AJ763" s="17">
        <v>0.297925428750628</v>
      </c>
      <c r="AK763" s="17">
        <v>0.21815120490838</v>
      </c>
      <c r="AL763" s="17">
        <v>0.195917162868922</v>
      </c>
      <c r="AM763" s="17"/>
      <c r="AN763" s="17">
        <v>0.25671104742654099</v>
      </c>
      <c r="AO763" s="17">
        <v>0.23171295027833699</v>
      </c>
      <c r="AP763" s="17">
        <v>0.26832453331871903</v>
      </c>
      <c r="AQ763" s="17">
        <v>0.23849651619980999</v>
      </c>
      <c r="AR763" s="17"/>
      <c r="AS763" s="17">
        <v>0.42600683158803798</v>
      </c>
      <c r="AT763" s="17">
        <v>4.4699448883530099E-2</v>
      </c>
    </row>
    <row r="764" spans="2:46" x14ac:dyDescent="0.5">
      <c r="B764" t="s">
        <v>336</v>
      </c>
      <c r="C764" s="17">
        <v>0.21694254117006401</v>
      </c>
      <c r="D764" s="17">
        <v>0.23847864270945199</v>
      </c>
      <c r="E764" s="17">
        <v>0.19723865477682401</v>
      </c>
      <c r="F764" s="17"/>
      <c r="G764" s="17">
        <v>0.232400935074209</v>
      </c>
      <c r="H764" s="17">
        <v>0.19868604823501701</v>
      </c>
      <c r="I764" s="17">
        <v>0.170600065836436</v>
      </c>
      <c r="J764" s="17">
        <v>0.241956437306487</v>
      </c>
      <c r="K764" s="17">
        <v>0.29961122928175299</v>
      </c>
      <c r="L764" s="17">
        <v>0.251746519951206</v>
      </c>
      <c r="M764" s="17">
        <v>0.171061359555535</v>
      </c>
      <c r="N764" s="17">
        <v>0.249182783077876</v>
      </c>
      <c r="O764" s="17">
        <v>0.18200527695391799</v>
      </c>
      <c r="P764" s="17">
        <v>0.17212466864800099</v>
      </c>
      <c r="Q764" s="17">
        <v>0.28569089269838499</v>
      </c>
      <c r="R764" s="17">
        <v>0.20214223891476199</v>
      </c>
      <c r="S764" s="17"/>
      <c r="T764" s="17">
        <v>0.25993822961951302</v>
      </c>
      <c r="U764" s="17">
        <v>0.20818122268723199</v>
      </c>
      <c r="V764" s="17">
        <v>0.209520554434417</v>
      </c>
      <c r="W764" s="17">
        <v>0.18833240394776801</v>
      </c>
      <c r="X764" s="17"/>
      <c r="Y764" s="17">
        <v>0.24033690030006399</v>
      </c>
      <c r="Z764" s="17">
        <v>0.232330533851413</v>
      </c>
      <c r="AA764" s="17">
        <v>0.18859797346704901</v>
      </c>
      <c r="AB764" s="17">
        <v>0.152687322014573</v>
      </c>
      <c r="AC764" s="17">
        <v>0.221603812882951</v>
      </c>
      <c r="AD764" s="17">
        <v>0.26095434390532102</v>
      </c>
      <c r="AE764" s="17"/>
      <c r="AF764" s="17">
        <v>0.25527076488831901</v>
      </c>
      <c r="AG764" s="17">
        <v>0.262502611846054</v>
      </c>
      <c r="AH764" s="17">
        <v>0.203003232489925</v>
      </c>
      <c r="AI764" s="17"/>
      <c r="AJ764" s="17">
        <v>0.21459874840316201</v>
      </c>
      <c r="AK764" s="17">
        <v>0.220838950027543</v>
      </c>
      <c r="AL764" s="17">
        <v>0.217984505187652</v>
      </c>
      <c r="AM764" s="17"/>
      <c r="AN764" s="17">
        <v>0.20692664260718799</v>
      </c>
      <c r="AO764" s="17">
        <v>0.25982028940614299</v>
      </c>
      <c r="AP764" s="17">
        <v>0.23950068273174099</v>
      </c>
      <c r="AQ764" s="17">
        <v>0.212527410132132</v>
      </c>
      <c r="AR764" s="17"/>
      <c r="AS764" s="17">
        <v>0.16597924075655099</v>
      </c>
      <c r="AT764" s="17">
        <v>0.12435867466793001</v>
      </c>
    </row>
    <row r="765" spans="2:46" x14ac:dyDescent="0.5">
      <c r="B765" t="s">
        <v>369</v>
      </c>
      <c r="C765" s="17">
        <v>0.193493899389138</v>
      </c>
      <c r="D765" s="17">
        <v>0.19891858274403801</v>
      </c>
      <c r="E765" s="17">
        <v>0.187428361645123</v>
      </c>
      <c r="F765" s="17"/>
      <c r="G765" s="17">
        <v>0.17962226371964801</v>
      </c>
      <c r="H765" s="17">
        <v>0.17837665185729901</v>
      </c>
      <c r="I765" s="17">
        <v>0.196065231815026</v>
      </c>
      <c r="J765" s="17">
        <v>0.208825847282335</v>
      </c>
      <c r="K765" s="17">
        <v>0.136671335624589</v>
      </c>
      <c r="L765" s="17">
        <v>0.192191195906144</v>
      </c>
      <c r="M765" s="17">
        <v>0.25394608368578703</v>
      </c>
      <c r="N765" s="17">
        <v>0.184080752408804</v>
      </c>
      <c r="O765" s="17">
        <v>0.181533950805743</v>
      </c>
      <c r="P765" s="17">
        <v>0.23589426901876301</v>
      </c>
      <c r="Q765" s="17">
        <v>0.150353480852225</v>
      </c>
      <c r="R765" s="17">
        <v>0.24807149324109701</v>
      </c>
      <c r="S765" s="17"/>
      <c r="T765" s="17">
        <v>0.18810503403581</v>
      </c>
      <c r="U765" s="17">
        <v>0.200112225572909</v>
      </c>
      <c r="V765" s="17">
        <v>0.21083328091758999</v>
      </c>
      <c r="W765" s="17">
        <v>0.180062692418714</v>
      </c>
      <c r="X765" s="17"/>
      <c r="Y765" s="17">
        <v>0.18889218054645401</v>
      </c>
      <c r="Z765" s="17">
        <v>0.174031472420457</v>
      </c>
      <c r="AA765" s="17">
        <v>0.16086708440351599</v>
      </c>
      <c r="AB765" s="17">
        <v>0.175683776555357</v>
      </c>
      <c r="AC765" s="17">
        <v>0.19580046044772401</v>
      </c>
      <c r="AD765" s="17">
        <v>0.25194780407938699</v>
      </c>
      <c r="AE765" s="17"/>
      <c r="AF765" s="17">
        <v>0.23824892632797201</v>
      </c>
      <c r="AG765" s="17">
        <v>0.182961628106312</v>
      </c>
      <c r="AH765" s="17">
        <v>0.18120297754227899</v>
      </c>
      <c r="AI765" s="17"/>
      <c r="AJ765" s="17">
        <v>0.18133080019226899</v>
      </c>
      <c r="AK765" s="17">
        <v>0.19203451923742099</v>
      </c>
      <c r="AL765" s="17">
        <v>0.20924127140761001</v>
      </c>
      <c r="AM765" s="17"/>
      <c r="AN765" s="17">
        <v>0.19727147393137601</v>
      </c>
      <c r="AO765" s="17">
        <v>0.224062645348543</v>
      </c>
      <c r="AP765" s="17">
        <v>0.20569227367102799</v>
      </c>
      <c r="AQ765" s="17">
        <v>0.18401800048540501</v>
      </c>
      <c r="AR765" s="17"/>
      <c r="AS765" s="17">
        <v>0.146858312699326</v>
      </c>
      <c r="AT765" s="17">
        <v>0.23690684263113301</v>
      </c>
    </row>
    <row r="766" spans="2:46" x14ac:dyDescent="0.5">
      <c r="B766" t="s">
        <v>370</v>
      </c>
      <c r="C766" s="17">
        <v>0.17915553230803299</v>
      </c>
      <c r="D766" s="17">
        <v>0.16146254789131301</v>
      </c>
      <c r="E766" s="17">
        <v>0.19745611484883199</v>
      </c>
      <c r="F766" s="17"/>
      <c r="G766" s="17">
        <v>0.14746422903558301</v>
      </c>
      <c r="H766" s="17">
        <v>0.211854918695456</v>
      </c>
      <c r="I766" s="17">
        <v>0.20067793115045399</v>
      </c>
      <c r="J766" s="17">
        <v>0.19631731174394301</v>
      </c>
      <c r="K766" s="17">
        <v>0.186919216966696</v>
      </c>
      <c r="L766" s="17">
        <v>0.16221168637205899</v>
      </c>
      <c r="M766" s="17">
        <v>0.16969574778497401</v>
      </c>
      <c r="N766" s="17">
        <v>0.161158717364356</v>
      </c>
      <c r="O766" s="17">
        <v>0.17467847995883901</v>
      </c>
      <c r="P766" s="17">
        <v>0.19866561267424701</v>
      </c>
      <c r="Q766" s="17">
        <v>0.14655407877533999</v>
      </c>
      <c r="R766" s="17">
        <v>0.17082875952062401</v>
      </c>
      <c r="S766" s="17"/>
      <c r="T766" s="17">
        <v>0.15676196230185299</v>
      </c>
      <c r="U766" s="17">
        <v>0.18256765601411401</v>
      </c>
      <c r="V766" s="17">
        <v>0.18410338592282</v>
      </c>
      <c r="W766" s="17">
        <v>0.19016490221011301</v>
      </c>
      <c r="X766" s="17"/>
      <c r="Y766" s="17">
        <v>0.16028961856537399</v>
      </c>
      <c r="Z766" s="17">
        <v>0.141001459110038</v>
      </c>
      <c r="AA766" s="17">
        <v>0.16736523645836099</v>
      </c>
      <c r="AB766" s="17">
        <v>0.220434421043949</v>
      </c>
      <c r="AC766" s="17">
        <v>0.22235213580924501</v>
      </c>
      <c r="AD766" s="17">
        <v>0.16998997789067399</v>
      </c>
      <c r="AE766" s="17"/>
      <c r="AF766" s="17">
        <v>0.17878506315088999</v>
      </c>
      <c r="AG766" s="17">
        <v>0.21061449780170299</v>
      </c>
      <c r="AH766" s="17">
        <v>0.17729532174582299</v>
      </c>
      <c r="AI766" s="17"/>
      <c r="AJ766" s="17">
        <v>0.173791137907401</v>
      </c>
      <c r="AK766" s="17">
        <v>0.182346224735914</v>
      </c>
      <c r="AL766" s="17">
        <v>0.18427195352915501</v>
      </c>
      <c r="AM766" s="17"/>
      <c r="AN766" s="17">
        <v>0.18224774369539201</v>
      </c>
      <c r="AO766" s="17">
        <v>0.164043464839745</v>
      </c>
      <c r="AP766" s="17">
        <v>0.167669137801571</v>
      </c>
      <c r="AQ766" s="17">
        <v>0.17973525737174501</v>
      </c>
      <c r="AR766" s="17"/>
      <c r="AS766" s="17">
        <v>0.148384641264457</v>
      </c>
      <c r="AT766" s="17">
        <v>0.28885540294009199</v>
      </c>
    </row>
    <row r="767" spans="2:46" x14ac:dyDescent="0.5">
      <c r="B767" t="s">
        <v>73</v>
      </c>
      <c r="C767" s="17">
        <v>0.164080037120691</v>
      </c>
      <c r="D767" s="17">
        <v>0.128606237810587</v>
      </c>
      <c r="E767" s="17">
        <v>0.19898338137943999</v>
      </c>
      <c r="F767" s="17"/>
      <c r="G767" s="17">
        <v>0.161229775165906</v>
      </c>
      <c r="H767" s="17">
        <v>0.17606808411581601</v>
      </c>
      <c r="I767" s="17">
        <v>0.225197547413444</v>
      </c>
      <c r="J767" s="17">
        <v>0.14149769063113801</v>
      </c>
      <c r="K767" s="17">
        <v>0.14073462388910599</v>
      </c>
      <c r="L767" s="17">
        <v>0.12606734143939</v>
      </c>
      <c r="M767" s="17">
        <v>0.192230994662241</v>
      </c>
      <c r="N767" s="17">
        <v>0.17895601166531599</v>
      </c>
      <c r="O767" s="17">
        <v>0.13443362242946999</v>
      </c>
      <c r="P767" s="17">
        <v>0.170640048043496</v>
      </c>
      <c r="Q767" s="17">
        <v>0.14112421523362301</v>
      </c>
      <c r="R767" s="17">
        <v>0.231506590457354</v>
      </c>
      <c r="S767" s="17"/>
      <c r="T767" s="17">
        <v>0.123080282086558</v>
      </c>
      <c r="U767" s="17">
        <v>0.167703880355629</v>
      </c>
      <c r="V767" s="17">
        <v>0.15460519386487201</v>
      </c>
      <c r="W767" s="17">
        <v>0.210073118065082</v>
      </c>
      <c r="X767" s="17"/>
      <c r="Y767" s="17">
        <v>0.12348163434458399</v>
      </c>
      <c r="Z767" s="17">
        <v>0.172412319019</v>
      </c>
      <c r="AA767" s="17">
        <v>0.16289550399672301</v>
      </c>
      <c r="AB767" s="17">
        <v>0.18691596756606599</v>
      </c>
      <c r="AC767" s="17">
        <v>0.14936695375675099</v>
      </c>
      <c r="AD767" s="17">
        <v>0.17655200275753499</v>
      </c>
      <c r="AE767" s="17"/>
      <c r="AF767" s="17">
        <v>0.18037218213174999</v>
      </c>
      <c r="AG767" s="17">
        <v>0.14267581348154301</v>
      </c>
      <c r="AH767" s="17">
        <v>0.16070459623462499</v>
      </c>
      <c r="AI767" s="17"/>
      <c r="AJ767" s="17">
        <v>0.13235388474654</v>
      </c>
      <c r="AK767" s="17">
        <v>0.18662910109074099</v>
      </c>
      <c r="AL767" s="17">
        <v>0.19258510700666101</v>
      </c>
      <c r="AM767" s="17"/>
      <c r="AN767" s="17">
        <v>0.156843092339504</v>
      </c>
      <c r="AO767" s="17">
        <v>0.120360650127233</v>
      </c>
      <c r="AP767" s="17">
        <v>0.118813372476941</v>
      </c>
      <c r="AQ767" s="17">
        <v>0.18522281581090699</v>
      </c>
      <c r="AR767" s="17"/>
      <c r="AS767" s="17">
        <v>0.112770973691627</v>
      </c>
      <c r="AT767" s="17">
        <v>0.30517963087731498</v>
      </c>
    </row>
    <row r="768" spans="2:46" x14ac:dyDescent="0.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row>
    <row r="769" spans="2:46" x14ac:dyDescent="0.5">
      <c r="B769" s="6" t="s">
        <v>374</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row>
    <row r="770" spans="2:46" x14ac:dyDescent="0.5">
      <c r="B770" s="24" t="s">
        <v>64</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row>
    <row r="771" spans="2:46" x14ac:dyDescent="0.5">
      <c r="B771" t="s">
        <v>335</v>
      </c>
      <c r="C771" s="17">
        <v>0.32095099379853298</v>
      </c>
      <c r="D771" s="17">
        <v>0.33015608050053502</v>
      </c>
      <c r="E771" s="17">
        <v>0.31052240472093601</v>
      </c>
      <c r="F771" s="17"/>
      <c r="G771" s="17">
        <v>0.39179545133030602</v>
      </c>
      <c r="H771" s="17">
        <v>0.285882414876381</v>
      </c>
      <c r="I771" s="17">
        <v>0.28120017429012001</v>
      </c>
      <c r="J771" s="17">
        <v>0.25475377537612998</v>
      </c>
      <c r="K771" s="17">
        <v>0.345193982651468</v>
      </c>
      <c r="L771" s="17">
        <v>0.32530377152001799</v>
      </c>
      <c r="M771" s="17">
        <v>0.25797744992243998</v>
      </c>
      <c r="N771" s="17">
        <v>0.32226165515947802</v>
      </c>
      <c r="O771" s="17">
        <v>0.38682463289796698</v>
      </c>
      <c r="P771" s="17">
        <v>0.30625751896303799</v>
      </c>
      <c r="Q771" s="17">
        <v>0.38287051323514398</v>
      </c>
      <c r="R771" s="17">
        <v>0.24157117564305</v>
      </c>
      <c r="S771" s="17"/>
      <c r="T771" s="17">
        <v>0.34270158469206702</v>
      </c>
      <c r="U771" s="17">
        <v>0.33147259973957899</v>
      </c>
      <c r="V771" s="17">
        <v>0.31332087893060401</v>
      </c>
      <c r="W771" s="17">
        <v>0.299286946808833</v>
      </c>
      <c r="X771" s="17"/>
      <c r="Y771" s="17">
        <v>0.35573094125910498</v>
      </c>
      <c r="Z771" s="17">
        <v>0.357106748307981</v>
      </c>
      <c r="AA771" s="17">
        <v>0.36020249623566403</v>
      </c>
      <c r="AB771" s="17">
        <v>0.35724125456579298</v>
      </c>
      <c r="AC771" s="17">
        <v>0.29714495091234799</v>
      </c>
      <c r="AD771" s="17">
        <v>0.22282567569299</v>
      </c>
      <c r="AE771" s="17"/>
      <c r="AF771" s="17">
        <v>0.23725749754499101</v>
      </c>
      <c r="AG771" s="17">
        <v>0.21840281910387299</v>
      </c>
      <c r="AH771" s="17">
        <v>0.35158043334816502</v>
      </c>
      <c r="AI771" s="17"/>
      <c r="AJ771" s="17">
        <v>0.35750387471186701</v>
      </c>
      <c r="AK771" s="17">
        <v>0.30098879047716798</v>
      </c>
      <c r="AL771" s="17">
        <v>0.28523925405788098</v>
      </c>
      <c r="AM771" s="17"/>
      <c r="AN771" s="17">
        <v>0.349920426779748</v>
      </c>
      <c r="AO771" s="17">
        <v>0.28320408902788302</v>
      </c>
      <c r="AP771" s="17">
        <v>0.292052246206287</v>
      </c>
      <c r="AQ771" s="17">
        <v>0.31451435069438899</v>
      </c>
      <c r="AR771" s="17"/>
      <c r="AS771" s="17">
        <v>0.47888524185821402</v>
      </c>
      <c r="AT771" s="17">
        <v>0.12091056525961499</v>
      </c>
    </row>
    <row r="772" spans="2:46" x14ac:dyDescent="0.5">
      <c r="B772" t="s">
        <v>336</v>
      </c>
      <c r="C772" s="17">
        <v>0.17072916719019199</v>
      </c>
      <c r="D772" s="17">
        <v>0.191310366200244</v>
      </c>
      <c r="E772" s="17">
        <v>0.15103190431889499</v>
      </c>
      <c r="F772" s="17"/>
      <c r="G772" s="17">
        <v>0.15228758889587199</v>
      </c>
      <c r="H772" s="17">
        <v>0.16943984676568899</v>
      </c>
      <c r="I772" s="17">
        <v>0.140307593032578</v>
      </c>
      <c r="J772" s="17">
        <v>0.229129670657433</v>
      </c>
      <c r="K772" s="17">
        <v>0.198521012442093</v>
      </c>
      <c r="L772" s="17">
        <v>0.18871842661847901</v>
      </c>
      <c r="M772" s="17">
        <v>0.16294774696985301</v>
      </c>
      <c r="N772" s="17">
        <v>0.16926772452951799</v>
      </c>
      <c r="O772" s="17">
        <v>0.162552575676083</v>
      </c>
      <c r="P772" s="17">
        <v>0.139931347420645</v>
      </c>
      <c r="Q772" s="17">
        <v>0.186528323478306</v>
      </c>
      <c r="R772" s="17">
        <v>0.16829223053324699</v>
      </c>
      <c r="S772" s="17"/>
      <c r="T772" s="17">
        <v>0.19787880903083699</v>
      </c>
      <c r="U772" s="17">
        <v>0.16912261567731199</v>
      </c>
      <c r="V772" s="17">
        <v>0.16791862918169001</v>
      </c>
      <c r="W772" s="17">
        <v>0.145406950718035</v>
      </c>
      <c r="X772" s="17"/>
      <c r="Y772" s="17">
        <v>0.13978802310303401</v>
      </c>
      <c r="Z772" s="17">
        <v>0.16136324523970699</v>
      </c>
      <c r="AA772" s="17">
        <v>0.16169675853073701</v>
      </c>
      <c r="AB772" s="17">
        <v>0.113006375574266</v>
      </c>
      <c r="AC772" s="17">
        <v>0.17567630539673301</v>
      </c>
      <c r="AD772" s="17">
        <v>0.24983920012911301</v>
      </c>
      <c r="AE772" s="17"/>
      <c r="AF772" s="17">
        <v>0.236083181832448</v>
      </c>
      <c r="AG772" s="17">
        <v>0.21137726006945301</v>
      </c>
      <c r="AH772" s="17">
        <v>0.149277298007717</v>
      </c>
      <c r="AI772" s="17"/>
      <c r="AJ772" s="17">
        <v>0.16699993788339099</v>
      </c>
      <c r="AK772" s="17">
        <v>0.16201608429049499</v>
      </c>
      <c r="AL772" s="17">
        <v>0.17949961215222199</v>
      </c>
      <c r="AM772" s="17"/>
      <c r="AN772" s="17">
        <v>0.15897470983298401</v>
      </c>
      <c r="AO772" s="17">
        <v>0.24285765168797499</v>
      </c>
      <c r="AP772" s="17">
        <v>0.21879988127972999</v>
      </c>
      <c r="AQ772" s="17">
        <v>0.145300531039838</v>
      </c>
      <c r="AR772" s="17"/>
      <c r="AS772" s="17">
        <v>9.1662169942783894E-2</v>
      </c>
      <c r="AT772" s="17">
        <v>0.12112093245371799</v>
      </c>
    </row>
    <row r="773" spans="2:46" x14ac:dyDescent="0.5">
      <c r="B773" t="s">
        <v>369</v>
      </c>
      <c r="C773" s="17">
        <v>0.16633090090303601</v>
      </c>
      <c r="D773" s="17">
        <v>0.19025406815752999</v>
      </c>
      <c r="E773" s="17">
        <v>0.14335590348871</v>
      </c>
      <c r="F773" s="17"/>
      <c r="G773" s="17">
        <v>0.16160368355621299</v>
      </c>
      <c r="H773" s="17">
        <v>0.172659091025581</v>
      </c>
      <c r="I773" s="17">
        <v>0.15665826264979099</v>
      </c>
      <c r="J773" s="17">
        <v>0.201214994378005</v>
      </c>
      <c r="K773" s="17">
        <v>0.13730338104593401</v>
      </c>
      <c r="L773" s="17">
        <v>0.15392251236934801</v>
      </c>
      <c r="M773" s="17">
        <v>0.21566741728906499</v>
      </c>
      <c r="N773" s="17">
        <v>0.18508042116298801</v>
      </c>
      <c r="O773" s="17">
        <v>0.15596199135421701</v>
      </c>
      <c r="P773" s="17">
        <v>0.15641139225339201</v>
      </c>
      <c r="Q773" s="17">
        <v>0.118720890409703</v>
      </c>
      <c r="R773" s="17">
        <v>0.177891638747978</v>
      </c>
      <c r="S773" s="17"/>
      <c r="T773" s="17">
        <v>0.190195306324003</v>
      </c>
      <c r="U773" s="17">
        <v>0.14722150447631699</v>
      </c>
      <c r="V773" s="17">
        <v>0.166694825118849</v>
      </c>
      <c r="W773" s="17">
        <v>0.16133444981517001</v>
      </c>
      <c r="X773" s="17"/>
      <c r="Y773" s="17">
        <v>0.172278473326751</v>
      </c>
      <c r="Z773" s="17">
        <v>0.15781112935993499</v>
      </c>
      <c r="AA773" s="17">
        <v>0.15256242975044401</v>
      </c>
      <c r="AB773" s="17">
        <v>0.144324975802818</v>
      </c>
      <c r="AC773" s="17">
        <v>0.17101610504152301</v>
      </c>
      <c r="AD773" s="17">
        <v>0.19527783294354001</v>
      </c>
      <c r="AE773" s="17"/>
      <c r="AF773" s="17">
        <v>0.19403585159273101</v>
      </c>
      <c r="AG773" s="17">
        <v>0.21682936970212299</v>
      </c>
      <c r="AH773" s="17">
        <v>0.15515653097403301</v>
      </c>
      <c r="AI773" s="17"/>
      <c r="AJ773" s="17">
        <v>0.161399889305231</v>
      </c>
      <c r="AK773" s="17">
        <v>0.17707529406213299</v>
      </c>
      <c r="AL773" s="17">
        <v>0.167308312929912</v>
      </c>
      <c r="AM773" s="17"/>
      <c r="AN773" s="17">
        <v>0.15532379292263099</v>
      </c>
      <c r="AO773" s="17">
        <v>0.23383151603906899</v>
      </c>
      <c r="AP773" s="17">
        <v>0.210784028498641</v>
      </c>
      <c r="AQ773" s="17">
        <v>0.146847304339944</v>
      </c>
      <c r="AR773" s="17"/>
      <c r="AS773" s="17">
        <v>0.17809301118081899</v>
      </c>
      <c r="AT773" s="17">
        <v>0.15746941109961701</v>
      </c>
    </row>
    <row r="774" spans="2:46" x14ac:dyDescent="0.5">
      <c r="B774" t="s">
        <v>370</v>
      </c>
      <c r="C774" s="17">
        <v>0.205234181958596</v>
      </c>
      <c r="D774" s="17">
        <v>0.18304729794792299</v>
      </c>
      <c r="E774" s="17">
        <v>0.22744361929197701</v>
      </c>
      <c r="F774" s="17"/>
      <c r="G774" s="17">
        <v>0.15147314685874799</v>
      </c>
      <c r="H774" s="17">
        <v>0.22651351634258701</v>
      </c>
      <c r="I774" s="17">
        <v>0.23171033047890099</v>
      </c>
      <c r="J774" s="17">
        <v>0.19184677619063201</v>
      </c>
      <c r="K774" s="17">
        <v>0.19689184774700699</v>
      </c>
      <c r="L774" s="17">
        <v>0.21638922476267999</v>
      </c>
      <c r="M774" s="17">
        <v>0.228120689103291</v>
      </c>
      <c r="N774" s="17">
        <v>0.18543958149009601</v>
      </c>
      <c r="O774" s="17">
        <v>0.189189122778855</v>
      </c>
      <c r="P774" s="17">
        <v>0.25183751431401602</v>
      </c>
      <c r="Q774" s="17">
        <v>0.19458397300202801</v>
      </c>
      <c r="R774" s="17">
        <v>0.222054667596013</v>
      </c>
      <c r="S774" s="17"/>
      <c r="T774" s="17">
        <v>0.16604576954441999</v>
      </c>
      <c r="U774" s="17">
        <v>0.222880818390542</v>
      </c>
      <c r="V774" s="17">
        <v>0.21697994332296</v>
      </c>
      <c r="W774" s="17">
        <v>0.21419269576962</v>
      </c>
      <c r="X774" s="17"/>
      <c r="Y774" s="17">
        <v>0.17949700500238799</v>
      </c>
      <c r="Z774" s="17">
        <v>0.164976987134269</v>
      </c>
      <c r="AA774" s="17">
        <v>0.19149441662730801</v>
      </c>
      <c r="AB774" s="17">
        <v>0.24665506947277999</v>
      </c>
      <c r="AC774" s="17">
        <v>0.247423184804027</v>
      </c>
      <c r="AD774" s="17">
        <v>0.20450225183156001</v>
      </c>
      <c r="AE774" s="17"/>
      <c r="AF774" s="17">
        <v>0.20869424340723799</v>
      </c>
      <c r="AG774" s="17">
        <v>0.23275441980561601</v>
      </c>
      <c r="AH774" s="17">
        <v>0.20251195351064399</v>
      </c>
      <c r="AI774" s="17"/>
      <c r="AJ774" s="17">
        <v>0.19755276276341799</v>
      </c>
      <c r="AK774" s="17">
        <v>0.20190299362938099</v>
      </c>
      <c r="AL774" s="17">
        <v>0.21632841667163899</v>
      </c>
      <c r="AM774" s="17"/>
      <c r="AN774" s="17">
        <v>0.210106870760604</v>
      </c>
      <c r="AO774" s="17">
        <v>0.153976446361033</v>
      </c>
      <c r="AP774" s="17">
        <v>0.18810509069037301</v>
      </c>
      <c r="AQ774" s="17">
        <v>0.22611891351582999</v>
      </c>
      <c r="AR774" s="17"/>
      <c r="AS774" s="17">
        <v>0.17102058479155299</v>
      </c>
      <c r="AT774" s="17">
        <v>0.34215644252426902</v>
      </c>
    </row>
    <row r="775" spans="2:46" x14ac:dyDescent="0.5">
      <c r="B775" t="s">
        <v>73</v>
      </c>
      <c r="C775" s="17">
        <v>0.136754756149643</v>
      </c>
      <c r="D775" s="17">
        <v>0.10523218719376901</v>
      </c>
      <c r="E775" s="17">
        <v>0.167646168179482</v>
      </c>
      <c r="F775" s="17"/>
      <c r="G775" s="17">
        <v>0.14284012935886101</v>
      </c>
      <c r="H775" s="17">
        <v>0.145505130989762</v>
      </c>
      <c r="I775" s="17">
        <v>0.19012363954861</v>
      </c>
      <c r="J775" s="17">
        <v>0.1230547833978</v>
      </c>
      <c r="K775" s="17">
        <v>0.122089776113498</v>
      </c>
      <c r="L775" s="17">
        <v>0.11566606472947399</v>
      </c>
      <c r="M775" s="17">
        <v>0.13528669671535001</v>
      </c>
      <c r="N775" s="17">
        <v>0.13795061765791899</v>
      </c>
      <c r="O775" s="17">
        <v>0.105471677292878</v>
      </c>
      <c r="P775" s="17">
        <v>0.14556222704890801</v>
      </c>
      <c r="Q775" s="17">
        <v>0.117296299874818</v>
      </c>
      <c r="R775" s="17">
        <v>0.190190287479713</v>
      </c>
      <c r="S775" s="17"/>
      <c r="T775" s="17">
        <v>0.103178530408672</v>
      </c>
      <c r="U775" s="17">
        <v>0.12930246171625001</v>
      </c>
      <c r="V775" s="17">
        <v>0.135085723445898</v>
      </c>
      <c r="W775" s="17">
        <v>0.179778956888342</v>
      </c>
      <c r="X775" s="17"/>
      <c r="Y775" s="17">
        <v>0.15270555730872301</v>
      </c>
      <c r="Z775" s="17">
        <v>0.15874188995810801</v>
      </c>
      <c r="AA775" s="17">
        <v>0.134043898855847</v>
      </c>
      <c r="AB775" s="17">
        <v>0.13877232458434299</v>
      </c>
      <c r="AC775" s="17">
        <v>0.108739453845369</v>
      </c>
      <c r="AD775" s="17">
        <v>0.127555039402797</v>
      </c>
      <c r="AE775" s="17"/>
      <c r="AF775" s="17">
        <v>0.123929225622592</v>
      </c>
      <c r="AG775" s="17">
        <v>0.120636131318934</v>
      </c>
      <c r="AH775" s="17">
        <v>0.14147378415944101</v>
      </c>
      <c r="AI775" s="17"/>
      <c r="AJ775" s="17">
        <v>0.11654353533609201</v>
      </c>
      <c r="AK775" s="17">
        <v>0.15801683754082299</v>
      </c>
      <c r="AL775" s="17">
        <v>0.151624404188346</v>
      </c>
      <c r="AM775" s="17"/>
      <c r="AN775" s="17">
        <v>0.12567419970403301</v>
      </c>
      <c r="AO775" s="17">
        <v>8.6130296884039795E-2</v>
      </c>
      <c r="AP775" s="17">
        <v>9.0258753324969396E-2</v>
      </c>
      <c r="AQ775" s="17">
        <v>0.16721890040999901</v>
      </c>
      <c r="AR775" s="17"/>
      <c r="AS775" s="17">
        <v>8.0338992226630199E-2</v>
      </c>
      <c r="AT775" s="17">
        <v>0.25834264866278001</v>
      </c>
    </row>
    <row r="776" spans="2:46" x14ac:dyDescent="0.5">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row>
    <row r="777" spans="2:46" x14ac:dyDescent="0.5">
      <c r="B777" s="6" t="s">
        <v>375</v>
      </c>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row>
    <row r="778" spans="2:46" x14ac:dyDescent="0.5">
      <c r="B778" s="24" t="s">
        <v>64</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row>
    <row r="779" spans="2:46" x14ac:dyDescent="0.5">
      <c r="B779" t="s">
        <v>335</v>
      </c>
      <c r="C779" s="17">
        <v>0.28998092656061403</v>
      </c>
      <c r="D779" s="17">
        <v>0.30007235294729401</v>
      </c>
      <c r="E779" s="17">
        <v>0.27785977112966298</v>
      </c>
      <c r="F779" s="17"/>
      <c r="G779" s="17">
        <v>0.35009754515921299</v>
      </c>
      <c r="H779" s="17">
        <v>0.25384370176062498</v>
      </c>
      <c r="I779" s="17">
        <v>0.26170015823291598</v>
      </c>
      <c r="J779" s="17">
        <v>0.217610654104024</v>
      </c>
      <c r="K779" s="17">
        <v>0.318204067571627</v>
      </c>
      <c r="L779" s="17">
        <v>0.32401458632543501</v>
      </c>
      <c r="M779" s="17">
        <v>0.213653442958948</v>
      </c>
      <c r="N779" s="17">
        <v>0.27311931147627799</v>
      </c>
      <c r="O779" s="17">
        <v>0.34622837764171499</v>
      </c>
      <c r="P779" s="17">
        <v>0.28041023151334099</v>
      </c>
      <c r="Q779" s="17">
        <v>0.37837206626112002</v>
      </c>
      <c r="R779" s="17">
        <v>0.190583608354923</v>
      </c>
      <c r="S779" s="17"/>
      <c r="T779" s="17">
        <v>0.30825942224402297</v>
      </c>
      <c r="U779" s="17">
        <v>0.29019308173435798</v>
      </c>
      <c r="V779" s="17">
        <v>0.28359441275639002</v>
      </c>
      <c r="W779" s="17">
        <v>0.27814701165195499</v>
      </c>
      <c r="X779" s="17"/>
      <c r="Y779" s="17">
        <v>0.37118561311741799</v>
      </c>
      <c r="Z779" s="17">
        <v>0.37714744950782603</v>
      </c>
      <c r="AA779" s="17">
        <v>0.34990596421595499</v>
      </c>
      <c r="AB779" s="17">
        <v>0.29085489252186603</v>
      </c>
      <c r="AC779" s="17">
        <v>0.22663356233552301</v>
      </c>
      <c r="AD779" s="17">
        <v>0.157754804528388</v>
      </c>
      <c r="AE779" s="17"/>
      <c r="AF779" s="17">
        <v>0.17082509530567899</v>
      </c>
      <c r="AG779" s="17">
        <v>0.217815340854354</v>
      </c>
      <c r="AH779" s="17">
        <v>0.32897109013721199</v>
      </c>
      <c r="AI779" s="17"/>
      <c r="AJ779" s="17">
        <v>0.34200617910129499</v>
      </c>
      <c r="AK779" s="17">
        <v>0.28261647239695398</v>
      </c>
      <c r="AL779" s="17">
        <v>0.229114315511392</v>
      </c>
      <c r="AM779" s="17"/>
      <c r="AN779" s="17">
        <v>0.30871266951180398</v>
      </c>
      <c r="AO779" s="17">
        <v>0.26548192509130097</v>
      </c>
      <c r="AP779" s="17">
        <v>0.26353814582541701</v>
      </c>
      <c r="AQ779" s="17">
        <v>0.29715097623355502</v>
      </c>
      <c r="AR779" s="17"/>
      <c r="AS779" s="17">
        <v>0.456889003786767</v>
      </c>
      <c r="AT779" s="17">
        <v>7.1237489464197598E-2</v>
      </c>
    </row>
    <row r="780" spans="2:46" x14ac:dyDescent="0.5">
      <c r="B780" t="s">
        <v>336</v>
      </c>
      <c r="C780" s="17">
        <v>0.16674334048714801</v>
      </c>
      <c r="D780" s="17">
        <v>0.184305245301321</v>
      </c>
      <c r="E780" s="17">
        <v>0.15061544260993501</v>
      </c>
      <c r="F780" s="17"/>
      <c r="G780" s="17">
        <v>0.174189525155445</v>
      </c>
      <c r="H780" s="17">
        <v>0.186787726974741</v>
      </c>
      <c r="I780" s="17">
        <v>0.159506558813063</v>
      </c>
      <c r="J780" s="17">
        <v>0.20075575972078799</v>
      </c>
      <c r="K780" s="17">
        <v>0.18383926970588799</v>
      </c>
      <c r="L780" s="17">
        <v>0.163955205475355</v>
      </c>
      <c r="M780" s="17">
        <v>0.165307032692178</v>
      </c>
      <c r="N780" s="17">
        <v>0.17977014627165699</v>
      </c>
      <c r="O780" s="17">
        <v>0.139930642049237</v>
      </c>
      <c r="P780" s="17">
        <v>0.11672070159876601</v>
      </c>
      <c r="Q780" s="17">
        <v>0.16491220891355099</v>
      </c>
      <c r="R780" s="17">
        <v>0.16875016598203699</v>
      </c>
      <c r="S780" s="17"/>
      <c r="T780" s="17">
        <v>0.19314417615661</v>
      </c>
      <c r="U780" s="17">
        <v>0.16540811609565501</v>
      </c>
      <c r="V780" s="17">
        <v>0.15690332031686999</v>
      </c>
      <c r="W780" s="17">
        <v>0.149309769887539</v>
      </c>
      <c r="X780" s="17"/>
      <c r="Y780" s="17">
        <v>0.16544260406410999</v>
      </c>
      <c r="Z780" s="17">
        <v>0.161536275139955</v>
      </c>
      <c r="AA780" s="17">
        <v>0.149936477681335</v>
      </c>
      <c r="AB780" s="17">
        <v>0.118492299498445</v>
      </c>
      <c r="AC780" s="17">
        <v>0.17895329181167599</v>
      </c>
      <c r="AD780" s="17">
        <v>0.21653407611773001</v>
      </c>
      <c r="AE780" s="17"/>
      <c r="AF780" s="17">
        <v>0.21716427547432299</v>
      </c>
      <c r="AG780" s="17">
        <v>0.180943818603401</v>
      </c>
      <c r="AH780" s="17">
        <v>0.151266267777243</v>
      </c>
      <c r="AI780" s="17"/>
      <c r="AJ780" s="17">
        <v>0.164685471974445</v>
      </c>
      <c r="AK780" s="17">
        <v>0.173303932309506</v>
      </c>
      <c r="AL780" s="17">
        <v>0.16616081072248501</v>
      </c>
      <c r="AM780" s="17"/>
      <c r="AN780" s="17">
        <v>0.15947221958645699</v>
      </c>
      <c r="AO780" s="17">
        <v>0.253417435127059</v>
      </c>
      <c r="AP780" s="17">
        <v>0.209829235747583</v>
      </c>
      <c r="AQ780" s="17">
        <v>0.130971001859503</v>
      </c>
      <c r="AR780" s="17"/>
      <c r="AS780" s="17">
        <v>8.0646941718633194E-2</v>
      </c>
      <c r="AT780" s="17">
        <v>7.0487996995840893E-2</v>
      </c>
    </row>
    <row r="781" spans="2:46" x14ac:dyDescent="0.5">
      <c r="B781" t="s">
        <v>369</v>
      </c>
      <c r="C781" s="17">
        <v>0.212160107296198</v>
      </c>
      <c r="D781" s="17">
        <v>0.222608361253294</v>
      </c>
      <c r="E781" s="17">
        <v>0.202582111636018</v>
      </c>
      <c r="F781" s="17"/>
      <c r="G781" s="17">
        <v>0.19389209256895501</v>
      </c>
      <c r="H781" s="17">
        <v>0.20283468373909699</v>
      </c>
      <c r="I781" s="17">
        <v>0.22552094646270701</v>
      </c>
      <c r="J781" s="17">
        <v>0.23271928194842101</v>
      </c>
      <c r="K781" s="17">
        <v>0.173552712642801</v>
      </c>
      <c r="L781" s="17">
        <v>0.212317458871568</v>
      </c>
      <c r="M781" s="17">
        <v>0.27538223740642898</v>
      </c>
      <c r="N781" s="17">
        <v>0.19919446319331399</v>
      </c>
      <c r="O781" s="17">
        <v>0.210841157211832</v>
      </c>
      <c r="P781" s="17">
        <v>0.22503241216404901</v>
      </c>
      <c r="Q781" s="17">
        <v>0.169020998977406</v>
      </c>
      <c r="R781" s="17">
        <v>0.217401769089967</v>
      </c>
      <c r="S781" s="17"/>
      <c r="T781" s="17">
        <v>0.235583786851426</v>
      </c>
      <c r="U781" s="17">
        <v>0.20464936662584299</v>
      </c>
      <c r="V781" s="17">
        <v>0.21953759019254401</v>
      </c>
      <c r="W781" s="17">
        <v>0.18901061483300499</v>
      </c>
      <c r="X781" s="17"/>
      <c r="Y781" s="17">
        <v>0.16095618687240901</v>
      </c>
      <c r="Z781" s="17">
        <v>0.15742689578030999</v>
      </c>
      <c r="AA781" s="17">
        <v>0.176225808584618</v>
      </c>
      <c r="AB781" s="17">
        <v>0.22697330012266501</v>
      </c>
      <c r="AC781" s="17">
        <v>0.26096179468612801</v>
      </c>
      <c r="AD781" s="17">
        <v>0.27542698770211499</v>
      </c>
      <c r="AE781" s="17"/>
      <c r="AF781" s="17">
        <v>0.27061545094832301</v>
      </c>
      <c r="AG781" s="17">
        <v>0.25462555113908902</v>
      </c>
      <c r="AH781" s="17">
        <v>0.19259067207543501</v>
      </c>
      <c r="AI781" s="17"/>
      <c r="AJ781" s="17">
        <v>0.19858263441159199</v>
      </c>
      <c r="AK781" s="17">
        <v>0.201916870286801</v>
      </c>
      <c r="AL781" s="17">
        <v>0.23384714303780199</v>
      </c>
      <c r="AM781" s="17"/>
      <c r="AN781" s="17">
        <v>0.20753361107827101</v>
      </c>
      <c r="AO781" s="17">
        <v>0.231993860280125</v>
      </c>
      <c r="AP781" s="17">
        <v>0.24021102007221801</v>
      </c>
      <c r="AQ781" s="17">
        <v>0.20181710545051099</v>
      </c>
      <c r="AR781" s="17"/>
      <c r="AS781" s="17">
        <v>0.24616874321997601</v>
      </c>
      <c r="AT781" s="17">
        <v>0.33117262453796498</v>
      </c>
    </row>
    <row r="782" spans="2:46" x14ac:dyDescent="0.5">
      <c r="B782" t="s">
        <v>370</v>
      </c>
      <c r="C782" s="17">
        <v>0.19934448273429101</v>
      </c>
      <c r="D782" s="17">
        <v>0.17774719868595701</v>
      </c>
      <c r="E782" s="17">
        <v>0.22094454827398799</v>
      </c>
      <c r="F782" s="17"/>
      <c r="G782" s="17">
        <v>0.164429052865462</v>
      </c>
      <c r="H782" s="17">
        <v>0.20477951564338001</v>
      </c>
      <c r="I782" s="17">
        <v>0.20097612291181799</v>
      </c>
      <c r="J782" s="17">
        <v>0.228126070576601</v>
      </c>
      <c r="K782" s="17">
        <v>0.207515049838082</v>
      </c>
      <c r="L782" s="17">
        <v>0.199658420443587</v>
      </c>
      <c r="M782" s="17">
        <v>0.17764735571044299</v>
      </c>
      <c r="N782" s="17">
        <v>0.20978214904838499</v>
      </c>
      <c r="O782" s="17">
        <v>0.191970777252225</v>
      </c>
      <c r="P782" s="17">
        <v>0.22525932775103699</v>
      </c>
      <c r="Q782" s="17">
        <v>0.17924324834260499</v>
      </c>
      <c r="R782" s="17">
        <v>0.25520977222816499</v>
      </c>
      <c r="S782" s="17"/>
      <c r="T782" s="17">
        <v>0.161443993733244</v>
      </c>
      <c r="U782" s="17">
        <v>0.20471417168700901</v>
      </c>
      <c r="V782" s="17">
        <v>0.216384875834959</v>
      </c>
      <c r="W782" s="17">
        <v>0.21762494255304399</v>
      </c>
      <c r="X782" s="17"/>
      <c r="Y782" s="17">
        <v>0.18535711646816899</v>
      </c>
      <c r="Z782" s="17">
        <v>0.16219018277702901</v>
      </c>
      <c r="AA782" s="17">
        <v>0.18216363383022699</v>
      </c>
      <c r="AB782" s="17">
        <v>0.22829255572075799</v>
      </c>
      <c r="AC782" s="17">
        <v>0.218069577980184</v>
      </c>
      <c r="AD782" s="17">
        <v>0.21693453293065701</v>
      </c>
      <c r="AE782" s="17"/>
      <c r="AF782" s="17">
        <v>0.21788223623355499</v>
      </c>
      <c r="AG782" s="17">
        <v>0.19750852311425601</v>
      </c>
      <c r="AH782" s="17">
        <v>0.194095514327389</v>
      </c>
      <c r="AI782" s="17"/>
      <c r="AJ782" s="17">
        <v>0.18800193256811101</v>
      </c>
      <c r="AK782" s="17">
        <v>0.18527665470906701</v>
      </c>
      <c r="AL782" s="17">
        <v>0.22009002325807001</v>
      </c>
      <c r="AM782" s="17"/>
      <c r="AN782" s="17">
        <v>0.204007001239152</v>
      </c>
      <c r="AO782" s="17">
        <v>0.15627326684406101</v>
      </c>
      <c r="AP782" s="17">
        <v>0.18235589834020199</v>
      </c>
      <c r="AQ782" s="17">
        <v>0.21883289069546399</v>
      </c>
      <c r="AR782" s="17"/>
      <c r="AS782" s="17">
        <v>0.130168574142287</v>
      </c>
      <c r="AT782" s="17">
        <v>0.30131421018905902</v>
      </c>
    </row>
    <row r="783" spans="2:46" x14ac:dyDescent="0.5">
      <c r="B783" t="s">
        <v>73</v>
      </c>
      <c r="C783" s="17">
        <v>0.13177114292174899</v>
      </c>
      <c r="D783" s="17">
        <v>0.11526684181213399</v>
      </c>
      <c r="E783" s="17">
        <v>0.147998126350396</v>
      </c>
      <c r="F783" s="17"/>
      <c r="G783" s="17">
        <v>0.117391784250924</v>
      </c>
      <c r="H783" s="17">
        <v>0.15175437188215701</v>
      </c>
      <c r="I783" s="17">
        <v>0.15229621357949499</v>
      </c>
      <c r="J783" s="17">
        <v>0.120788233650165</v>
      </c>
      <c r="K783" s="17">
        <v>0.11688890024160301</v>
      </c>
      <c r="L783" s="17">
        <v>0.10005432888405399</v>
      </c>
      <c r="M783" s="17">
        <v>0.168009931232003</v>
      </c>
      <c r="N783" s="17">
        <v>0.138133930010366</v>
      </c>
      <c r="O783" s="17">
        <v>0.111029045844991</v>
      </c>
      <c r="P783" s="17">
        <v>0.15257732697280699</v>
      </c>
      <c r="Q783" s="17">
        <v>0.108451477505317</v>
      </c>
      <c r="R783" s="17">
        <v>0.168054684344907</v>
      </c>
      <c r="S783" s="17"/>
      <c r="T783" s="17">
        <v>0.10156862101469701</v>
      </c>
      <c r="U783" s="17">
        <v>0.13503526385713399</v>
      </c>
      <c r="V783" s="17">
        <v>0.12357980089923699</v>
      </c>
      <c r="W783" s="17">
        <v>0.16590766107445701</v>
      </c>
      <c r="X783" s="17"/>
      <c r="Y783" s="17">
        <v>0.11705847947789499</v>
      </c>
      <c r="Z783" s="17">
        <v>0.14169919679487999</v>
      </c>
      <c r="AA783" s="17">
        <v>0.14176811568786499</v>
      </c>
      <c r="AB783" s="17">
        <v>0.135386952136265</v>
      </c>
      <c r="AC783" s="17">
        <v>0.11538177318649</v>
      </c>
      <c r="AD783" s="17">
        <v>0.13334959872110899</v>
      </c>
      <c r="AE783" s="17"/>
      <c r="AF783" s="17">
        <v>0.12351294203811999</v>
      </c>
      <c r="AG783" s="17">
        <v>0.14910676628889999</v>
      </c>
      <c r="AH783" s="17">
        <v>0.133076455682721</v>
      </c>
      <c r="AI783" s="17"/>
      <c r="AJ783" s="17">
        <v>0.10672378194455701</v>
      </c>
      <c r="AK783" s="17">
        <v>0.15688607029767301</v>
      </c>
      <c r="AL783" s="17">
        <v>0.15078770747025</v>
      </c>
      <c r="AM783" s="17"/>
      <c r="AN783" s="17">
        <v>0.12027449858431601</v>
      </c>
      <c r="AO783" s="17">
        <v>9.2833512657454098E-2</v>
      </c>
      <c r="AP783" s="17">
        <v>0.10406570001458</v>
      </c>
      <c r="AQ783" s="17">
        <v>0.151228025760967</v>
      </c>
      <c r="AR783" s="17"/>
      <c r="AS783" s="17">
        <v>8.6126737132337094E-2</v>
      </c>
      <c r="AT783" s="17">
        <v>0.22578767881293699</v>
      </c>
    </row>
    <row r="784" spans="2:46" x14ac:dyDescent="0.5">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row>
    <row r="785" spans="2:46" x14ac:dyDescent="0.5">
      <c r="B785" s="6" t="s">
        <v>378</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row>
    <row r="786" spans="2:46" x14ac:dyDescent="0.5">
      <c r="B786" s="24" t="s">
        <v>64</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row>
    <row r="787" spans="2:46" x14ac:dyDescent="0.5">
      <c r="B787" t="s">
        <v>376</v>
      </c>
      <c r="C787" s="17">
        <v>0.18041186626036701</v>
      </c>
      <c r="D787" s="17">
        <v>0.20613727476327201</v>
      </c>
      <c r="E787" s="17">
        <v>0.155094170426513</v>
      </c>
      <c r="F787" s="17"/>
      <c r="G787" s="17">
        <v>0.24253282322047801</v>
      </c>
      <c r="H787" s="17">
        <v>0.179706243028111</v>
      </c>
      <c r="I787" s="17">
        <v>0.197775074774279</v>
      </c>
      <c r="J787" s="17">
        <v>0.15420919536999</v>
      </c>
      <c r="K787" s="17">
        <v>0.21849580379597</v>
      </c>
      <c r="L787" s="17">
        <v>0.15932034326955599</v>
      </c>
      <c r="M787" s="17">
        <v>0.18939421483077301</v>
      </c>
      <c r="N787" s="17">
        <v>0.13781580842598201</v>
      </c>
      <c r="O787" s="17">
        <v>0.15082666329854699</v>
      </c>
      <c r="P787" s="17">
        <v>0.184025637061176</v>
      </c>
      <c r="Q787" s="17">
        <v>0.154601237131367</v>
      </c>
      <c r="R787" s="17">
        <v>7.3618493458158005E-2</v>
      </c>
      <c r="S787" s="17"/>
      <c r="T787" s="17">
        <v>0.21521960856890199</v>
      </c>
      <c r="U787" s="17">
        <v>0.16540826099011199</v>
      </c>
      <c r="V787" s="17">
        <v>0.169584596109179</v>
      </c>
      <c r="W787" s="17">
        <v>0.16955743632324799</v>
      </c>
      <c r="X787" s="17"/>
      <c r="Y787" s="17">
        <v>0.19511250076614101</v>
      </c>
      <c r="Z787" s="17">
        <v>0.16910769391258501</v>
      </c>
      <c r="AA787" s="17">
        <v>0.185581650249246</v>
      </c>
      <c r="AB787" s="17">
        <v>0.16232515675317399</v>
      </c>
      <c r="AC787" s="17">
        <v>0.20176938374085099</v>
      </c>
      <c r="AD787" s="17">
        <v>0.17601972082141201</v>
      </c>
      <c r="AE787" s="17"/>
      <c r="AF787" s="17">
        <v>0.193479596090358</v>
      </c>
      <c r="AG787" s="17">
        <v>0.18065863735173501</v>
      </c>
      <c r="AH787" s="17">
        <v>0.176615364833099</v>
      </c>
      <c r="AI787" s="17"/>
      <c r="AJ787" s="17">
        <v>0.19282649844293701</v>
      </c>
      <c r="AK787" s="17">
        <v>0.16231592268945699</v>
      </c>
      <c r="AL787" s="17">
        <v>0.173680088977922</v>
      </c>
      <c r="AM787" s="17"/>
      <c r="AN787" s="17">
        <v>0.18156762854585401</v>
      </c>
      <c r="AO787" s="17">
        <v>0.19032980662260199</v>
      </c>
      <c r="AP787" s="17">
        <v>0.25175026282965202</v>
      </c>
      <c r="AQ787" s="17">
        <v>0.13541208017637699</v>
      </c>
      <c r="AR787" s="17"/>
      <c r="AS787" s="17">
        <v>0.218187859022512</v>
      </c>
      <c r="AT787" s="17">
        <v>0.15599798075249899</v>
      </c>
    </row>
    <row r="788" spans="2:46" x14ac:dyDescent="0.5">
      <c r="B788" t="s">
        <v>349</v>
      </c>
      <c r="C788" s="17">
        <v>0.42673900151295202</v>
      </c>
      <c r="D788" s="17">
        <v>0.42688244849150297</v>
      </c>
      <c r="E788" s="17">
        <v>0.427077274239339</v>
      </c>
      <c r="F788" s="17"/>
      <c r="G788" s="17">
        <v>0.38507981483988701</v>
      </c>
      <c r="H788" s="17">
        <v>0.44496043243320899</v>
      </c>
      <c r="I788" s="17">
        <v>0.380668896008653</v>
      </c>
      <c r="J788" s="17">
        <v>0.433374866354925</v>
      </c>
      <c r="K788" s="17">
        <v>0.39586410513228498</v>
      </c>
      <c r="L788" s="17">
        <v>0.46891180724432702</v>
      </c>
      <c r="M788" s="17">
        <v>0.39988889941465999</v>
      </c>
      <c r="N788" s="17">
        <v>0.43862370511885701</v>
      </c>
      <c r="O788" s="17">
        <v>0.475630641053777</v>
      </c>
      <c r="P788" s="17">
        <v>0.42062081309562399</v>
      </c>
      <c r="Q788" s="17">
        <v>0.44021173230502902</v>
      </c>
      <c r="R788" s="17">
        <v>0.46287355619717302</v>
      </c>
      <c r="S788" s="17"/>
      <c r="T788" s="17">
        <v>0.47742637441527103</v>
      </c>
      <c r="U788" s="17">
        <v>0.44753741157467603</v>
      </c>
      <c r="V788" s="17">
        <v>0.41335144107960797</v>
      </c>
      <c r="W788" s="17">
        <v>0.36260323355526403</v>
      </c>
      <c r="X788" s="17"/>
      <c r="Y788" s="17">
        <v>0.32865105776520298</v>
      </c>
      <c r="Z788" s="17">
        <v>0.41036329507060199</v>
      </c>
      <c r="AA788" s="17">
        <v>0.39736825069808601</v>
      </c>
      <c r="AB788" s="17">
        <v>0.46941761583102898</v>
      </c>
      <c r="AC788" s="17">
        <v>0.44032265904659101</v>
      </c>
      <c r="AD788" s="17">
        <v>0.48548516229397498</v>
      </c>
      <c r="AE788" s="17"/>
      <c r="AF788" s="17">
        <v>0.48086801948015001</v>
      </c>
      <c r="AG788" s="17">
        <v>0.42220543825724799</v>
      </c>
      <c r="AH788" s="17">
        <v>0.41136062044634703</v>
      </c>
      <c r="AI788" s="17"/>
      <c r="AJ788" s="17">
        <v>0.44338754574877198</v>
      </c>
      <c r="AK788" s="17">
        <v>0.39661792149460801</v>
      </c>
      <c r="AL788" s="17">
        <v>0.42050329051685198</v>
      </c>
      <c r="AM788" s="17"/>
      <c r="AN788" s="17">
        <v>0.463481833998524</v>
      </c>
      <c r="AO788" s="17">
        <v>0.449915416409227</v>
      </c>
      <c r="AP788" s="17">
        <v>0.48700748197890698</v>
      </c>
      <c r="AQ788" s="17">
        <v>0.34299434286917901</v>
      </c>
      <c r="AR788" s="17"/>
      <c r="AS788" s="17">
        <v>0.49434192731120702</v>
      </c>
      <c r="AT788" s="17">
        <v>0.43148518807078801</v>
      </c>
    </row>
    <row r="789" spans="2:46" x14ac:dyDescent="0.5">
      <c r="B789" t="s">
        <v>377</v>
      </c>
      <c r="C789" s="17">
        <v>0.24282259513857399</v>
      </c>
      <c r="D789" s="17">
        <v>0.233686783523985</v>
      </c>
      <c r="E789" s="17">
        <v>0.25190799304039801</v>
      </c>
      <c r="F789" s="17"/>
      <c r="G789" s="17">
        <v>0.25051437465577198</v>
      </c>
      <c r="H789" s="17">
        <v>0.20792126242532799</v>
      </c>
      <c r="I789" s="17">
        <v>0.263637663188515</v>
      </c>
      <c r="J789" s="17">
        <v>0.25250666631214702</v>
      </c>
      <c r="K789" s="17">
        <v>0.28752911543253801</v>
      </c>
      <c r="L789" s="17">
        <v>0.25097308060232698</v>
      </c>
      <c r="M789" s="17">
        <v>0.23088952745989899</v>
      </c>
      <c r="N789" s="17">
        <v>0.24687632492735501</v>
      </c>
      <c r="O789" s="17">
        <v>0.241282246234683</v>
      </c>
      <c r="P789" s="17">
        <v>0.22511894642302399</v>
      </c>
      <c r="Q789" s="17">
        <v>0.236812330458472</v>
      </c>
      <c r="R789" s="17">
        <v>0.240089009871751</v>
      </c>
      <c r="S789" s="17"/>
      <c r="T789" s="17">
        <v>0.20441036274052499</v>
      </c>
      <c r="U789" s="17">
        <v>0.23727353045409899</v>
      </c>
      <c r="V789" s="17">
        <v>0.25751966863023301</v>
      </c>
      <c r="W789" s="17">
        <v>0.27732463310382099</v>
      </c>
      <c r="X789" s="17"/>
      <c r="Y789" s="17">
        <v>0.28724320740459502</v>
      </c>
      <c r="Z789" s="17">
        <v>0.237184131535567</v>
      </c>
      <c r="AA789" s="17">
        <v>0.25050207130101898</v>
      </c>
      <c r="AB789" s="17">
        <v>0.21002880650656899</v>
      </c>
      <c r="AC789" s="17">
        <v>0.231697508263282</v>
      </c>
      <c r="AD789" s="17">
        <v>0.24572914311522101</v>
      </c>
      <c r="AE789" s="17"/>
      <c r="AF789" s="17">
        <v>0.23215886973963201</v>
      </c>
      <c r="AG789" s="17">
        <v>0.28844087704309401</v>
      </c>
      <c r="AH789" s="17">
        <v>0.24305517049601799</v>
      </c>
      <c r="AI789" s="17"/>
      <c r="AJ789" s="17">
        <v>0.22744345062147001</v>
      </c>
      <c r="AK789" s="17">
        <v>0.26783523435656897</v>
      </c>
      <c r="AL789" s="17">
        <v>0.24992393362506099</v>
      </c>
      <c r="AM789" s="17"/>
      <c r="AN789" s="17">
        <v>0.22516053019706</v>
      </c>
      <c r="AO789" s="17">
        <v>0.23551870305707001</v>
      </c>
      <c r="AP789" s="17">
        <v>0.19302680165757399</v>
      </c>
      <c r="AQ789" s="17">
        <v>0.297837886624855</v>
      </c>
      <c r="AR789" s="17"/>
      <c r="AS789" s="17">
        <v>0.16700842938799601</v>
      </c>
      <c r="AT789" s="17">
        <v>0.29075610729908002</v>
      </c>
    </row>
    <row r="790" spans="2:46" x14ac:dyDescent="0.5">
      <c r="B790" t="s">
        <v>351</v>
      </c>
      <c r="C790" s="17">
        <v>4.4596911686523501E-2</v>
      </c>
      <c r="D790" s="17">
        <v>4.6260404072537203E-2</v>
      </c>
      <c r="E790" s="17">
        <v>4.32395321035937E-2</v>
      </c>
      <c r="F790" s="17"/>
      <c r="G790" s="17">
        <v>4.7004820209262499E-2</v>
      </c>
      <c r="H790" s="17">
        <v>4.7774054185146297E-2</v>
      </c>
      <c r="I790" s="17">
        <v>5.05617244930908E-2</v>
      </c>
      <c r="J790" s="17">
        <v>5.5531781533064699E-2</v>
      </c>
      <c r="K790" s="17">
        <v>2.8419663151462E-2</v>
      </c>
      <c r="L790" s="17">
        <v>5.42795796030121E-2</v>
      </c>
      <c r="M790" s="17">
        <v>4.9534042196601499E-2</v>
      </c>
      <c r="N790" s="17">
        <v>2.5112361360770399E-2</v>
      </c>
      <c r="O790" s="17">
        <v>5.0682173077834E-2</v>
      </c>
      <c r="P790" s="17">
        <v>2.20680674480991E-2</v>
      </c>
      <c r="Q790" s="17">
        <v>4.1515363723924698E-2</v>
      </c>
      <c r="R790" s="17">
        <v>4.2879585903812502E-2</v>
      </c>
      <c r="S790" s="17"/>
      <c r="T790" s="17">
        <v>3.6453956951152298E-2</v>
      </c>
      <c r="U790" s="17">
        <v>3.6083870306954098E-2</v>
      </c>
      <c r="V790" s="17">
        <v>5.9429863983892502E-2</v>
      </c>
      <c r="W790" s="17">
        <v>4.8666670216247702E-2</v>
      </c>
      <c r="X790" s="17"/>
      <c r="Y790" s="17">
        <v>5.4345979052196298E-2</v>
      </c>
      <c r="Z790" s="17">
        <v>7.0138631199971796E-2</v>
      </c>
      <c r="AA790" s="17">
        <v>5.7050628645336401E-2</v>
      </c>
      <c r="AB790" s="17">
        <v>4.2497193142166399E-2</v>
      </c>
      <c r="AC790" s="17">
        <v>2.96148129313435E-2</v>
      </c>
      <c r="AD790" s="17">
        <v>1.8858126384553101E-2</v>
      </c>
      <c r="AE790" s="17"/>
      <c r="AF790" s="17">
        <v>2.1308072616902499E-2</v>
      </c>
      <c r="AG790" s="17">
        <v>3.8031970678109601E-2</v>
      </c>
      <c r="AH790" s="17">
        <v>5.1745959609233901E-2</v>
      </c>
      <c r="AI790" s="17"/>
      <c r="AJ790" s="17">
        <v>4.6747042522269001E-2</v>
      </c>
      <c r="AK790" s="17">
        <v>5.9766435629745797E-2</v>
      </c>
      <c r="AL790" s="17">
        <v>3.4701153545440101E-2</v>
      </c>
      <c r="AM790" s="17"/>
      <c r="AN790" s="17">
        <v>4.3565812626434303E-2</v>
      </c>
      <c r="AO790" s="17">
        <v>5.9980814809453303E-2</v>
      </c>
      <c r="AP790" s="17">
        <v>2.3067329558193399E-2</v>
      </c>
      <c r="AQ790" s="17">
        <v>6.0861065712586697E-2</v>
      </c>
      <c r="AR790" s="17"/>
      <c r="AS790" s="17">
        <v>1.9758657548414701E-2</v>
      </c>
      <c r="AT790" s="17">
        <v>2.0026028026786501E-2</v>
      </c>
    </row>
    <row r="791" spans="2:46" x14ac:dyDescent="0.5">
      <c r="B791" t="s">
        <v>352</v>
      </c>
      <c r="C791" s="17">
        <v>1.71574853370512E-2</v>
      </c>
      <c r="D791" s="17">
        <v>2.0785811839458601E-2</v>
      </c>
      <c r="E791" s="17">
        <v>1.37231973274734E-2</v>
      </c>
      <c r="F791" s="17"/>
      <c r="G791" s="17">
        <v>1.41875811773239E-2</v>
      </c>
      <c r="H791" s="17">
        <v>2.5791856802657599E-2</v>
      </c>
      <c r="I791" s="17">
        <v>3.9468043304503996E-3</v>
      </c>
      <c r="J791" s="17">
        <v>1.81604523610828E-2</v>
      </c>
      <c r="K791" s="17">
        <v>9.2838872953851792E-3</v>
      </c>
      <c r="L791" s="17">
        <v>1.65322425650276E-2</v>
      </c>
      <c r="M791" s="17">
        <v>1.20938601952949E-2</v>
      </c>
      <c r="N791" s="17">
        <v>2.3428420805186499E-2</v>
      </c>
      <c r="O791" s="17">
        <v>2.1545229974080801E-2</v>
      </c>
      <c r="P791" s="17">
        <v>3.0356656159511299E-2</v>
      </c>
      <c r="Q791" s="17">
        <v>8.1559666132372793E-3</v>
      </c>
      <c r="R791" s="17">
        <v>1.04755479496606E-2</v>
      </c>
      <c r="S791" s="17"/>
      <c r="T791" s="17">
        <v>8.4818984474115105E-3</v>
      </c>
      <c r="U791" s="17">
        <v>2.1225622993550301E-2</v>
      </c>
      <c r="V791" s="17">
        <v>2.09786143420134E-2</v>
      </c>
      <c r="W791" s="17">
        <v>1.9321517064738499E-2</v>
      </c>
      <c r="X791" s="17"/>
      <c r="Y791" s="17">
        <v>2.5301253073421699E-2</v>
      </c>
      <c r="Z791" s="17">
        <v>2.4251415065347701E-2</v>
      </c>
      <c r="AA791" s="17">
        <v>2.7181294850963302E-2</v>
      </c>
      <c r="AB791" s="17">
        <v>1.13660126577692E-2</v>
      </c>
      <c r="AC791" s="17">
        <v>1.169952047282E-2</v>
      </c>
      <c r="AD791" s="17">
        <v>6.1435381484439998E-3</v>
      </c>
      <c r="AE791" s="17"/>
      <c r="AF791" s="17">
        <v>6.0066246768389403E-3</v>
      </c>
      <c r="AG791" s="17">
        <v>1.42290581379213E-2</v>
      </c>
      <c r="AH791" s="17">
        <v>2.05670596031623E-2</v>
      </c>
      <c r="AI791" s="17"/>
      <c r="AJ791" s="17">
        <v>2.2578762325583399E-2</v>
      </c>
      <c r="AK791" s="17">
        <v>2.1530928813337201E-2</v>
      </c>
      <c r="AL791" s="17">
        <v>8.3629811103420795E-3</v>
      </c>
      <c r="AM791" s="17"/>
      <c r="AN791" s="17">
        <v>1.44973750619406E-2</v>
      </c>
      <c r="AO791" s="17">
        <v>1.6381099008725399E-2</v>
      </c>
      <c r="AP791" s="17">
        <v>8.4023302649231194E-3</v>
      </c>
      <c r="AQ791" s="17">
        <v>2.8158721814190699E-2</v>
      </c>
      <c r="AR791" s="17"/>
      <c r="AS791" s="17">
        <v>3.2942681116336303E-2</v>
      </c>
      <c r="AT791" s="17">
        <v>1.29148901605796E-2</v>
      </c>
    </row>
    <row r="792" spans="2:46" x14ac:dyDescent="0.5">
      <c r="B792" t="s">
        <v>73</v>
      </c>
      <c r="C792" s="17">
        <v>8.8272140064532101E-2</v>
      </c>
      <c r="D792" s="17">
        <v>6.6247277309244595E-2</v>
      </c>
      <c r="E792" s="17">
        <v>0.108957832862683</v>
      </c>
      <c r="F792" s="17"/>
      <c r="G792" s="17">
        <v>6.0680585897276797E-2</v>
      </c>
      <c r="H792" s="17">
        <v>9.3846151125548199E-2</v>
      </c>
      <c r="I792" s="17">
        <v>0.103409837205012</v>
      </c>
      <c r="J792" s="17">
        <v>8.6217038068790802E-2</v>
      </c>
      <c r="K792" s="17">
        <v>6.0407425192360302E-2</v>
      </c>
      <c r="L792" s="17">
        <v>4.9982946715749703E-2</v>
      </c>
      <c r="M792" s="17">
        <v>0.11819945590277101</v>
      </c>
      <c r="N792" s="17">
        <v>0.128143379361849</v>
      </c>
      <c r="O792" s="17">
        <v>6.0033046361078299E-2</v>
      </c>
      <c r="P792" s="17">
        <v>0.11780987981256499</v>
      </c>
      <c r="Q792" s="17">
        <v>0.11870336976797</v>
      </c>
      <c r="R792" s="17">
        <v>0.17006380661944501</v>
      </c>
      <c r="S792" s="17"/>
      <c r="T792" s="17">
        <v>5.8007798876738403E-2</v>
      </c>
      <c r="U792" s="17">
        <v>9.24713036806077E-2</v>
      </c>
      <c r="V792" s="17">
        <v>7.9135815855072997E-2</v>
      </c>
      <c r="W792" s="17">
        <v>0.122526509736681</v>
      </c>
      <c r="X792" s="17"/>
      <c r="Y792" s="17">
        <v>0.109346001938443</v>
      </c>
      <c r="Z792" s="17">
        <v>8.8954833215927204E-2</v>
      </c>
      <c r="AA792" s="17">
        <v>8.2316104255349506E-2</v>
      </c>
      <c r="AB792" s="17">
        <v>0.104365215109292</v>
      </c>
      <c r="AC792" s="17">
        <v>8.4896115545112297E-2</v>
      </c>
      <c r="AD792" s="17">
        <v>6.7764309236395107E-2</v>
      </c>
      <c r="AE792" s="17"/>
      <c r="AF792" s="17">
        <v>6.61788173961185E-2</v>
      </c>
      <c r="AG792" s="17">
        <v>5.6434018531892498E-2</v>
      </c>
      <c r="AH792" s="17">
        <v>9.6655825012139901E-2</v>
      </c>
      <c r="AI792" s="17"/>
      <c r="AJ792" s="17">
        <v>6.7016700338969101E-2</v>
      </c>
      <c r="AK792" s="17">
        <v>9.1933557016282905E-2</v>
      </c>
      <c r="AL792" s="17">
        <v>0.112828552224383</v>
      </c>
      <c r="AM792" s="17"/>
      <c r="AN792" s="17">
        <v>7.1726819570187395E-2</v>
      </c>
      <c r="AO792" s="17">
        <v>4.7874160092923099E-2</v>
      </c>
      <c r="AP792" s="17">
        <v>3.6745793710749403E-2</v>
      </c>
      <c r="AQ792" s="17">
        <v>0.134735902802812</v>
      </c>
      <c r="AR792" s="17"/>
      <c r="AS792" s="17">
        <v>6.7760445613534004E-2</v>
      </c>
      <c r="AT792" s="17">
        <v>8.8819805690266707E-2</v>
      </c>
    </row>
    <row r="793" spans="2:46" x14ac:dyDescent="0.5">
      <c r="B793" t="s">
        <v>353</v>
      </c>
      <c r="C793" s="17">
        <v>0.60715086777331895</v>
      </c>
      <c r="D793" s="17">
        <v>0.63301972325477496</v>
      </c>
      <c r="E793" s="17">
        <v>0.58217144466585202</v>
      </c>
      <c r="F793" s="17"/>
      <c r="G793" s="17">
        <v>0.62761263806036505</v>
      </c>
      <c r="H793" s="17">
        <v>0.62466667546132004</v>
      </c>
      <c r="I793" s="17">
        <v>0.57844397078293197</v>
      </c>
      <c r="J793" s="17">
        <v>0.58758406172491495</v>
      </c>
      <c r="K793" s="17">
        <v>0.61435990892825498</v>
      </c>
      <c r="L793" s="17">
        <v>0.62823215051388304</v>
      </c>
      <c r="M793" s="17">
        <v>0.589283114245434</v>
      </c>
      <c r="N793" s="17">
        <v>0.57643951354484002</v>
      </c>
      <c r="O793" s="17">
        <v>0.62645730435232405</v>
      </c>
      <c r="P793" s="17">
        <v>0.60464645015680096</v>
      </c>
      <c r="Q793" s="17">
        <v>0.59481296943639606</v>
      </c>
      <c r="R793" s="17">
        <v>0.53649204965533104</v>
      </c>
      <c r="S793" s="17"/>
      <c r="T793" s="17">
        <v>0.69264598298417301</v>
      </c>
      <c r="U793" s="17">
        <v>0.61294567256478805</v>
      </c>
      <c r="V793" s="17">
        <v>0.58293603718878795</v>
      </c>
      <c r="W793" s="17">
        <v>0.53216066987851196</v>
      </c>
      <c r="X793" s="17"/>
      <c r="Y793" s="17">
        <v>0.52376355853134404</v>
      </c>
      <c r="Z793" s="17">
        <v>0.57947098898318605</v>
      </c>
      <c r="AA793" s="17">
        <v>0.58294990094733201</v>
      </c>
      <c r="AB793" s="17">
        <v>0.63174277258420297</v>
      </c>
      <c r="AC793" s="17">
        <v>0.64209204278744203</v>
      </c>
      <c r="AD793" s="17">
        <v>0.66150488311538702</v>
      </c>
      <c r="AE793" s="17"/>
      <c r="AF793" s="17">
        <v>0.67434761557050804</v>
      </c>
      <c r="AG793" s="17">
        <v>0.60286407560898303</v>
      </c>
      <c r="AH793" s="17">
        <v>0.58797598527944595</v>
      </c>
      <c r="AI793" s="17"/>
      <c r="AJ793" s="17">
        <v>0.63621404419170902</v>
      </c>
      <c r="AK793" s="17">
        <v>0.558933844184065</v>
      </c>
      <c r="AL793" s="17">
        <v>0.59418337949477396</v>
      </c>
      <c r="AM793" s="17"/>
      <c r="AN793" s="17">
        <v>0.64504946254437701</v>
      </c>
      <c r="AO793" s="17">
        <v>0.64024522303182796</v>
      </c>
      <c r="AP793" s="17">
        <v>0.73875774480855905</v>
      </c>
      <c r="AQ793" s="17">
        <v>0.47840642304555497</v>
      </c>
      <c r="AR793" s="17"/>
      <c r="AS793" s="17">
        <v>0.712529786333719</v>
      </c>
      <c r="AT793" s="17">
        <v>0.58748316882328799</v>
      </c>
    </row>
    <row r="794" spans="2:46" x14ac:dyDescent="0.5">
      <c r="B794" t="s">
        <v>354</v>
      </c>
      <c r="C794" s="17">
        <v>6.17543970235747E-2</v>
      </c>
      <c r="D794" s="17">
        <v>6.7046215911995694E-2</v>
      </c>
      <c r="E794" s="17">
        <v>5.6962729431067102E-2</v>
      </c>
      <c r="F794" s="17"/>
      <c r="G794" s="17">
        <v>6.1192401386586402E-2</v>
      </c>
      <c r="H794" s="17">
        <v>7.3565910987803906E-2</v>
      </c>
      <c r="I794" s="17">
        <v>5.4508528823541201E-2</v>
      </c>
      <c r="J794" s="17">
        <v>7.3692233894147502E-2</v>
      </c>
      <c r="K794" s="17">
        <v>3.77035504468472E-2</v>
      </c>
      <c r="L794" s="17">
        <v>7.0811822168039704E-2</v>
      </c>
      <c r="M794" s="17">
        <v>6.1627902391896403E-2</v>
      </c>
      <c r="N794" s="17">
        <v>4.8540782165956899E-2</v>
      </c>
      <c r="O794" s="17">
        <v>7.2227403051914801E-2</v>
      </c>
      <c r="P794" s="17">
        <v>5.2424723607610399E-2</v>
      </c>
      <c r="Q794" s="17">
        <v>4.9671330337161999E-2</v>
      </c>
      <c r="R794" s="17">
        <v>5.3355133853473097E-2</v>
      </c>
      <c r="S794" s="17"/>
      <c r="T794" s="17">
        <v>4.4935855398563797E-2</v>
      </c>
      <c r="U794" s="17">
        <v>5.7309493300504402E-2</v>
      </c>
      <c r="V794" s="17">
        <v>8.0408478325905905E-2</v>
      </c>
      <c r="W794" s="17">
        <v>6.7988187280986198E-2</v>
      </c>
      <c r="X794" s="17"/>
      <c r="Y794" s="17">
        <v>7.9647232125618E-2</v>
      </c>
      <c r="Z794" s="17">
        <v>9.4390046265319494E-2</v>
      </c>
      <c r="AA794" s="17">
        <v>8.4231923496299793E-2</v>
      </c>
      <c r="AB794" s="17">
        <v>5.3863205799935497E-2</v>
      </c>
      <c r="AC794" s="17">
        <v>4.13143334041636E-2</v>
      </c>
      <c r="AD794" s="17">
        <v>2.5001664532997101E-2</v>
      </c>
      <c r="AE794" s="17"/>
      <c r="AF794" s="17">
        <v>2.7314697293741499E-2</v>
      </c>
      <c r="AG794" s="17">
        <v>5.22610288160308E-2</v>
      </c>
      <c r="AH794" s="17">
        <v>7.2313019212396204E-2</v>
      </c>
      <c r="AI794" s="17"/>
      <c r="AJ794" s="17">
        <v>6.9325804847852293E-2</v>
      </c>
      <c r="AK794" s="17">
        <v>8.1297364443082998E-2</v>
      </c>
      <c r="AL794" s="17">
        <v>4.3064134655782203E-2</v>
      </c>
      <c r="AM794" s="17"/>
      <c r="AN794" s="17">
        <v>5.8063187688374998E-2</v>
      </c>
      <c r="AO794" s="17">
        <v>7.6361913818178806E-2</v>
      </c>
      <c r="AP794" s="17">
        <v>3.14696598231166E-2</v>
      </c>
      <c r="AQ794" s="17">
        <v>8.9019787526777402E-2</v>
      </c>
      <c r="AR794" s="17"/>
      <c r="AS794" s="17">
        <v>5.2701338664750998E-2</v>
      </c>
      <c r="AT794" s="17">
        <v>3.2940918187366199E-2</v>
      </c>
    </row>
    <row r="795" spans="2:46" x14ac:dyDescent="0.5">
      <c r="B795" t="s">
        <v>95</v>
      </c>
      <c r="C795" s="17">
        <v>0.54539647074974396</v>
      </c>
      <c r="D795" s="17">
        <v>0.56597350734277896</v>
      </c>
      <c r="E795" s="17">
        <v>0.52520871523478496</v>
      </c>
      <c r="F795" s="17"/>
      <c r="G795" s="17">
        <v>0.56642023667377805</v>
      </c>
      <c r="H795" s="17">
        <v>0.55110076447351597</v>
      </c>
      <c r="I795" s="17">
        <v>0.52393544195939101</v>
      </c>
      <c r="J795" s="17">
        <v>0.51389182783076703</v>
      </c>
      <c r="K795" s="17">
        <v>0.57665635848140795</v>
      </c>
      <c r="L795" s="17">
        <v>0.55742032834584399</v>
      </c>
      <c r="M795" s="17">
        <v>0.52765521185353703</v>
      </c>
      <c r="N795" s="17">
        <v>0.52789873137888299</v>
      </c>
      <c r="O795" s="17">
        <v>0.55422990130040894</v>
      </c>
      <c r="P795" s="17">
        <v>0.55222172654919</v>
      </c>
      <c r="Q795" s="17">
        <v>0.54514163909923397</v>
      </c>
      <c r="R795" s="17">
        <v>0.48313691580185802</v>
      </c>
      <c r="S795" s="17"/>
      <c r="T795" s="17">
        <v>0.64771012758560897</v>
      </c>
      <c r="U795" s="17">
        <v>0.55563617926428399</v>
      </c>
      <c r="V795" s="17">
        <v>0.50252755886288203</v>
      </c>
      <c r="W795" s="17">
        <v>0.46417248259752603</v>
      </c>
      <c r="X795" s="17"/>
      <c r="Y795" s="17">
        <v>0.44411632640572601</v>
      </c>
      <c r="Z795" s="17">
        <v>0.485080942717867</v>
      </c>
      <c r="AA795" s="17">
        <v>0.49871797745103202</v>
      </c>
      <c r="AB795" s="17">
        <v>0.577879566784268</v>
      </c>
      <c r="AC795" s="17">
        <v>0.60077770938327901</v>
      </c>
      <c r="AD795" s="17">
        <v>0.63650321858239001</v>
      </c>
      <c r="AE795" s="17"/>
      <c r="AF795" s="17">
        <v>0.64703291827676701</v>
      </c>
      <c r="AG795" s="17">
        <v>0.55060304679295202</v>
      </c>
      <c r="AH795" s="17">
        <v>0.51566296606704998</v>
      </c>
      <c r="AI795" s="17"/>
      <c r="AJ795" s="17">
        <v>0.56688823934385701</v>
      </c>
      <c r="AK795" s="17">
        <v>0.477636479740982</v>
      </c>
      <c r="AL795" s="17">
        <v>0.551119244838992</v>
      </c>
      <c r="AM795" s="17"/>
      <c r="AN795" s="17">
        <v>0.58698627485600297</v>
      </c>
      <c r="AO795" s="17">
        <v>0.56388330921364904</v>
      </c>
      <c r="AP795" s="17">
        <v>0.70728808498544304</v>
      </c>
      <c r="AQ795" s="17">
        <v>0.389386635518778</v>
      </c>
      <c r="AR795" s="17"/>
      <c r="AS795" s="17">
        <v>0.65982844766896798</v>
      </c>
      <c r="AT795" s="17">
        <v>0.554542250635921</v>
      </c>
    </row>
    <row r="796" spans="2:46" x14ac:dyDescent="0.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row>
    <row r="797" spans="2:46" x14ac:dyDescent="0.5">
      <c r="B797" s="6" t="s">
        <v>395</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row>
    <row r="798" spans="2:46" x14ac:dyDescent="0.5">
      <c r="B798" s="24" t="s">
        <v>385</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row>
    <row r="799" spans="2:46" x14ac:dyDescent="0.5">
      <c r="B799" t="s">
        <v>379</v>
      </c>
      <c r="C799" s="17">
        <v>0.49670925456137999</v>
      </c>
      <c r="D799" s="17">
        <v>0.477865930965999</v>
      </c>
      <c r="E799" s="17">
        <v>0.51883965629472095</v>
      </c>
      <c r="F799" s="17"/>
      <c r="G799" s="17">
        <v>0.360758794101043</v>
      </c>
      <c r="H799" s="17">
        <v>0.61739092521350503</v>
      </c>
      <c r="I799" s="17">
        <v>0.44831888643359502</v>
      </c>
      <c r="J799" s="17">
        <v>0.442597997944639</v>
      </c>
      <c r="K799" s="17">
        <v>0.63725041193431198</v>
      </c>
      <c r="L799" s="17">
        <v>0.490210878360271</v>
      </c>
      <c r="M799" s="17">
        <v>0.60885071646133804</v>
      </c>
      <c r="N799" s="17">
        <v>0.48340119863877301</v>
      </c>
      <c r="O799" s="17">
        <v>0.54193209240478402</v>
      </c>
      <c r="P799" s="17">
        <v>0.49307406185761599</v>
      </c>
      <c r="Q799" s="17">
        <v>0.31451855899227599</v>
      </c>
      <c r="R799" s="17">
        <v>0.400756803912861</v>
      </c>
      <c r="S799" s="17"/>
      <c r="T799" s="17">
        <v>0.61813345759360405</v>
      </c>
      <c r="U799" s="17">
        <v>0.54315057441710801</v>
      </c>
      <c r="V799" s="17">
        <v>0.43873805092642298</v>
      </c>
      <c r="W799" s="17">
        <v>0.43701638913548502</v>
      </c>
      <c r="X799" s="17"/>
      <c r="Y799" s="17">
        <v>0.53023315269793903</v>
      </c>
      <c r="Z799" s="17">
        <v>0.38926129772989099</v>
      </c>
      <c r="AA799" s="17">
        <v>0.48454993802302498</v>
      </c>
      <c r="AB799" s="17">
        <v>0.69236518115812296</v>
      </c>
      <c r="AC799" s="17">
        <v>0.44178614997280902</v>
      </c>
      <c r="AD799" s="17">
        <v>0.51014990350365597</v>
      </c>
      <c r="AE799" s="17"/>
      <c r="AF799" s="17">
        <v>0.67238604549496195</v>
      </c>
      <c r="AG799" s="17">
        <v>0.54771243510147405</v>
      </c>
      <c r="AH799" s="17">
        <v>0.47430070217835302</v>
      </c>
      <c r="AI799" s="17"/>
      <c r="AJ799" s="17">
        <v>0.48000485442039098</v>
      </c>
      <c r="AK799" s="17">
        <v>0.48219121951906002</v>
      </c>
      <c r="AL799" s="17">
        <v>0.54556632574967401</v>
      </c>
      <c r="AM799" s="17"/>
      <c r="AN799" s="17">
        <v>0.51345727716239897</v>
      </c>
      <c r="AO799" s="17">
        <v>0.366215397391772</v>
      </c>
      <c r="AP799" s="17">
        <v>0.29614442382165201</v>
      </c>
      <c r="AQ799" s="17">
        <v>0.55719926783023999</v>
      </c>
      <c r="AR799" s="17"/>
      <c r="AS799" s="17">
        <v>0.37738412334002702</v>
      </c>
      <c r="AT799" s="17">
        <v>0.39206223964737202</v>
      </c>
    </row>
    <row r="800" spans="2:46" x14ac:dyDescent="0.5">
      <c r="B800" t="s">
        <v>380</v>
      </c>
      <c r="C800" s="17">
        <v>0.39035388412130501</v>
      </c>
      <c r="D800" s="17">
        <v>0.420608977911413</v>
      </c>
      <c r="E800" s="17">
        <v>0.35482101346471101</v>
      </c>
      <c r="F800" s="17"/>
      <c r="G800" s="17">
        <v>0.29576008727623898</v>
      </c>
      <c r="H800" s="17">
        <v>0.400993758159854</v>
      </c>
      <c r="I800" s="17">
        <v>0.61100354591651296</v>
      </c>
      <c r="J800" s="17">
        <v>0.299942400076323</v>
      </c>
      <c r="K800" s="17">
        <v>0.13044241531150499</v>
      </c>
      <c r="L800" s="17">
        <v>0.32553507682384297</v>
      </c>
      <c r="M800" s="17">
        <v>0.80687195197943296</v>
      </c>
      <c r="N800" s="17">
        <v>0.52160280512436197</v>
      </c>
      <c r="O800" s="17">
        <v>0.35519175060413</v>
      </c>
      <c r="P800" s="17">
        <v>0.27981318105644698</v>
      </c>
      <c r="Q800" s="17">
        <v>0.32204986441741601</v>
      </c>
      <c r="R800" s="17">
        <v>0.39118016262558603</v>
      </c>
      <c r="S800" s="17"/>
      <c r="T800" s="17">
        <v>0.33784596053634203</v>
      </c>
      <c r="U800" s="17">
        <v>0.44074865731639501</v>
      </c>
      <c r="V800" s="17">
        <v>0.409725283389613</v>
      </c>
      <c r="W800" s="17">
        <v>0.37187623328834601</v>
      </c>
      <c r="X800" s="17"/>
      <c r="Y800" s="17">
        <v>0.29891657704034502</v>
      </c>
      <c r="Z800" s="17">
        <v>0.50732289139237596</v>
      </c>
      <c r="AA800" s="17">
        <v>0.30031862112237401</v>
      </c>
      <c r="AB800" s="17">
        <v>0.38476590824253698</v>
      </c>
      <c r="AC800" s="17">
        <v>0.49509238070169398</v>
      </c>
      <c r="AD800" s="17">
        <v>0.383213344097176</v>
      </c>
      <c r="AE800" s="17"/>
      <c r="AF800" s="17">
        <v>0.45071554553597698</v>
      </c>
      <c r="AG800" s="17">
        <v>0.27313502076001001</v>
      </c>
      <c r="AH800" s="17">
        <v>0.38900014537445099</v>
      </c>
      <c r="AI800" s="17"/>
      <c r="AJ800" s="17">
        <v>0.391815009511148</v>
      </c>
      <c r="AK800" s="17">
        <v>0.364743647544788</v>
      </c>
      <c r="AL800" s="17">
        <v>0.411542505331566</v>
      </c>
      <c r="AM800" s="17"/>
      <c r="AN800" s="17">
        <v>0.37929718813610502</v>
      </c>
      <c r="AO800" s="17">
        <v>0.474061749517808</v>
      </c>
      <c r="AP800" s="17">
        <v>0.22751452769782499</v>
      </c>
      <c r="AQ800" s="17">
        <v>0.39613711024425102</v>
      </c>
      <c r="AR800" s="17"/>
      <c r="AS800" s="17">
        <v>0.49523676405746397</v>
      </c>
      <c r="AT800" s="17">
        <v>0.58855918008621499</v>
      </c>
    </row>
    <row r="801" spans="2:46" x14ac:dyDescent="0.5">
      <c r="B801" t="s">
        <v>381</v>
      </c>
      <c r="C801" s="17">
        <v>0.36126775921083398</v>
      </c>
      <c r="D801" s="17">
        <v>0.36077728101274797</v>
      </c>
      <c r="E801" s="17">
        <v>0.361843797695241</v>
      </c>
      <c r="F801" s="17"/>
      <c r="G801" s="17">
        <v>0.606890235005624</v>
      </c>
      <c r="H801" s="17">
        <v>0.50814620259634602</v>
      </c>
      <c r="I801" s="17">
        <v>0.29586905774688399</v>
      </c>
      <c r="J801" s="17">
        <v>0.19495081391499799</v>
      </c>
      <c r="K801" s="17">
        <v>0</v>
      </c>
      <c r="L801" s="17">
        <v>0.13326729882010499</v>
      </c>
      <c r="M801" s="17">
        <v>0.195041977601769</v>
      </c>
      <c r="N801" s="17">
        <v>0.30830226448160503</v>
      </c>
      <c r="O801" s="17">
        <v>0.44368342311210501</v>
      </c>
      <c r="P801" s="17">
        <v>0.50849543457742696</v>
      </c>
      <c r="Q801" s="17">
        <v>0.164198674725958</v>
      </c>
      <c r="R801" s="17">
        <v>0.59924319608713905</v>
      </c>
      <c r="S801" s="17"/>
      <c r="T801" s="17">
        <v>0.27575750826449003</v>
      </c>
      <c r="U801" s="17">
        <v>0.40705744909677</v>
      </c>
      <c r="V801" s="17">
        <v>0.39464943338417302</v>
      </c>
      <c r="W801" s="17">
        <v>0.35595797461624001</v>
      </c>
      <c r="X801" s="17"/>
      <c r="Y801" s="17">
        <v>0.31701712795803599</v>
      </c>
      <c r="Z801" s="17">
        <v>0.27192555832730098</v>
      </c>
      <c r="AA801" s="17">
        <v>0.44309654207443699</v>
      </c>
      <c r="AB801" s="17">
        <v>0.42139196830460102</v>
      </c>
      <c r="AC801" s="17">
        <v>0.55212652777141502</v>
      </c>
      <c r="AD801" s="17">
        <v>0.18259900536475099</v>
      </c>
      <c r="AE801" s="17"/>
      <c r="AF801" s="17">
        <v>0.32356068182414399</v>
      </c>
      <c r="AG801" s="17">
        <v>0.27215752098520102</v>
      </c>
      <c r="AH801" s="17">
        <v>0.36975858689121399</v>
      </c>
      <c r="AI801" s="17"/>
      <c r="AJ801" s="17">
        <v>0.40201090654371602</v>
      </c>
      <c r="AK801" s="17">
        <v>0.31489013136043797</v>
      </c>
      <c r="AL801" s="17">
        <v>0.31957564779026998</v>
      </c>
      <c r="AM801" s="17"/>
      <c r="AN801" s="17">
        <v>0.36841047436319002</v>
      </c>
      <c r="AO801" s="17">
        <v>0.41482198609960702</v>
      </c>
      <c r="AP801" s="17">
        <v>0.225703690559271</v>
      </c>
      <c r="AQ801" s="17">
        <v>0.35726285211301601</v>
      </c>
      <c r="AR801" s="17"/>
      <c r="AS801" s="17">
        <v>0.37853064907700201</v>
      </c>
      <c r="AT801" s="17">
        <v>0.197445010468634</v>
      </c>
    </row>
    <row r="802" spans="2:46" x14ac:dyDescent="0.5">
      <c r="B802" t="s">
        <v>382</v>
      </c>
      <c r="C802" s="17">
        <v>0.246860584137056</v>
      </c>
      <c r="D802" s="17">
        <v>0.242125648278012</v>
      </c>
      <c r="E802" s="17">
        <v>0.252421494462235</v>
      </c>
      <c r="F802" s="17"/>
      <c r="G802" s="17">
        <v>0.24412971386401799</v>
      </c>
      <c r="H802" s="17">
        <v>0.28606780312612401</v>
      </c>
      <c r="I802" s="17">
        <v>0.297827709821958</v>
      </c>
      <c r="J802" s="17">
        <v>0.402179184780663</v>
      </c>
      <c r="K802" s="17">
        <v>0.48924917562964498</v>
      </c>
      <c r="L802" s="17">
        <v>6.0630044583463598E-2</v>
      </c>
      <c r="M802" s="17">
        <v>0.27828926795247799</v>
      </c>
      <c r="N802" s="17">
        <v>0.16214102526149199</v>
      </c>
      <c r="O802" s="17">
        <v>0.181710584316263</v>
      </c>
      <c r="P802" s="17">
        <v>0.14330314344113901</v>
      </c>
      <c r="Q802" s="17">
        <v>0.19463582442730201</v>
      </c>
      <c r="R802" s="17">
        <v>0.19596784703657</v>
      </c>
      <c r="S802" s="17"/>
      <c r="T802" s="17">
        <v>0.220452160234482</v>
      </c>
      <c r="U802" s="17">
        <v>0.26259202896863698</v>
      </c>
      <c r="V802" s="17">
        <v>0.25801477496901598</v>
      </c>
      <c r="W802" s="17">
        <v>0.246094562529487</v>
      </c>
      <c r="X802" s="17"/>
      <c r="Y802" s="17">
        <v>0.23430614754755</v>
      </c>
      <c r="Z802" s="17">
        <v>0.26531588254750998</v>
      </c>
      <c r="AA802" s="17">
        <v>0.27800543310945602</v>
      </c>
      <c r="AB802" s="17">
        <v>0.271572362755653</v>
      </c>
      <c r="AC802" s="17">
        <v>0.27989901741485601</v>
      </c>
      <c r="AD802" s="17">
        <v>6.0413010337859299E-2</v>
      </c>
      <c r="AE802" s="17"/>
      <c r="AF802" s="17">
        <v>0</v>
      </c>
      <c r="AG802" s="17">
        <v>0.13905507915227799</v>
      </c>
      <c r="AH802" s="17">
        <v>0.28005084643163902</v>
      </c>
      <c r="AI802" s="17"/>
      <c r="AJ802" s="17">
        <v>0.24538404124117699</v>
      </c>
      <c r="AK802" s="17">
        <v>0.32111664335710499</v>
      </c>
      <c r="AL802" s="17">
        <v>0.17962473619760899</v>
      </c>
      <c r="AM802" s="17"/>
      <c r="AN802" s="17">
        <v>0.221658440647333</v>
      </c>
      <c r="AO802" s="17">
        <v>0.312055066988909</v>
      </c>
      <c r="AP802" s="17">
        <v>0.26667169796130102</v>
      </c>
      <c r="AQ802" s="17">
        <v>0.245551585935251</v>
      </c>
      <c r="AR802" s="17"/>
      <c r="AS802" s="17">
        <v>0.247648172010453</v>
      </c>
      <c r="AT802" s="17">
        <v>0.405878093735762</v>
      </c>
    </row>
    <row r="803" spans="2:46" x14ac:dyDescent="0.5">
      <c r="B803" t="s">
        <v>383</v>
      </c>
      <c r="C803" s="17">
        <v>0.23733144912581799</v>
      </c>
      <c r="D803" s="17">
        <v>0.294016478818584</v>
      </c>
      <c r="E803" s="17">
        <v>0.17075813614218099</v>
      </c>
      <c r="F803" s="17"/>
      <c r="G803" s="17">
        <v>0.32585058978109699</v>
      </c>
      <c r="H803" s="17">
        <v>0.24107934140646001</v>
      </c>
      <c r="I803" s="17">
        <v>0.39420362388254898</v>
      </c>
      <c r="J803" s="17">
        <v>0.34988876439900202</v>
      </c>
      <c r="K803" s="17">
        <v>0</v>
      </c>
      <c r="L803" s="17">
        <v>0.32411946849765799</v>
      </c>
      <c r="M803" s="17">
        <v>0.20019168160435499</v>
      </c>
      <c r="N803" s="17">
        <v>0</v>
      </c>
      <c r="O803" s="17">
        <v>0.14056808580057401</v>
      </c>
      <c r="P803" s="17">
        <v>0.20924659644547</v>
      </c>
      <c r="Q803" s="17">
        <v>0.16105760009943301</v>
      </c>
      <c r="R803" s="17">
        <v>0</v>
      </c>
      <c r="S803" s="17"/>
      <c r="T803" s="17">
        <v>0.109144061857401</v>
      </c>
      <c r="U803" s="17">
        <v>0.26098318257524</v>
      </c>
      <c r="V803" s="17">
        <v>0.30116465776067802</v>
      </c>
      <c r="W803" s="17">
        <v>0.22580122902602401</v>
      </c>
      <c r="X803" s="17"/>
      <c r="Y803" s="17">
        <v>0.17600907199157201</v>
      </c>
      <c r="Z803" s="17">
        <v>0.271354498417473</v>
      </c>
      <c r="AA803" s="17">
        <v>0.15996830553824901</v>
      </c>
      <c r="AB803" s="17">
        <v>0.427622186841083</v>
      </c>
      <c r="AC803" s="17">
        <v>0.16643852582861701</v>
      </c>
      <c r="AD803" s="17">
        <v>0.24748444575936299</v>
      </c>
      <c r="AE803" s="17"/>
      <c r="AF803" s="17">
        <v>0.219771581941719</v>
      </c>
      <c r="AG803" s="17">
        <v>0.31918512306560198</v>
      </c>
      <c r="AH803" s="17">
        <v>0.23547632201504301</v>
      </c>
      <c r="AI803" s="17"/>
      <c r="AJ803" s="17">
        <v>0.23564772395651601</v>
      </c>
      <c r="AK803" s="17">
        <v>0.17119431958766099</v>
      </c>
      <c r="AL803" s="17">
        <v>0.30351807992976798</v>
      </c>
      <c r="AM803" s="17"/>
      <c r="AN803" s="17">
        <v>0.14368126669186701</v>
      </c>
      <c r="AO803" s="17">
        <v>0.54489113620667196</v>
      </c>
      <c r="AP803" s="17">
        <v>0.21549808931310699</v>
      </c>
      <c r="AQ803" s="17">
        <v>0.25884961503633902</v>
      </c>
      <c r="AR803" s="17"/>
      <c r="AS803" s="17">
        <v>0.36466055444288997</v>
      </c>
      <c r="AT803" s="17">
        <v>0.400452747115291</v>
      </c>
    </row>
    <row r="804" spans="2:46" x14ac:dyDescent="0.5">
      <c r="B804" t="s">
        <v>75</v>
      </c>
      <c r="C804" s="17">
        <v>5.0556759297018E-2</v>
      </c>
      <c r="D804" s="17">
        <v>5.0265850544743598E-2</v>
      </c>
      <c r="E804" s="17">
        <v>5.0898414924964497E-2</v>
      </c>
      <c r="F804" s="17"/>
      <c r="G804" s="17">
        <v>7.8410164053612105E-2</v>
      </c>
      <c r="H804" s="17">
        <v>3.4856020202543601E-2</v>
      </c>
      <c r="I804" s="17">
        <v>0</v>
      </c>
      <c r="J804" s="17">
        <v>0</v>
      </c>
      <c r="K804" s="17">
        <v>0</v>
      </c>
      <c r="L804" s="17">
        <v>6.0808802844371498E-2</v>
      </c>
      <c r="M804" s="17">
        <v>6.6527818551387299E-2</v>
      </c>
      <c r="N804" s="17">
        <v>0</v>
      </c>
      <c r="O804" s="17">
        <v>4.4753587892171501E-2</v>
      </c>
      <c r="P804" s="17">
        <v>0.136409050792304</v>
      </c>
      <c r="Q804" s="17">
        <v>0.16558934175503101</v>
      </c>
      <c r="R804" s="17">
        <v>0</v>
      </c>
      <c r="S804" s="17"/>
      <c r="T804" s="17">
        <v>5.48295374394085E-2</v>
      </c>
      <c r="U804" s="17">
        <v>2.1178594286452201E-2</v>
      </c>
      <c r="V804" s="17">
        <v>8.4725373490541905E-2</v>
      </c>
      <c r="W804" s="17">
        <v>4.08742070811067E-2</v>
      </c>
      <c r="X804" s="17"/>
      <c r="Y804" s="17">
        <v>3.0881789058899101E-2</v>
      </c>
      <c r="Z804" s="17">
        <v>2.7491921253501202E-2</v>
      </c>
      <c r="AA804" s="17">
        <v>4.6694218837530298E-2</v>
      </c>
      <c r="AB804" s="17">
        <v>3.7019806295561897E-2</v>
      </c>
      <c r="AC804" s="17">
        <v>5.54970627985234E-2</v>
      </c>
      <c r="AD804" s="17">
        <v>0.18510001332842599</v>
      </c>
      <c r="AE804" s="17"/>
      <c r="AF804" s="17">
        <v>0.165649800915314</v>
      </c>
      <c r="AG804" s="17">
        <v>0.133102441832924</v>
      </c>
      <c r="AH804" s="17">
        <v>3.35621604219596E-2</v>
      </c>
      <c r="AI804" s="17"/>
      <c r="AJ804" s="17">
        <v>1.33210684809327E-2</v>
      </c>
      <c r="AK804" s="17">
        <v>0.115892628732544</v>
      </c>
      <c r="AL804" s="17">
        <v>6.6919679715109107E-2</v>
      </c>
      <c r="AM804" s="17"/>
      <c r="AN804" s="17">
        <v>3.3889894888595402E-2</v>
      </c>
      <c r="AO804" s="17">
        <v>0</v>
      </c>
      <c r="AP804" s="17">
        <v>0.23861859156519299</v>
      </c>
      <c r="AQ804" s="17">
        <v>5.3321042413975103E-2</v>
      </c>
      <c r="AR804" s="17"/>
      <c r="AS804" s="17">
        <v>0.12447300840905599</v>
      </c>
      <c r="AT804" s="17">
        <v>0</v>
      </c>
    </row>
    <row r="805" spans="2:46" x14ac:dyDescent="0.5">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row>
    <row r="806" spans="2:46" x14ac:dyDescent="0.5">
      <c r="B806" s="6" t="s">
        <v>320</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row>
    <row r="807" spans="2:46" x14ac:dyDescent="0.5">
      <c r="B807" s="24" t="s">
        <v>64</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row>
    <row r="808" spans="2:46" x14ac:dyDescent="0.5">
      <c r="B808" t="s">
        <v>386</v>
      </c>
      <c r="C808" s="17">
        <v>0.50026488104994105</v>
      </c>
      <c r="D808" s="17">
        <v>0.51457671680892303</v>
      </c>
      <c r="E808" s="17">
        <v>0.48658485125798001</v>
      </c>
      <c r="F808" s="17"/>
      <c r="G808" s="17">
        <v>0.48648124773763701</v>
      </c>
      <c r="H808" s="17">
        <v>0.53147673201285495</v>
      </c>
      <c r="I808" s="17">
        <v>0.49466411657386899</v>
      </c>
      <c r="J808" s="17">
        <v>0.50287402900260902</v>
      </c>
      <c r="K808" s="17">
        <v>0.51616313765374799</v>
      </c>
      <c r="L808" s="17">
        <v>0.53576821811922404</v>
      </c>
      <c r="M808" s="17">
        <v>0.51359513699109205</v>
      </c>
      <c r="N808" s="17">
        <v>0.46796988390733402</v>
      </c>
      <c r="O808" s="17">
        <v>0.496183407701699</v>
      </c>
      <c r="P808" s="17">
        <v>0.485694931580468</v>
      </c>
      <c r="Q808" s="17">
        <v>0.43821371769071599</v>
      </c>
      <c r="R808" s="17">
        <v>0.46267535377971603</v>
      </c>
      <c r="S808" s="17"/>
      <c r="T808" s="17">
        <v>0.53424598789035505</v>
      </c>
      <c r="U808" s="17">
        <v>0.51980168879601696</v>
      </c>
      <c r="V808" s="17">
        <v>0.49558688665462403</v>
      </c>
      <c r="W808" s="17">
        <v>0.44820841381271997</v>
      </c>
      <c r="X808" s="17"/>
      <c r="Y808" s="17">
        <v>0.390624648385827</v>
      </c>
      <c r="Z808" s="17">
        <v>0.39485040259080401</v>
      </c>
      <c r="AA808" s="17">
        <v>0.46591468932527502</v>
      </c>
      <c r="AB808" s="17">
        <v>0.49941347691712101</v>
      </c>
      <c r="AC808" s="17">
        <v>0.527735623086942</v>
      </c>
      <c r="AD808" s="17">
        <v>0.66949619772121205</v>
      </c>
      <c r="AE808" s="17"/>
      <c r="AF808" s="17">
        <v>0.65116405760598195</v>
      </c>
      <c r="AG808" s="17">
        <v>0.51803475478679795</v>
      </c>
      <c r="AH808" s="17">
        <v>0.45549181072939698</v>
      </c>
      <c r="AI808" s="17"/>
      <c r="AJ808" s="17">
        <v>0.47581666107145199</v>
      </c>
      <c r="AK808" s="17">
        <v>0.46039388791921498</v>
      </c>
      <c r="AL808" s="17">
        <v>0.549534884438451</v>
      </c>
      <c r="AM808" s="17"/>
      <c r="AN808" s="17">
        <v>0.54050543579127497</v>
      </c>
      <c r="AO808" s="17">
        <v>0.47736810737650598</v>
      </c>
      <c r="AP808" s="17">
        <v>0.584605302637346</v>
      </c>
      <c r="AQ808" s="17">
        <v>0.40749385219798301</v>
      </c>
      <c r="AR808" s="17"/>
      <c r="AS808" s="17">
        <v>0.55011829819208802</v>
      </c>
      <c r="AT808" s="17">
        <v>0.54017586221878799</v>
      </c>
    </row>
    <row r="809" spans="2:46" x14ac:dyDescent="0.5">
      <c r="B809" t="s">
        <v>387</v>
      </c>
      <c r="C809" s="17">
        <v>0.25647760629969801</v>
      </c>
      <c r="D809" s="17">
        <v>0.24996305095781801</v>
      </c>
      <c r="E809" s="17">
        <v>0.26242013160697197</v>
      </c>
      <c r="F809" s="17"/>
      <c r="G809" s="17">
        <v>0.26800515683895498</v>
      </c>
      <c r="H809" s="17">
        <v>0.26535099371723098</v>
      </c>
      <c r="I809" s="17">
        <v>0.24855798172390001</v>
      </c>
      <c r="J809" s="17">
        <v>0.24810508044211599</v>
      </c>
      <c r="K809" s="17">
        <v>0.25131039440181502</v>
      </c>
      <c r="L809" s="17">
        <v>0.22184522974693899</v>
      </c>
      <c r="M809" s="17">
        <v>0.23906581599503199</v>
      </c>
      <c r="N809" s="17">
        <v>0.23286172727638901</v>
      </c>
      <c r="O809" s="17">
        <v>0.25487838888144299</v>
      </c>
      <c r="P809" s="17">
        <v>0.28453462265848301</v>
      </c>
      <c r="Q809" s="17">
        <v>0.25255984503584</v>
      </c>
      <c r="R809" s="17">
        <v>0.332970693148814</v>
      </c>
      <c r="S809" s="17"/>
      <c r="T809" s="17">
        <v>0.26093912582818102</v>
      </c>
      <c r="U809" s="17">
        <v>0.240268139822606</v>
      </c>
      <c r="V809" s="17">
        <v>0.263318397145064</v>
      </c>
      <c r="W809" s="17">
        <v>0.26579081457825399</v>
      </c>
      <c r="X809" s="17"/>
      <c r="Y809" s="17">
        <v>0.284196107952572</v>
      </c>
      <c r="Z809" s="17">
        <v>0.321944812979027</v>
      </c>
      <c r="AA809" s="17">
        <v>0.26585254646388201</v>
      </c>
      <c r="AB809" s="17">
        <v>0.26303579581450998</v>
      </c>
      <c r="AC809" s="17">
        <v>0.27936181025111301</v>
      </c>
      <c r="AD809" s="17">
        <v>0.156269159273172</v>
      </c>
      <c r="AE809" s="17"/>
      <c r="AF809" s="17">
        <v>0.16708014442068</v>
      </c>
      <c r="AG809" s="17">
        <v>0.27066437065149901</v>
      </c>
      <c r="AH809" s="17">
        <v>0.28145699965540699</v>
      </c>
      <c r="AI809" s="17"/>
      <c r="AJ809" s="17">
        <v>0.28064452126258999</v>
      </c>
      <c r="AK809" s="17">
        <v>0.27489408110060698</v>
      </c>
      <c r="AL809" s="17">
        <v>0.21778837779891799</v>
      </c>
      <c r="AM809" s="17"/>
      <c r="AN809" s="17">
        <v>0.250187353732092</v>
      </c>
      <c r="AO809" s="17">
        <v>0.29293422861010598</v>
      </c>
      <c r="AP809" s="17">
        <v>0.22691043718626999</v>
      </c>
      <c r="AQ809" s="17">
        <v>0.27894181774639498</v>
      </c>
      <c r="AR809" s="17"/>
      <c r="AS809" s="17">
        <v>0.24982867879131701</v>
      </c>
      <c r="AT809" s="17">
        <v>0.220756697669165</v>
      </c>
    </row>
    <row r="810" spans="2:46" x14ac:dyDescent="0.5">
      <c r="B810" t="s">
        <v>388</v>
      </c>
      <c r="C810" s="17">
        <v>0.103120604175218</v>
      </c>
      <c r="D810" s="17">
        <v>0.115608637085475</v>
      </c>
      <c r="E810" s="17">
        <v>9.15609438348335E-2</v>
      </c>
      <c r="F810" s="17"/>
      <c r="G810" s="17">
        <v>0.12384531953493</v>
      </c>
      <c r="H810" s="17">
        <v>7.4140977495445307E-2</v>
      </c>
      <c r="I810" s="17">
        <v>8.5311654691078306E-2</v>
      </c>
      <c r="J810" s="17">
        <v>0.112866188921602</v>
      </c>
      <c r="K810" s="17">
        <v>0.117697514956435</v>
      </c>
      <c r="L810" s="17">
        <v>0.120568302407601</v>
      </c>
      <c r="M810" s="17">
        <v>9.2990455310834802E-2</v>
      </c>
      <c r="N810" s="17">
        <v>9.63470028071199E-2</v>
      </c>
      <c r="O810" s="17">
        <v>0.113658722198711</v>
      </c>
      <c r="P810" s="17">
        <v>8.9203048076479302E-2</v>
      </c>
      <c r="Q810" s="17">
        <v>0.13198384439245101</v>
      </c>
      <c r="R810" s="17">
        <v>5.4635975765014499E-2</v>
      </c>
      <c r="S810" s="17"/>
      <c r="T810" s="17">
        <v>0.10314441383869</v>
      </c>
      <c r="U810" s="17">
        <v>9.7997775398690506E-2</v>
      </c>
      <c r="V810" s="17">
        <v>0.10812403740054199</v>
      </c>
      <c r="W810" s="17">
        <v>0.10358131792014499</v>
      </c>
      <c r="X810" s="17"/>
      <c r="Y810" s="17">
        <v>0.18610028157555999</v>
      </c>
      <c r="Z810" s="17">
        <v>0.141624276566131</v>
      </c>
      <c r="AA810" s="17">
        <v>9.2912627087377506E-2</v>
      </c>
      <c r="AB810" s="17">
        <v>9.1183088645297103E-2</v>
      </c>
      <c r="AC810" s="17">
        <v>5.72514494024099E-2</v>
      </c>
      <c r="AD810" s="17">
        <v>6.5294565237870694E-2</v>
      </c>
      <c r="AE810" s="17"/>
      <c r="AF810" s="17">
        <v>7.2477437595837399E-2</v>
      </c>
      <c r="AG810" s="17">
        <v>9.3041797586923505E-2</v>
      </c>
      <c r="AH810" s="17">
        <v>0.11261733500318501</v>
      </c>
      <c r="AI810" s="17"/>
      <c r="AJ810" s="17">
        <v>0.117699501180169</v>
      </c>
      <c r="AK810" s="17">
        <v>0.122553658815429</v>
      </c>
      <c r="AL810" s="17">
        <v>7.5811290628608904E-2</v>
      </c>
      <c r="AM810" s="17"/>
      <c r="AN810" s="17">
        <v>9.0633116988948895E-2</v>
      </c>
      <c r="AO810" s="17">
        <v>0.137389297069483</v>
      </c>
      <c r="AP810" s="17">
        <v>0.112435981763301</v>
      </c>
      <c r="AQ810" s="17">
        <v>0.11569915529824699</v>
      </c>
      <c r="AR810" s="17"/>
      <c r="AS810" s="17">
        <v>0.113389951859696</v>
      </c>
      <c r="AT810" s="17">
        <v>8.4223751707562994E-2</v>
      </c>
    </row>
    <row r="811" spans="2:46" x14ac:dyDescent="0.5">
      <c r="B811" t="s">
        <v>73</v>
      </c>
      <c r="C811" s="17">
        <v>0.14013690847514301</v>
      </c>
      <c r="D811" s="17">
        <v>0.119851595147785</v>
      </c>
      <c r="E811" s="17">
        <v>0.159434073300215</v>
      </c>
      <c r="F811" s="17"/>
      <c r="G811" s="17">
        <v>0.12166827588847801</v>
      </c>
      <c r="H811" s="17">
        <v>0.12903129677446801</v>
      </c>
      <c r="I811" s="17">
        <v>0.17146624701115301</v>
      </c>
      <c r="J811" s="17">
        <v>0.13615470163367399</v>
      </c>
      <c r="K811" s="17">
        <v>0.114828952988003</v>
      </c>
      <c r="L811" s="17">
        <v>0.121818249726237</v>
      </c>
      <c r="M811" s="17">
        <v>0.15434859170304099</v>
      </c>
      <c r="N811" s="17">
        <v>0.202821386009157</v>
      </c>
      <c r="O811" s="17">
        <v>0.13527948121814701</v>
      </c>
      <c r="P811" s="17">
        <v>0.140567397684569</v>
      </c>
      <c r="Q811" s="17">
        <v>0.17724259288099301</v>
      </c>
      <c r="R811" s="17">
        <v>0.149717977306456</v>
      </c>
      <c r="S811" s="17"/>
      <c r="T811" s="17">
        <v>0.101670472442775</v>
      </c>
      <c r="U811" s="17">
        <v>0.141932395982687</v>
      </c>
      <c r="V811" s="17">
        <v>0.13297067879977001</v>
      </c>
      <c r="W811" s="17">
        <v>0.18241945368888099</v>
      </c>
      <c r="X811" s="17"/>
      <c r="Y811" s="17">
        <v>0.13907896208604201</v>
      </c>
      <c r="Z811" s="17">
        <v>0.141580507864038</v>
      </c>
      <c r="AA811" s="17">
        <v>0.175320137123465</v>
      </c>
      <c r="AB811" s="17">
        <v>0.14636763862307201</v>
      </c>
      <c r="AC811" s="17">
        <v>0.13565111725953599</v>
      </c>
      <c r="AD811" s="17">
        <v>0.108940077767745</v>
      </c>
      <c r="AE811" s="17"/>
      <c r="AF811" s="17">
        <v>0.10927836037750099</v>
      </c>
      <c r="AG811" s="17">
        <v>0.11825907697478</v>
      </c>
      <c r="AH811" s="17">
        <v>0.150433854612011</v>
      </c>
      <c r="AI811" s="17"/>
      <c r="AJ811" s="17">
        <v>0.125839316485789</v>
      </c>
      <c r="AK811" s="17">
        <v>0.142158372164749</v>
      </c>
      <c r="AL811" s="17">
        <v>0.15686544713402301</v>
      </c>
      <c r="AM811" s="17"/>
      <c r="AN811" s="17">
        <v>0.118674093487685</v>
      </c>
      <c r="AO811" s="17">
        <v>9.2308366943904596E-2</v>
      </c>
      <c r="AP811" s="17">
        <v>7.6048278413082204E-2</v>
      </c>
      <c r="AQ811" s="17">
        <v>0.197865174757375</v>
      </c>
      <c r="AR811" s="17"/>
      <c r="AS811" s="17">
        <v>8.6663071156899002E-2</v>
      </c>
      <c r="AT811" s="17">
        <v>0.15484368840448401</v>
      </c>
    </row>
    <row r="812" spans="2:46" x14ac:dyDescent="0.5">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row>
    <row r="813" spans="2:46" x14ac:dyDescent="0.5">
      <c r="B813" s="6" t="s">
        <v>389</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row>
    <row r="814" spans="2:46" x14ac:dyDescent="0.5">
      <c r="B814" s="24" t="s">
        <v>143</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row>
    <row r="815" spans="2:46" x14ac:dyDescent="0.5">
      <c r="B815" t="s">
        <v>348</v>
      </c>
      <c r="C815" s="17">
        <v>0.19945247968221899</v>
      </c>
      <c r="D815" s="17">
        <v>0.24711374125988</v>
      </c>
      <c r="E815" s="17">
        <v>0.158997925304008</v>
      </c>
      <c r="F815" s="17"/>
      <c r="G815" s="17">
        <v>0.19384165424306801</v>
      </c>
      <c r="H815" s="17">
        <v>0.30151933672091003</v>
      </c>
      <c r="I815" s="17">
        <v>0.22503597275225301</v>
      </c>
      <c r="J815" s="17">
        <v>0.17630024404356201</v>
      </c>
      <c r="K815" s="17">
        <v>0.17585162290384801</v>
      </c>
      <c r="L815" s="17">
        <v>0.21154154327695299</v>
      </c>
      <c r="M815" s="17">
        <v>0.17990524958968901</v>
      </c>
      <c r="N815" s="17">
        <v>0.14628763409376699</v>
      </c>
      <c r="O815" s="17">
        <v>0.248451404066555</v>
      </c>
      <c r="P815" s="17">
        <v>0.13841215995939099</v>
      </c>
      <c r="Q815" s="17">
        <v>0.13770262461632601</v>
      </c>
      <c r="R815" s="17">
        <v>4.3762433553750903E-2</v>
      </c>
      <c r="S815" s="17"/>
      <c r="T815" s="17">
        <v>0.25452543854297599</v>
      </c>
      <c r="U815" s="17">
        <v>0.193212202351668</v>
      </c>
      <c r="V815" s="17">
        <v>0.183927593277629</v>
      </c>
      <c r="W815" s="17">
        <v>0.160775325056558</v>
      </c>
      <c r="X815" s="17"/>
      <c r="Y815" s="17">
        <v>0.180138730472892</v>
      </c>
      <c r="Z815" s="17">
        <v>0.20597917461458001</v>
      </c>
      <c r="AA815" s="17">
        <v>0.15536165394071799</v>
      </c>
      <c r="AB815" s="17">
        <v>0.18949825494828501</v>
      </c>
      <c r="AC815" s="17">
        <v>0.207550952788496</v>
      </c>
      <c r="AD815" s="17">
        <v>0.251476325164606</v>
      </c>
      <c r="AE815" s="17"/>
      <c r="AF815" s="17">
        <v>0.28256257901056098</v>
      </c>
      <c r="AG815" s="17">
        <v>0.156466921568397</v>
      </c>
      <c r="AH815" s="17">
        <v>0.18125128295599699</v>
      </c>
      <c r="AI815" s="17"/>
      <c r="AJ815" s="17">
        <v>0.216386847849349</v>
      </c>
      <c r="AK815" s="17">
        <v>0.101686976878937</v>
      </c>
      <c r="AL815" s="17">
        <v>0.22916654237808501</v>
      </c>
      <c r="AM815" s="17"/>
      <c r="AN815" s="17">
        <v>0.19778974738211599</v>
      </c>
      <c r="AO815" s="17">
        <v>0.118988491804934</v>
      </c>
      <c r="AP815" s="17">
        <v>0.35739584866540403</v>
      </c>
      <c r="AQ815" s="17">
        <v>0.144586060095445</v>
      </c>
      <c r="AR815" s="17"/>
      <c r="AS815" s="17">
        <v>0.167864182260063</v>
      </c>
      <c r="AT815" s="17">
        <v>0.16810025466919901</v>
      </c>
    </row>
    <row r="816" spans="2:46" x14ac:dyDescent="0.5">
      <c r="B816" t="s">
        <v>349</v>
      </c>
      <c r="C816" s="17">
        <v>0.42900254051197501</v>
      </c>
      <c r="D816" s="17">
        <v>0.41481454125141398</v>
      </c>
      <c r="E816" s="17">
        <v>0.44252488036729898</v>
      </c>
      <c r="F816" s="17"/>
      <c r="G816" s="17">
        <v>0.32999319310375702</v>
      </c>
      <c r="H816" s="17">
        <v>0.48870214333315698</v>
      </c>
      <c r="I816" s="17">
        <v>0.38255011221333002</v>
      </c>
      <c r="J816" s="17">
        <v>0.42484174557684601</v>
      </c>
      <c r="K816" s="17">
        <v>0.421251179360632</v>
      </c>
      <c r="L816" s="17">
        <v>0.39227892016229998</v>
      </c>
      <c r="M816" s="17">
        <v>0.47862733753786801</v>
      </c>
      <c r="N816" s="17">
        <v>0.35192219056017399</v>
      </c>
      <c r="O816" s="17">
        <v>0.42975980629981902</v>
      </c>
      <c r="P816" s="17">
        <v>0.53529315431728297</v>
      </c>
      <c r="Q816" s="17">
        <v>0.55915157096610402</v>
      </c>
      <c r="R816" s="17">
        <v>0.47356331742259999</v>
      </c>
      <c r="S816" s="17"/>
      <c r="T816" s="17">
        <v>0.44240025646747799</v>
      </c>
      <c r="U816" s="17">
        <v>0.44068001855392702</v>
      </c>
      <c r="V816" s="17">
        <v>0.44660311960608601</v>
      </c>
      <c r="W816" s="17">
        <v>0.37047381183209199</v>
      </c>
      <c r="X816" s="17"/>
      <c r="Y816" s="17">
        <v>0.42586302489649802</v>
      </c>
      <c r="Z816" s="17">
        <v>0.41451023578828</v>
      </c>
      <c r="AA816" s="17">
        <v>0.439416803548007</v>
      </c>
      <c r="AB816" s="17">
        <v>0.44254162662701702</v>
      </c>
      <c r="AC816" s="17">
        <v>0.409993343544033</v>
      </c>
      <c r="AD816" s="17">
        <v>0.43924397773641699</v>
      </c>
      <c r="AE816" s="17"/>
      <c r="AF816" s="17">
        <v>0.41618482251579297</v>
      </c>
      <c r="AG816" s="17">
        <v>0.41833767591558702</v>
      </c>
      <c r="AH816" s="17">
        <v>0.43300054306197799</v>
      </c>
      <c r="AI816" s="17"/>
      <c r="AJ816" s="17">
        <v>0.432430056343036</v>
      </c>
      <c r="AK816" s="17">
        <v>0.47247181858713799</v>
      </c>
      <c r="AL816" s="17">
        <v>0.402243657013516</v>
      </c>
      <c r="AM816" s="17"/>
      <c r="AN816" s="17">
        <v>0.46765099822894002</v>
      </c>
      <c r="AO816" s="17">
        <v>0.46382676101444797</v>
      </c>
      <c r="AP816" s="17">
        <v>0.38323226413691303</v>
      </c>
      <c r="AQ816" s="17">
        <v>0.38900526034833399</v>
      </c>
      <c r="AR816" s="17"/>
      <c r="AS816" s="17">
        <v>0.41050196618817097</v>
      </c>
      <c r="AT816" s="17">
        <v>0.51921771603738498</v>
      </c>
    </row>
    <row r="817" spans="2:46" x14ac:dyDescent="0.5">
      <c r="B817" t="s">
        <v>377</v>
      </c>
      <c r="C817" s="17">
        <v>0.22282416802479199</v>
      </c>
      <c r="D817" s="17">
        <v>0.201510998947694</v>
      </c>
      <c r="E817" s="17">
        <v>0.23883021322817399</v>
      </c>
      <c r="F817" s="17"/>
      <c r="G817" s="17">
        <v>0.26681568663250599</v>
      </c>
      <c r="H817" s="17">
        <v>0.104113485201934</v>
      </c>
      <c r="I817" s="17">
        <v>0.27022706511623601</v>
      </c>
      <c r="J817" s="17">
        <v>0.25901380582901001</v>
      </c>
      <c r="K817" s="17">
        <v>0.21369712929819301</v>
      </c>
      <c r="L817" s="17">
        <v>0.214244645247639</v>
      </c>
      <c r="M817" s="17">
        <v>0.21199023791735799</v>
      </c>
      <c r="N817" s="17">
        <v>0.203793351785655</v>
      </c>
      <c r="O817" s="17">
        <v>0.22499161194956499</v>
      </c>
      <c r="P817" s="17">
        <v>0.222912280279842</v>
      </c>
      <c r="Q817" s="17">
        <v>0.176089033934484</v>
      </c>
      <c r="R817" s="17">
        <v>0.34678615271931601</v>
      </c>
      <c r="S817" s="17"/>
      <c r="T817" s="17">
        <v>0.21624899493910801</v>
      </c>
      <c r="U817" s="17">
        <v>0.213941530627692</v>
      </c>
      <c r="V817" s="17">
        <v>0.243858502309556</v>
      </c>
      <c r="W817" s="17">
        <v>0.22192182568927299</v>
      </c>
      <c r="X817" s="17"/>
      <c r="Y817" s="17">
        <v>0.25711773740208499</v>
      </c>
      <c r="Z817" s="17">
        <v>0.22922554499755901</v>
      </c>
      <c r="AA817" s="17">
        <v>0.222016218321369</v>
      </c>
      <c r="AB817" s="17">
        <v>0.222487105135181</v>
      </c>
      <c r="AC817" s="17">
        <v>0.19565168955451201</v>
      </c>
      <c r="AD817" s="17">
        <v>0.21933186450453199</v>
      </c>
      <c r="AE817" s="17"/>
      <c r="AF817" s="17">
        <v>0.198538734345484</v>
      </c>
      <c r="AG817" s="17">
        <v>0.29910307250227602</v>
      </c>
      <c r="AH817" s="17">
        <v>0.223754992877993</v>
      </c>
      <c r="AI817" s="17"/>
      <c r="AJ817" s="17">
        <v>0.232972425098664</v>
      </c>
      <c r="AK817" s="17">
        <v>0.233503336498251</v>
      </c>
      <c r="AL817" s="17">
        <v>0.20474412382045701</v>
      </c>
      <c r="AM817" s="17"/>
      <c r="AN817" s="17">
        <v>0.21998664586782399</v>
      </c>
      <c r="AO817" s="17">
        <v>0.25593493552524899</v>
      </c>
      <c r="AP817" s="17">
        <v>0.19227586263909899</v>
      </c>
      <c r="AQ817" s="17">
        <v>0.234340416175398</v>
      </c>
      <c r="AR817" s="17"/>
      <c r="AS817" s="17">
        <v>0.192906465009726</v>
      </c>
      <c r="AT817" s="17">
        <v>0.23882441625256501</v>
      </c>
    </row>
    <row r="818" spans="2:46" x14ac:dyDescent="0.5">
      <c r="B818" t="s">
        <v>351</v>
      </c>
      <c r="C818" s="17">
        <v>5.2617244488776603E-2</v>
      </c>
      <c r="D818" s="17">
        <v>5.0736422144902003E-2</v>
      </c>
      <c r="E818" s="17">
        <v>5.4396938037346403E-2</v>
      </c>
      <c r="F818" s="17"/>
      <c r="G818" s="17">
        <v>0.120580073615563</v>
      </c>
      <c r="H818" s="17">
        <v>4.6498909944745703E-2</v>
      </c>
      <c r="I818" s="17">
        <v>0</v>
      </c>
      <c r="J818" s="17">
        <v>3.9199043982471801E-2</v>
      </c>
      <c r="K818" s="17">
        <v>0.10530959053866901</v>
      </c>
      <c r="L818" s="17">
        <v>7.2611560035391903E-2</v>
      </c>
      <c r="M818" s="17">
        <v>2.1593671748017001E-2</v>
      </c>
      <c r="N818" s="17">
        <v>9.8214071991029203E-2</v>
      </c>
      <c r="O818" s="17">
        <v>1.3776907935316799E-2</v>
      </c>
      <c r="P818" s="17">
        <v>1.7485797030851701E-2</v>
      </c>
      <c r="Q818" s="17">
        <v>0</v>
      </c>
      <c r="R818" s="17">
        <v>4.4532840830045599E-2</v>
      </c>
      <c r="S818" s="17"/>
      <c r="T818" s="17">
        <v>3.6022127498566502E-2</v>
      </c>
      <c r="U818" s="17">
        <v>5.1247972672465697E-2</v>
      </c>
      <c r="V818" s="17">
        <v>3.8921326365469799E-2</v>
      </c>
      <c r="W818" s="17">
        <v>8.8756344822142202E-2</v>
      </c>
      <c r="X818" s="17"/>
      <c r="Y818" s="17">
        <v>6.7310408376193606E-2</v>
      </c>
      <c r="Z818" s="17">
        <v>7.7907537458045004E-2</v>
      </c>
      <c r="AA818" s="17">
        <v>4.7716239459444199E-2</v>
      </c>
      <c r="AB818" s="17">
        <v>4.8399371502216598E-2</v>
      </c>
      <c r="AC818" s="17">
        <v>8.2474383742960303E-2</v>
      </c>
      <c r="AD818" s="17">
        <v>0</v>
      </c>
      <c r="AE818" s="17"/>
      <c r="AF818" s="17">
        <v>2.5943948692729001E-2</v>
      </c>
      <c r="AG818" s="17">
        <v>0</v>
      </c>
      <c r="AH818" s="17">
        <v>6.3032001808771707E-2</v>
      </c>
      <c r="AI818" s="17"/>
      <c r="AJ818" s="17">
        <v>5.3402619680949399E-2</v>
      </c>
      <c r="AK818" s="17">
        <v>6.37669546549752E-2</v>
      </c>
      <c r="AL818" s="17">
        <v>4.58696258458225E-2</v>
      </c>
      <c r="AM818" s="17"/>
      <c r="AN818" s="17">
        <v>4.5207515846408301E-2</v>
      </c>
      <c r="AO818" s="17">
        <v>0.115634578226866</v>
      </c>
      <c r="AP818" s="17">
        <v>2.1920347985676499E-2</v>
      </c>
      <c r="AQ818" s="17">
        <v>6.2581198474195396E-2</v>
      </c>
      <c r="AR818" s="17"/>
      <c r="AS818" s="17">
        <v>6.6697384470579005E-2</v>
      </c>
      <c r="AT818" s="17">
        <v>0</v>
      </c>
    </row>
    <row r="819" spans="2:46" x14ac:dyDescent="0.5">
      <c r="B819" t="s">
        <v>352</v>
      </c>
      <c r="C819" s="17">
        <v>2.3069608268496199E-2</v>
      </c>
      <c r="D819" s="17">
        <v>3.06612119360898E-2</v>
      </c>
      <c r="E819" s="17">
        <v>1.6599548832924398E-2</v>
      </c>
      <c r="F819" s="17"/>
      <c r="G819" s="17">
        <v>3.0778372320570901E-2</v>
      </c>
      <c r="H819" s="17">
        <v>1.67032793090666E-2</v>
      </c>
      <c r="I819" s="17">
        <v>0</v>
      </c>
      <c r="J819" s="17">
        <v>2.0676250882949901E-2</v>
      </c>
      <c r="K819" s="17">
        <v>6.2237512816915599E-2</v>
      </c>
      <c r="L819" s="17">
        <v>2.08118918203118E-2</v>
      </c>
      <c r="M819" s="17">
        <v>0</v>
      </c>
      <c r="N819" s="17">
        <v>0</v>
      </c>
      <c r="O819" s="17">
        <v>2.7463298494800399E-2</v>
      </c>
      <c r="P819" s="17">
        <v>2.4827274109226201E-2</v>
      </c>
      <c r="Q819" s="17">
        <v>6.3528385241542903E-2</v>
      </c>
      <c r="R819" s="17">
        <v>0</v>
      </c>
      <c r="S819" s="17"/>
      <c r="T819" s="17">
        <v>5.0958351095331802E-3</v>
      </c>
      <c r="U819" s="17">
        <v>3.5408733413710397E-2</v>
      </c>
      <c r="V819" s="17">
        <v>1.52258467544517E-2</v>
      </c>
      <c r="W819" s="17">
        <v>3.9836739990254E-2</v>
      </c>
      <c r="X819" s="17"/>
      <c r="Y819" s="17">
        <v>0</v>
      </c>
      <c r="Z819" s="17">
        <v>3.2622714142865099E-2</v>
      </c>
      <c r="AA819" s="17">
        <v>4.8750888922351299E-2</v>
      </c>
      <c r="AB819" s="17">
        <v>2.78560802721541E-2</v>
      </c>
      <c r="AC819" s="17">
        <v>1.04260538792338E-2</v>
      </c>
      <c r="AD819" s="17">
        <v>9.1559601696356296E-3</v>
      </c>
      <c r="AE819" s="17"/>
      <c r="AF819" s="17">
        <v>8.6637428975565797E-3</v>
      </c>
      <c r="AG819" s="17">
        <v>0</v>
      </c>
      <c r="AH819" s="17">
        <v>2.8326185372851899E-2</v>
      </c>
      <c r="AI819" s="17"/>
      <c r="AJ819" s="17">
        <v>1.5087741422199799E-2</v>
      </c>
      <c r="AK819" s="17">
        <v>4.6868297975701301E-2</v>
      </c>
      <c r="AL819" s="17">
        <v>2.0608407670725901E-2</v>
      </c>
      <c r="AM819" s="17"/>
      <c r="AN819" s="17">
        <v>2.11567140393778E-2</v>
      </c>
      <c r="AO819" s="17">
        <v>0</v>
      </c>
      <c r="AP819" s="17">
        <v>3.37181134319414E-2</v>
      </c>
      <c r="AQ819" s="17">
        <v>2.4639548115168299E-2</v>
      </c>
      <c r="AR819" s="17"/>
      <c r="AS819" s="17">
        <v>3.1741154829397399E-2</v>
      </c>
      <c r="AT819" s="17">
        <v>0</v>
      </c>
    </row>
    <row r="820" spans="2:46" x14ac:dyDescent="0.5">
      <c r="B820" t="s">
        <v>73</v>
      </c>
      <c r="C820" s="17">
        <v>7.3033959023741601E-2</v>
      </c>
      <c r="D820" s="17">
        <v>5.5163084460019697E-2</v>
      </c>
      <c r="E820" s="17">
        <v>8.8650494230247803E-2</v>
      </c>
      <c r="F820" s="17"/>
      <c r="G820" s="17">
        <v>5.7991020084535397E-2</v>
      </c>
      <c r="H820" s="17">
        <v>4.2462845490187501E-2</v>
      </c>
      <c r="I820" s="17">
        <v>0.122186849918182</v>
      </c>
      <c r="J820" s="17">
        <v>7.99689096851596E-2</v>
      </c>
      <c r="K820" s="17">
        <v>2.16529650817417E-2</v>
      </c>
      <c r="L820" s="17">
        <v>8.8511439457404098E-2</v>
      </c>
      <c r="M820" s="17">
        <v>0.10788350320706901</v>
      </c>
      <c r="N820" s="17">
        <v>0.199782751569375</v>
      </c>
      <c r="O820" s="17">
        <v>5.5556971253943203E-2</v>
      </c>
      <c r="P820" s="17">
        <v>6.1069334303405297E-2</v>
      </c>
      <c r="Q820" s="17">
        <v>6.3528385241542903E-2</v>
      </c>
      <c r="R820" s="17">
        <v>9.1355255474286606E-2</v>
      </c>
      <c r="S820" s="17"/>
      <c r="T820" s="17">
        <v>4.5707347442338897E-2</v>
      </c>
      <c r="U820" s="17">
        <v>6.5509542380536398E-2</v>
      </c>
      <c r="V820" s="17">
        <v>7.1463611686806705E-2</v>
      </c>
      <c r="W820" s="17">
        <v>0.11823595260968001</v>
      </c>
      <c r="X820" s="17"/>
      <c r="Y820" s="17">
        <v>6.9570098852330703E-2</v>
      </c>
      <c r="Z820" s="17">
        <v>3.9754792998669901E-2</v>
      </c>
      <c r="AA820" s="17">
        <v>8.6738195808110902E-2</v>
      </c>
      <c r="AB820" s="17">
        <v>6.92175615151462E-2</v>
      </c>
      <c r="AC820" s="17">
        <v>9.3903576490764903E-2</v>
      </c>
      <c r="AD820" s="17">
        <v>8.0791872424809605E-2</v>
      </c>
      <c r="AE820" s="17"/>
      <c r="AF820" s="17">
        <v>6.8106172537877402E-2</v>
      </c>
      <c r="AG820" s="17">
        <v>0.12609233001374101</v>
      </c>
      <c r="AH820" s="17">
        <v>7.0634993922408795E-2</v>
      </c>
      <c r="AI820" s="17"/>
      <c r="AJ820" s="17">
        <v>4.9720309605801399E-2</v>
      </c>
      <c r="AK820" s="17">
        <v>8.1702615404998402E-2</v>
      </c>
      <c r="AL820" s="17">
        <v>9.7367643271393994E-2</v>
      </c>
      <c r="AM820" s="17"/>
      <c r="AN820" s="17">
        <v>4.8208378635333803E-2</v>
      </c>
      <c r="AO820" s="17">
        <v>4.5615233428503703E-2</v>
      </c>
      <c r="AP820" s="17">
        <v>1.14575631409663E-2</v>
      </c>
      <c r="AQ820" s="17">
        <v>0.14484751679145899</v>
      </c>
      <c r="AR820" s="17"/>
      <c r="AS820" s="17">
        <v>0.13028884724206299</v>
      </c>
      <c r="AT820" s="17">
        <v>7.3857613040850797E-2</v>
      </c>
    </row>
    <row r="821" spans="2:46" x14ac:dyDescent="0.5">
      <c r="B821" t="s">
        <v>353</v>
      </c>
      <c r="C821" s="17">
        <v>0.62845502019419397</v>
      </c>
      <c r="D821" s="17">
        <v>0.66192828251129399</v>
      </c>
      <c r="E821" s="17">
        <v>0.601522805671307</v>
      </c>
      <c r="F821" s="17"/>
      <c r="G821" s="17">
        <v>0.52383484734682395</v>
      </c>
      <c r="H821" s="17">
        <v>0.790221480054067</v>
      </c>
      <c r="I821" s="17">
        <v>0.60758608496558297</v>
      </c>
      <c r="J821" s="17">
        <v>0.60114198962040799</v>
      </c>
      <c r="K821" s="17">
        <v>0.59710280226447998</v>
      </c>
      <c r="L821" s="17">
        <v>0.603820463439253</v>
      </c>
      <c r="M821" s="17">
        <v>0.65853258712755602</v>
      </c>
      <c r="N821" s="17">
        <v>0.49820982465394098</v>
      </c>
      <c r="O821" s="17">
        <v>0.67821121036637499</v>
      </c>
      <c r="P821" s="17">
        <v>0.67370531427667402</v>
      </c>
      <c r="Q821" s="17">
        <v>0.69685419558243</v>
      </c>
      <c r="R821" s="17">
        <v>0.51732575097635103</v>
      </c>
      <c r="S821" s="17"/>
      <c r="T821" s="17">
        <v>0.69692569501045398</v>
      </c>
      <c r="U821" s="17">
        <v>0.63389222090559505</v>
      </c>
      <c r="V821" s="17">
        <v>0.63053071288371498</v>
      </c>
      <c r="W821" s="17">
        <v>0.53124913688865105</v>
      </c>
      <c r="X821" s="17"/>
      <c r="Y821" s="17">
        <v>0.60600175536939005</v>
      </c>
      <c r="Z821" s="17">
        <v>0.62048941040285999</v>
      </c>
      <c r="AA821" s="17">
        <v>0.59477845748872504</v>
      </c>
      <c r="AB821" s="17">
        <v>0.632039881575302</v>
      </c>
      <c r="AC821" s="17">
        <v>0.61754429633252905</v>
      </c>
      <c r="AD821" s="17">
        <v>0.69072030290102304</v>
      </c>
      <c r="AE821" s="17"/>
      <c r="AF821" s="17">
        <v>0.69874740152635295</v>
      </c>
      <c r="AG821" s="17">
        <v>0.57480459748398305</v>
      </c>
      <c r="AH821" s="17">
        <v>0.61425182601797501</v>
      </c>
      <c r="AI821" s="17"/>
      <c r="AJ821" s="17">
        <v>0.64881690419238602</v>
      </c>
      <c r="AK821" s="17">
        <v>0.57415879546607396</v>
      </c>
      <c r="AL821" s="17">
        <v>0.63141019939160004</v>
      </c>
      <c r="AM821" s="17"/>
      <c r="AN821" s="17">
        <v>0.66544074561105604</v>
      </c>
      <c r="AO821" s="17">
        <v>0.58281525281938196</v>
      </c>
      <c r="AP821" s="17">
        <v>0.740628112802317</v>
      </c>
      <c r="AQ821" s="17">
        <v>0.53359132044377899</v>
      </c>
      <c r="AR821" s="17"/>
      <c r="AS821" s="17">
        <v>0.57836614844823397</v>
      </c>
      <c r="AT821" s="17">
        <v>0.68731797070658396</v>
      </c>
    </row>
    <row r="822" spans="2:46" x14ac:dyDescent="0.5">
      <c r="B822" t="s">
        <v>354</v>
      </c>
      <c r="C822" s="17">
        <v>7.5686852757272799E-2</v>
      </c>
      <c r="D822" s="17">
        <v>8.1397634080991793E-2</v>
      </c>
      <c r="E822" s="17">
        <v>7.0996486870270797E-2</v>
      </c>
      <c r="F822" s="17"/>
      <c r="G822" s="17">
        <v>0.15135844593613401</v>
      </c>
      <c r="H822" s="17">
        <v>6.3202189253812296E-2</v>
      </c>
      <c r="I822" s="17">
        <v>0</v>
      </c>
      <c r="J822" s="17">
        <v>5.9875294865421799E-2</v>
      </c>
      <c r="K822" s="17">
        <v>0.16754710335558501</v>
      </c>
      <c r="L822" s="17">
        <v>9.3423451855703804E-2</v>
      </c>
      <c r="M822" s="17">
        <v>2.1593671748017001E-2</v>
      </c>
      <c r="N822" s="17">
        <v>9.8214071991029203E-2</v>
      </c>
      <c r="O822" s="17">
        <v>4.12402064301172E-2</v>
      </c>
      <c r="P822" s="17">
        <v>4.2313071140077901E-2</v>
      </c>
      <c r="Q822" s="17">
        <v>6.3528385241542903E-2</v>
      </c>
      <c r="R822" s="17">
        <v>4.4532840830045599E-2</v>
      </c>
      <c r="S822" s="17"/>
      <c r="T822" s="17">
        <v>4.1117962608099697E-2</v>
      </c>
      <c r="U822" s="17">
        <v>8.6656706086176094E-2</v>
      </c>
      <c r="V822" s="17">
        <v>5.4147173119921503E-2</v>
      </c>
      <c r="W822" s="17">
        <v>0.12859308481239601</v>
      </c>
      <c r="X822" s="17"/>
      <c r="Y822" s="17">
        <v>6.7310408376193606E-2</v>
      </c>
      <c r="Z822" s="17">
        <v>0.11053025160091</v>
      </c>
      <c r="AA822" s="17">
        <v>9.6467128381795594E-2</v>
      </c>
      <c r="AB822" s="17">
        <v>7.6255451774370694E-2</v>
      </c>
      <c r="AC822" s="17">
        <v>9.2900437622194201E-2</v>
      </c>
      <c r="AD822" s="17">
        <v>9.1559601696356296E-3</v>
      </c>
      <c r="AE822" s="17"/>
      <c r="AF822" s="17">
        <v>3.4607691590285601E-2</v>
      </c>
      <c r="AG822" s="17">
        <v>0</v>
      </c>
      <c r="AH822" s="17">
        <v>9.1358187181623599E-2</v>
      </c>
      <c r="AI822" s="17"/>
      <c r="AJ822" s="17">
        <v>6.8490361103149197E-2</v>
      </c>
      <c r="AK822" s="17">
        <v>0.110635252630677</v>
      </c>
      <c r="AL822" s="17">
        <v>6.6478033516548393E-2</v>
      </c>
      <c r="AM822" s="17"/>
      <c r="AN822" s="17">
        <v>6.6364229885786094E-2</v>
      </c>
      <c r="AO822" s="17">
        <v>0.115634578226866</v>
      </c>
      <c r="AP822" s="17">
        <v>5.5638461417617899E-2</v>
      </c>
      <c r="AQ822" s="17">
        <v>8.7220746589363699E-2</v>
      </c>
      <c r="AR822" s="17"/>
      <c r="AS822" s="17">
        <v>9.8438539299976494E-2</v>
      </c>
      <c r="AT822" s="17">
        <v>0</v>
      </c>
    </row>
    <row r="823" spans="2:46" x14ac:dyDescent="0.5">
      <c r="B823" t="s">
        <v>95</v>
      </c>
      <c r="C823" s="17">
        <v>0.55276816743692103</v>
      </c>
      <c r="D823" s="17">
        <v>0.580530648430303</v>
      </c>
      <c r="E823" s="17">
        <v>0.53052631880103596</v>
      </c>
      <c r="F823" s="17"/>
      <c r="G823" s="17">
        <v>0.37247640141068999</v>
      </c>
      <c r="H823" s="17">
        <v>0.72701929080025396</v>
      </c>
      <c r="I823" s="17">
        <v>0.60758608496558297</v>
      </c>
      <c r="J823" s="17">
        <v>0.54126669475498701</v>
      </c>
      <c r="K823" s="17">
        <v>0.429555698908895</v>
      </c>
      <c r="L823" s="17">
        <v>0.510397011583549</v>
      </c>
      <c r="M823" s="17">
        <v>0.63693891537953895</v>
      </c>
      <c r="N823" s="17">
        <v>0.39999575266291199</v>
      </c>
      <c r="O823" s="17">
        <v>0.63697100393625705</v>
      </c>
      <c r="P823" s="17">
        <v>0.63139224313659603</v>
      </c>
      <c r="Q823" s="17">
        <v>0.63332581034088697</v>
      </c>
      <c r="R823" s="17">
        <v>0.47279291014630598</v>
      </c>
      <c r="S823" s="17"/>
      <c r="T823" s="17">
        <v>0.65580773240235402</v>
      </c>
      <c r="U823" s="17">
        <v>0.54723551481941901</v>
      </c>
      <c r="V823" s="17">
        <v>0.57638353976379397</v>
      </c>
      <c r="W823" s="17">
        <v>0.40265605207625499</v>
      </c>
      <c r="X823" s="17"/>
      <c r="Y823" s="17">
        <v>0.53869134699319698</v>
      </c>
      <c r="Z823" s="17">
        <v>0.50995915880194997</v>
      </c>
      <c r="AA823" s="17">
        <v>0.49831132910692899</v>
      </c>
      <c r="AB823" s="17">
        <v>0.55578442980093101</v>
      </c>
      <c r="AC823" s="17">
        <v>0.52464385871033403</v>
      </c>
      <c r="AD823" s="17">
        <v>0.681564342731387</v>
      </c>
      <c r="AE823" s="17"/>
      <c r="AF823" s="17">
        <v>0.66413970993606797</v>
      </c>
      <c r="AG823" s="17">
        <v>0.57480459748398305</v>
      </c>
      <c r="AH823" s="17">
        <v>0.52289363883635098</v>
      </c>
      <c r="AI823" s="17"/>
      <c r="AJ823" s="17">
        <v>0.58032654308923703</v>
      </c>
      <c r="AK823" s="17">
        <v>0.46352354283539798</v>
      </c>
      <c r="AL823" s="17">
        <v>0.56493216587505202</v>
      </c>
      <c r="AM823" s="17"/>
      <c r="AN823" s="17">
        <v>0.59907651572526999</v>
      </c>
      <c r="AO823" s="17">
        <v>0.467180674592516</v>
      </c>
      <c r="AP823" s="17">
        <v>0.68498965138469903</v>
      </c>
      <c r="AQ823" s="17">
        <v>0.44637057385441598</v>
      </c>
      <c r="AR823" s="17"/>
      <c r="AS823" s="17">
        <v>0.479927609148257</v>
      </c>
      <c r="AT823" s="17">
        <v>0.68731797070658396</v>
      </c>
    </row>
    <row r="824" spans="2:46" x14ac:dyDescent="0.5">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row>
    <row r="825" spans="2:46" x14ac:dyDescent="0.5">
      <c r="B825" s="6" t="s">
        <v>390</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row>
    <row r="826" spans="2:46" x14ac:dyDescent="0.5">
      <c r="B826" s="24" t="s">
        <v>143</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row>
    <row r="827" spans="2:46" x14ac:dyDescent="0.5">
      <c r="B827" t="s">
        <v>348</v>
      </c>
      <c r="C827" s="17">
        <v>0.18501058934060999</v>
      </c>
      <c r="D827" s="17">
        <v>0.199093402299588</v>
      </c>
      <c r="E827" s="17">
        <v>0.17015488049931499</v>
      </c>
      <c r="F827" s="17"/>
      <c r="G827" s="17">
        <v>0.234960751233388</v>
      </c>
      <c r="H827" s="17">
        <v>0.160965043374283</v>
      </c>
      <c r="I827" s="17">
        <v>0.248047952546737</v>
      </c>
      <c r="J827" s="17">
        <v>0.132010327936192</v>
      </c>
      <c r="K827" s="17">
        <v>0.282129386245282</v>
      </c>
      <c r="L827" s="17">
        <v>0.150730015461713</v>
      </c>
      <c r="M827" s="17">
        <v>0.175530430709191</v>
      </c>
      <c r="N827" s="17">
        <v>0</v>
      </c>
      <c r="O827" s="17">
        <v>0.169719629040228</v>
      </c>
      <c r="P827" s="17">
        <v>0.19039212986113399</v>
      </c>
      <c r="Q827" s="17">
        <v>0.11371831598554701</v>
      </c>
      <c r="R827" s="17">
        <v>0.25432117184143999</v>
      </c>
      <c r="S827" s="17"/>
      <c r="T827" s="17">
        <v>0.17340932979162199</v>
      </c>
      <c r="U827" s="17">
        <v>0.20382057035023801</v>
      </c>
      <c r="V827" s="17">
        <v>0.226816191533186</v>
      </c>
      <c r="W827" s="17">
        <v>0.13809214847085699</v>
      </c>
      <c r="X827" s="17"/>
      <c r="Y827" s="17">
        <v>0.18513641022350799</v>
      </c>
      <c r="Z827" s="17">
        <v>0.197286370765833</v>
      </c>
      <c r="AA827" s="17">
        <v>0.24699200867299301</v>
      </c>
      <c r="AB827" s="17">
        <v>0.13955860623121299</v>
      </c>
      <c r="AC827" s="17">
        <v>0.17611639834569701</v>
      </c>
      <c r="AD827" s="17">
        <v>0.17495428328718499</v>
      </c>
      <c r="AE827" s="17"/>
      <c r="AF827" s="17">
        <v>0.22181479660501099</v>
      </c>
      <c r="AG827" s="17">
        <v>0.12560520734891101</v>
      </c>
      <c r="AH827" s="17">
        <v>0.17887536787456501</v>
      </c>
      <c r="AI827" s="17"/>
      <c r="AJ827" s="17">
        <v>0.203466214380875</v>
      </c>
      <c r="AK827" s="17">
        <v>0.15898701185148001</v>
      </c>
      <c r="AL827" s="17">
        <v>0.17685494513408201</v>
      </c>
      <c r="AM827" s="17"/>
      <c r="AN827" s="17">
        <v>0.17668037919887999</v>
      </c>
      <c r="AO827" s="17">
        <v>0.29360741004385599</v>
      </c>
      <c r="AP827" s="17">
        <v>0.25270537300586798</v>
      </c>
      <c r="AQ827" s="17">
        <v>0.109556834902878</v>
      </c>
      <c r="AR827" s="17"/>
      <c r="AS827" s="17">
        <v>0.22564527081380401</v>
      </c>
      <c r="AT827" s="17">
        <v>0.21403493971038901</v>
      </c>
    </row>
    <row r="828" spans="2:46" x14ac:dyDescent="0.5">
      <c r="B828" t="s">
        <v>349</v>
      </c>
      <c r="C828" s="17">
        <v>0.445131684851028</v>
      </c>
      <c r="D828" s="17">
        <v>0.49165822058410902</v>
      </c>
      <c r="E828" s="17">
        <v>0.39605167006576503</v>
      </c>
      <c r="F828" s="17"/>
      <c r="G828" s="17">
        <v>0.426045518723705</v>
      </c>
      <c r="H828" s="17">
        <v>0.48461136242589298</v>
      </c>
      <c r="I828" s="17">
        <v>0.40853389138388502</v>
      </c>
      <c r="J828" s="17">
        <v>0.53284426712584498</v>
      </c>
      <c r="K828" s="17">
        <v>0.32524523754245999</v>
      </c>
      <c r="L828" s="17">
        <v>0.38733620901862797</v>
      </c>
      <c r="M828" s="17">
        <v>0.50185193015353202</v>
      </c>
      <c r="N828" s="17">
        <v>0.455240203209474</v>
      </c>
      <c r="O828" s="17">
        <v>0.49141644235249499</v>
      </c>
      <c r="P828" s="17">
        <v>0.415273469040842</v>
      </c>
      <c r="Q828" s="17">
        <v>0.44300695311493699</v>
      </c>
      <c r="R828" s="17">
        <v>0.424422699202742</v>
      </c>
      <c r="S828" s="17"/>
      <c r="T828" s="17">
        <v>0.51426510938477898</v>
      </c>
      <c r="U828" s="17">
        <v>0.48841432226856302</v>
      </c>
      <c r="V828" s="17">
        <v>0.39567222538354502</v>
      </c>
      <c r="W828" s="17">
        <v>0.370753942093065</v>
      </c>
      <c r="X828" s="17"/>
      <c r="Y828" s="17">
        <v>0.42348253580532302</v>
      </c>
      <c r="Z828" s="17">
        <v>0.45148700341225001</v>
      </c>
      <c r="AA828" s="17">
        <v>0.36377246775134903</v>
      </c>
      <c r="AB828" s="17">
        <v>0.49875278455820998</v>
      </c>
      <c r="AC828" s="17">
        <v>0.446141260216189</v>
      </c>
      <c r="AD828" s="17">
        <v>0.464426306551047</v>
      </c>
      <c r="AE828" s="17"/>
      <c r="AF828" s="17">
        <v>0.43983467561303802</v>
      </c>
      <c r="AG828" s="17">
        <v>0.43636293930624198</v>
      </c>
      <c r="AH828" s="17">
        <v>0.44727404406224902</v>
      </c>
      <c r="AI828" s="17"/>
      <c r="AJ828" s="17">
        <v>0.487476759069015</v>
      </c>
      <c r="AK828" s="17">
        <v>0.445495490488586</v>
      </c>
      <c r="AL828" s="17">
        <v>0.39299821628286802</v>
      </c>
      <c r="AM828" s="17"/>
      <c r="AN828" s="17">
        <v>0.48456723921521999</v>
      </c>
      <c r="AO828" s="17">
        <v>0.36332230550189998</v>
      </c>
      <c r="AP828" s="17">
        <v>0.55782626772736199</v>
      </c>
      <c r="AQ828" s="17">
        <v>0.34092941871994797</v>
      </c>
      <c r="AR828" s="17"/>
      <c r="AS828" s="17">
        <v>0.57443758552383895</v>
      </c>
      <c r="AT828" s="17">
        <v>0.27892060962399901</v>
      </c>
    </row>
    <row r="829" spans="2:46" x14ac:dyDescent="0.5">
      <c r="B829" t="s">
        <v>377</v>
      </c>
      <c r="C829" s="17">
        <v>0.24103960262277099</v>
      </c>
      <c r="D829" s="17">
        <v>0.194460688643429</v>
      </c>
      <c r="E829" s="17">
        <v>0.29017487028814798</v>
      </c>
      <c r="F829" s="17"/>
      <c r="G829" s="17">
        <v>0.20089791932717799</v>
      </c>
      <c r="H829" s="17">
        <v>0.215337488255186</v>
      </c>
      <c r="I829" s="17">
        <v>0.25267886087673502</v>
      </c>
      <c r="J829" s="17">
        <v>0.23825507992745501</v>
      </c>
      <c r="K829" s="17">
        <v>0.29689238867734002</v>
      </c>
      <c r="L829" s="17">
        <v>0.30566604355854698</v>
      </c>
      <c r="M829" s="17">
        <v>0.19892764044917799</v>
      </c>
      <c r="N829" s="17">
        <v>0.47692278535496202</v>
      </c>
      <c r="O829" s="17">
        <v>0.21231423485661899</v>
      </c>
      <c r="P829" s="17">
        <v>0.28614014159139201</v>
      </c>
      <c r="Q829" s="17">
        <v>0.168265575894085</v>
      </c>
      <c r="R829" s="17">
        <v>0.16004256134337799</v>
      </c>
      <c r="S829" s="17"/>
      <c r="T829" s="17">
        <v>0.21914453744838799</v>
      </c>
      <c r="U829" s="17">
        <v>0.209915739351859</v>
      </c>
      <c r="V829" s="17">
        <v>0.25686842554648598</v>
      </c>
      <c r="W829" s="17">
        <v>0.28816080024949398</v>
      </c>
      <c r="X829" s="17"/>
      <c r="Y829" s="17">
        <v>0.225987517662808</v>
      </c>
      <c r="Z829" s="17">
        <v>0.222514692305918</v>
      </c>
      <c r="AA829" s="17">
        <v>0.211291902348098</v>
      </c>
      <c r="AB829" s="17">
        <v>0.23722245009218701</v>
      </c>
      <c r="AC829" s="17">
        <v>0.25544416266592002</v>
      </c>
      <c r="AD829" s="17">
        <v>0.28522245902731203</v>
      </c>
      <c r="AE829" s="17"/>
      <c r="AF829" s="17">
        <v>0.25056653696216502</v>
      </c>
      <c r="AG829" s="17">
        <v>0.28059719251561699</v>
      </c>
      <c r="AH829" s="17">
        <v>0.23545678040061499</v>
      </c>
      <c r="AI829" s="17"/>
      <c r="AJ829" s="17">
        <v>0.20785713630121899</v>
      </c>
      <c r="AK829" s="17">
        <v>0.23141779149642899</v>
      </c>
      <c r="AL829" s="17">
        <v>0.28708683886210901</v>
      </c>
      <c r="AM829" s="17"/>
      <c r="AN829" s="17">
        <v>0.222293924101928</v>
      </c>
      <c r="AO829" s="17">
        <v>0.24470992549512399</v>
      </c>
      <c r="AP829" s="17">
        <v>0.147756616568369</v>
      </c>
      <c r="AQ829" s="17">
        <v>0.332990821024506</v>
      </c>
      <c r="AR829" s="17"/>
      <c r="AS829" s="17">
        <v>0.19991714366235699</v>
      </c>
      <c r="AT829" s="17">
        <v>0.33044716529992302</v>
      </c>
    </row>
    <row r="830" spans="2:46" x14ac:dyDescent="0.5">
      <c r="B830" t="s">
        <v>351</v>
      </c>
      <c r="C830" s="17">
        <v>4.5655407779238502E-2</v>
      </c>
      <c r="D830" s="17">
        <v>3.2761050336971902E-2</v>
      </c>
      <c r="E830" s="17">
        <v>5.9257436039918801E-2</v>
      </c>
      <c r="F830" s="17"/>
      <c r="G830" s="17">
        <v>6.2821723825488507E-2</v>
      </c>
      <c r="H830" s="17">
        <v>6.2754268038643202E-2</v>
      </c>
      <c r="I830" s="17">
        <v>4.45175216001557E-2</v>
      </c>
      <c r="J830" s="17">
        <v>5.73866701362825E-2</v>
      </c>
      <c r="K830" s="17">
        <v>0</v>
      </c>
      <c r="L830" s="17">
        <v>6.8808387526210796E-2</v>
      </c>
      <c r="M830" s="17">
        <v>4.8769940643742099E-2</v>
      </c>
      <c r="N830" s="17">
        <v>0</v>
      </c>
      <c r="O830" s="17">
        <v>4.1841072224633E-2</v>
      </c>
      <c r="P830" s="17">
        <v>1.52951421717493E-2</v>
      </c>
      <c r="Q830" s="17">
        <v>5.7168691595650398E-2</v>
      </c>
      <c r="R830" s="17">
        <v>0</v>
      </c>
      <c r="S830" s="17"/>
      <c r="T830" s="17">
        <v>4.8882697741394102E-2</v>
      </c>
      <c r="U830" s="17">
        <v>3.8213424250969602E-2</v>
      </c>
      <c r="V830" s="17">
        <v>4.0029334469609899E-2</v>
      </c>
      <c r="W830" s="17">
        <v>5.5576769299819397E-2</v>
      </c>
      <c r="X830" s="17"/>
      <c r="Y830" s="17">
        <v>6.21871162786828E-2</v>
      </c>
      <c r="Z830" s="17">
        <v>3.8930139788084003E-2</v>
      </c>
      <c r="AA830" s="17">
        <v>7.8064077186878897E-2</v>
      </c>
      <c r="AB830" s="17">
        <v>3.4493894938197302E-2</v>
      </c>
      <c r="AC830" s="17">
        <v>3.65160621087273E-2</v>
      </c>
      <c r="AD830" s="17">
        <v>3.2900139345669599E-2</v>
      </c>
      <c r="AE830" s="17"/>
      <c r="AF830" s="17">
        <v>3.1244975573574401E-2</v>
      </c>
      <c r="AG830" s="17">
        <v>6.2109582769145702E-2</v>
      </c>
      <c r="AH830" s="17">
        <v>4.8552491919777903E-2</v>
      </c>
      <c r="AI830" s="17"/>
      <c r="AJ830" s="17">
        <v>4.9899483549474002E-2</v>
      </c>
      <c r="AK830" s="17">
        <v>6.0182176961613598E-2</v>
      </c>
      <c r="AL830" s="17">
        <v>3.2368759270377301E-2</v>
      </c>
      <c r="AM830" s="17"/>
      <c r="AN830" s="17">
        <v>4.2838197376502699E-2</v>
      </c>
      <c r="AO830" s="17">
        <v>6.3071715632537301E-2</v>
      </c>
      <c r="AP830" s="17">
        <v>0</v>
      </c>
      <c r="AQ830" s="17">
        <v>7.3388278528697407E-2</v>
      </c>
      <c r="AR830" s="17"/>
      <c r="AS830" s="17">
        <v>0</v>
      </c>
      <c r="AT830" s="17">
        <v>6.9672811897746004E-2</v>
      </c>
    </row>
    <row r="831" spans="2:46" x14ac:dyDescent="0.5">
      <c r="B831" t="s">
        <v>352</v>
      </c>
      <c r="C831" s="17">
        <v>1.5549849514106999E-2</v>
      </c>
      <c r="D831" s="17">
        <v>2.0752964853583598E-2</v>
      </c>
      <c r="E831" s="17">
        <v>1.00611757117854E-2</v>
      </c>
      <c r="F831" s="17"/>
      <c r="G831" s="17">
        <v>3.4981769550242202E-2</v>
      </c>
      <c r="H831" s="17">
        <v>1.1705039892716099E-2</v>
      </c>
      <c r="I831" s="17">
        <v>0</v>
      </c>
      <c r="J831" s="17">
        <v>0</v>
      </c>
      <c r="K831" s="17">
        <v>3.0518655031546101E-2</v>
      </c>
      <c r="L831" s="17">
        <v>1.5748718965360699E-2</v>
      </c>
      <c r="M831" s="17">
        <v>0</v>
      </c>
      <c r="N831" s="17">
        <v>0</v>
      </c>
      <c r="O831" s="17">
        <v>0</v>
      </c>
      <c r="P831" s="17">
        <v>4.6133827582935098E-2</v>
      </c>
      <c r="Q831" s="17">
        <v>0</v>
      </c>
      <c r="R831" s="17">
        <v>0</v>
      </c>
      <c r="S831" s="17"/>
      <c r="T831" s="17">
        <v>1.16069237222829E-2</v>
      </c>
      <c r="U831" s="17">
        <v>1.8993894863254999E-2</v>
      </c>
      <c r="V831" s="17">
        <v>9.2452146518340605E-3</v>
      </c>
      <c r="W831" s="17">
        <v>2.2198334287910099E-2</v>
      </c>
      <c r="X831" s="17"/>
      <c r="Y831" s="17">
        <v>2.53184974049953E-2</v>
      </c>
      <c r="Z831" s="17">
        <v>2.96712913504887E-2</v>
      </c>
      <c r="AA831" s="17">
        <v>3.2312963858256799E-2</v>
      </c>
      <c r="AB831" s="17">
        <v>0</v>
      </c>
      <c r="AC831" s="17">
        <v>0</v>
      </c>
      <c r="AD831" s="17">
        <v>8.2232664285865498E-3</v>
      </c>
      <c r="AE831" s="17"/>
      <c r="AF831" s="17">
        <v>7.8454664265938893E-3</v>
      </c>
      <c r="AG831" s="17">
        <v>0</v>
      </c>
      <c r="AH831" s="17">
        <v>1.88691727919576E-2</v>
      </c>
      <c r="AI831" s="17"/>
      <c r="AJ831" s="17">
        <v>7.3401510102779899E-3</v>
      </c>
      <c r="AK831" s="17">
        <v>4.3203085758709299E-2</v>
      </c>
      <c r="AL831" s="17">
        <v>1.0233471765144799E-2</v>
      </c>
      <c r="AM831" s="17"/>
      <c r="AN831" s="17">
        <v>1.3480806851546699E-2</v>
      </c>
      <c r="AO831" s="17">
        <v>1.94450014297585E-2</v>
      </c>
      <c r="AP831" s="17">
        <v>9.7171130070293696E-3</v>
      </c>
      <c r="AQ831" s="17">
        <v>1.6271908678618999E-2</v>
      </c>
      <c r="AR831" s="17"/>
      <c r="AS831" s="17">
        <v>0</v>
      </c>
      <c r="AT831" s="17">
        <v>0</v>
      </c>
    </row>
    <row r="832" spans="2:46" x14ac:dyDescent="0.5">
      <c r="B832" t="s">
        <v>73</v>
      </c>
      <c r="C832" s="17">
        <v>6.7612865892244495E-2</v>
      </c>
      <c r="D832" s="17">
        <v>6.1273673282318197E-2</v>
      </c>
      <c r="E832" s="17">
        <v>7.4299967395067196E-2</v>
      </c>
      <c r="F832" s="17"/>
      <c r="G832" s="17">
        <v>4.0292317339997399E-2</v>
      </c>
      <c r="H832" s="17">
        <v>6.4626798013278294E-2</v>
      </c>
      <c r="I832" s="17">
        <v>4.6221773592487803E-2</v>
      </c>
      <c r="J832" s="17">
        <v>3.9503654874224997E-2</v>
      </c>
      <c r="K832" s="17">
        <v>6.5214332503371303E-2</v>
      </c>
      <c r="L832" s="17">
        <v>7.1710625469540296E-2</v>
      </c>
      <c r="M832" s="17">
        <v>7.4920058044357002E-2</v>
      </c>
      <c r="N832" s="17">
        <v>6.7837011435563394E-2</v>
      </c>
      <c r="O832" s="17">
        <v>8.4708621526024902E-2</v>
      </c>
      <c r="P832" s="17">
        <v>4.6765289751947402E-2</v>
      </c>
      <c r="Q832" s="17">
        <v>0.21784046340978</v>
      </c>
      <c r="R832" s="17">
        <v>0.16121356761243899</v>
      </c>
      <c r="S832" s="17"/>
      <c r="T832" s="17">
        <v>3.2691401911534301E-2</v>
      </c>
      <c r="U832" s="17">
        <v>4.0642048915115199E-2</v>
      </c>
      <c r="V832" s="17">
        <v>7.1368608415339096E-2</v>
      </c>
      <c r="W832" s="17">
        <v>0.12521800559885499</v>
      </c>
      <c r="X832" s="17"/>
      <c r="Y832" s="17">
        <v>7.7887922624682998E-2</v>
      </c>
      <c r="Z832" s="17">
        <v>6.01105023774271E-2</v>
      </c>
      <c r="AA832" s="17">
        <v>6.7566580182424493E-2</v>
      </c>
      <c r="AB832" s="17">
        <v>8.9972264180192496E-2</v>
      </c>
      <c r="AC832" s="17">
        <v>8.5782116663466995E-2</v>
      </c>
      <c r="AD832" s="17">
        <v>3.42735453601999E-2</v>
      </c>
      <c r="AE832" s="17"/>
      <c r="AF832" s="17">
        <v>4.8693548819618002E-2</v>
      </c>
      <c r="AG832" s="17">
        <v>9.5325078060084695E-2</v>
      </c>
      <c r="AH832" s="17">
        <v>7.0972142950835704E-2</v>
      </c>
      <c r="AI832" s="17"/>
      <c r="AJ832" s="17">
        <v>4.3960255689138798E-2</v>
      </c>
      <c r="AK832" s="17">
        <v>6.07144434431817E-2</v>
      </c>
      <c r="AL832" s="17">
        <v>0.100457768685419</v>
      </c>
      <c r="AM832" s="17"/>
      <c r="AN832" s="17">
        <v>6.0139453255922799E-2</v>
      </c>
      <c r="AO832" s="17">
        <v>1.58436418968247E-2</v>
      </c>
      <c r="AP832" s="17">
        <v>3.19946296913712E-2</v>
      </c>
      <c r="AQ832" s="17">
        <v>0.12686273814535101</v>
      </c>
      <c r="AR832" s="17"/>
      <c r="AS832" s="17">
        <v>0</v>
      </c>
      <c r="AT832" s="17">
        <v>0.106924473467943</v>
      </c>
    </row>
    <row r="833" spans="2:46" x14ac:dyDescent="0.5">
      <c r="B833" t="s">
        <v>353</v>
      </c>
      <c r="C833" s="17">
        <v>0.63014227419163804</v>
      </c>
      <c r="D833" s="17">
        <v>0.69075162288369696</v>
      </c>
      <c r="E833" s="17">
        <v>0.56620655056507996</v>
      </c>
      <c r="F833" s="17"/>
      <c r="G833" s="17">
        <v>0.66100626995709399</v>
      </c>
      <c r="H833" s="17">
        <v>0.64557640580017595</v>
      </c>
      <c r="I833" s="17">
        <v>0.65658184393062202</v>
      </c>
      <c r="J833" s="17">
        <v>0.66485459506203703</v>
      </c>
      <c r="K833" s="17">
        <v>0.60737462378774298</v>
      </c>
      <c r="L833" s="17">
        <v>0.53806622448034203</v>
      </c>
      <c r="M833" s="17">
        <v>0.67738236086272297</v>
      </c>
      <c r="N833" s="17">
        <v>0.455240203209474</v>
      </c>
      <c r="O833" s="17">
        <v>0.66113607139272301</v>
      </c>
      <c r="P833" s="17">
        <v>0.60566559890197602</v>
      </c>
      <c r="Q833" s="17">
        <v>0.55672526910048403</v>
      </c>
      <c r="R833" s="17">
        <v>0.67874387104418299</v>
      </c>
      <c r="S833" s="17"/>
      <c r="T833" s="17">
        <v>0.68767443917640103</v>
      </c>
      <c r="U833" s="17">
        <v>0.692234892618801</v>
      </c>
      <c r="V833" s="17">
        <v>0.62248841691673096</v>
      </c>
      <c r="W833" s="17">
        <v>0.50884609056392105</v>
      </c>
      <c r="X833" s="17"/>
      <c r="Y833" s="17">
        <v>0.60861894602883104</v>
      </c>
      <c r="Z833" s="17">
        <v>0.64877337417808301</v>
      </c>
      <c r="AA833" s="17">
        <v>0.61076447642434195</v>
      </c>
      <c r="AB833" s="17">
        <v>0.63831139078942301</v>
      </c>
      <c r="AC833" s="17">
        <v>0.62225765856188597</v>
      </c>
      <c r="AD833" s="17">
        <v>0.63938058983823198</v>
      </c>
      <c r="AE833" s="17"/>
      <c r="AF833" s="17">
        <v>0.66164947221804904</v>
      </c>
      <c r="AG833" s="17">
        <v>0.56196814665515205</v>
      </c>
      <c r="AH833" s="17">
        <v>0.62614941193681395</v>
      </c>
      <c r="AI833" s="17"/>
      <c r="AJ833" s="17">
        <v>0.69094297344988997</v>
      </c>
      <c r="AK833" s="17">
        <v>0.60448250234006595</v>
      </c>
      <c r="AL833" s="17">
        <v>0.56985316141694997</v>
      </c>
      <c r="AM833" s="17"/>
      <c r="AN833" s="17">
        <v>0.66124761841409996</v>
      </c>
      <c r="AO833" s="17">
        <v>0.65692971554575597</v>
      </c>
      <c r="AP833" s="17">
        <v>0.81053164073323003</v>
      </c>
      <c r="AQ833" s="17">
        <v>0.45048625362282702</v>
      </c>
      <c r="AR833" s="17"/>
      <c r="AS833" s="17">
        <v>0.80008285633764298</v>
      </c>
      <c r="AT833" s="17">
        <v>0.49295554933438701</v>
      </c>
    </row>
    <row r="834" spans="2:46" x14ac:dyDescent="0.5">
      <c r="B834" t="s">
        <v>354</v>
      </c>
      <c r="C834" s="17">
        <v>6.12052572933455E-2</v>
      </c>
      <c r="D834" s="17">
        <v>5.35140151905555E-2</v>
      </c>
      <c r="E834" s="17">
        <v>6.9318611751704298E-2</v>
      </c>
      <c r="F834" s="17"/>
      <c r="G834" s="17">
        <v>9.7803493375730702E-2</v>
      </c>
      <c r="H834" s="17">
        <v>7.4459307931359395E-2</v>
      </c>
      <c r="I834" s="17">
        <v>4.45175216001557E-2</v>
      </c>
      <c r="J834" s="17">
        <v>5.73866701362825E-2</v>
      </c>
      <c r="K834" s="17">
        <v>3.0518655031546101E-2</v>
      </c>
      <c r="L834" s="17">
        <v>8.4557106491571499E-2</v>
      </c>
      <c r="M834" s="17">
        <v>4.8769940643742099E-2</v>
      </c>
      <c r="N834" s="17">
        <v>0</v>
      </c>
      <c r="O834" s="17">
        <v>4.1841072224633E-2</v>
      </c>
      <c r="P834" s="17">
        <v>6.1428969754684398E-2</v>
      </c>
      <c r="Q834" s="17">
        <v>5.7168691595650398E-2</v>
      </c>
      <c r="R834" s="17">
        <v>0</v>
      </c>
      <c r="S834" s="17"/>
      <c r="T834" s="17">
        <v>6.0489621463677E-2</v>
      </c>
      <c r="U834" s="17">
        <v>5.7207319114224602E-2</v>
      </c>
      <c r="V834" s="17">
        <v>4.9274549121444002E-2</v>
      </c>
      <c r="W834" s="17">
        <v>7.7775103587729502E-2</v>
      </c>
      <c r="X834" s="17"/>
      <c r="Y834" s="17">
        <v>8.7505613683677999E-2</v>
      </c>
      <c r="Z834" s="17">
        <v>6.8601431138572699E-2</v>
      </c>
      <c r="AA834" s="17">
        <v>0.110377041045136</v>
      </c>
      <c r="AB834" s="17">
        <v>3.4493894938197302E-2</v>
      </c>
      <c r="AC834" s="17">
        <v>3.65160621087273E-2</v>
      </c>
      <c r="AD834" s="17">
        <v>4.1123405774256203E-2</v>
      </c>
      <c r="AE834" s="17"/>
      <c r="AF834" s="17">
        <v>3.9090442000168299E-2</v>
      </c>
      <c r="AG834" s="17">
        <v>6.2109582769145702E-2</v>
      </c>
      <c r="AH834" s="17">
        <v>6.7421664711735496E-2</v>
      </c>
      <c r="AI834" s="17"/>
      <c r="AJ834" s="17">
        <v>5.7239634559751999E-2</v>
      </c>
      <c r="AK834" s="17">
        <v>0.103385262720323</v>
      </c>
      <c r="AL834" s="17">
        <v>4.2602231035522103E-2</v>
      </c>
      <c r="AM834" s="17"/>
      <c r="AN834" s="17">
        <v>5.6319004228049398E-2</v>
      </c>
      <c r="AO834" s="17">
        <v>8.2516717062295797E-2</v>
      </c>
      <c r="AP834" s="17">
        <v>9.7171130070293696E-3</v>
      </c>
      <c r="AQ834" s="17">
        <v>8.96601872073165E-2</v>
      </c>
      <c r="AR834" s="17"/>
      <c r="AS834" s="17">
        <v>0</v>
      </c>
      <c r="AT834" s="17">
        <v>6.9672811897746004E-2</v>
      </c>
    </row>
    <row r="835" spans="2:46" x14ac:dyDescent="0.5">
      <c r="B835" t="s">
        <v>95</v>
      </c>
      <c r="C835" s="17">
        <v>0.56893701689829301</v>
      </c>
      <c r="D835" s="17">
        <v>0.63723760769314197</v>
      </c>
      <c r="E835" s="17">
        <v>0.49688793881337601</v>
      </c>
      <c r="F835" s="17"/>
      <c r="G835" s="17">
        <v>0.56320277658136297</v>
      </c>
      <c r="H835" s="17">
        <v>0.57111709786881704</v>
      </c>
      <c r="I835" s="17">
        <v>0.61206432233046604</v>
      </c>
      <c r="J835" s="17">
        <v>0.60746792492575497</v>
      </c>
      <c r="K835" s="17">
        <v>0.57685596875619605</v>
      </c>
      <c r="L835" s="17">
        <v>0.45350911798877003</v>
      </c>
      <c r="M835" s="17">
        <v>0.62861242021898001</v>
      </c>
      <c r="N835" s="17">
        <v>0.455240203209474</v>
      </c>
      <c r="O835" s="17">
        <v>0.61929499916809005</v>
      </c>
      <c r="P835" s="17">
        <v>0.54423662914729198</v>
      </c>
      <c r="Q835" s="17">
        <v>0.49955657750483401</v>
      </c>
      <c r="R835" s="17">
        <v>0.67874387104418299</v>
      </c>
      <c r="S835" s="17"/>
      <c r="T835" s="17">
        <v>0.62718481771272405</v>
      </c>
      <c r="U835" s="17">
        <v>0.63502757350457595</v>
      </c>
      <c r="V835" s="17">
        <v>0.57321386779528705</v>
      </c>
      <c r="W835" s="17">
        <v>0.43107098697619201</v>
      </c>
      <c r="X835" s="17"/>
      <c r="Y835" s="17">
        <v>0.521113332345153</v>
      </c>
      <c r="Z835" s="17">
        <v>0.58017194303951003</v>
      </c>
      <c r="AA835" s="17">
        <v>0.50038743537920605</v>
      </c>
      <c r="AB835" s="17">
        <v>0.60381749585122602</v>
      </c>
      <c r="AC835" s="17">
        <v>0.58574159645315804</v>
      </c>
      <c r="AD835" s="17">
        <v>0.59825718406397599</v>
      </c>
      <c r="AE835" s="17"/>
      <c r="AF835" s="17">
        <v>0.62255903021788095</v>
      </c>
      <c r="AG835" s="17">
        <v>0.49985856388600702</v>
      </c>
      <c r="AH835" s="17">
        <v>0.55872774722507801</v>
      </c>
      <c r="AI835" s="17"/>
      <c r="AJ835" s="17">
        <v>0.63370333889013797</v>
      </c>
      <c r="AK835" s="17">
        <v>0.50109723961974295</v>
      </c>
      <c r="AL835" s="17">
        <v>0.52725093038142801</v>
      </c>
      <c r="AM835" s="17"/>
      <c r="AN835" s="17">
        <v>0.60492861418605104</v>
      </c>
      <c r="AO835" s="17">
        <v>0.57441299848345995</v>
      </c>
      <c r="AP835" s="17">
        <v>0.80081452772620099</v>
      </c>
      <c r="AQ835" s="17">
        <v>0.36082606641551002</v>
      </c>
      <c r="AR835" s="17"/>
      <c r="AS835" s="17">
        <v>0.80008285633764298</v>
      </c>
      <c r="AT835" s="17">
        <v>0.42328273743664102</v>
      </c>
    </row>
    <row r="836" spans="2:46" x14ac:dyDescent="0.5">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row>
    <row r="837" spans="2:46" x14ac:dyDescent="0.5">
      <c r="B837" s="6" t="s">
        <v>391</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row>
    <row r="838" spans="2:46" x14ac:dyDescent="0.5">
      <c r="B838" s="24" t="s">
        <v>143</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row>
    <row r="839" spans="2:46" x14ac:dyDescent="0.5">
      <c r="B839" t="s">
        <v>348</v>
      </c>
      <c r="C839" s="17">
        <v>0.15881376863576599</v>
      </c>
      <c r="D839" s="17">
        <v>0.19832524855172101</v>
      </c>
      <c r="E839" s="17">
        <v>0.119021899775371</v>
      </c>
      <c r="F839" s="17"/>
      <c r="G839" s="17">
        <v>0.24335195235177301</v>
      </c>
      <c r="H839" s="17">
        <v>0.19237832854644499</v>
      </c>
      <c r="I839" s="17">
        <v>0.15948646678997999</v>
      </c>
      <c r="J839" s="17">
        <v>0.19082317576418101</v>
      </c>
      <c r="K839" s="17">
        <v>0.18376485052841299</v>
      </c>
      <c r="L839" s="17">
        <v>0.147543066809287</v>
      </c>
      <c r="M839" s="17">
        <v>8.3497643757449502E-2</v>
      </c>
      <c r="N839" s="17">
        <v>0.165221861945516</v>
      </c>
      <c r="O839" s="17">
        <v>8.8270234921454097E-2</v>
      </c>
      <c r="P839" s="17">
        <v>0.14545331084244001</v>
      </c>
      <c r="Q839" s="17">
        <v>0.11492616358402601</v>
      </c>
      <c r="R839" s="17">
        <v>0</v>
      </c>
      <c r="S839" s="17"/>
      <c r="T839" s="17">
        <v>0.20247414649482001</v>
      </c>
      <c r="U839" s="17">
        <v>0.151224519395766</v>
      </c>
      <c r="V839" s="17">
        <v>0.176547407595469</v>
      </c>
      <c r="W839" s="17">
        <v>9.0666047430985594E-2</v>
      </c>
      <c r="X839" s="17"/>
      <c r="Y839" s="17">
        <v>0.179801914194756</v>
      </c>
      <c r="Z839" s="17">
        <v>0.16767279163778601</v>
      </c>
      <c r="AA839" s="17">
        <v>0.17704037382693499</v>
      </c>
      <c r="AB839" s="17">
        <v>0.131628226637058</v>
      </c>
      <c r="AC839" s="17">
        <v>9.6429028527195093E-2</v>
      </c>
      <c r="AD839" s="17">
        <v>0.18239637482584301</v>
      </c>
      <c r="AE839" s="17"/>
      <c r="AF839" s="17">
        <v>0.15281085660125299</v>
      </c>
      <c r="AG839" s="17">
        <v>9.6262958836741103E-2</v>
      </c>
      <c r="AH839" s="17">
        <v>0.16391709983842501</v>
      </c>
      <c r="AI839" s="17"/>
      <c r="AJ839" s="17">
        <v>0.173370311455353</v>
      </c>
      <c r="AK839" s="17">
        <v>0.16449073481065801</v>
      </c>
      <c r="AL839" s="17">
        <v>0.14023075148848399</v>
      </c>
      <c r="AM839" s="17"/>
      <c r="AN839" s="17">
        <v>0.17440722075392401</v>
      </c>
      <c r="AO839" s="17">
        <v>0.14237776103318001</v>
      </c>
      <c r="AP839" s="17">
        <v>0.18468721871611499</v>
      </c>
      <c r="AQ839" s="17">
        <v>0.12642723754162799</v>
      </c>
      <c r="AR839" s="17"/>
      <c r="AS839" s="17">
        <v>0.209512004531065</v>
      </c>
      <c r="AT839" s="17">
        <v>0.146128707165503</v>
      </c>
    </row>
    <row r="840" spans="2:46" x14ac:dyDescent="0.5">
      <c r="B840" t="s">
        <v>349</v>
      </c>
      <c r="C840" s="17">
        <v>0.37393746403559303</v>
      </c>
      <c r="D840" s="17">
        <v>0.40506502196432698</v>
      </c>
      <c r="E840" s="17">
        <v>0.34343165992014901</v>
      </c>
      <c r="F840" s="17"/>
      <c r="G840" s="17">
        <v>0.28633354750359302</v>
      </c>
      <c r="H840" s="17">
        <v>0.37417685421883901</v>
      </c>
      <c r="I840" s="17">
        <v>0.40436058274679199</v>
      </c>
      <c r="J840" s="17">
        <v>0.411226469598517</v>
      </c>
      <c r="K840" s="17">
        <v>0.35481114631063398</v>
      </c>
      <c r="L840" s="17">
        <v>0.41171888101056098</v>
      </c>
      <c r="M840" s="17">
        <v>0.47727590753378402</v>
      </c>
      <c r="N840" s="17">
        <v>0.38415453527634202</v>
      </c>
      <c r="O840" s="17">
        <v>0.32201642135092101</v>
      </c>
      <c r="P840" s="17">
        <v>0.314921555062463</v>
      </c>
      <c r="Q840" s="17">
        <v>0.50489494895641596</v>
      </c>
      <c r="R840" s="17">
        <v>0.39758509897925098</v>
      </c>
      <c r="S840" s="17"/>
      <c r="T840" s="17">
        <v>0.35692747516562301</v>
      </c>
      <c r="U840" s="17">
        <v>0.37142300291841701</v>
      </c>
      <c r="V840" s="17">
        <v>0.39553905324398902</v>
      </c>
      <c r="W840" s="17">
        <v>0.37048645594070501</v>
      </c>
      <c r="X840" s="17"/>
      <c r="Y840" s="17">
        <v>0.36017846301834999</v>
      </c>
      <c r="Z840" s="17">
        <v>0.36642915529643799</v>
      </c>
      <c r="AA840" s="17">
        <v>0.40516770576437999</v>
      </c>
      <c r="AB840" s="17">
        <v>0.39168735581069702</v>
      </c>
      <c r="AC840" s="17">
        <v>0.43427999366787001</v>
      </c>
      <c r="AD840" s="17">
        <v>0.32074282779107199</v>
      </c>
      <c r="AE840" s="17"/>
      <c r="AF840" s="17">
        <v>0.34436999398374801</v>
      </c>
      <c r="AG840" s="17">
        <v>0.49564787740236799</v>
      </c>
      <c r="AH840" s="17">
        <v>0.37900606366945699</v>
      </c>
      <c r="AI840" s="17"/>
      <c r="AJ840" s="17">
        <v>0.39174539936944502</v>
      </c>
      <c r="AK840" s="17">
        <v>0.34526335804205299</v>
      </c>
      <c r="AL840" s="17">
        <v>0.36594141508427702</v>
      </c>
      <c r="AM840" s="17"/>
      <c r="AN840" s="17">
        <v>0.36986678589664501</v>
      </c>
      <c r="AO840" s="17">
        <v>0.42935652968301502</v>
      </c>
      <c r="AP840" s="17">
        <v>0.46935093458492499</v>
      </c>
      <c r="AQ840" s="17">
        <v>0.320132649543246</v>
      </c>
      <c r="AR840" s="17"/>
      <c r="AS840" s="17">
        <v>0.51054464816022005</v>
      </c>
      <c r="AT840" s="17">
        <v>0.213252551785751</v>
      </c>
    </row>
    <row r="841" spans="2:46" x14ac:dyDescent="0.5">
      <c r="B841" t="s">
        <v>377</v>
      </c>
      <c r="C841" s="17">
        <v>0.23605897238917101</v>
      </c>
      <c r="D841" s="17">
        <v>0.192858467007685</v>
      </c>
      <c r="E841" s="17">
        <v>0.27756697167160899</v>
      </c>
      <c r="F841" s="17"/>
      <c r="G841" s="17">
        <v>0.25565715709033299</v>
      </c>
      <c r="H841" s="17">
        <v>0.20353597137941001</v>
      </c>
      <c r="I841" s="17">
        <v>0.19586897824433899</v>
      </c>
      <c r="J841" s="17">
        <v>0.21724115990902901</v>
      </c>
      <c r="K841" s="17">
        <v>0.26169594116258499</v>
      </c>
      <c r="L841" s="17">
        <v>0.18529760449945001</v>
      </c>
      <c r="M841" s="17">
        <v>0.16584342727585599</v>
      </c>
      <c r="N841" s="17">
        <v>0.24421583660118901</v>
      </c>
      <c r="O841" s="17">
        <v>0.31776351753808602</v>
      </c>
      <c r="P841" s="17">
        <v>0.313820437491724</v>
      </c>
      <c r="Q841" s="17">
        <v>0.120836954091516</v>
      </c>
      <c r="R841" s="17">
        <v>0.40020147747981599</v>
      </c>
      <c r="S841" s="17"/>
      <c r="T841" s="17">
        <v>0.224003418367132</v>
      </c>
      <c r="U841" s="17">
        <v>0.20286112869850301</v>
      </c>
      <c r="V841" s="17">
        <v>0.28821281280422201</v>
      </c>
      <c r="W841" s="17">
        <v>0.24611380137670899</v>
      </c>
      <c r="X841" s="17"/>
      <c r="Y841" s="17">
        <v>0.28260861525650499</v>
      </c>
      <c r="Z841" s="17">
        <v>0.29045489828232202</v>
      </c>
      <c r="AA841" s="17">
        <v>0.188940432827988</v>
      </c>
      <c r="AB841" s="17">
        <v>0.175806538824161</v>
      </c>
      <c r="AC841" s="17">
        <v>0.222008820561864</v>
      </c>
      <c r="AD841" s="17">
        <v>0.25203507592096502</v>
      </c>
      <c r="AE841" s="17"/>
      <c r="AF841" s="17">
        <v>0.25832906148338702</v>
      </c>
      <c r="AG841" s="17">
        <v>0.207192440329071</v>
      </c>
      <c r="AH841" s="17">
        <v>0.22930890060787401</v>
      </c>
      <c r="AI841" s="17"/>
      <c r="AJ841" s="17">
        <v>0.21437054652717299</v>
      </c>
      <c r="AK841" s="17">
        <v>0.187657756920802</v>
      </c>
      <c r="AL841" s="17">
        <v>0.280273338722483</v>
      </c>
      <c r="AM841" s="17"/>
      <c r="AN841" s="17">
        <v>0.210648269754484</v>
      </c>
      <c r="AO841" s="17">
        <v>0.249504324367466</v>
      </c>
      <c r="AP841" s="17">
        <v>0.143538468471441</v>
      </c>
      <c r="AQ841" s="17">
        <v>0.31793168573556801</v>
      </c>
      <c r="AR841" s="17"/>
      <c r="AS841" s="17">
        <v>0.159471678682056</v>
      </c>
      <c r="AT841" s="17">
        <v>0.36690636227566498</v>
      </c>
    </row>
    <row r="842" spans="2:46" x14ac:dyDescent="0.5">
      <c r="B842" t="s">
        <v>351</v>
      </c>
      <c r="C842" s="17">
        <v>0.106134669714329</v>
      </c>
      <c r="D842" s="17">
        <v>9.5953510861227206E-2</v>
      </c>
      <c r="E842" s="17">
        <v>0.116886093283405</v>
      </c>
      <c r="F842" s="17"/>
      <c r="G842" s="17">
        <v>0.101596408137829</v>
      </c>
      <c r="H842" s="17">
        <v>7.9763977709487593E-2</v>
      </c>
      <c r="I842" s="17">
        <v>7.7660682260421707E-2</v>
      </c>
      <c r="J842" s="17">
        <v>5.3305358953564898E-2</v>
      </c>
      <c r="K842" s="17">
        <v>0.110649242979534</v>
      </c>
      <c r="L842" s="17">
        <v>0.16936477403317701</v>
      </c>
      <c r="M842" s="17">
        <v>0.169287911984559</v>
      </c>
      <c r="N842" s="17">
        <v>4.1734770623019397E-2</v>
      </c>
      <c r="O842" s="17">
        <v>0.1341360098728</v>
      </c>
      <c r="P842" s="17">
        <v>8.2960789202755805E-2</v>
      </c>
      <c r="Q842" s="17">
        <v>0.184731774152189</v>
      </c>
      <c r="R842" s="17">
        <v>0.13388212476608499</v>
      </c>
      <c r="S842" s="17"/>
      <c r="T842" s="17">
        <v>0.104907962762466</v>
      </c>
      <c r="U842" s="17">
        <v>0.137464646668644</v>
      </c>
      <c r="V842" s="17">
        <v>7.1320602149667497E-2</v>
      </c>
      <c r="W842" s="17">
        <v>0.107430590316064</v>
      </c>
      <c r="X842" s="17"/>
      <c r="Y842" s="17">
        <v>7.5813276220124806E-2</v>
      </c>
      <c r="Z842" s="17">
        <v>5.5630508797296002E-2</v>
      </c>
      <c r="AA842" s="17">
        <v>0.14440917884247201</v>
      </c>
      <c r="AB842" s="17">
        <v>0.156886916871393</v>
      </c>
      <c r="AC842" s="17">
        <v>0.14912308509883099</v>
      </c>
      <c r="AD842" s="17">
        <v>7.4931069625941205E-2</v>
      </c>
      <c r="AE842" s="17"/>
      <c r="AF842" s="17">
        <v>8.3189613954007202E-2</v>
      </c>
      <c r="AG842" s="17">
        <v>0.151085608242856</v>
      </c>
      <c r="AH842" s="17">
        <v>0.112379180071141</v>
      </c>
      <c r="AI842" s="17"/>
      <c r="AJ842" s="17">
        <v>0.129454275994766</v>
      </c>
      <c r="AK842" s="17">
        <v>0.105158207452759</v>
      </c>
      <c r="AL842" s="17">
        <v>8.0531601139595399E-2</v>
      </c>
      <c r="AM842" s="17"/>
      <c r="AN842" s="17">
        <v>0.119037962225576</v>
      </c>
      <c r="AO842" s="17">
        <v>5.9690296192845202E-2</v>
      </c>
      <c r="AP842" s="17">
        <v>0.10793104294113599</v>
      </c>
      <c r="AQ842" s="17">
        <v>0.11271188523759</v>
      </c>
      <c r="AR842" s="17"/>
      <c r="AS842" s="17">
        <v>0</v>
      </c>
      <c r="AT842" s="17">
        <v>0.124828608282325</v>
      </c>
    </row>
    <row r="843" spans="2:46" x14ac:dyDescent="0.5">
      <c r="B843" t="s">
        <v>352</v>
      </c>
      <c r="C843" s="17">
        <v>3.1694963931146999E-2</v>
      </c>
      <c r="D843" s="17">
        <v>3.5831572972733997E-2</v>
      </c>
      <c r="E843" s="17">
        <v>2.7580028772302801E-2</v>
      </c>
      <c r="F843" s="17"/>
      <c r="G843" s="17">
        <v>2.4513535677612601E-2</v>
      </c>
      <c r="H843" s="17">
        <v>4.6527017415310103E-2</v>
      </c>
      <c r="I843" s="17">
        <v>3.3469869450800098E-2</v>
      </c>
      <c r="J843" s="17">
        <v>5.2141009737059298E-2</v>
      </c>
      <c r="K843" s="17">
        <v>0</v>
      </c>
      <c r="L843" s="17">
        <v>0</v>
      </c>
      <c r="M843" s="17">
        <v>2.023693130537E-2</v>
      </c>
      <c r="N843" s="17">
        <v>0.12406726329220399</v>
      </c>
      <c r="O843" s="17">
        <v>4.5496905567314998E-2</v>
      </c>
      <c r="P843" s="17">
        <v>2.08821885055341E-2</v>
      </c>
      <c r="Q843" s="17">
        <v>0</v>
      </c>
      <c r="R843" s="17">
        <v>0</v>
      </c>
      <c r="S843" s="17"/>
      <c r="T843" s="17">
        <v>4.9441429237224298E-2</v>
      </c>
      <c r="U843" s="17">
        <v>1.7655125365216101E-2</v>
      </c>
      <c r="V843" s="17">
        <v>2.2692875569929199E-2</v>
      </c>
      <c r="W843" s="17">
        <v>3.7344501550375803E-2</v>
      </c>
      <c r="X843" s="17"/>
      <c r="Y843" s="17">
        <v>5.07417596770268E-2</v>
      </c>
      <c r="Z843" s="17">
        <v>2.01313656712605E-2</v>
      </c>
      <c r="AA843" s="17">
        <v>3.1338211763046298E-2</v>
      </c>
      <c r="AB843" s="17">
        <v>2.0901380818484201E-2</v>
      </c>
      <c r="AC843" s="17">
        <v>2.52618289023821E-2</v>
      </c>
      <c r="AD843" s="17">
        <v>4.0813497915629403E-2</v>
      </c>
      <c r="AE843" s="17"/>
      <c r="AF843" s="17">
        <v>4.5183773442719399E-2</v>
      </c>
      <c r="AG843" s="17">
        <v>0</v>
      </c>
      <c r="AH843" s="17">
        <v>2.82700117571653E-2</v>
      </c>
      <c r="AI843" s="17"/>
      <c r="AJ843" s="17">
        <v>3.0064499444968602E-2</v>
      </c>
      <c r="AK843" s="17">
        <v>3.10748464600741E-2</v>
      </c>
      <c r="AL843" s="17">
        <v>3.37699115666419E-2</v>
      </c>
      <c r="AM843" s="17"/>
      <c r="AN843" s="17">
        <v>3.0250163551214099E-2</v>
      </c>
      <c r="AO843" s="17">
        <v>6.0377142542715E-2</v>
      </c>
      <c r="AP843" s="17">
        <v>2.1294417083740701E-2</v>
      </c>
      <c r="AQ843" s="17">
        <v>2.9522294713637501E-2</v>
      </c>
      <c r="AR843" s="17"/>
      <c r="AS843" s="17">
        <v>3.9631025735232299E-2</v>
      </c>
      <c r="AT843" s="17">
        <v>2.9636796282823501E-2</v>
      </c>
    </row>
    <row r="844" spans="2:46" x14ac:dyDescent="0.5">
      <c r="B844" t="s">
        <v>73</v>
      </c>
      <c r="C844" s="17">
        <v>9.3360161293994298E-2</v>
      </c>
      <c r="D844" s="17">
        <v>7.1966178642305798E-2</v>
      </c>
      <c r="E844" s="17">
        <v>0.115513346577163</v>
      </c>
      <c r="F844" s="17"/>
      <c r="G844" s="17">
        <v>8.8547399238859306E-2</v>
      </c>
      <c r="H844" s="17">
        <v>0.103617850730508</v>
      </c>
      <c r="I844" s="17">
        <v>0.12915342050766701</v>
      </c>
      <c r="J844" s="17">
        <v>7.5262826037648695E-2</v>
      </c>
      <c r="K844" s="17">
        <v>8.9078819018833202E-2</v>
      </c>
      <c r="L844" s="17">
        <v>8.60756736475249E-2</v>
      </c>
      <c r="M844" s="17">
        <v>8.3858178142981396E-2</v>
      </c>
      <c r="N844" s="17">
        <v>4.0605732261729199E-2</v>
      </c>
      <c r="O844" s="17">
        <v>9.23169107494239E-2</v>
      </c>
      <c r="P844" s="17">
        <v>0.121961718895083</v>
      </c>
      <c r="Q844" s="17">
        <v>7.4610159215853802E-2</v>
      </c>
      <c r="R844" s="17">
        <v>6.8331298774847199E-2</v>
      </c>
      <c r="S844" s="17"/>
      <c r="T844" s="17">
        <v>6.2245567972735297E-2</v>
      </c>
      <c r="U844" s="17">
        <v>0.119371576953454</v>
      </c>
      <c r="V844" s="17">
        <v>4.5687248636723E-2</v>
      </c>
      <c r="W844" s="17">
        <v>0.14795860338516001</v>
      </c>
      <c r="X844" s="17"/>
      <c r="Y844" s="17">
        <v>5.0855971633238302E-2</v>
      </c>
      <c r="Z844" s="17">
        <v>9.9681280314897994E-2</v>
      </c>
      <c r="AA844" s="17">
        <v>5.31040969751779E-2</v>
      </c>
      <c r="AB844" s="17">
        <v>0.123089581038208</v>
      </c>
      <c r="AC844" s="17">
        <v>7.2897243241857201E-2</v>
      </c>
      <c r="AD844" s="17">
        <v>0.12908115392055</v>
      </c>
      <c r="AE844" s="17"/>
      <c r="AF844" s="17">
        <v>0.116116700534886</v>
      </c>
      <c r="AG844" s="17">
        <v>4.9811115188963598E-2</v>
      </c>
      <c r="AH844" s="17">
        <v>8.7118744055937794E-2</v>
      </c>
      <c r="AI844" s="17"/>
      <c r="AJ844" s="17">
        <v>6.0994967208294303E-2</v>
      </c>
      <c r="AK844" s="17">
        <v>0.166355096313654</v>
      </c>
      <c r="AL844" s="17">
        <v>9.9252981998518702E-2</v>
      </c>
      <c r="AM844" s="17"/>
      <c r="AN844" s="17">
        <v>9.5789597818157199E-2</v>
      </c>
      <c r="AO844" s="17">
        <v>5.8693946180779E-2</v>
      </c>
      <c r="AP844" s="17">
        <v>7.3197918202642501E-2</v>
      </c>
      <c r="AQ844" s="17">
        <v>9.32742472283314E-2</v>
      </c>
      <c r="AR844" s="17"/>
      <c r="AS844" s="17">
        <v>8.0840642891428005E-2</v>
      </c>
      <c r="AT844" s="17">
        <v>0.119246974207932</v>
      </c>
    </row>
    <row r="845" spans="2:46" x14ac:dyDescent="0.5">
      <c r="B845" t="s">
        <v>353</v>
      </c>
      <c r="C845" s="17">
        <v>0.53275123267135904</v>
      </c>
      <c r="D845" s="17">
        <v>0.60339027051604799</v>
      </c>
      <c r="E845" s="17">
        <v>0.46245355969551999</v>
      </c>
      <c r="F845" s="17"/>
      <c r="G845" s="17">
        <v>0.52968549985536595</v>
      </c>
      <c r="H845" s="17">
        <v>0.56655518276528405</v>
      </c>
      <c r="I845" s="17">
        <v>0.563847049536772</v>
      </c>
      <c r="J845" s="17">
        <v>0.602049645362698</v>
      </c>
      <c r="K845" s="17">
        <v>0.538575996839047</v>
      </c>
      <c r="L845" s="17">
        <v>0.55926194781984795</v>
      </c>
      <c r="M845" s="17">
        <v>0.56077355129123296</v>
      </c>
      <c r="N845" s="17">
        <v>0.54937639722185805</v>
      </c>
      <c r="O845" s="17">
        <v>0.41028665627237498</v>
      </c>
      <c r="P845" s="17">
        <v>0.46037486590490301</v>
      </c>
      <c r="Q845" s="17">
        <v>0.61982111254044203</v>
      </c>
      <c r="R845" s="17">
        <v>0.39758509897925098</v>
      </c>
      <c r="S845" s="17"/>
      <c r="T845" s="17">
        <v>0.55940162166044305</v>
      </c>
      <c r="U845" s="17">
        <v>0.52264752231418299</v>
      </c>
      <c r="V845" s="17">
        <v>0.57208646083945802</v>
      </c>
      <c r="W845" s="17">
        <v>0.46115250337169</v>
      </c>
      <c r="X845" s="17"/>
      <c r="Y845" s="17">
        <v>0.53998037721310599</v>
      </c>
      <c r="Z845" s="17">
        <v>0.53410194693422297</v>
      </c>
      <c r="AA845" s="17">
        <v>0.58220807959131504</v>
      </c>
      <c r="AB845" s="17">
        <v>0.523315582447755</v>
      </c>
      <c r="AC845" s="17">
        <v>0.53070902219506499</v>
      </c>
      <c r="AD845" s="17">
        <v>0.50313920261691403</v>
      </c>
      <c r="AE845" s="17"/>
      <c r="AF845" s="17">
        <v>0.497180850585001</v>
      </c>
      <c r="AG845" s="17">
        <v>0.59191083623910901</v>
      </c>
      <c r="AH845" s="17">
        <v>0.54292316350788306</v>
      </c>
      <c r="AI845" s="17"/>
      <c r="AJ845" s="17">
        <v>0.56511571082479795</v>
      </c>
      <c r="AK845" s="17">
        <v>0.509754092852711</v>
      </c>
      <c r="AL845" s="17">
        <v>0.50617216657276098</v>
      </c>
      <c r="AM845" s="17"/>
      <c r="AN845" s="17">
        <v>0.54427400665056802</v>
      </c>
      <c r="AO845" s="17">
        <v>0.57173429071619397</v>
      </c>
      <c r="AP845" s="17">
        <v>0.65403815330103998</v>
      </c>
      <c r="AQ845" s="17">
        <v>0.44655988708487399</v>
      </c>
      <c r="AR845" s="17"/>
      <c r="AS845" s="17">
        <v>0.72005665269128405</v>
      </c>
      <c r="AT845" s="17">
        <v>0.359381258951254</v>
      </c>
    </row>
    <row r="846" spans="2:46" x14ac:dyDescent="0.5">
      <c r="B846" t="s">
        <v>354</v>
      </c>
      <c r="C846" s="17">
        <v>0.13782963364547601</v>
      </c>
      <c r="D846" s="17">
        <v>0.13178508383396101</v>
      </c>
      <c r="E846" s="17">
        <v>0.144466122055708</v>
      </c>
      <c r="F846" s="17"/>
      <c r="G846" s="17">
        <v>0.12610994381544099</v>
      </c>
      <c r="H846" s="17">
        <v>0.12629099512479799</v>
      </c>
      <c r="I846" s="17">
        <v>0.11113055171122201</v>
      </c>
      <c r="J846" s="17">
        <v>0.105446368690624</v>
      </c>
      <c r="K846" s="17">
        <v>0.110649242979534</v>
      </c>
      <c r="L846" s="17">
        <v>0.16936477403317701</v>
      </c>
      <c r="M846" s="17">
        <v>0.189524843289929</v>
      </c>
      <c r="N846" s="17">
        <v>0.165802033915224</v>
      </c>
      <c r="O846" s="17">
        <v>0.179632915440115</v>
      </c>
      <c r="P846" s="17">
        <v>0.10384297770829</v>
      </c>
      <c r="Q846" s="17">
        <v>0.184731774152189</v>
      </c>
      <c r="R846" s="17">
        <v>0.13388212476608499</v>
      </c>
      <c r="S846" s="17"/>
      <c r="T846" s="17">
        <v>0.15434939199969</v>
      </c>
      <c r="U846" s="17">
        <v>0.15511977203385999</v>
      </c>
      <c r="V846" s="17">
        <v>9.40134777195967E-2</v>
      </c>
      <c r="W846" s="17">
        <v>0.14477509186644</v>
      </c>
      <c r="X846" s="17"/>
      <c r="Y846" s="17">
        <v>0.126555035897152</v>
      </c>
      <c r="Z846" s="17">
        <v>7.5761874468556506E-2</v>
      </c>
      <c r="AA846" s="17">
        <v>0.175747390605518</v>
      </c>
      <c r="AB846" s="17">
        <v>0.177788297689877</v>
      </c>
      <c r="AC846" s="17">
        <v>0.174384914001213</v>
      </c>
      <c r="AD846" s="17">
        <v>0.115744567541571</v>
      </c>
      <c r="AE846" s="17"/>
      <c r="AF846" s="17">
        <v>0.12837338739672699</v>
      </c>
      <c r="AG846" s="17">
        <v>0.151085608242856</v>
      </c>
      <c r="AH846" s="17">
        <v>0.14064919182830601</v>
      </c>
      <c r="AI846" s="17"/>
      <c r="AJ846" s="17">
        <v>0.159518775439735</v>
      </c>
      <c r="AK846" s="17">
        <v>0.136233053912833</v>
      </c>
      <c r="AL846" s="17">
        <v>0.11430151270623699</v>
      </c>
      <c r="AM846" s="17"/>
      <c r="AN846" s="17">
        <v>0.14928812577678999</v>
      </c>
      <c r="AO846" s="17">
        <v>0.12006743873556</v>
      </c>
      <c r="AP846" s="17">
        <v>0.129225460024876</v>
      </c>
      <c r="AQ846" s="17">
        <v>0.142234179951227</v>
      </c>
      <c r="AR846" s="17"/>
      <c r="AS846" s="17">
        <v>3.9631025735232299E-2</v>
      </c>
      <c r="AT846" s="17">
        <v>0.15446540456514901</v>
      </c>
    </row>
    <row r="847" spans="2:46" x14ac:dyDescent="0.5">
      <c r="B847" t="s">
        <v>95</v>
      </c>
      <c r="C847" s="17">
        <v>0.39492159902588297</v>
      </c>
      <c r="D847" s="17">
        <v>0.47160518668208701</v>
      </c>
      <c r="E847" s="17">
        <v>0.31798743763981302</v>
      </c>
      <c r="F847" s="17"/>
      <c r="G847" s="17">
        <v>0.40357555603992501</v>
      </c>
      <c r="H847" s="17">
        <v>0.44026418764048703</v>
      </c>
      <c r="I847" s="17">
        <v>0.45271649782555001</v>
      </c>
      <c r="J847" s="17">
        <v>0.49660327667207399</v>
      </c>
      <c r="K847" s="17">
        <v>0.42792675385951301</v>
      </c>
      <c r="L847" s="17">
        <v>0.38989717378667099</v>
      </c>
      <c r="M847" s="17">
        <v>0.371248708001304</v>
      </c>
      <c r="N847" s="17">
        <v>0.38357436330663502</v>
      </c>
      <c r="O847" s="17">
        <v>0.23065374083226001</v>
      </c>
      <c r="P847" s="17">
        <v>0.35653188819661302</v>
      </c>
      <c r="Q847" s="17">
        <v>0.43508933838825298</v>
      </c>
      <c r="R847" s="17">
        <v>0.26370297421316602</v>
      </c>
      <c r="S847" s="17"/>
      <c r="T847" s="17">
        <v>0.40505222966075199</v>
      </c>
      <c r="U847" s="17">
        <v>0.36752775028032297</v>
      </c>
      <c r="V847" s="17">
        <v>0.47807298311986102</v>
      </c>
      <c r="W847" s="17">
        <v>0.31637741150525001</v>
      </c>
      <c r="X847" s="17"/>
      <c r="Y847" s="17">
        <v>0.41342534131595399</v>
      </c>
      <c r="Z847" s="17">
        <v>0.45834007246566699</v>
      </c>
      <c r="AA847" s="17">
        <v>0.40646068898579701</v>
      </c>
      <c r="AB847" s="17">
        <v>0.34552728475787797</v>
      </c>
      <c r="AC847" s="17">
        <v>0.35632410819385202</v>
      </c>
      <c r="AD847" s="17">
        <v>0.387394635075344</v>
      </c>
      <c r="AE847" s="17"/>
      <c r="AF847" s="17">
        <v>0.36880746318827401</v>
      </c>
      <c r="AG847" s="17">
        <v>0.44082522799625401</v>
      </c>
      <c r="AH847" s="17">
        <v>0.40227397167957601</v>
      </c>
      <c r="AI847" s="17"/>
      <c r="AJ847" s="17">
        <v>0.40559693538506297</v>
      </c>
      <c r="AK847" s="17">
        <v>0.37352103893987798</v>
      </c>
      <c r="AL847" s="17">
        <v>0.39187065386652398</v>
      </c>
      <c r="AM847" s="17"/>
      <c r="AN847" s="17">
        <v>0.39498588087377801</v>
      </c>
      <c r="AO847" s="17">
        <v>0.451666851980634</v>
      </c>
      <c r="AP847" s="17">
        <v>0.52481269327616398</v>
      </c>
      <c r="AQ847" s="17">
        <v>0.30432570713364598</v>
      </c>
      <c r="AR847" s="17"/>
      <c r="AS847" s="17">
        <v>0.68042562695605202</v>
      </c>
      <c r="AT847" s="17">
        <v>0.20491585438610499</v>
      </c>
    </row>
    <row r="848" spans="2:46" x14ac:dyDescent="0.5">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row>
    <row r="849" spans="2:46" x14ac:dyDescent="0.5">
      <c r="B849" s="6" t="s">
        <v>392</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row>
    <row r="850" spans="2:46" x14ac:dyDescent="0.5">
      <c r="B850" s="24" t="s">
        <v>143</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row>
    <row r="851" spans="2:46" x14ac:dyDescent="0.5">
      <c r="B851" t="s">
        <v>348</v>
      </c>
      <c r="C851" s="17">
        <v>0.142005284834685</v>
      </c>
      <c r="D851" s="17">
        <v>0.170814658171904</v>
      </c>
      <c r="E851" s="17">
        <v>0.111809783938424</v>
      </c>
      <c r="F851" s="17"/>
      <c r="G851" s="17">
        <v>0.19633522614211901</v>
      </c>
      <c r="H851" s="17">
        <v>0.10555279033856101</v>
      </c>
      <c r="I851" s="17">
        <v>0.21873349902409001</v>
      </c>
      <c r="J851" s="17">
        <v>0.11537036190526199</v>
      </c>
      <c r="K851" s="17">
        <v>0.15999313334204601</v>
      </c>
      <c r="L851" s="17">
        <v>0.15811286362285301</v>
      </c>
      <c r="M851" s="17">
        <v>0.130995324402775</v>
      </c>
      <c r="N851" s="17">
        <v>6.4750835954099098E-2</v>
      </c>
      <c r="O851" s="17">
        <v>0.18804713875867199</v>
      </c>
      <c r="P851" s="17">
        <v>0.131166230407606</v>
      </c>
      <c r="Q851" s="17">
        <v>0.11546758540440601</v>
      </c>
      <c r="R851" s="17">
        <v>0</v>
      </c>
      <c r="S851" s="17"/>
      <c r="T851" s="17">
        <v>0.182340032125132</v>
      </c>
      <c r="U851" s="17">
        <v>0.11298690355058801</v>
      </c>
      <c r="V851" s="17">
        <v>0.168431788932003</v>
      </c>
      <c r="W851" s="17">
        <v>0.111112795270222</v>
      </c>
      <c r="X851" s="17"/>
      <c r="Y851" s="17">
        <v>0.14566990345959499</v>
      </c>
      <c r="Z851" s="17">
        <v>0.193738588757563</v>
      </c>
      <c r="AA851" s="17">
        <v>0.17064771105597301</v>
      </c>
      <c r="AB851" s="17">
        <v>9.8164719024304598E-2</v>
      </c>
      <c r="AC851" s="17">
        <v>0.17031015045416401</v>
      </c>
      <c r="AD851" s="17">
        <v>8.6918414624556406E-2</v>
      </c>
      <c r="AE851" s="17"/>
      <c r="AF851" s="17">
        <v>0.13251211205880301</v>
      </c>
      <c r="AG851" s="17">
        <v>6.5047793603427606E-2</v>
      </c>
      <c r="AH851" s="17">
        <v>0.14917160098996399</v>
      </c>
      <c r="AI851" s="17"/>
      <c r="AJ851" s="17">
        <v>0.15884037761754399</v>
      </c>
      <c r="AK851" s="17">
        <v>0.15576871751234</v>
      </c>
      <c r="AL851" s="17">
        <v>0.11273582566821699</v>
      </c>
      <c r="AM851" s="17"/>
      <c r="AN851" s="17">
        <v>0.12625713161888</v>
      </c>
      <c r="AO851" s="17">
        <v>0.19414735905758601</v>
      </c>
      <c r="AP851" s="17">
        <v>0.22991020177302299</v>
      </c>
      <c r="AQ851" s="17">
        <v>0.12770188005358199</v>
      </c>
      <c r="AR851" s="17"/>
      <c r="AS851" s="17">
        <v>0.22257990049051099</v>
      </c>
      <c r="AT851" s="17">
        <v>3.0165588279916101E-2</v>
      </c>
    </row>
    <row r="852" spans="2:46" x14ac:dyDescent="0.5">
      <c r="B852" t="s">
        <v>349</v>
      </c>
      <c r="C852" s="17">
        <v>0.29003820568893202</v>
      </c>
      <c r="D852" s="17">
        <v>0.29726356129079001</v>
      </c>
      <c r="E852" s="17">
        <v>0.27975173111205898</v>
      </c>
      <c r="F852" s="17"/>
      <c r="G852" s="17">
        <v>0.27698272793252599</v>
      </c>
      <c r="H852" s="17">
        <v>0.287721806850043</v>
      </c>
      <c r="I852" s="17">
        <v>0.19143056415651699</v>
      </c>
      <c r="J852" s="17">
        <v>0.220109459173498</v>
      </c>
      <c r="K852" s="17">
        <v>0.249792256016237</v>
      </c>
      <c r="L852" s="17">
        <v>0.39922520626709401</v>
      </c>
      <c r="M852" s="17">
        <v>0.393463728016829</v>
      </c>
      <c r="N852" s="17">
        <v>0.368479468528913</v>
      </c>
      <c r="O852" s="17">
        <v>0.28541145778521299</v>
      </c>
      <c r="P852" s="17">
        <v>0.29583851081109203</v>
      </c>
      <c r="Q852" s="17">
        <v>0.27024387091834601</v>
      </c>
      <c r="R852" s="17">
        <v>0.177581922191623</v>
      </c>
      <c r="S852" s="17"/>
      <c r="T852" s="17">
        <v>0.32232170613688399</v>
      </c>
      <c r="U852" s="17">
        <v>0.28329471309987903</v>
      </c>
      <c r="V852" s="17">
        <v>0.286536289507974</v>
      </c>
      <c r="W852" s="17">
        <v>0.26899851275536302</v>
      </c>
      <c r="X852" s="17"/>
      <c r="Y852" s="17">
        <v>0.39104434824545098</v>
      </c>
      <c r="Z852" s="17">
        <v>0.21014807257090401</v>
      </c>
      <c r="AA852" s="17">
        <v>0.32981973540015702</v>
      </c>
      <c r="AB852" s="17">
        <v>0.30295865237567599</v>
      </c>
      <c r="AC852" s="17">
        <v>0.249265062274935</v>
      </c>
      <c r="AD852" s="17">
        <v>0.26830373498652699</v>
      </c>
      <c r="AE852" s="17"/>
      <c r="AF852" s="17">
        <v>0.23008635143511499</v>
      </c>
      <c r="AG852" s="17">
        <v>0.36382442646007201</v>
      </c>
      <c r="AH852" s="17">
        <v>0.30062803378914998</v>
      </c>
      <c r="AI852" s="17"/>
      <c r="AJ852" s="17">
        <v>0.29312020971726899</v>
      </c>
      <c r="AK852" s="17">
        <v>0.34097481866000501</v>
      </c>
      <c r="AL852" s="17">
        <v>0.26070691635944498</v>
      </c>
      <c r="AM852" s="17"/>
      <c r="AN852" s="17">
        <v>0.30645393689003297</v>
      </c>
      <c r="AO852" s="17">
        <v>0.261923685244075</v>
      </c>
      <c r="AP852" s="17">
        <v>0.36733075090921702</v>
      </c>
      <c r="AQ852" s="17">
        <v>0.24312272418059799</v>
      </c>
      <c r="AR852" s="17"/>
      <c r="AS852" s="17">
        <v>0.33913552287862297</v>
      </c>
      <c r="AT852" s="17">
        <v>0.354721874519205</v>
      </c>
    </row>
    <row r="853" spans="2:46" x14ac:dyDescent="0.5">
      <c r="B853" t="s">
        <v>377</v>
      </c>
      <c r="C853" s="17">
        <v>0.26701441786829799</v>
      </c>
      <c r="D853" s="17">
        <v>0.26465431460106698</v>
      </c>
      <c r="E853" s="17">
        <v>0.27288797009598798</v>
      </c>
      <c r="F853" s="17"/>
      <c r="G853" s="17">
        <v>0.26089216299213802</v>
      </c>
      <c r="H853" s="17">
        <v>0.28949873835330697</v>
      </c>
      <c r="I853" s="17">
        <v>0.28943690100456199</v>
      </c>
      <c r="J853" s="17">
        <v>0.29362127792504</v>
      </c>
      <c r="K853" s="17">
        <v>0.27099923930304698</v>
      </c>
      <c r="L853" s="17">
        <v>0.20064970620789499</v>
      </c>
      <c r="M853" s="17">
        <v>0.26164045222193</v>
      </c>
      <c r="N853" s="17">
        <v>0.33121627738689602</v>
      </c>
      <c r="O853" s="17">
        <v>0.22375610738620499</v>
      </c>
      <c r="P853" s="17">
        <v>0.191774459208574</v>
      </c>
      <c r="Q853" s="17">
        <v>0.33783394656555299</v>
      </c>
      <c r="R853" s="17">
        <v>0.28793359415995501</v>
      </c>
      <c r="S853" s="17"/>
      <c r="T853" s="17">
        <v>0.23391717636808201</v>
      </c>
      <c r="U853" s="17">
        <v>0.27785593945111697</v>
      </c>
      <c r="V853" s="17">
        <v>0.28428770218243099</v>
      </c>
      <c r="W853" s="17">
        <v>0.277384897883446</v>
      </c>
      <c r="X853" s="17"/>
      <c r="Y853" s="17">
        <v>0.27739993230217103</v>
      </c>
      <c r="Z853" s="17">
        <v>0.32214100327522399</v>
      </c>
      <c r="AA853" s="17">
        <v>0.233282999776213</v>
      </c>
      <c r="AB853" s="17">
        <v>0.22804208740934201</v>
      </c>
      <c r="AC853" s="17">
        <v>0.23735651032851801</v>
      </c>
      <c r="AD853" s="17">
        <v>0.29499970709221901</v>
      </c>
      <c r="AE853" s="17"/>
      <c r="AF853" s="17">
        <v>0.28589547085550199</v>
      </c>
      <c r="AG853" s="17">
        <v>0.23361834256952499</v>
      </c>
      <c r="AH853" s="17">
        <v>0.26430836742719599</v>
      </c>
      <c r="AI853" s="17"/>
      <c r="AJ853" s="17">
        <v>0.27085105103313001</v>
      </c>
      <c r="AK853" s="17">
        <v>0.25503458420881397</v>
      </c>
      <c r="AL853" s="17">
        <v>0.26782873966512399</v>
      </c>
      <c r="AM853" s="17"/>
      <c r="AN853" s="17">
        <v>0.24123508522165901</v>
      </c>
      <c r="AO853" s="17">
        <v>0.33524959024539902</v>
      </c>
      <c r="AP853" s="17">
        <v>0.22804127225377499</v>
      </c>
      <c r="AQ853" s="17">
        <v>0.31012695693903403</v>
      </c>
      <c r="AR853" s="17"/>
      <c r="AS853" s="17">
        <v>0.163979425139019</v>
      </c>
      <c r="AT853" s="17">
        <v>0.29480782455969801</v>
      </c>
    </row>
    <row r="854" spans="2:46" x14ac:dyDescent="0.5">
      <c r="B854" t="s">
        <v>351</v>
      </c>
      <c r="C854" s="17">
        <v>0.156863234553065</v>
      </c>
      <c r="D854" s="17">
        <v>0.14754627469474599</v>
      </c>
      <c r="E854" s="17">
        <v>0.16826572181465799</v>
      </c>
      <c r="F854" s="17"/>
      <c r="G854" s="17">
        <v>7.1751810631254603E-2</v>
      </c>
      <c r="H854" s="17">
        <v>0.19722718400973499</v>
      </c>
      <c r="I854" s="17">
        <v>0.16914412425602601</v>
      </c>
      <c r="J854" s="17">
        <v>0.25359324363657199</v>
      </c>
      <c r="K854" s="17">
        <v>0.170796936856907</v>
      </c>
      <c r="L854" s="17">
        <v>0.14014788804072101</v>
      </c>
      <c r="M854" s="17">
        <v>6.4951585171080406E-2</v>
      </c>
      <c r="N854" s="17">
        <v>0.23555341813009201</v>
      </c>
      <c r="O854" s="17">
        <v>0.16435546336998699</v>
      </c>
      <c r="P854" s="17">
        <v>0.16920946588636099</v>
      </c>
      <c r="Q854" s="17">
        <v>0.110934274709181</v>
      </c>
      <c r="R854" s="17">
        <v>0.30005927217917999</v>
      </c>
      <c r="S854" s="17"/>
      <c r="T854" s="17">
        <v>0.16114070913487399</v>
      </c>
      <c r="U854" s="17">
        <v>0.16660245636041901</v>
      </c>
      <c r="V854" s="17">
        <v>0.14076065796260601</v>
      </c>
      <c r="W854" s="17">
        <v>0.15627259121304399</v>
      </c>
      <c r="X854" s="17"/>
      <c r="Y854" s="17">
        <v>5.6478632179926498E-2</v>
      </c>
      <c r="Z854" s="17">
        <v>0.12928702005794901</v>
      </c>
      <c r="AA854" s="17">
        <v>0.15466567905238501</v>
      </c>
      <c r="AB854" s="17">
        <v>0.198187745982079</v>
      </c>
      <c r="AC854" s="17">
        <v>0.21668000432454401</v>
      </c>
      <c r="AD854" s="17">
        <v>0.17970785641855599</v>
      </c>
      <c r="AE854" s="17"/>
      <c r="AF854" s="17">
        <v>0.18454506469287099</v>
      </c>
      <c r="AG854" s="17">
        <v>0.19917748753206899</v>
      </c>
      <c r="AH854" s="17">
        <v>0.147243181296766</v>
      </c>
      <c r="AI854" s="17"/>
      <c r="AJ854" s="17">
        <v>0.154213972513086</v>
      </c>
      <c r="AK854" s="17">
        <v>0.16485473837700601</v>
      </c>
      <c r="AL854" s="17">
        <v>0.156439955196681</v>
      </c>
      <c r="AM854" s="17"/>
      <c r="AN854" s="17">
        <v>0.19815276488549199</v>
      </c>
      <c r="AO854" s="17">
        <v>0.128122447466339</v>
      </c>
      <c r="AP854" s="17">
        <v>9.1614579374167407E-2</v>
      </c>
      <c r="AQ854" s="17">
        <v>0.120116729791681</v>
      </c>
      <c r="AR854" s="17"/>
      <c r="AS854" s="17">
        <v>0.17637462787956301</v>
      </c>
      <c r="AT854" s="17">
        <v>0.26304704865280398</v>
      </c>
    </row>
    <row r="855" spans="2:46" x14ac:dyDescent="0.5">
      <c r="B855" t="s">
        <v>352</v>
      </c>
      <c r="C855" s="17">
        <v>4.67675329442288E-2</v>
      </c>
      <c r="D855" s="17">
        <v>4.9375668394101901E-2</v>
      </c>
      <c r="E855" s="17">
        <v>4.4766594433649803E-2</v>
      </c>
      <c r="F855" s="17"/>
      <c r="G855" s="17">
        <v>3.8809873261242203E-2</v>
      </c>
      <c r="H855" s="17">
        <v>3.55100787630801E-2</v>
      </c>
      <c r="I855" s="17">
        <v>2.9107241540457799E-2</v>
      </c>
      <c r="J855" s="17">
        <v>8.25805069259576E-2</v>
      </c>
      <c r="K855" s="17">
        <v>4.9302581346284999E-2</v>
      </c>
      <c r="L855" s="17">
        <v>4.061097350192E-2</v>
      </c>
      <c r="M855" s="17">
        <v>4.9543336029722003E-2</v>
      </c>
      <c r="N855" s="17">
        <v>0</v>
      </c>
      <c r="O855" s="17">
        <v>8.7931533969526895E-2</v>
      </c>
      <c r="P855" s="17">
        <v>5.5529910795932898E-2</v>
      </c>
      <c r="Q855" s="17">
        <v>2.0402748924269298E-2</v>
      </c>
      <c r="R855" s="17">
        <v>5.86786961998471E-2</v>
      </c>
      <c r="S855" s="17"/>
      <c r="T855" s="17">
        <v>3.78131412031954E-2</v>
      </c>
      <c r="U855" s="17">
        <v>5.6249210297713501E-2</v>
      </c>
      <c r="V855" s="17">
        <v>5.7084624492378201E-2</v>
      </c>
      <c r="W855" s="17">
        <v>3.7894253877976798E-2</v>
      </c>
      <c r="X855" s="17"/>
      <c r="Y855" s="17">
        <v>4.7491445391451698E-2</v>
      </c>
      <c r="Z855" s="17">
        <v>5.9038403271435599E-2</v>
      </c>
      <c r="AA855" s="17">
        <v>2.5109025098079399E-2</v>
      </c>
      <c r="AB855" s="17">
        <v>4.53660803860267E-2</v>
      </c>
      <c r="AC855" s="17">
        <v>4.9522235720288001E-2</v>
      </c>
      <c r="AD855" s="17">
        <v>5.4897077769107197E-2</v>
      </c>
      <c r="AE855" s="17"/>
      <c r="AF855" s="17">
        <v>5.6779108100538003E-2</v>
      </c>
      <c r="AG855" s="17">
        <v>6.5031235361561607E-2</v>
      </c>
      <c r="AH855" s="17">
        <v>4.3104973093392202E-2</v>
      </c>
      <c r="AI855" s="17"/>
      <c r="AJ855" s="17">
        <v>5.90090942489018E-2</v>
      </c>
      <c r="AK855" s="17">
        <v>1.9060511666435399E-2</v>
      </c>
      <c r="AL855" s="17">
        <v>4.4158416200599501E-2</v>
      </c>
      <c r="AM855" s="17"/>
      <c r="AN855" s="17">
        <v>4.26735643532467E-2</v>
      </c>
      <c r="AO855" s="17">
        <v>2.2117544750697202E-2</v>
      </c>
      <c r="AP855" s="17">
        <v>4.5562432389455398E-2</v>
      </c>
      <c r="AQ855" s="17">
        <v>5.1650508107985903E-2</v>
      </c>
      <c r="AR855" s="17"/>
      <c r="AS855" s="17">
        <v>9.7930523612283896E-2</v>
      </c>
      <c r="AT855" s="17">
        <v>5.7257663988376797E-2</v>
      </c>
    </row>
    <row r="856" spans="2:46" x14ac:dyDescent="0.5">
      <c r="B856" t="s">
        <v>73</v>
      </c>
      <c r="C856" s="17">
        <v>9.73113241107912E-2</v>
      </c>
      <c r="D856" s="17">
        <v>7.0345522847390804E-2</v>
      </c>
      <c r="E856" s="17">
        <v>0.12251819860522099</v>
      </c>
      <c r="F856" s="17"/>
      <c r="G856" s="17">
        <v>0.15522819904071999</v>
      </c>
      <c r="H856" s="17">
        <v>8.4489401685274398E-2</v>
      </c>
      <c r="I856" s="17">
        <v>0.102147670018347</v>
      </c>
      <c r="J856" s="17">
        <v>3.4725150433670401E-2</v>
      </c>
      <c r="K856" s="17">
        <v>9.9115853135478202E-2</v>
      </c>
      <c r="L856" s="17">
        <v>6.1253362359516797E-2</v>
      </c>
      <c r="M856" s="17">
        <v>9.9405574157663601E-2</v>
      </c>
      <c r="N856" s="17">
        <v>0</v>
      </c>
      <c r="O856" s="17">
        <v>5.04982987303964E-2</v>
      </c>
      <c r="P856" s="17">
        <v>0.15648142289043401</v>
      </c>
      <c r="Q856" s="17">
        <v>0.145117573478245</v>
      </c>
      <c r="R856" s="17">
        <v>0.175746515269394</v>
      </c>
      <c r="S856" s="17"/>
      <c r="T856" s="17">
        <v>6.2467235031832699E-2</v>
      </c>
      <c r="U856" s="17">
        <v>0.103010777240284</v>
      </c>
      <c r="V856" s="17">
        <v>6.2898936922608104E-2</v>
      </c>
      <c r="W856" s="17">
        <v>0.14833694899994901</v>
      </c>
      <c r="X856" s="17"/>
      <c r="Y856" s="17">
        <v>8.1915738421404705E-2</v>
      </c>
      <c r="Z856" s="17">
        <v>8.5646912066923195E-2</v>
      </c>
      <c r="AA856" s="17">
        <v>8.6474849617192595E-2</v>
      </c>
      <c r="AB856" s="17">
        <v>0.127280714822571</v>
      </c>
      <c r="AC856" s="17">
        <v>7.6866036897551199E-2</v>
      </c>
      <c r="AD856" s="17">
        <v>0.115173209109033</v>
      </c>
      <c r="AE856" s="17"/>
      <c r="AF856" s="17">
        <v>0.110181892857172</v>
      </c>
      <c r="AG856" s="17">
        <v>7.3300714473345394E-2</v>
      </c>
      <c r="AH856" s="17">
        <v>9.5543843403531795E-2</v>
      </c>
      <c r="AI856" s="17"/>
      <c r="AJ856" s="17">
        <v>6.3965294870068301E-2</v>
      </c>
      <c r="AK856" s="17">
        <v>6.4306629575400107E-2</v>
      </c>
      <c r="AL856" s="17">
        <v>0.15813014690993299</v>
      </c>
      <c r="AM856" s="17"/>
      <c r="AN856" s="17">
        <v>8.5227517030688801E-2</v>
      </c>
      <c r="AO856" s="17">
        <v>5.8439373235903098E-2</v>
      </c>
      <c r="AP856" s="17">
        <v>3.7540763300362497E-2</v>
      </c>
      <c r="AQ856" s="17">
        <v>0.14728120092711899</v>
      </c>
      <c r="AR856" s="17"/>
      <c r="AS856" s="17">
        <v>0</v>
      </c>
      <c r="AT856" s="17">
        <v>0</v>
      </c>
    </row>
    <row r="857" spans="2:46" x14ac:dyDescent="0.5">
      <c r="B857" t="s">
        <v>353</v>
      </c>
      <c r="C857" s="17">
        <v>0.43204349052361701</v>
      </c>
      <c r="D857" s="17">
        <v>0.46807821946269401</v>
      </c>
      <c r="E857" s="17">
        <v>0.39156151505048298</v>
      </c>
      <c r="F857" s="17"/>
      <c r="G857" s="17">
        <v>0.473317954074645</v>
      </c>
      <c r="H857" s="17">
        <v>0.39327459718860402</v>
      </c>
      <c r="I857" s="17">
        <v>0.410164063180607</v>
      </c>
      <c r="J857" s="17">
        <v>0.33547982107876001</v>
      </c>
      <c r="K857" s="17">
        <v>0.40978538935828301</v>
      </c>
      <c r="L857" s="17">
        <v>0.55733806988994705</v>
      </c>
      <c r="M857" s="17">
        <v>0.524459052419604</v>
      </c>
      <c r="N857" s="17">
        <v>0.43323030448301197</v>
      </c>
      <c r="O857" s="17">
        <v>0.473458596543885</v>
      </c>
      <c r="P857" s="17">
        <v>0.42700474121869803</v>
      </c>
      <c r="Q857" s="17">
        <v>0.385711456322752</v>
      </c>
      <c r="R857" s="17">
        <v>0.177581922191623</v>
      </c>
      <c r="S857" s="17"/>
      <c r="T857" s="17">
        <v>0.50466173826201599</v>
      </c>
      <c r="U857" s="17">
        <v>0.39628161665046702</v>
      </c>
      <c r="V857" s="17">
        <v>0.454968078439977</v>
      </c>
      <c r="W857" s="17">
        <v>0.38011130802558502</v>
      </c>
      <c r="X857" s="17"/>
      <c r="Y857" s="17">
        <v>0.53671425170504605</v>
      </c>
      <c r="Z857" s="17">
        <v>0.40388666132846801</v>
      </c>
      <c r="AA857" s="17">
        <v>0.50046744645612995</v>
      </c>
      <c r="AB857" s="17">
        <v>0.401123371399981</v>
      </c>
      <c r="AC857" s="17">
        <v>0.41957521272909898</v>
      </c>
      <c r="AD857" s="17">
        <v>0.355222149611084</v>
      </c>
      <c r="AE857" s="17"/>
      <c r="AF857" s="17">
        <v>0.362598463493918</v>
      </c>
      <c r="AG857" s="17">
        <v>0.42887222006349901</v>
      </c>
      <c r="AH857" s="17">
        <v>0.449799634779114</v>
      </c>
      <c r="AI857" s="17"/>
      <c r="AJ857" s="17">
        <v>0.45196058733481298</v>
      </c>
      <c r="AK857" s="17">
        <v>0.49674353617234401</v>
      </c>
      <c r="AL857" s="17">
        <v>0.37344274202766198</v>
      </c>
      <c r="AM857" s="17"/>
      <c r="AN857" s="17">
        <v>0.432711068508914</v>
      </c>
      <c r="AO857" s="17">
        <v>0.45607104430166201</v>
      </c>
      <c r="AP857" s="17">
        <v>0.59724095268223898</v>
      </c>
      <c r="AQ857" s="17">
        <v>0.37082460423418001</v>
      </c>
      <c r="AR857" s="17"/>
      <c r="AS857" s="17">
        <v>0.56171542336913405</v>
      </c>
      <c r="AT857" s="17">
        <v>0.38488746279912101</v>
      </c>
    </row>
    <row r="858" spans="2:46" x14ac:dyDescent="0.5">
      <c r="B858" t="s">
        <v>354</v>
      </c>
      <c r="C858" s="17">
        <v>0.203630767497294</v>
      </c>
      <c r="D858" s="17">
        <v>0.196921943088848</v>
      </c>
      <c r="E858" s="17">
        <v>0.21303231624830801</v>
      </c>
      <c r="F858" s="17"/>
      <c r="G858" s="17">
        <v>0.110561683892497</v>
      </c>
      <c r="H858" s="17">
        <v>0.23273726277281501</v>
      </c>
      <c r="I858" s="17">
        <v>0.198251365796484</v>
      </c>
      <c r="J858" s="17">
        <v>0.33617375056253002</v>
      </c>
      <c r="K858" s="17">
        <v>0.22009951820319201</v>
      </c>
      <c r="L858" s="17">
        <v>0.18075886154264101</v>
      </c>
      <c r="M858" s="17">
        <v>0.114494921200802</v>
      </c>
      <c r="N858" s="17">
        <v>0.23555341813009201</v>
      </c>
      <c r="O858" s="17">
        <v>0.25228699733951399</v>
      </c>
      <c r="P858" s="17">
        <v>0.22473937668229399</v>
      </c>
      <c r="Q858" s="17">
        <v>0.13133702363345001</v>
      </c>
      <c r="R858" s="17">
        <v>0.35873796837902699</v>
      </c>
      <c r="S858" s="17"/>
      <c r="T858" s="17">
        <v>0.198953850338069</v>
      </c>
      <c r="U858" s="17">
        <v>0.222851666658132</v>
      </c>
      <c r="V858" s="17">
        <v>0.19784528245498401</v>
      </c>
      <c r="W858" s="17">
        <v>0.194166845091021</v>
      </c>
      <c r="X858" s="17"/>
      <c r="Y858" s="17">
        <v>0.10397007757137799</v>
      </c>
      <c r="Z858" s="17">
        <v>0.18832542332938501</v>
      </c>
      <c r="AA858" s="17">
        <v>0.17977470415046401</v>
      </c>
      <c r="AB858" s="17">
        <v>0.24355382636810599</v>
      </c>
      <c r="AC858" s="17">
        <v>0.26620224004483201</v>
      </c>
      <c r="AD858" s="17">
        <v>0.23460493418766401</v>
      </c>
      <c r="AE858" s="17"/>
      <c r="AF858" s="17">
        <v>0.24132417279340901</v>
      </c>
      <c r="AG858" s="17">
        <v>0.26420872289363101</v>
      </c>
      <c r="AH858" s="17">
        <v>0.19034815439015801</v>
      </c>
      <c r="AI858" s="17"/>
      <c r="AJ858" s="17">
        <v>0.21322306676198799</v>
      </c>
      <c r="AK858" s="17">
        <v>0.183915250043441</v>
      </c>
      <c r="AL858" s="17">
        <v>0.20059837139728101</v>
      </c>
      <c r="AM858" s="17"/>
      <c r="AN858" s="17">
        <v>0.24082632923873801</v>
      </c>
      <c r="AO858" s="17">
        <v>0.15023999221703599</v>
      </c>
      <c r="AP858" s="17">
        <v>0.13717701176362301</v>
      </c>
      <c r="AQ858" s="17">
        <v>0.171767237899667</v>
      </c>
      <c r="AR858" s="17"/>
      <c r="AS858" s="17">
        <v>0.27430515149184698</v>
      </c>
      <c r="AT858" s="17">
        <v>0.32030471264117999</v>
      </c>
    </row>
    <row r="859" spans="2:46" x14ac:dyDescent="0.5">
      <c r="B859" t="s">
        <v>95</v>
      </c>
      <c r="C859" s="17">
        <v>0.22841272302632401</v>
      </c>
      <c r="D859" s="17">
        <v>0.27115627637384598</v>
      </c>
      <c r="E859" s="17">
        <v>0.17852919880217499</v>
      </c>
      <c r="F859" s="17"/>
      <c r="G859" s="17">
        <v>0.36275627018214901</v>
      </c>
      <c r="H859" s="17">
        <v>0.16053733441578899</v>
      </c>
      <c r="I859" s="17">
        <v>0.21191269738412299</v>
      </c>
      <c r="J859" s="17">
        <v>-6.9392948376967301E-4</v>
      </c>
      <c r="K859" s="17">
        <v>0.189685871155092</v>
      </c>
      <c r="L859" s="17">
        <v>0.37657920834730502</v>
      </c>
      <c r="M859" s="17">
        <v>0.40996413121880199</v>
      </c>
      <c r="N859" s="17">
        <v>0.19767688635291999</v>
      </c>
      <c r="O859" s="17">
        <v>0.22117159920437099</v>
      </c>
      <c r="P859" s="17">
        <v>0.20226536453640401</v>
      </c>
      <c r="Q859" s="17">
        <v>0.25437443268930199</v>
      </c>
      <c r="R859" s="17">
        <v>-0.181156046187404</v>
      </c>
      <c r="S859" s="17"/>
      <c r="T859" s="17">
        <v>0.30570788792394699</v>
      </c>
      <c r="U859" s="17">
        <v>0.17342994999233499</v>
      </c>
      <c r="V859" s="17">
        <v>0.25712279598499299</v>
      </c>
      <c r="W859" s="17">
        <v>0.18594446293456399</v>
      </c>
      <c r="X859" s="17"/>
      <c r="Y859" s="17">
        <v>0.432744174133668</v>
      </c>
      <c r="Z859" s="17">
        <v>0.215561237999083</v>
      </c>
      <c r="AA859" s="17">
        <v>0.32069274230566602</v>
      </c>
      <c r="AB859" s="17">
        <v>0.15756954503187501</v>
      </c>
      <c r="AC859" s="17">
        <v>0.153372972684267</v>
      </c>
      <c r="AD859" s="17">
        <v>0.12061721542341999</v>
      </c>
      <c r="AE859" s="17"/>
      <c r="AF859" s="17">
        <v>0.121274290700509</v>
      </c>
      <c r="AG859" s="17">
        <v>0.164663497169869</v>
      </c>
      <c r="AH859" s="17">
        <v>0.25945148038895599</v>
      </c>
      <c r="AI859" s="17"/>
      <c r="AJ859" s="17">
        <v>0.23873752057282499</v>
      </c>
      <c r="AK859" s="17">
        <v>0.31282828612890301</v>
      </c>
      <c r="AL859" s="17">
        <v>0.17284437063038099</v>
      </c>
      <c r="AM859" s="17"/>
      <c r="AN859" s="17">
        <v>0.19188473927017499</v>
      </c>
      <c r="AO859" s="17">
        <v>0.30583105208462602</v>
      </c>
      <c r="AP859" s="17">
        <v>0.46006394091861602</v>
      </c>
      <c r="AQ859" s="17">
        <v>0.19905736633451299</v>
      </c>
      <c r="AR859" s="17"/>
      <c r="AS859" s="17">
        <v>0.28741027187728602</v>
      </c>
      <c r="AT859" s="17">
        <v>6.4582750157940905E-2</v>
      </c>
    </row>
    <row r="860" spans="2:46" x14ac:dyDescent="0.5">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row>
    <row r="861" spans="2:46" x14ac:dyDescent="0.5">
      <c r="B861" s="6" t="s">
        <v>393</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row>
    <row r="862" spans="2:46" x14ac:dyDescent="0.5">
      <c r="B862" s="24" t="s">
        <v>143</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row>
    <row r="863" spans="2:46" x14ac:dyDescent="0.5">
      <c r="B863" t="s">
        <v>348</v>
      </c>
      <c r="C863" s="17">
        <v>0.107608916693138</v>
      </c>
      <c r="D863" s="17">
        <v>0.13275851419492801</v>
      </c>
      <c r="E863" s="17">
        <v>8.4476087700292593E-2</v>
      </c>
      <c r="F863" s="17"/>
      <c r="G863" s="17">
        <v>9.8450230954506404E-2</v>
      </c>
      <c r="H863" s="17">
        <v>8.4561765188419402E-2</v>
      </c>
      <c r="I863" s="17">
        <v>5.8663583582134297E-2</v>
      </c>
      <c r="J863" s="17">
        <v>0.132875713980046</v>
      </c>
      <c r="K863" s="17">
        <v>0.172765652228309</v>
      </c>
      <c r="L863" s="17">
        <v>0.17761827084266599</v>
      </c>
      <c r="M863" s="17">
        <v>8.2574372315736999E-2</v>
      </c>
      <c r="N863" s="17">
        <v>8.7538423010430494E-2</v>
      </c>
      <c r="O863" s="17">
        <v>9.11617710371702E-2</v>
      </c>
      <c r="P863" s="17">
        <v>5.7001631628457498E-2</v>
      </c>
      <c r="Q863" s="17">
        <v>0.18504800128871399</v>
      </c>
      <c r="R863" s="17">
        <v>9.4253867532453198E-2</v>
      </c>
      <c r="S863" s="17"/>
      <c r="T863" s="17">
        <v>8.7357860477108598E-2</v>
      </c>
      <c r="U863" s="17">
        <v>8.4969978418730593E-2</v>
      </c>
      <c r="V863" s="17">
        <v>0.148331331071687</v>
      </c>
      <c r="W863" s="17">
        <v>0.113692016977049</v>
      </c>
      <c r="X863" s="17"/>
      <c r="Y863" s="17">
        <v>0.13424910436329399</v>
      </c>
      <c r="Z863" s="17">
        <v>0.13768837427165601</v>
      </c>
      <c r="AA863" s="17">
        <v>0.15965600045921599</v>
      </c>
      <c r="AB863" s="17">
        <v>8.4223421746677504E-2</v>
      </c>
      <c r="AC863" s="17">
        <v>0.108080606073217</v>
      </c>
      <c r="AD863" s="17">
        <v>4.2487611179126097E-2</v>
      </c>
      <c r="AE863" s="17"/>
      <c r="AF863" s="17">
        <v>5.45071709304734E-2</v>
      </c>
      <c r="AG863" s="17">
        <v>3.50232216755944E-2</v>
      </c>
      <c r="AH863" s="17">
        <v>0.127726407609593</v>
      </c>
      <c r="AI863" s="17"/>
      <c r="AJ863" s="17">
        <v>0.14684712247404499</v>
      </c>
      <c r="AK863" s="17">
        <v>9.4285975460831103E-2</v>
      </c>
      <c r="AL863" s="17">
        <v>6.2069247856765E-2</v>
      </c>
      <c r="AM863" s="17"/>
      <c r="AN863" s="17">
        <v>8.8210879065376294E-2</v>
      </c>
      <c r="AO863" s="17">
        <v>0.13416594064887999</v>
      </c>
      <c r="AP863" s="17">
        <v>0.160607616596115</v>
      </c>
      <c r="AQ863" s="17">
        <v>0.126149508490222</v>
      </c>
      <c r="AR863" s="17"/>
      <c r="AS863" s="17">
        <v>5.6243920698568102E-2</v>
      </c>
      <c r="AT863" s="17">
        <v>0.16485199721840599</v>
      </c>
    </row>
    <row r="864" spans="2:46" x14ac:dyDescent="0.5">
      <c r="B864" t="s">
        <v>349</v>
      </c>
      <c r="C864" s="17">
        <v>0.26210164679032799</v>
      </c>
      <c r="D864" s="17">
        <v>0.26824726185570003</v>
      </c>
      <c r="E864" s="17">
        <v>0.25546245544207902</v>
      </c>
      <c r="F864" s="17"/>
      <c r="G864" s="17">
        <v>0.25946303791693898</v>
      </c>
      <c r="H864" s="17">
        <v>0.25558738556623201</v>
      </c>
      <c r="I864" s="17">
        <v>0.27172539225308601</v>
      </c>
      <c r="J864" s="17">
        <v>0.20451395006802001</v>
      </c>
      <c r="K864" s="17">
        <v>0.37607842023332599</v>
      </c>
      <c r="L864" s="17">
        <v>0.27662877706908501</v>
      </c>
      <c r="M864" s="17">
        <v>0.38499740317612402</v>
      </c>
      <c r="N864" s="17">
        <v>0.238177723190382</v>
      </c>
      <c r="O864" s="17">
        <v>0.22943999693376199</v>
      </c>
      <c r="P864" s="17">
        <v>0.175066219375137</v>
      </c>
      <c r="Q864" s="17">
        <v>0.183962423500619</v>
      </c>
      <c r="R864" s="17">
        <v>0.33789705439852702</v>
      </c>
      <c r="S864" s="17"/>
      <c r="T864" s="17">
        <v>0.25522655717878501</v>
      </c>
      <c r="U864" s="17">
        <v>0.264871653021024</v>
      </c>
      <c r="V864" s="17">
        <v>0.25413422259594198</v>
      </c>
      <c r="W864" s="17">
        <v>0.26761275589912698</v>
      </c>
      <c r="X864" s="17"/>
      <c r="Y864" s="17">
        <v>0.35594326549626298</v>
      </c>
      <c r="Z864" s="17">
        <v>0.173943082324263</v>
      </c>
      <c r="AA864" s="17">
        <v>0.195055630745642</v>
      </c>
      <c r="AB864" s="17">
        <v>0.29553915780731699</v>
      </c>
      <c r="AC864" s="17">
        <v>0.268518642186718</v>
      </c>
      <c r="AD864" s="17">
        <v>0.26927170385020799</v>
      </c>
      <c r="AE864" s="17"/>
      <c r="AF864" s="17">
        <v>0.30357313505394201</v>
      </c>
      <c r="AG864" s="17">
        <v>0.205771830648737</v>
      </c>
      <c r="AH864" s="17">
        <v>0.25329816120929199</v>
      </c>
      <c r="AI864" s="17"/>
      <c r="AJ864" s="17">
        <v>0.24818186129783401</v>
      </c>
      <c r="AK864" s="17">
        <v>0.22966431752556499</v>
      </c>
      <c r="AL864" s="17">
        <v>0.293573385915671</v>
      </c>
      <c r="AM864" s="17"/>
      <c r="AN864" s="17">
        <v>0.26925955353407199</v>
      </c>
      <c r="AO864" s="17">
        <v>0.235099864068498</v>
      </c>
      <c r="AP864" s="17">
        <v>0.25196487999182099</v>
      </c>
      <c r="AQ864" s="17">
        <v>0.29149714878898197</v>
      </c>
      <c r="AR864" s="17"/>
      <c r="AS864" s="17">
        <v>0.261423085420879</v>
      </c>
      <c r="AT864" s="17">
        <v>0.18916089639493799</v>
      </c>
    </row>
    <row r="865" spans="2:46" x14ac:dyDescent="0.5">
      <c r="B865" t="s">
        <v>377</v>
      </c>
      <c r="C865" s="17">
        <v>0.22981906760762599</v>
      </c>
      <c r="D865" s="17">
        <v>0.195782859950074</v>
      </c>
      <c r="E865" s="17">
        <v>0.26165080905586802</v>
      </c>
      <c r="F865" s="17"/>
      <c r="G865" s="17">
        <v>0.26211227851785501</v>
      </c>
      <c r="H865" s="17">
        <v>0.202672580934705</v>
      </c>
      <c r="I865" s="17">
        <v>0.217452604326107</v>
      </c>
      <c r="J865" s="17">
        <v>0.18344907222927401</v>
      </c>
      <c r="K865" s="17">
        <v>0.19278779908860799</v>
      </c>
      <c r="L865" s="17">
        <v>0.19829958304397399</v>
      </c>
      <c r="M865" s="17">
        <v>0.13790721102349901</v>
      </c>
      <c r="N865" s="17">
        <v>0.24145696937539801</v>
      </c>
      <c r="O865" s="17">
        <v>0.29358064042589199</v>
      </c>
      <c r="P865" s="17">
        <v>0.306258322789844</v>
      </c>
      <c r="Q865" s="17">
        <v>0.28588939803501501</v>
      </c>
      <c r="R865" s="17">
        <v>0.234926866596049</v>
      </c>
      <c r="S865" s="17"/>
      <c r="T865" s="17">
        <v>0.22853928573232499</v>
      </c>
      <c r="U865" s="17">
        <v>0.216209553754699</v>
      </c>
      <c r="V865" s="17">
        <v>0.21817761723652701</v>
      </c>
      <c r="W865" s="17">
        <v>0.25834413071776502</v>
      </c>
      <c r="X865" s="17"/>
      <c r="Y865" s="17">
        <v>0.26319274682823501</v>
      </c>
      <c r="Z865" s="17">
        <v>0.32820171451862601</v>
      </c>
      <c r="AA865" s="17">
        <v>0.20418609045738501</v>
      </c>
      <c r="AB865" s="17">
        <v>0.171137080407333</v>
      </c>
      <c r="AC865" s="17">
        <v>0.150639074305079</v>
      </c>
      <c r="AD865" s="17">
        <v>0.25169217506665498</v>
      </c>
      <c r="AE865" s="17"/>
      <c r="AF865" s="17">
        <v>0.235543293776077</v>
      </c>
      <c r="AG865" s="17">
        <v>0.28092437097196599</v>
      </c>
      <c r="AH865" s="17">
        <v>0.22500503987474299</v>
      </c>
      <c r="AI865" s="17"/>
      <c r="AJ865" s="17">
        <v>0.19343675042672101</v>
      </c>
      <c r="AK865" s="17">
        <v>0.33179523727261601</v>
      </c>
      <c r="AL865" s="17">
        <v>0.235107315478193</v>
      </c>
      <c r="AM865" s="17"/>
      <c r="AN865" s="17">
        <v>0.21333543914172701</v>
      </c>
      <c r="AO865" s="17">
        <v>0.26273988909194101</v>
      </c>
      <c r="AP865" s="17">
        <v>0.25551219741393999</v>
      </c>
      <c r="AQ865" s="17">
        <v>0.19817421026309301</v>
      </c>
      <c r="AR865" s="17"/>
      <c r="AS865" s="17">
        <v>0.18179102734626701</v>
      </c>
      <c r="AT865" s="17">
        <v>0.107252250969791</v>
      </c>
    </row>
    <row r="866" spans="2:46" x14ac:dyDescent="0.5">
      <c r="B866" t="s">
        <v>351</v>
      </c>
      <c r="C866" s="17">
        <v>0.20639829023137199</v>
      </c>
      <c r="D866" s="17">
        <v>0.19771822116541601</v>
      </c>
      <c r="E866" s="17">
        <v>0.21666012831179199</v>
      </c>
      <c r="F866" s="17"/>
      <c r="G866" s="17">
        <v>0.24067259926808501</v>
      </c>
      <c r="H866" s="17">
        <v>0.20687065978426</v>
      </c>
      <c r="I866" s="17">
        <v>0.178416378991512</v>
      </c>
      <c r="J866" s="17">
        <v>0.239401623109295</v>
      </c>
      <c r="K866" s="17">
        <v>0.15262966231335001</v>
      </c>
      <c r="L866" s="17">
        <v>0.243022535251743</v>
      </c>
      <c r="M866" s="17">
        <v>0.175049151504587</v>
      </c>
      <c r="N866" s="17">
        <v>0.17029547003166801</v>
      </c>
      <c r="O866" s="17">
        <v>0.178208610287206</v>
      </c>
      <c r="P866" s="17">
        <v>0.23016560630795099</v>
      </c>
      <c r="Q866" s="17">
        <v>0.20585243128195199</v>
      </c>
      <c r="R866" s="17">
        <v>0.23688350571887401</v>
      </c>
      <c r="S866" s="17"/>
      <c r="T866" s="17">
        <v>0.24311376035177501</v>
      </c>
      <c r="U866" s="17">
        <v>0.23220791859255799</v>
      </c>
      <c r="V866" s="17">
        <v>0.19093965340299801</v>
      </c>
      <c r="W866" s="17">
        <v>0.16167380281147201</v>
      </c>
      <c r="X866" s="17"/>
      <c r="Y866" s="17">
        <v>0.138643749577125</v>
      </c>
      <c r="Z866" s="17">
        <v>0.162643344765281</v>
      </c>
      <c r="AA866" s="17">
        <v>0.195540611221036</v>
      </c>
      <c r="AB866" s="17">
        <v>0.23574971126723199</v>
      </c>
      <c r="AC866" s="17">
        <v>0.27654313608860498</v>
      </c>
      <c r="AD866" s="17">
        <v>0.23079553814899301</v>
      </c>
      <c r="AE866" s="17"/>
      <c r="AF866" s="17">
        <v>0.205176490363771</v>
      </c>
      <c r="AG866" s="17">
        <v>0.33926310312395802</v>
      </c>
      <c r="AH866" s="17">
        <v>0.198638094461284</v>
      </c>
      <c r="AI866" s="17"/>
      <c r="AJ866" s="17">
        <v>0.218241421078362</v>
      </c>
      <c r="AK866" s="17">
        <v>0.17881916530556999</v>
      </c>
      <c r="AL866" s="17">
        <v>0.20236228856713701</v>
      </c>
      <c r="AM866" s="17"/>
      <c r="AN866" s="17">
        <v>0.23153088000998101</v>
      </c>
      <c r="AO866" s="17">
        <v>0.13354082899272199</v>
      </c>
      <c r="AP866" s="17">
        <v>0.21651948976629001</v>
      </c>
      <c r="AQ866" s="17">
        <v>0.191025143602506</v>
      </c>
      <c r="AR866" s="17"/>
      <c r="AS866" s="17">
        <v>0.262641681673563</v>
      </c>
      <c r="AT866" s="17">
        <v>0.103046525408727</v>
      </c>
    </row>
    <row r="867" spans="2:46" x14ac:dyDescent="0.5">
      <c r="B867" t="s">
        <v>352</v>
      </c>
      <c r="C867" s="17">
        <v>0.10843911427339201</v>
      </c>
      <c r="D867" s="17">
        <v>0.13103755480722201</v>
      </c>
      <c r="E867" s="17">
        <v>8.7762723668325798E-2</v>
      </c>
      <c r="F867" s="17"/>
      <c r="G867" s="17">
        <v>7.2551455171776594E-2</v>
      </c>
      <c r="H867" s="17">
        <v>0.162878879904445</v>
      </c>
      <c r="I867" s="17">
        <v>0.13586766143524301</v>
      </c>
      <c r="J867" s="17">
        <v>9.1289329073556302E-2</v>
      </c>
      <c r="K867" s="17">
        <v>2.1462296622378901E-2</v>
      </c>
      <c r="L867" s="17">
        <v>5.21437318684317E-2</v>
      </c>
      <c r="M867" s="17">
        <v>0.13703975802861401</v>
      </c>
      <c r="N867" s="17">
        <v>5.7160312052544598E-2</v>
      </c>
      <c r="O867" s="17">
        <v>0.19263539535964599</v>
      </c>
      <c r="P867" s="17">
        <v>0.16117716648529701</v>
      </c>
      <c r="Q867" s="17">
        <v>3.5420372783118798E-2</v>
      </c>
      <c r="R867" s="17">
        <v>9.6038705754095802E-2</v>
      </c>
      <c r="S867" s="17"/>
      <c r="T867" s="17">
        <v>0.12322247127337101</v>
      </c>
      <c r="U867" s="17">
        <v>0.12918722338643401</v>
      </c>
      <c r="V867" s="17">
        <v>0.10399241412384901</v>
      </c>
      <c r="W867" s="17">
        <v>7.6942309136254605E-2</v>
      </c>
      <c r="X867" s="17"/>
      <c r="Y867" s="17">
        <v>7.0275439906117801E-2</v>
      </c>
      <c r="Z867" s="17">
        <v>8.6088738481311294E-2</v>
      </c>
      <c r="AA867" s="17">
        <v>0.16310528395114501</v>
      </c>
      <c r="AB867" s="17">
        <v>0.12831191671997999</v>
      </c>
      <c r="AC867" s="17">
        <v>0.106490185151338</v>
      </c>
      <c r="AD867" s="17">
        <v>9.8371899201362495E-2</v>
      </c>
      <c r="AE867" s="17"/>
      <c r="AF867" s="17">
        <v>0.11369098922021401</v>
      </c>
      <c r="AG867" s="17">
        <v>6.8634973035892693E-2</v>
      </c>
      <c r="AH867" s="17">
        <v>0.109321158264723</v>
      </c>
      <c r="AI867" s="17"/>
      <c r="AJ867" s="17">
        <v>0.12570063542190099</v>
      </c>
      <c r="AK867" s="17">
        <v>7.1507969942474395E-2</v>
      </c>
      <c r="AL867" s="17">
        <v>0.101210632888553</v>
      </c>
      <c r="AM867" s="17"/>
      <c r="AN867" s="17">
        <v>0.108590726003365</v>
      </c>
      <c r="AO867" s="17">
        <v>0.132049390641236</v>
      </c>
      <c r="AP867" s="17">
        <v>0.105597225162489</v>
      </c>
      <c r="AQ867" s="17">
        <v>0.105740406405362</v>
      </c>
      <c r="AR867" s="17"/>
      <c r="AS867" s="17">
        <v>0.18052341684447601</v>
      </c>
      <c r="AT867" s="17">
        <v>0.246141981729565</v>
      </c>
    </row>
    <row r="868" spans="2:46" x14ac:dyDescent="0.5">
      <c r="B868" t="s">
        <v>73</v>
      </c>
      <c r="C868" s="17">
        <v>8.5632964404144502E-2</v>
      </c>
      <c r="D868" s="17">
        <v>7.4455588026658998E-2</v>
      </c>
      <c r="E868" s="17">
        <v>9.3987795821642003E-2</v>
      </c>
      <c r="F868" s="17"/>
      <c r="G868" s="17">
        <v>6.6750398170838998E-2</v>
      </c>
      <c r="H868" s="17">
        <v>8.7428728621939095E-2</v>
      </c>
      <c r="I868" s="17">
        <v>0.13787437941191899</v>
      </c>
      <c r="J868" s="17">
        <v>0.148470311539808</v>
      </c>
      <c r="K868" s="17">
        <v>8.4276169514028595E-2</v>
      </c>
      <c r="L868" s="17">
        <v>5.2287101924100098E-2</v>
      </c>
      <c r="M868" s="17">
        <v>8.2432103951439198E-2</v>
      </c>
      <c r="N868" s="17">
        <v>0.20537110233957601</v>
      </c>
      <c r="O868" s="17">
        <v>1.4973585956324E-2</v>
      </c>
      <c r="P868" s="17">
        <v>7.0331053413314096E-2</v>
      </c>
      <c r="Q868" s="17">
        <v>0.103827373110581</v>
      </c>
      <c r="R868" s="17">
        <v>0</v>
      </c>
      <c r="S868" s="17"/>
      <c r="T868" s="17">
        <v>6.2540064986635696E-2</v>
      </c>
      <c r="U868" s="17">
        <v>7.25536728265537E-2</v>
      </c>
      <c r="V868" s="17">
        <v>8.4424761568996906E-2</v>
      </c>
      <c r="W868" s="17">
        <v>0.121734984458332</v>
      </c>
      <c r="X868" s="17"/>
      <c r="Y868" s="17">
        <v>3.7695693828965399E-2</v>
      </c>
      <c r="Z868" s="17">
        <v>0.11143474563886301</v>
      </c>
      <c r="AA868" s="17">
        <v>8.2456383165575298E-2</v>
      </c>
      <c r="AB868" s="17">
        <v>8.5038712051460894E-2</v>
      </c>
      <c r="AC868" s="17">
        <v>8.9728356195042505E-2</v>
      </c>
      <c r="AD868" s="17">
        <v>0.107381072553655</v>
      </c>
      <c r="AE868" s="17"/>
      <c r="AF868" s="17">
        <v>8.7508920655522696E-2</v>
      </c>
      <c r="AG868" s="17">
        <v>7.0382500543850798E-2</v>
      </c>
      <c r="AH868" s="17">
        <v>8.6011138580364799E-2</v>
      </c>
      <c r="AI868" s="17"/>
      <c r="AJ868" s="17">
        <v>6.7592209301138004E-2</v>
      </c>
      <c r="AK868" s="17">
        <v>9.3927334492942896E-2</v>
      </c>
      <c r="AL868" s="17">
        <v>0.105677129293681</v>
      </c>
      <c r="AM868" s="17"/>
      <c r="AN868" s="17">
        <v>8.90725222454785E-2</v>
      </c>
      <c r="AO868" s="17">
        <v>0.10240408655672401</v>
      </c>
      <c r="AP868" s="17">
        <v>9.7985910693446695E-3</v>
      </c>
      <c r="AQ868" s="17">
        <v>8.7413582449836005E-2</v>
      </c>
      <c r="AR868" s="17"/>
      <c r="AS868" s="17">
        <v>5.7376868016247203E-2</v>
      </c>
      <c r="AT868" s="17">
        <v>0.189546348278574</v>
      </c>
    </row>
    <row r="869" spans="2:46" x14ac:dyDescent="0.5">
      <c r="B869" t="s">
        <v>353</v>
      </c>
      <c r="C869" s="17">
        <v>0.36971056348346598</v>
      </c>
      <c r="D869" s="17">
        <v>0.40100577605062898</v>
      </c>
      <c r="E869" s="17">
        <v>0.33993854314237198</v>
      </c>
      <c r="F869" s="17"/>
      <c r="G869" s="17">
        <v>0.35791326887144498</v>
      </c>
      <c r="H869" s="17">
        <v>0.34014915075465102</v>
      </c>
      <c r="I869" s="17">
        <v>0.33038897583521998</v>
      </c>
      <c r="J869" s="17">
        <v>0.33738966404806697</v>
      </c>
      <c r="K869" s="17">
        <v>0.54884407246163502</v>
      </c>
      <c r="L869" s="17">
        <v>0.45424704791175202</v>
      </c>
      <c r="M869" s="17">
        <v>0.46757177549186102</v>
      </c>
      <c r="N869" s="17">
        <v>0.32571614620081302</v>
      </c>
      <c r="O869" s="17">
        <v>0.32060176797093198</v>
      </c>
      <c r="P869" s="17">
        <v>0.23206785100359401</v>
      </c>
      <c r="Q869" s="17">
        <v>0.36901042478933399</v>
      </c>
      <c r="R869" s="17">
        <v>0.43215092193098098</v>
      </c>
      <c r="S869" s="17"/>
      <c r="T869" s="17">
        <v>0.34258441765589298</v>
      </c>
      <c r="U869" s="17">
        <v>0.349841631439755</v>
      </c>
      <c r="V869" s="17">
        <v>0.40246555366762998</v>
      </c>
      <c r="W869" s="17">
        <v>0.38130477287617598</v>
      </c>
      <c r="X869" s="17"/>
      <c r="Y869" s="17">
        <v>0.490192369859557</v>
      </c>
      <c r="Z869" s="17">
        <v>0.31163145659591901</v>
      </c>
      <c r="AA869" s="17">
        <v>0.35471163120485799</v>
      </c>
      <c r="AB869" s="17">
        <v>0.37976257955399401</v>
      </c>
      <c r="AC869" s="17">
        <v>0.37659924825993601</v>
      </c>
      <c r="AD869" s="17">
        <v>0.31175931502933402</v>
      </c>
      <c r="AE869" s="17"/>
      <c r="AF869" s="17">
        <v>0.35808030598441498</v>
      </c>
      <c r="AG869" s="17">
        <v>0.24079505232433199</v>
      </c>
      <c r="AH869" s="17">
        <v>0.38102456881888502</v>
      </c>
      <c r="AI869" s="17"/>
      <c r="AJ869" s="17">
        <v>0.39502898377187801</v>
      </c>
      <c r="AK869" s="17">
        <v>0.32395029298639599</v>
      </c>
      <c r="AL869" s="17">
        <v>0.35564263377243499</v>
      </c>
      <c r="AM869" s="17"/>
      <c r="AN869" s="17">
        <v>0.357470432599448</v>
      </c>
      <c r="AO869" s="17">
        <v>0.36926580471737702</v>
      </c>
      <c r="AP869" s="17">
        <v>0.41257249658793599</v>
      </c>
      <c r="AQ869" s="17">
        <v>0.41764665727920403</v>
      </c>
      <c r="AR869" s="17"/>
      <c r="AS869" s="17">
        <v>0.31766700611944698</v>
      </c>
      <c r="AT869" s="17">
        <v>0.35401289361334398</v>
      </c>
    </row>
    <row r="870" spans="2:46" x14ac:dyDescent="0.5">
      <c r="B870" t="s">
        <v>354</v>
      </c>
      <c r="C870" s="17">
        <v>0.314837404504763</v>
      </c>
      <c r="D870" s="17">
        <v>0.328755775972638</v>
      </c>
      <c r="E870" s="17">
        <v>0.30442285198011798</v>
      </c>
      <c r="F870" s="17"/>
      <c r="G870" s="17">
        <v>0.31322405443986101</v>
      </c>
      <c r="H870" s="17">
        <v>0.369749539688705</v>
      </c>
      <c r="I870" s="17">
        <v>0.31428404042675501</v>
      </c>
      <c r="J870" s="17">
        <v>0.33069095218285099</v>
      </c>
      <c r="K870" s="17">
        <v>0.17409195893572901</v>
      </c>
      <c r="L870" s="17">
        <v>0.29516626712017402</v>
      </c>
      <c r="M870" s="17">
        <v>0.31208890953320101</v>
      </c>
      <c r="N870" s="17">
        <v>0.22745578208421299</v>
      </c>
      <c r="O870" s="17">
        <v>0.37084400564685199</v>
      </c>
      <c r="P870" s="17">
        <v>0.39134277279324797</v>
      </c>
      <c r="Q870" s="17">
        <v>0.24127280406507001</v>
      </c>
      <c r="R870" s="17">
        <v>0.33292221147297002</v>
      </c>
      <c r="S870" s="17"/>
      <c r="T870" s="17">
        <v>0.366336231625146</v>
      </c>
      <c r="U870" s="17">
        <v>0.36139514197899197</v>
      </c>
      <c r="V870" s="17">
        <v>0.29493206752684697</v>
      </c>
      <c r="W870" s="17">
        <v>0.238616111947727</v>
      </c>
      <c r="X870" s="17"/>
      <c r="Y870" s="17">
        <v>0.20891918948324301</v>
      </c>
      <c r="Z870" s="17">
        <v>0.24873208324659199</v>
      </c>
      <c r="AA870" s="17">
        <v>0.35864589517218098</v>
      </c>
      <c r="AB870" s="17">
        <v>0.36406162798721198</v>
      </c>
      <c r="AC870" s="17">
        <v>0.38303332123994299</v>
      </c>
      <c r="AD870" s="17">
        <v>0.32916743735035597</v>
      </c>
      <c r="AE870" s="17"/>
      <c r="AF870" s="17">
        <v>0.31886747958398498</v>
      </c>
      <c r="AG870" s="17">
        <v>0.40789807615985102</v>
      </c>
      <c r="AH870" s="17">
        <v>0.30795925272600799</v>
      </c>
      <c r="AI870" s="17"/>
      <c r="AJ870" s="17">
        <v>0.34394205650026299</v>
      </c>
      <c r="AK870" s="17">
        <v>0.25032713524804501</v>
      </c>
      <c r="AL870" s="17">
        <v>0.30357292145568998</v>
      </c>
      <c r="AM870" s="17"/>
      <c r="AN870" s="17">
        <v>0.34012160601334601</v>
      </c>
      <c r="AO870" s="17">
        <v>0.26559021963395801</v>
      </c>
      <c r="AP870" s="17">
        <v>0.32211671492877902</v>
      </c>
      <c r="AQ870" s="17">
        <v>0.29676555000786797</v>
      </c>
      <c r="AR870" s="17"/>
      <c r="AS870" s="17">
        <v>0.44316509851803898</v>
      </c>
      <c r="AT870" s="17">
        <v>0.34918850713829103</v>
      </c>
    </row>
    <row r="871" spans="2:46" x14ac:dyDescent="0.5">
      <c r="B871" t="s">
        <v>95</v>
      </c>
      <c r="C871" s="17">
        <v>0.314837404504763</v>
      </c>
      <c r="D871" s="17">
        <v>0.328755775972638</v>
      </c>
      <c r="E871" s="17">
        <v>0.30442285198011798</v>
      </c>
      <c r="F871" s="17"/>
      <c r="G871" s="17">
        <v>0.31322405443986101</v>
      </c>
      <c r="H871" s="17">
        <v>0.369749539688705</v>
      </c>
      <c r="I871" s="17">
        <v>0.31428404042675501</v>
      </c>
      <c r="J871" s="17">
        <v>0.33069095218285099</v>
      </c>
      <c r="K871" s="17">
        <v>0.17409195893572901</v>
      </c>
      <c r="L871" s="17">
        <v>0.29516626712017402</v>
      </c>
      <c r="M871" s="17">
        <v>0.31208890953320101</v>
      </c>
      <c r="N871" s="17">
        <v>0.22745578208421299</v>
      </c>
      <c r="O871" s="17">
        <v>0.37084400564685199</v>
      </c>
      <c r="P871" s="17">
        <v>0.39134277279324797</v>
      </c>
      <c r="Q871" s="17">
        <v>0.24127280406507001</v>
      </c>
      <c r="R871" s="17">
        <v>0.33292221147297002</v>
      </c>
      <c r="S871" s="17"/>
      <c r="T871" s="17">
        <v>0.366336231625146</v>
      </c>
      <c r="U871" s="17">
        <v>0.36139514197899197</v>
      </c>
      <c r="V871" s="17">
        <v>0.29493206752684697</v>
      </c>
      <c r="W871" s="17">
        <v>0.238616111947727</v>
      </c>
      <c r="X871" s="17"/>
      <c r="Y871" s="17">
        <v>0.20891918948324301</v>
      </c>
      <c r="Z871" s="17">
        <v>0.24873208324659199</v>
      </c>
      <c r="AA871" s="17">
        <v>0.35864589517218098</v>
      </c>
      <c r="AB871" s="17">
        <v>0.36406162798721198</v>
      </c>
      <c r="AC871" s="17">
        <v>0.38303332123994299</v>
      </c>
      <c r="AD871" s="17">
        <v>0.32916743735035597</v>
      </c>
      <c r="AE871" s="17"/>
      <c r="AF871" s="17">
        <v>0.31886747958398498</v>
      </c>
      <c r="AG871" s="17">
        <v>0.40789807615985102</v>
      </c>
      <c r="AH871" s="17">
        <v>0.30795925272600799</v>
      </c>
      <c r="AI871" s="17"/>
      <c r="AJ871" s="17">
        <v>0.34394205650026299</v>
      </c>
      <c r="AK871" s="17">
        <v>0.25032713524804501</v>
      </c>
      <c r="AL871" s="17">
        <v>0.30357292145568998</v>
      </c>
      <c r="AM871" s="17"/>
      <c r="AN871" s="17">
        <v>0.34012160601334601</v>
      </c>
      <c r="AO871" s="17">
        <v>0.26559021963395801</v>
      </c>
      <c r="AP871" s="17">
        <v>0.32211671492877902</v>
      </c>
      <c r="AQ871" s="17">
        <v>0.29676555000786797</v>
      </c>
      <c r="AR871" s="17"/>
      <c r="AS871" s="17">
        <v>0.44316509851803898</v>
      </c>
      <c r="AT871" s="17">
        <v>0.34918850713829103</v>
      </c>
    </row>
    <row r="872" spans="2:46" x14ac:dyDescent="0.5">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row>
    <row r="873" spans="2:46" x14ac:dyDescent="0.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T16"/>
  <sheetViews>
    <sheetView showGridLines="0" workbookViewId="0">
      <pane xSplit="2" topLeftCell="Y1" activePane="topRight" state="frozen"/>
      <selection pane="topRight" activeCell="AT6" sqref="AT6"/>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60</v>
      </c>
      <c r="C9" s="17">
        <v>0.214030375690138</v>
      </c>
      <c r="D9" s="17">
        <v>0.21798218255791699</v>
      </c>
      <c r="E9" s="17">
        <v>0.210820247405619</v>
      </c>
      <c r="F9" s="17"/>
      <c r="G9" s="17">
        <v>0.113958497363817</v>
      </c>
      <c r="H9" s="17">
        <v>0.21942271149463499</v>
      </c>
      <c r="I9" s="17">
        <v>0.226881017213202</v>
      </c>
      <c r="J9" s="17">
        <v>0.273280594369055</v>
      </c>
      <c r="K9" s="17">
        <v>0.19620619310234699</v>
      </c>
      <c r="L9" s="17">
        <v>0.17646328574151601</v>
      </c>
      <c r="M9" s="17">
        <v>0.27544213421075198</v>
      </c>
      <c r="N9" s="17">
        <v>0.30379924019600502</v>
      </c>
      <c r="O9" s="17">
        <v>0.20987343279357401</v>
      </c>
      <c r="P9" s="17">
        <v>0.26296455249200101</v>
      </c>
      <c r="Q9" s="17">
        <v>0.237051207385337</v>
      </c>
      <c r="R9" s="17">
        <v>0.14603506713443801</v>
      </c>
      <c r="S9" s="17"/>
      <c r="T9" s="17">
        <v>0.243522825953532</v>
      </c>
      <c r="U9" s="17">
        <v>0.21641167147850199</v>
      </c>
      <c r="V9" s="17">
        <v>0.16875400676959801</v>
      </c>
      <c r="W9" s="17">
        <v>0.214132823186444</v>
      </c>
      <c r="X9" s="17"/>
      <c r="Y9" s="17">
        <v>2.9926062600350498E-2</v>
      </c>
      <c r="Z9" s="17">
        <v>2.7419985997532301E-2</v>
      </c>
      <c r="AA9" s="17">
        <v>1.35034864498681E-2</v>
      </c>
      <c r="AB9" s="17">
        <v>2.3611140117650899E-2</v>
      </c>
      <c r="AC9" s="17">
        <v>0.202326614751795</v>
      </c>
      <c r="AD9" s="17">
        <v>0.81464154317610804</v>
      </c>
      <c r="AE9" s="17"/>
      <c r="AF9" s="17">
        <v>1</v>
      </c>
      <c r="AG9" s="17">
        <v>0</v>
      </c>
      <c r="AH9" s="17">
        <v>0</v>
      </c>
      <c r="AI9" s="17"/>
      <c r="AJ9" s="17">
        <v>1.5506098170083801E-2</v>
      </c>
      <c r="AK9" s="17">
        <v>1.7791012309799199E-2</v>
      </c>
      <c r="AL9" s="17">
        <v>0.55329164578125101</v>
      </c>
      <c r="AM9" s="17"/>
      <c r="AN9" s="17">
        <v>0.24018971802170599</v>
      </c>
      <c r="AO9" s="17">
        <v>0.28688954755597501</v>
      </c>
      <c r="AP9" s="17">
        <v>0.21024507077382501</v>
      </c>
      <c r="AQ9" s="17">
        <v>0.14890778268120999</v>
      </c>
      <c r="AR9" s="17"/>
      <c r="AS9" s="17">
        <v>0.203514131410406</v>
      </c>
      <c r="AT9" s="17">
        <v>0.39181576925408401</v>
      </c>
    </row>
    <row r="10" spans="2:46" x14ac:dyDescent="0.5">
      <c r="B10" s="18" t="s">
        <v>61</v>
      </c>
      <c r="C10" s="17">
        <v>4.6260467156125903E-2</v>
      </c>
      <c r="D10" s="17">
        <v>5.00012395745991E-2</v>
      </c>
      <c r="E10" s="17">
        <v>4.28886596456221E-2</v>
      </c>
      <c r="F10" s="17"/>
      <c r="G10" s="17">
        <v>4.0067838945364698E-2</v>
      </c>
      <c r="H10" s="17">
        <v>5.6838601524861102E-2</v>
      </c>
      <c r="I10" s="17">
        <v>5.1753286132486802E-2</v>
      </c>
      <c r="J10" s="17">
        <v>2.5336228387867799E-2</v>
      </c>
      <c r="K10" s="17">
        <v>3.3120492330076599E-2</v>
      </c>
      <c r="L10" s="17">
        <v>3.7143459955385302E-2</v>
      </c>
      <c r="M10" s="17">
        <v>7.1473851195063207E-2</v>
      </c>
      <c r="N10" s="17">
        <v>4.7691850677965601E-2</v>
      </c>
      <c r="O10" s="17">
        <v>4.7531697739494498E-2</v>
      </c>
      <c r="P10" s="17">
        <v>6.5337282354026999E-2</v>
      </c>
      <c r="Q10" s="17">
        <v>2.36585643704833E-2</v>
      </c>
      <c r="R10" s="17">
        <v>4.21244320731766E-2</v>
      </c>
      <c r="S10" s="17"/>
      <c r="T10" s="17">
        <v>4.9149980088838502E-2</v>
      </c>
      <c r="U10" s="17">
        <v>3.9137441547955801E-2</v>
      </c>
      <c r="V10" s="17">
        <v>3.7344599645421798E-2</v>
      </c>
      <c r="W10" s="17">
        <v>5.5372650092952502E-2</v>
      </c>
      <c r="X10" s="17"/>
      <c r="Y10" s="17">
        <v>1.6387097198580499E-2</v>
      </c>
      <c r="Z10" s="17">
        <v>1.4793057186753999E-2</v>
      </c>
      <c r="AA10" s="17">
        <v>7.8179204268199205E-3</v>
      </c>
      <c r="AB10" s="17">
        <v>2.1269707379683599E-2</v>
      </c>
      <c r="AC10" s="17">
        <v>0.13545260622027999</v>
      </c>
      <c r="AD10" s="17">
        <v>8.36110506069076E-2</v>
      </c>
      <c r="AE10" s="17"/>
      <c r="AF10" s="17">
        <v>0</v>
      </c>
      <c r="AG10" s="17">
        <v>1</v>
      </c>
      <c r="AH10" s="17">
        <v>0</v>
      </c>
      <c r="AI10" s="17"/>
      <c r="AJ10" s="17">
        <v>1.4072630899355501E-2</v>
      </c>
      <c r="AK10" s="17">
        <v>0.153592771973526</v>
      </c>
      <c r="AL10" s="17">
        <v>3.4899724939007302E-2</v>
      </c>
      <c r="AM10" s="17"/>
      <c r="AN10" s="17">
        <v>3.8319195885644697E-2</v>
      </c>
      <c r="AO10" s="17">
        <v>8.4814977554180604E-2</v>
      </c>
      <c r="AP10" s="17">
        <v>7.5019819494637804E-2</v>
      </c>
      <c r="AQ10" s="17">
        <v>2.9488085573505601E-2</v>
      </c>
      <c r="AR10" s="17"/>
      <c r="AS10" s="17">
        <v>3.8975271019720703E-2</v>
      </c>
      <c r="AT10" s="17">
        <v>5.8445212166643598E-2</v>
      </c>
    </row>
    <row r="11" spans="2:46" x14ac:dyDescent="0.5">
      <c r="B11" s="18" t="s">
        <v>62</v>
      </c>
      <c r="C11" s="19">
        <v>0.73970915715373597</v>
      </c>
      <c r="D11" s="19">
        <v>0.73201657786748398</v>
      </c>
      <c r="E11" s="19">
        <v>0.74629109294875895</v>
      </c>
      <c r="F11" s="19"/>
      <c r="G11" s="19">
        <v>0.84597366369081906</v>
      </c>
      <c r="H11" s="19">
        <v>0.72373868698050303</v>
      </c>
      <c r="I11" s="19">
        <v>0.72136569665431105</v>
      </c>
      <c r="J11" s="19">
        <v>0.70138317724307697</v>
      </c>
      <c r="K11" s="19">
        <v>0.77067331456757704</v>
      </c>
      <c r="L11" s="19">
        <v>0.78639325430309903</v>
      </c>
      <c r="M11" s="19">
        <v>0.65308401459418397</v>
      </c>
      <c r="N11" s="19">
        <v>0.64850890912602899</v>
      </c>
      <c r="O11" s="19">
        <v>0.74259486946693198</v>
      </c>
      <c r="P11" s="19">
        <v>0.67169816515397196</v>
      </c>
      <c r="Q11" s="19">
        <v>0.73929022824418</v>
      </c>
      <c r="R11" s="19">
        <v>0.81184050079238501</v>
      </c>
      <c r="S11" s="19"/>
      <c r="T11" s="19">
        <v>0.707327193957629</v>
      </c>
      <c r="U11" s="19">
        <v>0.744450886973542</v>
      </c>
      <c r="V11" s="19">
        <v>0.79390139358498002</v>
      </c>
      <c r="W11" s="19">
        <v>0.730494526720604</v>
      </c>
      <c r="X11" s="19"/>
      <c r="Y11" s="19">
        <v>0.95368684020106897</v>
      </c>
      <c r="Z11" s="19">
        <v>0.95778695681571402</v>
      </c>
      <c r="AA11" s="19">
        <v>0.97867859312331196</v>
      </c>
      <c r="AB11" s="19">
        <v>0.95511915250266499</v>
      </c>
      <c r="AC11" s="19">
        <v>0.66222077902792498</v>
      </c>
      <c r="AD11" s="19">
        <v>0.101747406216984</v>
      </c>
      <c r="AE11" s="19"/>
      <c r="AF11" s="19">
        <v>0</v>
      </c>
      <c r="AG11" s="19">
        <v>0</v>
      </c>
      <c r="AH11" s="19">
        <v>1</v>
      </c>
      <c r="AI11" s="19"/>
      <c r="AJ11" s="19">
        <v>0.97042127093056096</v>
      </c>
      <c r="AK11" s="19">
        <v>0.82861621571667499</v>
      </c>
      <c r="AL11" s="19">
        <v>0.41180862927974199</v>
      </c>
      <c r="AM11" s="19"/>
      <c r="AN11" s="19">
        <v>0.721491086092649</v>
      </c>
      <c r="AO11" s="19">
        <v>0.62829547488984505</v>
      </c>
      <c r="AP11" s="19">
        <v>0.71473510973153698</v>
      </c>
      <c r="AQ11" s="19">
        <v>0.82160413174528402</v>
      </c>
      <c r="AR11" s="19"/>
      <c r="AS11" s="19">
        <v>0.75751059756987305</v>
      </c>
      <c r="AT11" s="19">
        <v>0.54973901857927199</v>
      </c>
    </row>
    <row r="12" spans="2:46" x14ac:dyDescent="0.5">
      <c r="B12" s="16"/>
    </row>
    <row r="13" spans="2:46" x14ac:dyDescent="0.5">
      <c r="B13" t="s">
        <v>65</v>
      </c>
    </row>
    <row r="14" spans="2:46" x14ac:dyDescent="0.5">
      <c r="B14" t="s">
        <v>66</v>
      </c>
    </row>
    <row r="16" spans="2:46" x14ac:dyDescent="0.5">
      <c r="B16"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T22"/>
  <sheetViews>
    <sheetView showGridLines="0" workbookViewId="0">
      <pane xSplit="2" topLeftCell="W1" activePane="topRight" state="frozen"/>
      <selection pane="topRight" activeCell="AD10" sqref="AD10"/>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2215</v>
      </c>
      <c r="D7" s="10">
        <v>1070</v>
      </c>
      <c r="E7" s="10">
        <v>1137</v>
      </c>
      <c r="F7" s="10"/>
      <c r="G7" s="10">
        <v>361</v>
      </c>
      <c r="H7" s="10">
        <v>288</v>
      </c>
      <c r="I7" s="10">
        <v>176</v>
      </c>
      <c r="J7" s="10">
        <v>189</v>
      </c>
      <c r="K7" s="10">
        <v>158</v>
      </c>
      <c r="L7" s="10">
        <v>209</v>
      </c>
      <c r="M7" s="10">
        <v>160</v>
      </c>
      <c r="N7" s="10">
        <v>79</v>
      </c>
      <c r="O7" s="10">
        <v>247</v>
      </c>
      <c r="P7" s="10">
        <v>180</v>
      </c>
      <c r="Q7" s="10">
        <v>91</v>
      </c>
      <c r="R7" s="10">
        <v>77</v>
      </c>
      <c r="S7" s="10"/>
      <c r="T7" s="10">
        <v>578</v>
      </c>
      <c r="U7" s="10">
        <v>594</v>
      </c>
      <c r="V7" s="10">
        <v>510</v>
      </c>
      <c r="W7" s="10">
        <v>527</v>
      </c>
      <c r="X7" s="10"/>
      <c r="Y7" s="10">
        <v>410</v>
      </c>
      <c r="Z7" s="10">
        <v>448</v>
      </c>
      <c r="AA7" s="10">
        <v>507</v>
      </c>
      <c r="AB7" s="10">
        <v>497</v>
      </c>
      <c r="AC7" s="10">
        <v>288</v>
      </c>
      <c r="AD7" s="10">
        <v>65</v>
      </c>
      <c r="AE7" s="10"/>
      <c r="AF7" s="10" t="s">
        <v>76</v>
      </c>
      <c r="AG7" s="10" t="s">
        <v>76</v>
      </c>
      <c r="AH7" s="10">
        <v>2215</v>
      </c>
      <c r="AI7" s="10"/>
      <c r="AJ7" s="10">
        <v>1330</v>
      </c>
      <c r="AK7" s="10">
        <v>435</v>
      </c>
      <c r="AL7" s="10">
        <v>450</v>
      </c>
      <c r="AM7" s="10"/>
      <c r="AN7" s="10">
        <v>1076</v>
      </c>
      <c r="AO7" s="10">
        <v>160</v>
      </c>
      <c r="AP7" s="10">
        <v>329</v>
      </c>
      <c r="AQ7" s="10">
        <v>544</v>
      </c>
      <c r="AR7" s="10"/>
      <c r="AS7" s="10">
        <v>112</v>
      </c>
      <c r="AT7" s="10">
        <v>82</v>
      </c>
    </row>
    <row r="8" spans="2:46" ht="30" customHeight="1" x14ac:dyDescent="0.5">
      <c r="B8" s="11" t="s">
        <v>19</v>
      </c>
      <c r="C8" s="11">
        <v>2229</v>
      </c>
      <c r="D8" s="11">
        <v>1086</v>
      </c>
      <c r="E8" s="11">
        <v>1136</v>
      </c>
      <c r="F8" s="11"/>
      <c r="G8" s="11">
        <v>357</v>
      </c>
      <c r="H8" s="11">
        <v>284</v>
      </c>
      <c r="I8" s="11">
        <v>174</v>
      </c>
      <c r="J8" s="11">
        <v>190</v>
      </c>
      <c r="K8" s="11">
        <v>163</v>
      </c>
      <c r="L8" s="11">
        <v>213</v>
      </c>
      <c r="M8" s="11">
        <v>157</v>
      </c>
      <c r="N8" s="11">
        <v>78</v>
      </c>
      <c r="O8" s="11">
        <v>247</v>
      </c>
      <c r="P8" s="11">
        <v>182</v>
      </c>
      <c r="Q8" s="11">
        <v>112</v>
      </c>
      <c r="R8" s="11">
        <v>73</v>
      </c>
      <c r="S8" s="11"/>
      <c r="T8" s="11">
        <v>572</v>
      </c>
      <c r="U8" s="11">
        <v>580</v>
      </c>
      <c r="V8" s="11">
        <v>523</v>
      </c>
      <c r="W8" s="11">
        <v>548</v>
      </c>
      <c r="X8" s="11"/>
      <c r="Y8" s="11">
        <v>400</v>
      </c>
      <c r="Z8" s="11">
        <v>493</v>
      </c>
      <c r="AA8" s="11">
        <v>503</v>
      </c>
      <c r="AB8" s="11">
        <v>489</v>
      </c>
      <c r="AC8" s="11">
        <v>280</v>
      </c>
      <c r="AD8" s="11">
        <v>64</v>
      </c>
      <c r="AE8" s="11"/>
      <c r="AF8" s="11" t="s">
        <v>76</v>
      </c>
      <c r="AG8" s="11" t="s">
        <v>76</v>
      </c>
      <c r="AH8" s="11">
        <v>2229</v>
      </c>
      <c r="AI8" s="11"/>
      <c r="AJ8" s="11">
        <v>1333</v>
      </c>
      <c r="AK8" s="11">
        <v>439</v>
      </c>
      <c r="AL8" s="11">
        <v>457</v>
      </c>
      <c r="AM8" s="11"/>
      <c r="AN8" s="11">
        <v>1083</v>
      </c>
      <c r="AO8" s="11">
        <v>161</v>
      </c>
      <c r="AP8" s="11">
        <v>327</v>
      </c>
      <c r="AQ8" s="11">
        <v>552</v>
      </c>
      <c r="AR8" s="11"/>
      <c r="AS8" s="11">
        <v>113</v>
      </c>
      <c r="AT8" s="11">
        <v>82</v>
      </c>
    </row>
    <row r="9" spans="2:46" x14ac:dyDescent="0.5">
      <c r="B9" s="18" t="s">
        <v>67</v>
      </c>
      <c r="C9" s="17">
        <v>0.59863908075179095</v>
      </c>
      <c r="D9" s="17">
        <v>0.59196389627381596</v>
      </c>
      <c r="E9" s="17">
        <v>0.60560593778580796</v>
      </c>
      <c r="F9" s="17"/>
      <c r="G9" s="17">
        <v>0.54660290405348599</v>
      </c>
      <c r="H9" s="17">
        <v>0.64642345710387905</v>
      </c>
      <c r="I9" s="17">
        <v>0.648161804992887</v>
      </c>
      <c r="J9" s="17">
        <v>0.54969095075775498</v>
      </c>
      <c r="K9" s="17">
        <v>0.55571998042009396</v>
      </c>
      <c r="L9" s="17">
        <v>0.56367883662748897</v>
      </c>
      <c r="M9" s="17">
        <v>0.56872691838116796</v>
      </c>
      <c r="N9" s="17">
        <v>0.55295848472200704</v>
      </c>
      <c r="O9" s="17">
        <v>0.64081243879832706</v>
      </c>
      <c r="P9" s="17">
        <v>0.67611197864176897</v>
      </c>
      <c r="Q9" s="17">
        <v>0.57461986005580901</v>
      </c>
      <c r="R9" s="17">
        <v>0.68921591946889804</v>
      </c>
      <c r="S9" s="17"/>
      <c r="T9" s="17">
        <v>0.61411335148175805</v>
      </c>
      <c r="U9" s="17">
        <v>0.63764357741675604</v>
      </c>
      <c r="V9" s="17">
        <v>0.58546811489618</v>
      </c>
      <c r="W9" s="17">
        <v>0.55685980648479105</v>
      </c>
      <c r="X9" s="17"/>
      <c r="Y9" s="17">
        <v>0.32527244784882697</v>
      </c>
      <c r="Z9" s="17">
        <v>0.45985597279408302</v>
      </c>
      <c r="AA9" s="17">
        <v>0.64563033196165798</v>
      </c>
      <c r="AB9" s="17">
        <v>0.73152824940706496</v>
      </c>
      <c r="AC9" s="17">
        <v>0.85342285879891999</v>
      </c>
      <c r="AD9" s="17">
        <v>0.87555742539926196</v>
      </c>
      <c r="AE9" s="17"/>
      <c r="AF9" s="17" t="s">
        <v>77</v>
      </c>
      <c r="AG9" s="17" t="s">
        <v>77</v>
      </c>
      <c r="AH9" s="17">
        <v>0.59863908075179095</v>
      </c>
      <c r="AI9" s="17"/>
      <c r="AJ9" s="17">
        <v>0.64581279966694205</v>
      </c>
      <c r="AK9" s="17">
        <v>0.53475846217160405</v>
      </c>
      <c r="AL9" s="17">
        <v>0.52238324650212498</v>
      </c>
      <c r="AM9" s="17"/>
      <c r="AN9" s="17">
        <v>0.66226013932275096</v>
      </c>
      <c r="AO9" s="17">
        <v>0.57253084218904104</v>
      </c>
      <c r="AP9" s="17">
        <v>0.73966568854503101</v>
      </c>
      <c r="AQ9" s="17">
        <v>0.45589764509158298</v>
      </c>
      <c r="AR9" s="17"/>
      <c r="AS9" s="17">
        <v>0.60933848597382101</v>
      </c>
      <c r="AT9" s="17">
        <v>0.82632990663121197</v>
      </c>
    </row>
    <row r="10" spans="2:46" ht="28.7" x14ac:dyDescent="0.5">
      <c r="B10" s="18" t="s">
        <v>68</v>
      </c>
      <c r="C10" s="17">
        <v>0.53851562264350805</v>
      </c>
      <c r="D10" s="17">
        <v>0.548012228320787</v>
      </c>
      <c r="E10" s="17">
        <v>0.53135665455938896</v>
      </c>
      <c r="F10" s="17"/>
      <c r="G10" s="17">
        <v>0.55472742224879901</v>
      </c>
      <c r="H10" s="17">
        <v>0.57928037166522595</v>
      </c>
      <c r="I10" s="17">
        <v>0.60674852284179204</v>
      </c>
      <c r="J10" s="17">
        <v>0.47970807934916598</v>
      </c>
      <c r="K10" s="17">
        <v>0.511626336670158</v>
      </c>
      <c r="L10" s="17">
        <v>0.53398695074399705</v>
      </c>
      <c r="M10" s="17">
        <v>0.44673905657566498</v>
      </c>
      <c r="N10" s="17">
        <v>0.53048687000011696</v>
      </c>
      <c r="O10" s="17">
        <v>0.58301069438865905</v>
      </c>
      <c r="P10" s="17">
        <v>0.53346959216825096</v>
      </c>
      <c r="Q10" s="17">
        <v>0.41495659160076898</v>
      </c>
      <c r="R10" s="17">
        <v>0.62226968166395003</v>
      </c>
      <c r="S10" s="17"/>
      <c r="T10" s="17">
        <v>0.62367906282326002</v>
      </c>
      <c r="U10" s="17">
        <v>0.63490890595567895</v>
      </c>
      <c r="V10" s="17">
        <v>0.51666621748999098</v>
      </c>
      <c r="W10" s="17">
        <v>0.36899023604551701</v>
      </c>
      <c r="X10" s="17"/>
      <c r="Y10" s="17">
        <v>0.42310050861292298</v>
      </c>
      <c r="Z10" s="17">
        <v>0.50814316361751299</v>
      </c>
      <c r="AA10" s="17">
        <v>0.54755873961197099</v>
      </c>
      <c r="AB10" s="17">
        <v>0.60862650841854304</v>
      </c>
      <c r="AC10" s="17">
        <v>0.60557919727014298</v>
      </c>
      <c r="AD10" s="17">
        <v>0.59315649976249396</v>
      </c>
      <c r="AE10" s="17"/>
      <c r="AF10" s="17" t="s">
        <v>77</v>
      </c>
      <c r="AG10" s="17" t="s">
        <v>77</v>
      </c>
      <c r="AH10" s="17">
        <v>0.53851562264350805</v>
      </c>
      <c r="AI10" s="17"/>
      <c r="AJ10" s="17">
        <v>0.65115940270179495</v>
      </c>
      <c r="AK10" s="17">
        <v>0.46602737204817402</v>
      </c>
      <c r="AL10" s="17">
        <v>0.27960625770199998</v>
      </c>
      <c r="AM10" s="17"/>
      <c r="AN10" s="17">
        <v>0.68684885050058997</v>
      </c>
      <c r="AO10" s="17">
        <v>0.41412530397841801</v>
      </c>
      <c r="AP10" s="17">
        <v>0.81777489833646699</v>
      </c>
      <c r="AQ10" s="17">
        <v>0.18524490747703301</v>
      </c>
      <c r="AR10" s="17"/>
      <c r="AS10" s="17">
        <v>0.61521333460884298</v>
      </c>
      <c r="AT10" s="17">
        <v>0.63226482754537405</v>
      </c>
    </row>
    <row r="11" spans="2:46" ht="28.7" x14ac:dyDescent="0.5">
      <c r="B11" s="18" t="s">
        <v>69</v>
      </c>
      <c r="C11" s="17">
        <v>0.46334181936215002</v>
      </c>
      <c r="D11" s="17">
        <v>0.51226303035020804</v>
      </c>
      <c r="E11" s="17">
        <v>0.418118443561521</v>
      </c>
      <c r="F11" s="17"/>
      <c r="G11" s="17">
        <v>0.53943064682159303</v>
      </c>
      <c r="H11" s="17">
        <v>0.46370059150908</v>
      </c>
      <c r="I11" s="17">
        <v>0.47369399979448101</v>
      </c>
      <c r="J11" s="17">
        <v>0.463318338674232</v>
      </c>
      <c r="K11" s="17">
        <v>0.43935853565139099</v>
      </c>
      <c r="L11" s="17">
        <v>0.44498692356489999</v>
      </c>
      <c r="M11" s="17">
        <v>0.43906971191328698</v>
      </c>
      <c r="N11" s="17">
        <v>0.44376279794653001</v>
      </c>
      <c r="O11" s="17">
        <v>0.446520056373791</v>
      </c>
      <c r="P11" s="17">
        <v>0.48252440454978601</v>
      </c>
      <c r="Q11" s="17">
        <v>0.40398561960195201</v>
      </c>
      <c r="R11" s="17">
        <v>0.345513839168617</v>
      </c>
      <c r="S11" s="17"/>
      <c r="T11" s="17">
        <v>0.57948419685458596</v>
      </c>
      <c r="U11" s="17">
        <v>0.47509412152000702</v>
      </c>
      <c r="V11" s="17">
        <v>0.44801442420945498</v>
      </c>
      <c r="W11" s="17">
        <v>0.34428455120302898</v>
      </c>
      <c r="X11" s="17"/>
      <c r="Y11" s="17">
        <v>0.48661727276950101</v>
      </c>
      <c r="Z11" s="17">
        <v>0.43018765677406101</v>
      </c>
      <c r="AA11" s="17">
        <v>0.42757842145043701</v>
      </c>
      <c r="AB11" s="17">
        <v>0.43611034862235598</v>
      </c>
      <c r="AC11" s="17">
        <v>0.54444489066800095</v>
      </c>
      <c r="AD11" s="17">
        <v>0.70708517577930496</v>
      </c>
      <c r="AE11" s="17"/>
      <c r="AF11" s="17" t="s">
        <v>77</v>
      </c>
      <c r="AG11" s="17" t="s">
        <v>77</v>
      </c>
      <c r="AH11" s="17">
        <v>0.46334181936215002</v>
      </c>
      <c r="AI11" s="17"/>
      <c r="AJ11" s="17">
        <v>0.520318437300897</v>
      </c>
      <c r="AK11" s="17">
        <v>0.40008448522684198</v>
      </c>
      <c r="AL11" s="17">
        <v>0.35790206048858397</v>
      </c>
      <c r="AM11" s="17"/>
      <c r="AN11" s="17">
        <v>0.45721166149173298</v>
      </c>
      <c r="AO11" s="17">
        <v>0.53371920099827097</v>
      </c>
      <c r="AP11" s="17">
        <v>0.70724926141493705</v>
      </c>
      <c r="AQ11" s="17">
        <v>0.35314802268636403</v>
      </c>
      <c r="AR11" s="17"/>
      <c r="AS11" s="17">
        <v>0.47922976101201498</v>
      </c>
      <c r="AT11" s="17">
        <v>0.45876393469677901</v>
      </c>
    </row>
    <row r="12" spans="2:46" ht="28.7" x14ac:dyDescent="0.5">
      <c r="B12" s="18" t="s">
        <v>70</v>
      </c>
      <c r="C12" s="17">
        <v>0.24074056392606</v>
      </c>
      <c r="D12" s="17">
        <v>0.23889696067023</v>
      </c>
      <c r="E12" s="17">
        <v>0.24244573851065601</v>
      </c>
      <c r="F12" s="17"/>
      <c r="G12" s="17">
        <v>0.247466513455777</v>
      </c>
      <c r="H12" s="17">
        <v>0.253858848986872</v>
      </c>
      <c r="I12" s="17">
        <v>0.28057492580825799</v>
      </c>
      <c r="J12" s="17">
        <v>0.23280466698854399</v>
      </c>
      <c r="K12" s="17">
        <v>0.283532261458045</v>
      </c>
      <c r="L12" s="17">
        <v>0.22802794781063301</v>
      </c>
      <c r="M12" s="17">
        <v>0.24614159809577699</v>
      </c>
      <c r="N12" s="17">
        <v>0.19836497333354</v>
      </c>
      <c r="O12" s="17">
        <v>0.21403481506930599</v>
      </c>
      <c r="P12" s="17">
        <v>0.20420126311842701</v>
      </c>
      <c r="Q12" s="17">
        <v>0.29493842690333999</v>
      </c>
      <c r="R12" s="17">
        <v>0.156852604107488</v>
      </c>
      <c r="S12" s="17"/>
      <c r="T12" s="17">
        <v>0.254416950462726</v>
      </c>
      <c r="U12" s="17">
        <v>0.248659433515384</v>
      </c>
      <c r="V12" s="17">
        <v>0.24572650359859999</v>
      </c>
      <c r="W12" s="17">
        <v>0.210464981742845</v>
      </c>
      <c r="X12" s="17"/>
      <c r="Y12" s="17">
        <v>0.214876473553028</v>
      </c>
      <c r="Z12" s="17">
        <v>0.232621441703763</v>
      </c>
      <c r="AA12" s="17">
        <v>0.27077712525012498</v>
      </c>
      <c r="AB12" s="17">
        <v>0.23884429795598999</v>
      </c>
      <c r="AC12" s="17">
        <v>0.24995108195917101</v>
      </c>
      <c r="AD12" s="17">
        <v>0.20308335030605501</v>
      </c>
      <c r="AE12" s="17"/>
      <c r="AF12" s="17" t="s">
        <v>77</v>
      </c>
      <c r="AG12" s="17" t="s">
        <v>77</v>
      </c>
      <c r="AH12" s="17">
        <v>0.24074056392606</v>
      </c>
      <c r="AI12" s="17"/>
      <c r="AJ12" s="17">
        <v>0.26429106743470598</v>
      </c>
      <c r="AK12" s="17">
        <v>0.27522094688816201</v>
      </c>
      <c r="AL12" s="17">
        <v>0.13897578638331301</v>
      </c>
      <c r="AM12" s="17"/>
      <c r="AN12" s="17">
        <v>0.25077822126506799</v>
      </c>
      <c r="AO12" s="17">
        <v>0.234075166846198</v>
      </c>
      <c r="AP12" s="17">
        <v>0.30006913248311401</v>
      </c>
      <c r="AQ12" s="17">
        <v>0.20138437262915099</v>
      </c>
      <c r="AR12" s="17"/>
      <c r="AS12" s="17">
        <v>0.22764480661982101</v>
      </c>
      <c r="AT12" s="17">
        <v>0.23293031009055101</v>
      </c>
    </row>
    <row r="13" spans="2:46" ht="43" x14ac:dyDescent="0.5">
      <c r="B13" s="18" t="s">
        <v>71</v>
      </c>
      <c r="C13" s="17">
        <v>0.176651187649769</v>
      </c>
      <c r="D13" s="17">
        <v>0.221559970001136</v>
      </c>
      <c r="E13" s="17">
        <v>0.13497721624966499</v>
      </c>
      <c r="F13" s="17"/>
      <c r="G13" s="17">
        <v>0.28562438237353199</v>
      </c>
      <c r="H13" s="17">
        <v>0.18423624383346099</v>
      </c>
      <c r="I13" s="17">
        <v>0.13201450301963999</v>
      </c>
      <c r="J13" s="17">
        <v>0.15175573403475501</v>
      </c>
      <c r="K13" s="17">
        <v>0.17405958059166901</v>
      </c>
      <c r="L13" s="17">
        <v>0.17614704112811599</v>
      </c>
      <c r="M13" s="17">
        <v>0.170441643795953</v>
      </c>
      <c r="N13" s="17">
        <v>0.19919364012253199</v>
      </c>
      <c r="O13" s="17">
        <v>0.111452173739129</v>
      </c>
      <c r="P13" s="17">
        <v>0.17834410706332299</v>
      </c>
      <c r="Q13" s="17">
        <v>0.100343991576696</v>
      </c>
      <c r="R13" s="17">
        <v>0.114536957856432</v>
      </c>
      <c r="S13" s="17"/>
      <c r="T13" s="17">
        <v>0.23998740125954701</v>
      </c>
      <c r="U13" s="17">
        <v>0.17464399505210301</v>
      </c>
      <c r="V13" s="17">
        <v>0.17932701707190199</v>
      </c>
      <c r="W13" s="17">
        <v>0.108558838130621</v>
      </c>
      <c r="X13" s="17"/>
      <c r="Y13" s="17">
        <v>0.28443919694654801</v>
      </c>
      <c r="Z13" s="17">
        <v>0.22296947359482799</v>
      </c>
      <c r="AA13" s="17">
        <v>0.166448168770644</v>
      </c>
      <c r="AB13" s="17">
        <v>0.11762606661834001</v>
      </c>
      <c r="AC13" s="17">
        <v>8.8545904479030602E-2</v>
      </c>
      <c r="AD13" s="17">
        <v>6.3382763211053697E-2</v>
      </c>
      <c r="AE13" s="17"/>
      <c r="AF13" s="17" t="s">
        <v>77</v>
      </c>
      <c r="AG13" s="17" t="s">
        <v>77</v>
      </c>
      <c r="AH13" s="17">
        <v>0.176651187649769</v>
      </c>
      <c r="AI13" s="17"/>
      <c r="AJ13" s="17">
        <v>0.20124065484259801</v>
      </c>
      <c r="AK13" s="17">
        <v>0.160202268581776</v>
      </c>
      <c r="AL13" s="17">
        <v>0.12073277421513599</v>
      </c>
      <c r="AM13" s="17"/>
      <c r="AN13" s="17">
        <v>0.149401224237971</v>
      </c>
      <c r="AO13" s="17">
        <v>0.24537954216646499</v>
      </c>
      <c r="AP13" s="17">
        <v>0.27003915828619202</v>
      </c>
      <c r="AQ13" s="17">
        <v>0.16879844506203801</v>
      </c>
      <c r="AR13" s="17"/>
      <c r="AS13" s="17">
        <v>0.17358593215056101</v>
      </c>
      <c r="AT13" s="17">
        <v>0.15089175138493499</v>
      </c>
    </row>
    <row r="14" spans="2:46" x14ac:dyDescent="0.5">
      <c r="B14" s="18" t="s">
        <v>72</v>
      </c>
      <c r="C14" s="17">
        <v>8.4411810829919803E-2</v>
      </c>
      <c r="D14" s="17">
        <v>9.2253449975021898E-2</v>
      </c>
      <c r="E14" s="17">
        <v>7.6646208534645904E-2</v>
      </c>
      <c r="F14" s="17"/>
      <c r="G14" s="17">
        <v>0.116227068353862</v>
      </c>
      <c r="H14" s="17">
        <v>7.3348634935647999E-2</v>
      </c>
      <c r="I14" s="17">
        <v>6.4677428212000093E-2</v>
      </c>
      <c r="J14" s="17">
        <v>7.09964838645126E-2</v>
      </c>
      <c r="K14" s="17">
        <v>0.11155180234473</v>
      </c>
      <c r="L14" s="17">
        <v>0.11687629229084601</v>
      </c>
      <c r="M14" s="17">
        <v>6.4477400724105502E-2</v>
      </c>
      <c r="N14" s="17">
        <v>6.1488417910648498E-2</v>
      </c>
      <c r="O14" s="17">
        <v>7.8154108896584196E-2</v>
      </c>
      <c r="P14" s="17">
        <v>7.3904682277567704E-2</v>
      </c>
      <c r="Q14" s="17">
        <v>7.5709743006093802E-2</v>
      </c>
      <c r="R14" s="17">
        <v>2.68346623790593E-2</v>
      </c>
      <c r="S14" s="17"/>
      <c r="T14" s="17">
        <v>9.7238758987938406E-2</v>
      </c>
      <c r="U14" s="17">
        <v>6.12085609256263E-2</v>
      </c>
      <c r="V14" s="17">
        <v>9.1832520830764805E-2</v>
      </c>
      <c r="W14" s="17">
        <v>8.5328584101645302E-2</v>
      </c>
      <c r="X14" s="17"/>
      <c r="Y14" s="17">
        <v>0.145021227686632</v>
      </c>
      <c r="Z14" s="17">
        <v>0.13165085171250901</v>
      </c>
      <c r="AA14" s="17">
        <v>8.2352499569592397E-2</v>
      </c>
      <c r="AB14" s="17">
        <v>2.99945834275222E-2</v>
      </c>
      <c r="AC14" s="17">
        <v>2.50192232518958E-2</v>
      </c>
      <c r="AD14" s="17">
        <v>3.3668797846825103E-2</v>
      </c>
      <c r="AE14" s="17"/>
      <c r="AF14" s="17" t="s">
        <v>77</v>
      </c>
      <c r="AG14" s="17" t="s">
        <v>77</v>
      </c>
      <c r="AH14" s="17">
        <v>8.4411810829919803E-2</v>
      </c>
      <c r="AI14" s="17"/>
      <c r="AJ14" s="17">
        <v>7.4809249982706896E-2</v>
      </c>
      <c r="AK14" s="17">
        <v>8.0402492216893801E-2</v>
      </c>
      <c r="AL14" s="17">
        <v>0.116261061655358</v>
      </c>
      <c r="AM14" s="17"/>
      <c r="AN14" s="17">
        <v>6.8947091425174606E-2</v>
      </c>
      <c r="AO14" s="17">
        <v>0.104915528769724</v>
      </c>
      <c r="AP14" s="17">
        <v>6.1915568781607901E-2</v>
      </c>
      <c r="AQ14" s="17">
        <v>0.121598479534909</v>
      </c>
      <c r="AR14" s="17"/>
      <c r="AS14" s="17">
        <v>7.9897611215387299E-2</v>
      </c>
      <c r="AT14" s="17">
        <v>2.4395221438764301E-2</v>
      </c>
    </row>
    <row r="15" spans="2:46" x14ac:dyDescent="0.5">
      <c r="B15" s="18" t="s">
        <v>73</v>
      </c>
      <c r="C15" s="17">
        <v>7.4166778390718197E-2</v>
      </c>
      <c r="D15" s="17">
        <v>5.8156746395427901E-2</v>
      </c>
      <c r="E15" s="17">
        <v>8.8288094948647602E-2</v>
      </c>
      <c r="F15" s="17"/>
      <c r="G15" s="17">
        <v>6.0595477489667697E-2</v>
      </c>
      <c r="H15" s="17">
        <v>5.2396659415185703E-2</v>
      </c>
      <c r="I15" s="17">
        <v>8.7898196769329404E-2</v>
      </c>
      <c r="J15" s="17">
        <v>8.5441241199465903E-2</v>
      </c>
      <c r="K15" s="17">
        <v>4.3915453145174997E-2</v>
      </c>
      <c r="L15" s="17">
        <v>6.88761853144986E-2</v>
      </c>
      <c r="M15" s="17">
        <v>0.11975910971025699</v>
      </c>
      <c r="N15" s="17">
        <v>6.0054514734723098E-2</v>
      </c>
      <c r="O15" s="17">
        <v>9.0254920073857006E-2</v>
      </c>
      <c r="P15" s="17">
        <v>6.96040231121966E-2</v>
      </c>
      <c r="Q15" s="17">
        <v>0.10041629718103</v>
      </c>
      <c r="R15" s="17">
        <v>7.9672452008014705E-2</v>
      </c>
      <c r="S15" s="17"/>
      <c r="T15" s="17">
        <v>4.0451638200085398E-2</v>
      </c>
      <c r="U15" s="17">
        <v>6.8772973084471306E-2</v>
      </c>
      <c r="V15" s="17">
        <v>6.0343157616207899E-2</v>
      </c>
      <c r="W15" s="17">
        <v>0.129140530730179</v>
      </c>
      <c r="X15" s="17"/>
      <c r="Y15" s="17">
        <v>0.107258051311131</v>
      </c>
      <c r="Z15" s="17">
        <v>9.1807230754651803E-2</v>
      </c>
      <c r="AA15" s="17">
        <v>6.6330393379307101E-2</v>
      </c>
      <c r="AB15" s="17">
        <v>6.9380984484828406E-2</v>
      </c>
      <c r="AC15" s="17">
        <v>3.5287074437645699E-2</v>
      </c>
      <c r="AD15" s="17">
        <v>0</v>
      </c>
      <c r="AE15" s="17"/>
      <c r="AF15" s="17" t="s">
        <v>77</v>
      </c>
      <c r="AG15" s="17" t="s">
        <v>77</v>
      </c>
      <c r="AH15" s="17">
        <v>7.4166778390718197E-2</v>
      </c>
      <c r="AI15" s="17"/>
      <c r="AJ15" s="17">
        <v>3.2251495374643301E-2</v>
      </c>
      <c r="AK15" s="17">
        <v>8.2707348665270894E-2</v>
      </c>
      <c r="AL15" s="17">
        <v>0.188197696788865</v>
      </c>
      <c r="AM15" s="17"/>
      <c r="AN15" s="17">
        <v>3.6744577845007002E-2</v>
      </c>
      <c r="AO15" s="17">
        <v>3.3311822497644902E-2</v>
      </c>
      <c r="AP15" s="17">
        <v>8.6608659747217393E-3</v>
      </c>
      <c r="AQ15" s="17">
        <v>0.14375966580743901</v>
      </c>
      <c r="AR15" s="17"/>
      <c r="AS15" s="17">
        <v>3.5744694599015699E-2</v>
      </c>
      <c r="AT15" s="17">
        <v>6.6291975185152396E-2</v>
      </c>
    </row>
    <row r="16" spans="2:46" ht="28.7" x14ac:dyDescent="0.5">
      <c r="B16" s="18" t="s">
        <v>74</v>
      </c>
      <c r="C16" s="17">
        <v>3.1391515068027197E-2</v>
      </c>
      <c r="D16" s="17">
        <v>3.3060214815389698E-2</v>
      </c>
      <c r="E16" s="17">
        <v>2.91470115432437E-2</v>
      </c>
      <c r="F16" s="17"/>
      <c r="G16" s="17">
        <v>2.2104077064256902E-2</v>
      </c>
      <c r="H16" s="17">
        <v>4.4097633737717197E-2</v>
      </c>
      <c r="I16" s="17">
        <v>1.1408266870441599E-2</v>
      </c>
      <c r="J16" s="17">
        <v>6.2930182138353205E-2</v>
      </c>
      <c r="K16" s="17">
        <v>3.0897229350885701E-2</v>
      </c>
      <c r="L16" s="17">
        <v>3.5220050286294997E-2</v>
      </c>
      <c r="M16" s="17">
        <v>2.4848414778516702E-2</v>
      </c>
      <c r="N16" s="17">
        <v>5.1417525804031403E-2</v>
      </c>
      <c r="O16" s="17">
        <v>2.48447243478459E-2</v>
      </c>
      <c r="P16" s="17">
        <v>1.69133434389344E-2</v>
      </c>
      <c r="Q16" s="17">
        <v>3.6933856273841097E-2</v>
      </c>
      <c r="R16" s="17">
        <v>2.5150338769132401E-2</v>
      </c>
      <c r="S16" s="17"/>
      <c r="T16" s="17">
        <v>1.53509888105469E-2</v>
      </c>
      <c r="U16" s="17">
        <v>2.6127696759968198E-2</v>
      </c>
      <c r="V16" s="17">
        <v>3.0696211588720199E-2</v>
      </c>
      <c r="W16" s="17">
        <v>5.4740565074420301E-2</v>
      </c>
      <c r="X16" s="17"/>
      <c r="Y16" s="17">
        <v>5.0710636395499303E-2</v>
      </c>
      <c r="Z16" s="17">
        <v>3.4023774334933102E-2</v>
      </c>
      <c r="AA16" s="17">
        <v>3.6308435399967198E-2</v>
      </c>
      <c r="AB16" s="17">
        <v>2.8143088953726698E-2</v>
      </c>
      <c r="AC16" s="17">
        <v>0</v>
      </c>
      <c r="AD16" s="17">
        <v>1.40467232901294E-2</v>
      </c>
      <c r="AE16" s="17"/>
      <c r="AF16" s="17" t="s">
        <v>77</v>
      </c>
      <c r="AG16" s="17" t="s">
        <v>77</v>
      </c>
      <c r="AH16" s="17">
        <v>3.1391515068027197E-2</v>
      </c>
      <c r="AI16" s="17"/>
      <c r="AJ16" s="17">
        <v>2.2782148007838499E-2</v>
      </c>
      <c r="AK16" s="17">
        <v>3.6602420741705E-2</v>
      </c>
      <c r="AL16" s="17">
        <v>5.14960588222792E-2</v>
      </c>
      <c r="AM16" s="17"/>
      <c r="AN16" s="17">
        <v>1.5774702632010199E-2</v>
      </c>
      <c r="AO16" s="17">
        <v>1.84808124136163E-2</v>
      </c>
      <c r="AP16" s="17">
        <v>1.4501659202231501E-2</v>
      </c>
      <c r="AQ16" s="17">
        <v>6.74637777196051E-2</v>
      </c>
      <c r="AR16" s="17"/>
      <c r="AS16" s="17">
        <v>1.0442318189347599E-2</v>
      </c>
      <c r="AT16" s="17">
        <v>1.1393769164141501E-2</v>
      </c>
    </row>
    <row r="17" spans="2:46" x14ac:dyDescent="0.5">
      <c r="B17" s="18" t="s">
        <v>75</v>
      </c>
      <c r="C17" s="19">
        <v>1.01567966444134E-2</v>
      </c>
      <c r="D17" s="19">
        <v>1.26156179258867E-2</v>
      </c>
      <c r="E17" s="19">
        <v>7.8785213929025103E-3</v>
      </c>
      <c r="F17" s="19"/>
      <c r="G17" s="19">
        <v>1.3935725696630499E-2</v>
      </c>
      <c r="H17" s="19">
        <v>1.45502723255642E-2</v>
      </c>
      <c r="I17" s="19">
        <v>0</v>
      </c>
      <c r="J17" s="19">
        <v>1.5558067605276E-2</v>
      </c>
      <c r="K17" s="19">
        <v>0</v>
      </c>
      <c r="L17" s="19">
        <v>9.4587425721341396E-3</v>
      </c>
      <c r="M17" s="19">
        <v>0</v>
      </c>
      <c r="N17" s="19">
        <v>2.5449792737874601E-2</v>
      </c>
      <c r="O17" s="19">
        <v>3.9911649314391196E-3</v>
      </c>
      <c r="P17" s="19">
        <v>1.7886809214353198E-2</v>
      </c>
      <c r="Q17" s="19">
        <v>2.0887133389111599E-2</v>
      </c>
      <c r="R17" s="19">
        <v>0</v>
      </c>
      <c r="S17" s="19"/>
      <c r="T17" s="19">
        <v>1.20891809787358E-2</v>
      </c>
      <c r="U17" s="19">
        <v>3.9405309207015101E-3</v>
      </c>
      <c r="V17" s="19">
        <v>5.7692202499232204E-3</v>
      </c>
      <c r="W17" s="19">
        <v>1.9024696568536802E-2</v>
      </c>
      <c r="X17" s="19"/>
      <c r="Y17" s="19">
        <v>0</v>
      </c>
      <c r="Z17" s="19">
        <v>7.1984707139370599E-3</v>
      </c>
      <c r="AA17" s="19">
        <v>1.4080516204091301E-2</v>
      </c>
      <c r="AB17" s="19">
        <v>4.0490913843116297E-3</v>
      </c>
      <c r="AC17" s="19">
        <v>3.2291101629481303E-2</v>
      </c>
      <c r="AD17" s="19">
        <v>1.53358681729587E-2</v>
      </c>
      <c r="AE17" s="19"/>
      <c r="AF17" s="19" t="s">
        <v>77</v>
      </c>
      <c r="AG17" s="19" t="s">
        <v>77</v>
      </c>
      <c r="AH17" s="19">
        <v>1.01567966444134E-2</v>
      </c>
      <c r="AI17" s="19"/>
      <c r="AJ17" s="19">
        <v>5.3511547153350103E-3</v>
      </c>
      <c r="AK17" s="19">
        <v>9.0037109869005507E-3</v>
      </c>
      <c r="AL17" s="19">
        <v>2.5276898822083799E-2</v>
      </c>
      <c r="AM17" s="19"/>
      <c r="AN17" s="19">
        <v>9.3430288704716303E-3</v>
      </c>
      <c r="AO17" s="19">
        <v>1.8532179555206699E-2</v>
      </c>
      <c r="AP17" s="19">
        <v>5.9714455024980004E-3</v>
      </c>
      <c r="AQ17" s="19">
        <v>4.0498552633786598E-3</v>
      </c>
      <c r="AR17" s="19"/>
      <c r="AS17" s="19">
        <v>0</v>
      </c>
      <c r="AT17" s="19">
        <v>1.1917992019139401E-2</v>
      </c>
    </row>
    <row r="18" spans="2:46" x14ac:dyDescent="0.5">
      <c r="B18" s="16" t="s">
        <v>79</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T21"/>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799</v>
      </c>
      <c r="D7" s="10">
        <v>410</v>
      </c>
      <c r="E7" s="10">
        <v>388</v>
      </c>
      <c r="F7" s="10"/>
      <c r="G7" s="10">
        <v>67</v>
      </c>
      <c r="H7" s="10">
        <v>113</v>
      </c>
      <c r="I7" s="10">
        <v>70</v>
      </c>
      <c r="J7" s="10">
        <v>82</v>
      </c>
      <c r="K7" s="10">
        <v>49</v>
      </c>
      <c r="L7" s="10">
        <v>58</v>
      </c>
      <c r="M7" s="10">
        <v>87</v>
      </c>
      <c r="N7" s="10">
        <v>44</v>
      </c>
      <c r="O7" s="10">
        <v>87</v>
      </c>
      <c r="P7" s="10">
        <v>91</v>
      </c>
      <c r="Q7" s="10">
        <v>33</v>
      </c>
      <c r="R7" s="10">
        <v>18</v>
      </c>
      <c r="S7" s="10"/>
      <c r="T7" s="10">
        <v>245</v>
      </c>
      <c r="U7" s="10">
        <v>209</v>
      </c>
      <c r="V7" s="10">
        <v>135</v>
      </c>
      <c r="W7" s="10">
        <v>199</v>
      </c>
      <c r="X7" s="10"/>
      <c r="Y7" s="10">
        <v>20</v>
      </c>
      <c r="Z7" s="10">
        <v>19</v>
      </c>
      <c r="AA7" s="10">
        <v>11</v>
      </c>
      <c r="AB7" s="10">
        <v>23</v>
      </c>
      <c r="AC7" s="10">
        <v>147</v>
      </c>
      <c r="AD7" s="10">
        <v>579</v>
      </c>
      <c r="AE7" s="10"/>
      <c r="AF7" s="10">
        <v>657</v>
      </c>
      <c r="AG7" s="10">
        <v>142</v>
      </c>
      <c r="AH7" s="10" t="s">
        <v>76</v>
      </c>
      <c r="AI7" s="10"/>
      <c r="AJ7" s="10">
        <v>41</v>
      </c>
      <c r="AK7" s="10">
        <v>92</v>
      </c>
      <c r="AL7" s="10">
        <v>666</v>
      </c>
      <c r="AM7" s="10"/>
      <c r="AN7" s="10">
        <v>427</v>
      </c>
      <c r="AO7" s="10">
        <v>97</v>
      </c>
      <c r="AP7" s="10">
        <v>135</v>
      </c>
      <c r="AQ7" s="10">
        <v>119</v>
      </c>
      <c r="AR7" s="10"/>
      <c r="AS7" s="10">
        <v>37</v>
      </c>
      <c r="AT7" s="10">
        <v>69</v>
      </c>
    </row>
    <row r="8" spans="2:46" ht="30" customHeight="1" x14ac:dyDescent="0.5">
      <c r="B8" s="11" t="s">
        <v>19</v>
      </c>
      <c r="C8" s="11">
        <v>785</v>
      </c>
      <c r="D8" s="11">
        <v>397</v>
      </c>
      <c r="E8" s="11">
        <v>386</v>
      </c>
      <c r="F8" s="11"/>
      <c r="G8" s="11">
        <v>65</v>
      </c>
      <c r="H8" s="11">
        <v>108</v>
      </c>
      <c r="I8" s="11">
        <v>67</v>
      </c>
      <c r="J8" s="11">
        <v>81</v>
      </c>
      <c r="K8" s="11">
        <v>48</v>
      </c>
      <c r="L8" s="11">
        <v>58</v>
      </c>
      <c r="M8" s="11">
        <v>84</v>
      </c>
      <c r="N8" s="11">
        <v>43</v>
      </c>
      <c r="O8" s="11">
        <v>85</v>
      </c>
      <c r="P8" s="11">
        <v>89</v>
      </c>
      <c r="Q8" s="11">
        <v>39</v>
      </c>
      <c r="R8" s="11">
        <v>17</v>
      </c>
      <c r="S8" s="11"/>
      <c r="T8" s="11">
        <v>237</v>
      </c>
      <c r="U8" s="11">
        <v>199</v>
      </c>
      <c r="V8" s="11">
        <v>136</v>
      </c>
      <c r="W8" s="11">
        <v>202</v>
      </c>
      <c r="X8" s="11"/>
      <c r="Y8" s="11">
        <v>19</v>
      </c>
      <c r="Z8" s="11">
        <v>22</v>
      </c>
      <c r="AA8" s="11">
        <v>11</v>
      </c>
      <c r="AB8" s="11">
        <v>23</v>
      </c>
      <c r="AC8" s="11">
        <v>143</v>
      </c>
      <c r="AD8" s="11">
        <v>567</v>
      </c>
      <c r="AE8" s="11"/>
      <c r="AF8" s="11">
        <v>645</v>
      </c>
      <c r="AG8" s="11">
        <v>139</v>
      </c>
      <c r="AH8" s="11" t="s">
        <v>76</v>
      </c>
      <c r="AI8" s="11"/>
      <c r="AJ8" s="11">
        <v>41</v>
      </c>
      <c r="AK8" s="11">
        <v>91</v>
      </c>
      <c r="AL8" s="11">
        <v>653</v>
      </c>
      <c r="AM8" s="11"/>
      <c r="AN8" s="11">
        <v>418</v>
      </c>
      <c r="AO8" s="11">
        <v>95</v>
      </c>
      <c r="AP8" s="11">
        <v>131</v>
      </c>
      <c r="AQ8" s="11">
        <v>120</v>
      </c>
      <c r="AR8" s="11"/>
      <c r="AS8" s="11">
        <v>36</v>
      </c>
      <c r="AT8" s="11">
        <v>67</v>
      </c>
    </row>
    <row r="9" spans="2:46" x14ac:dyDescent="0.5">
      <c r="B9" s="18" t="s">
        <v>67</v>
      </c>
      <c r="C9" s="17">
        <v>0.68535106065637996</v>
      </c>
      <c r="D9" s="17">
        <v>0.69783363341589599</v>
      </c>
      <c r="E9" s="17">
        <v>0.67172815085941895</v>
      </c>
      <c r="F9" s="17"/>
      <c r="G9" s="17">
        <v>0.49737864995616099</v>
      </c>
      <c r="H9" s="17">
        <v>0.73355699450942102</v>
      </c>
      <c r="I9" s="17">
        <v>0.76904236565250195</v>
      </c>
      <c r="J9" s="17">
        <v>0.82982952785172903</v>
      </c>
      <c r="K9" s="17">
        <v>0.71231596199658798</v>
      </c>
      <c r="L9" s="17">
        <v>0.58502366486646895</v>
      </c>
      <c r="M9" s="17">
        <v>0.64307199462933096</v>
      </c>
      <c r="N9" s="17">
        <v>0.72691228111083706</v>
      </c>
      <c r="O9" s="17">
        <v>0.66431144169380196</v>
      </c>
      <c r="P9" s="17">
        <v>0.70172577358870403</v>
      </c>
      <c r="Q9" s="17">
        <v>0.60030903742223096</v>
      </c>
      <c r="R9" s="17">
        <v>0.66435042026721003</v>
      </c>
      <c r="S9" s="17"/>
      <c r="T9" s="17">
        <v>0.72363635034778595</v>
      </c>
      <c r="U9" s="17">
        <v>0.700962947740979</v>
      </c>
      <c r="V9" s="17">
        <v>0.63623870943321104</v>
      </c>
      <c r="W9" s="17">
        <v>0.67035648856253605</v>
      </c>
      <c r="X9" s="17"/>
      <c r="Y9" s="17">
        <v>0.24954212315007501</v>
      </c>
      <c r="Z9" s="17">
        <v>0.112846237677089</v>
      </c>
      <c r="AA9" s="17">
        <v>0.26806065908958598</v>
      </c>
      <c r="AB9" s="17">
        <v>0.17507956303969499</v>
      </c>
      <c r="AC9" s="17">
        <v>0.149791649337531</v>
      </c>
      <c r="AD9" s="17">
        <v>0.88609732669990005</v>
      </c>
      <c r="AE9" s="17"/>
      <c r="AF9" s="17">
        <v>0.74722865279786899</v>
      </c>
      <c r="AG9" s="17">
        <v>0.39906592116249001</v>
      </c>
      <c r="AH9" s="17" t="s">
        <v>77</v>
      </c>
      <c r="AI9" s="17"/>
      <c r="AJ9" s="17">
        <v>0.31755072315224397</v>
      </c>
      <c r="AK9" s="17">
        <v>0.476771977476878</v>
      </c>
      <c r="AL9" s="17">
        <v>0.73722508462543102</v>
      </c>
      <c r="AM9" s="17"/>
      <c r="AN9" s="17">
        <v>0.69570045963078997</v>
      </c>
      <c r="AO9" s="17">
        <v>0.63297107827128096</v>
      </c>
      <c r="AP9" s="17">
        <v>0.67025594868154703</v>
      </c>
      <c r="AQ9" s="17">
        <v>0.69530158871315695</v>
      </c>
      <c r="AR9" s="17"/>
      <c r="AS9" s="17">
        <v>0.72070284481195401</v>
      </c>
      <c r="AT9" s="17">
        <v>0.76812027905940505</v>
      </c>
    </row>
    <row r="10" spans="2:46" ht="28.7" x14ac:dyDescent="0.5">
      <c r="B10" s="18" t="s">
        <v>80</v>
      </c>
      <c r="C10" s="17">
        <v>0.62947678621490799</v>
      </c>
      <c r="D10" s="17">
        <v>0.68943377394912098</v>
      </c>
      <c r="E10" s="17">
        <v>0.56685068546086304</v>
      </c>
      <c r="F10" s="17"/>
      <c r="G10" s="17">
        <v>0.48465675241204198</v>
      </c>
      <c r="H10" s="17">
        <v>0.70234726138930004</v>
      </c>
      <c r="I10" s="17">
        <v>0.64921562708278602</v>
      </c>
      <c r="J10" s="17">
        <v>0.66379324622229197</v>
      </c>
      <c r="K10" s="17">
        <v>0.68762796504863599</v>
      </c>
      <c r="L10" s="17">
        <v>0.68054454352124505</v>
      </c>
      <c r="M10" s="17">
        <v>0.66301191279154403</v>
      </c>
      <c r="N10" s="17">
        <v>0.63204483090779895</v>
      </c>
      <c r="O10" s="17">
        <v>0.60521290173599596</v>
      </c>
      <c r="P10" s="17">
        <v>0.59874447098692696</v>
      </c>
      <c r="Q10" s="17">
        <v>0.44911052796598</v>
      </c>
      <c r="R10" s="17">
        <v>0.66752483065144397</v>
      </c>
      <c r="S10" s="17"/>
      <c r="T10" s="17">
        <v>0.76939770393625595</v>
      </c>
      <c r="U10" s="17">
        <v>0.74039105549171502</v>
      </c>
      <c r="V10" s="17">
        <v>0.60478575046750604</v>
      </c>
      <c r="W10" s="17">
        <v>0.36933858096535999</v>
      </c>
      <c r="X10" s="17"/>
      <c r="Y10" s="17">
        <v>0.10242535060263699</v>
      </c>
      <c r="Z10" s="17">
        <v>0.15333946074541999</v>
      </c>
      <c r="AA10" s="17">
        <v>0.35417595262610302</v>
      </c>
      <c r="AB10" s="17">
        <v>0.26151399999368802</v>
      </c>
      <c r="AC10" s="17">
        <v>0.61523108157083195</v>
      </c>
      <c r="AD10" s="17">
        <v>0.68965522275370905</v>
      </c>
      <c r="AE10" s="17"/>
      <c r="AF10" s="17">
        <v>0.66437017834720302</v>
      </c>
      <c r="AG10" s="17">
        <v>0.46803773714578301</v>
      </c>
      <c r="AH10" s="17" t="s">
        <v>77</v>
      </c>
      <c r="AI10" s="17"/>
      <c r="AJ10" s="17">
        <v>0.42123952305140899</v>
      </c>
      <c r="AK10" s="17">
        <v>0.47694738623927102</v>
      </c>
      <c r="AL10" s="17">
        <v>0.66363216375673695</v>
      </c>
      <c r="AM10" s="17"/>
      <c r="AN10" s="17">
        <v>0.78513875450189496</v>
      </c>
      <c r="AO10" s="17">
        <v>0.53045852112152603</v>
      </c>
      <c r="AP10" s="17">
        <v>0.82213141144009405</v>
      </c>
      <c r="AQ10" s="17">
        <v>3.36311883347305E-2</v>
      </c>
      <c r="AR10" s="17"/>
      <c r="AS10" s="17">
        <v>0.59265792037476706</v>
      </c>
      <c r="AT10" s="17">
        <v>0.63095180794778105</v>
      </c>
    </row>
    <row r="11" spans="2:46" ht="28.7" x14ac:dyDescent="0.5">
      <c r="B11" s="18" t="s">
        <v>69</v>
      </c>
      <c r="C11" s="17">
        <v>0.51366362772667895</v>
      </c>
      <c r="D11" s="17">
        <v>0.53017048062295902</v>
      </c>
      <c r="E11" s="17">
        <v>0.497937469259155</v>
      </c>
      <c r="F11" s="17"/>
      <c r="G11" s="17">
        <v>0.47684601701250701</v>
      </c>
      <c r="H11" s="17">
        <v>0.54381791949426705</v>
      </c>
      <c r="I11" s="17">
        <v>0.48024734988588502</v>
      </c>
      <c r="J11" s="17">
        <v>0.52322170226794296</v>
      </c>
      <c r="K11" s="17">
        <v>0.63342317635940504</v>
      </c>
      <c r="L11" s="17">
        <v>0.47909470261944198</v>
      </c>
      <c r="M11" s="17">
        <v>0.50375452973105095</v>
      </c>
      <c r="N11" s="17">
        <v>0.47719228920877999</v>
      </c>
      <c r="O11" s="17">
        <v>0.51034806665677801</v>
      </c>
      <c r="P11" s="17">
        <v>0.50589894775739097</v>
      </c>
      <c r="Q11" s="17">
        <v>0.52247419733189104</v>
      </c>
      <c r="R11" s="17">
        <v>0.50250079617798304</v>
      </c>
      <c r="S11" s="17"/>
      <c r="T11" s="17">
        <v>0.58561002572413901</v>
      </c>
      <c r="U11" s="17">
        <v>0.588271426641786</v>
      </c>
      <c r="V11" s="17">
        <v>0.43903216273784901</v>
      </c>
      <c r="W11" s="17">
        <v>0.409985595314453</v>
      </c>
      <c r="X11" s="17"/>
      <c r="Y11" s="17">
        <v>0.29889165347570101</v>
      </c>
      <c r="Z11" s="17">
        <v>0.425562887252108</v>
      </c>
      <c r="AA11" s="17">
        <v>9.2119989300702906E-2</v>
      </c>
      <c r="AB11" s="17">
        <v>0.347941785797235</v>
      </c>
      <c r="AC11" s="17">
        <v>0.57428947049634504</v>
      </c>
      <c r="AD11" s="17">
        <v>0.52399000496480597</v>
      </c>
      <c r="AE11" s="17"/>
      <c r="AF11" s="17">
        <v>0.51995658345613305</v>
      </c>
      <c r="AG11" s="17">
        <v>0.48454840771753099</v>
      </c>
      <c r="AH11" s="17" t="s">
        <v>77</v>
      </c>
      <c r="AI11" s="17"/>
      <c r="AJ11" s="17">
        <v>0.436169413823356</v>
      </c>
      <c r="AK11" s="17">
        <v>0.45424495786570201</v>
      </c>
      <c r="AL11" s="17">
        <v>0.52674341686713</v>
      </c>
      <c r="AM11" s="17"/>
      <c r="AN11" s="17">
        <v>0.499392494504239</v>
      </c>
      <c r="AO11" s="17">
        <v>0.53268698485600796</v>
      </c>
      <c r="AP11" s="17">
        <v>0.65530773243079399</v>
      </c>
      <c r="AQ11" s="17">
        <v>0.39887780211484802</v>
      </c>
      <c r="AR11" s="17"/>
      <c r="AS11" s="17">
        <v>0.58787585668398901</v>
      </c>
      <c r="AT11" s="17">
        <v>0.53255902309371494</v>
      </c>
    </row>
    <row r="12" spans="2:46" ht="43" x14ac:dyDescent="0.5">
      <c r="B12" s="18" t="s">
        <v>71</v>
      </c>
      <c r="C12" s="17">
        <v>0.156835684709037</v>
      </c>
      <c r="D12" s="17">
        <v>0.19448359492407599</v>
      </c>
      <c r="E12" s="17">
        <v>0.118470567936413</v>
      </c>
      <c r="F12" s="17"/>
      <c r="G12" s="17">
        <v>0.26252352433737403</v>
      </c>
      <c r="H12" s="17">
        <v>0.201407927025467</v>
      </c>
      <c r="I12" s="17">
        <v>0.11421879526824399</v>
      </c>
      <c r="J12" s="17">
        <v>9.7810795461813996E-2</v>
      </c>
      <c r="K12" s="17">
        <v>0.10059031450156</v>
      </c>
      <c r="L12" s="17">
        <v>0.20195405956026599</v>
      </c>
      <c r="M12" s="17">
        <v>0.15943839614318001</v>
      </c>
      <c r="N12" s="17">
        <v>4.4138502586171698E-2</v>
      </c>
      <c r="O12" s="17">
        <v>0.161402131180472</v>
      </c>
      <c r="P12" s="17">
        <v>0.14261780114155501</v>
      </c>
      <c r="Q12" s="17">
        <v>0.214915818276156</v>
      </c>
      <c r="R12" s="17">
        <v>0.11055277365126</v>
      </c>
      <c r="S12" s="17"/>
      <c r="T12" s="17">
        <v>0.25872286896002999</v>
      </c>
      <c r="U12" s="17">
        <v>0.12554838257021</v>
      </c>
      <c r="V12" s="17">
        <v>9.6097676538473606E-2</v>
      </c>
      <c r="W12" s="17">
        <v>9.2304718352598597E-2</v>
      </c>
      <c r="X12" s="17"/>
      <c r="Y12" s="17">
        <v>0.151343691346804</v>
      </c>
      <c r="Z12" s="17">
        <v>0.48112762042672202</v>
      </c>
      <c r="AA12" s="17">
        <v>0.366217696765891</v>
      </c>
      <c r="AB12" s="17">
        <v>0.29448836789751098</v>
      </c>
      <c r="AC12" s="17">
        <v>0.141519154573407</v>
      </c>
      <c r="AD12" s="17">
        <v>0.138805274875407</v>
      </c>
      <c r="AE12" s="17"/>
      <c r="AF12" s="17">
        <v>0.14552743100540999</v>
      </c>
      <c r="AG12" s="17">
        <v>0.20915486645050901</v>
      </c>
      <c r="AH12" s="17" t="s">
        <v>77</v>
      </c>
      <c r="AI12" s="17"/>
      <c r="AJ12" s="17">
        <v>0.36346845435067598</v>
      </c>
      <c r="AK12" s="17">
        <v>0.20512937631206399</v>
      </c>
      <c r="AL12" s="17">
        <v>0.13726579909856501</v>
      </c>
      <c r="AM12" s="17"/>
      <c r="AN12" s="17">
        <v>0.13134496373938701</v>
      </c>
      <c r="AO12" s="17">
        <v>0.190552768919906</v>
      </c>
      <c r="AP12" s="17">
        <v>0.28527702089691098</v>
      </c>
      <c r="AQ12" s="17">
        <v>0.106222998450026</v>
      </c>
      <c r="AR12" s="17"/>
      <c r="AS12" s="17">
        <v>0.108797017050049</v>
      </c>
      <c r="AT12" s="17">
        <v>0.14199279747788399</v>
      </c>
    </row>
    <row r="13" spans="2:46" ht="28.7" x14ac:dyDescent="0.5">
      <c r="B13" s="18" t="s">
        <v>70</v>
      </c>
      <c r="C13" s="17">
        <v>0.15184707644758699</v>
      </c>
      <c r="D13" s="17">
        <v>0.165297674494749</v>
      </c>
      <c r="E13" s="17">
        <v>0.13837609362564501</v>
      </c>
      <c r="F13" s="17"/>
      <c r="G13" s="17">
        <v>0.28604324439587098</v>
      </c>
      <c r="H13" s="17">
        <v>0.152059817354391</v>
      </c>
      <c r="I13" s="17">
        <v>0.14414185428005899</v>
      </c>
      <c r="J13" s="17">
        <v>9.6488781180871799E-2</v>
      </c>
      <c r="K13" s="17">
        <v>0.14621950865099501</v>
      </c>
      <c r="L13" s="17">
        <v>0.119610186947653</v>
      </c>
      <c r="M13" s="17">
        <v>0.14837351477923399</v>
      </c>
      <c r="N13" s="17">
        <v>0.136523067490811</v>
      </c>
      <c r="O13" s="17">
        <v>0.15142993176733599</v>
      </c>
      <c r="P13" s="17">
        <v>0.15485948946047401</v>
      </c>
      <c r="Q13" s="17">
        <v>9.8016356391600001E-2</v>
      </c>
      <c r="R13" s="17">
        <v>0.22387619147889301</v>
      </c>
      <c r="S13" s="17"/>
      <c r="T13" s="17">
        <v>0.172326778280777</v>
      </c>
      <c r="U13" s="17">
        <v>0.12356402814819099</v>
      </c>
      <c r="V13" s="17">
        <v>0.14729721864641801</v>
      </c>
      <c r="W13" s="17">
        <v>0.16682582301451601</v>
      </c>
      <c r="X13" s="17"/>
      <c r="Y13" s="17">
        <v>0.34592147444461202</v>
      </c>
      <c r="Z13" s="17">
        <v>0.32632366335004598</v>
      </c>
      <c r="AA13" s="17">
        <v>0.18368298313449</v>
      </c>
      <c r="AB13" s="17">
        <v>0.29989813690343903</v>
      </c>
      <c r="AC13" s="17">
        <v>0.22497246625087899</v>
      </c>
      <c r="AD13" s="17">
        <v>0.11343673089636599</v>
      </c>
      <c r="AE13" s="17"/>
      <c r="AF13" s="17">
        <v>5.57281620816674E-2</v>
      </c>
      <c r="AG13" s="17">
        <v>0.59655437443564496</v>
      </c>
      <c r="AH13" s="17" t="s">
        <v>77</v>
      </c>
      <c r="AI13" s="17"/>
      <c r="AJ13" s="17">
        <v>0.34464306123204902</v>
      </c>
      <c r="AK13" s="17">
        <v>0.75685989737576698</v>
      </c>
      <c r="AL13" s="17">
        <v>5.5770927159267902E-2</v>
      </c>
      <c r="AM13" s="17"/>
      <c r="AN13" s="17">
        <v>0.120809218658989</v>
      </c>
      <c r="AO13" s="17">
        <v>0.147985649187556</v>
      </c>
      <c r="AP13" s="17">
        <v>0.25520015601537899</v>
      </c>
      <c r="AQ13" s="17">
        <v>0.134825413076612</v>
      </c>
      <c r="AR13" s="17"/>
      <c r="AS13" s="17">
        <v>0.21274774603364399</v>
      </c>
      <c r="AT13" s="17">
        <v>9.9817895926166397E-2</v>
      </c>
    </row>
    <row r="14" spans="2:46" x14ac:dyDescent="0.5">
      <c r="B14" s="18" t="s">
        <v>72</v>
      </c>
      <c r="C14" s="17">
        <v>4.3976915307581299E-2</v>
      </c>
      <c r="D14" s="17">
        <v>3.3439653646419598E-2</v>
      </c>
      <c r="E14" s="17">
        <v>5.4931224151831097E-2</v>
      </c>
      <c r="F14" s="17"/>
      <c r="G14" s="17">
        <v>4.4608811210390197E-2</v>
      </c>
      <c r="H14" s="17">
        <v>1.8039124720575301E-2</v>
      </c>
      <c r="I14" s="17">
        <v>2.9409317528976599E-2</v>
      </c>
      <c r="J14" s="17">
        <v>2.5077194826466399E-2</v>
      </c>
      <c r="K14" s="17">
        <v>4.2576638884696698E-2</v>
      </c>
      <c r="L14" s="17">
        <v>8.6901547158373602E-2</v>
      </c>
      <c r="M14" s="17">
        <v>4.6619269988803398E-2</v>
      </c>
      <c r="N14" s="17">
        <v>4.4875388150297603E-2</v>
      </c>
      <c r="O14" s="17">
        <v>3.5037270634108199E-2</v>
      </c>
      <c r="P14" s="17">
        <v>4.5018232543276901E-2</v>
      </c>
      <c r="Q14" s="17">
        <v>9.9145731976225795E-2</v>
      </c>
      <c r="R14" s="17">
        <v>0.108859791495672</v>
      </c>
      <c r="S14" s="17"/>
      <c r="T14" s="17">
        <v>2.9881978449749099E-2</v>
      </c>
      <c r="U14" s="17">
        <v>2.33789601993231E-2</v>
      </c>
      <c r="V14" s="17">
        <v>8.8230062405667498E-2</v>
      </c>
      <c r="W14" s="17">
        <v>5.3371650700653701E-2</v>
      </c>
      <c r="X14" s="17"/>
      <c r="Y14" s="17">
        <v>0.400982708460774</v>
      </c>
      <c r="Z14" s="17">
        <v>0.17146197367532201</v>
      </c>
      <c r="AA14" s="17">
        <v>0.26992547907610998</v>
      </c>
      <c r="AB14" s="17">
        <v>5.2379049589366497E-2</v>
      </c>
      <c r="AC14" s="17">
        <v>6.9099415673050404E-2</v>
      </c>
      <c r="AD14" s="17">
        <v>1.58028481363435E-2</v>
      </c>
      <c r="AE14" s="17"/>
      <c r="AF14" s="17">
        <v>3.6602414397818799E-2</v>
      </c>
      <c r="AG14" s="17">
        <v>7.8096051954361395E-2</v>
      </c>
      <c r="AH14" s="17" t="s">
        <v>77</v>
      </c>
      <c r="AI14" s="17"/>
      <c r="AJ14" s="17">
        <v>7.1881596034223699E-2</v>
      </c>
      <c r="AK14" s="17">
        <v>8.8867490370368202E-2</v>
      </c>
      <c r="AL14" s="17">
        <v>3.6001993399371802E-2</v>
      </c>
      <c r="AM14" s="17"/>
      <c r="AN14" s="17">
        <v>3.3959233527872203E-2</v>
      </c>
      <c r="AO14" s="17">
        <v>7.2370194436822105E-2</v>
      </c>
      <c r="AP14" s="17">
        <v>2.95697498502717E-2</v>
      </c>
      <c r="AQ14" s="17">
        <v>7.9654508368007901E-2</v>
      </c>
      <c r="AR14" s="17"/>
      <c r="AS14" s="17">
        <v>8.8675780481726293E-2</v>
      </c>
      <c r="AT14" s="17">
        <v>1.4390597594612999E-2</v>
      </c>
    </row>
    <row r="15" spans="2:46" x14ac:dyDescent="0.5">
      <c r="B15" s="18" t="s">
        <v>73</v>
      </c>
      <c r="C15" s="17">
        <v>1.3984105469779001E-2</v>
      </c>
      <c r="D15" s="17">
        <v>1.26112565414016E-2</v>
      </c>
      <c r="E15" s="17">
        <v>1.54316087872496E-2</v>
      </c>
      <c r="F15" s="17"/>
      <c r="G15" s="17">
        <v>3.0700946037788099E-2</v>
      </c>
      <c r="H15" s="17">
        <v>8.8310156454670594E-3</v>
      </c>
      <c r="I15" s="17">
        <v>3.1815392360206599E-2</v>
      </c>
      <c r="J15" s="17">
        <v>0</v>
      </c>
      <c r="K15" s="17">
        <v>2.11748291188355E-2</v>
      </c>
      <c r="L15" s="17">
        <v>0</v>
      </c>
      <c r="M15" s="17">
        <v>1.2380211412466501E-2</v>
      </c>
      <c r="N15" s="17">
        <v>2.1868848332558199E-2</v>
      </c>
      <c r="O15" s="17">
        <v>2.2879820588946002E-2</v>
      </c>
      <c r="P15" s="17">
        <v>0</v>
      </c>
      <c r="Q15" s="17">
        <v>0</v>
      </c>
      <c r="R15" s="17">
        <v>5.5355053940730599E-2</v>
      </c>
      <c r="S15" s="17"/>
      <c r="T15" s="17">
        <v>4.95463086490356E-3</v>
      </c>
      <c r="U15" s="17">
        <v>1.4233372287386E-2</v>
      </c>
      <c r="V15" s="17">
        <v>1.45853710477218E-2</v>
      </c>
      <c r="W15" s="17">
        <v>2.4653533209832601E-2</v>
      </c>
      <c r="X15" s="17"/>
      <c r="Y15" s="17">
        <v>0.102216053020718</v>
      </c>
      <c r="Z15" s="17">
        <v>0.101539269628631</v>
      </c>
      <c r="AA15" s="17">
        <v>0</v>
      </c>
      <c r="AB15" s="17">
        <v>4.3540383519339698E-2</v>
      </c>
      <c r="AC15" s="17">
        <v>3.3927818549661599E-2</v>
      </c>
      <c r="AD15" s="17">
        <v>1.6417710724515101E-3</v>
      </c>
      <c r="AE15" s="17"/>
      <c r="AF15" s="17">
        <v>1.2488373883032601E-2</v>
      </c>
      <c r="AG15" s="17">
        <v>2.0904312141331399E-2</v>
      </c>
      <c r="AH15" s="17" t="s">
        <v>77</v>
      </c>
      <c r="AI15" s="17"/>
      <c r="AJ15" s="17">
        <v>2.88644734257772E-2</v>
      </c>
      <c r="AK15" s="17">
        <v>2.23671168572456E-2</v>
      </c>
      <c r="AL15" s="17">
        <v>1.1893130328646801E-2</v>
      </c>
      <c r="AM15" s="17"/>
      <c r="AN15" s="17">
        <v>9.3746660426939094E-3</v>
      </c>
      <c r="AO15" s="17">
        <v>1.01330982865948E-2</v>
      </c>
      <c r="AP15" s="17">
        <v>8.9844843314851805E-3</v>
      </c>
      <c r="AQ15" s="17">
        <v>3.2647006168381898E-2</v>
      </c>
      <c r="AR15" s="17"/>
      <c r="AS15" s="17">
        <v>0</v>
      </c>
      <c r="AT15" s="17">
        <v>3.1820132317499597E-2</v>
      </c>
    </row>
    <row r="16" spans="2:46" x14ac:dyDescent="0.5">
      <c r="B16" s="18" t="s">
        <v>75</v>
      </c>
      <c r="C16" s="19">
        <v>5.6734488850292301E-2</v>
      </c>
      <c r="D16" s="19">
        <v>5.4259631050045901E-2</v>
      </c>
      <c r="E16" s="19">
        <v>5.9421529143970302E-2</v>
      </c>
      <c r="F16" s="19"/>
      <c r="G16" s="19">
        <v>5.7164656926470603E-2</v>
      </c>
      <c r="H16" s="19">
        <v>2.72531596328126E-2</v>
      </c>
      <c r="I16" s="19">
        <v>7.1448329920394404E-2</v>
      </c>
      <c r="J16" s="19">
        <v>9.7656037774109597E-2</v>
      </c>
      <c r="K16" s="19">
        <v>0</v>
      </c>
      <c r="L16" s="19">
        <v>1.76989243006349E-2</v>
      </c>
      <c r="M16" s="19">
        <v>8.0086517207343194E-2</v>
      </c>
      <c r="N16" s="19">
        <v>6.6831559143152003E-2</v>
      </c>
      <c r="O16" s="19">
        <v>3.4608930927682802E-2</v>
      </c>
      <c r="P16" s="19">
        <v>6.7000112019592994E-2</v>
      </c>
      <c r="Q16" s="19">
        <v>0.11933732351529799</v>
      </c>
      <c r="R16" s="19">
        <v>5.6793629748088797E-2</v>
      </c>
      <c r="S16" s="19"/>
      <c r="T16" s="19">
        <v>5.7842305445677401E-2</v>
      </c>
      <c r="U16" s="19">
        <v>6.2487106911093403E-2</v>
      </c>
      <c r="V16" s="19">
        <v>3.07199924261372E-2</v>
      </c>
      <c r="W16" s="19">
        <v>7.0261300322017106E-2</v>
      </c>
      <c r="X16" s="19"/>
      <c r="Y16" s="19">
        <v>4.4936313357854897E-2</v>
      </c>
      <c r="Z16" s="19">
        <v>0</v>
      </c>
      <c r="AA16" s="19">
        <v>9.3490230161679302E-2</v>
      </c>
      <c r="AB16" s="19">
        <v>4.4741489135125802E-2</v>
      </c>
      <c r="AC16" s="19">
        <v>4.9592252575630699E-2</v>
      </c>
      <c r="AD16" s="19">
        <v>6.0893321421710299E-2</v>
      </c>
      <c r="AE16" s="19"/>
      <c r="AF16" s="19">
        <v>5.3758122541343503E-2</v>
      </c>
      <c r="AG16" s="19">
        <v>7.0505054485650698E-2</v>
      </c>
      <c r="AH16" s="19" t="s">
        <v>77</v>
      </c>
      <c r="AI16" s="19"/>
      <c r="AJ16" s="19">
        <v>4.4827506777518497E-2</v>
      </c>
      <c r="AK16" s="19">
        <v>2.0587842246954299E-2</v>
      </c>
      <c r="AL16" s="19">
        <v>6.24987488031373E-2</v>
      </c>
      <c r="AM16" s="19"/>
      <c r="AN16" s="19">
        <v>5.6676859592264497E-2</v>
      </c>
      <c r="AO16" s="19">
        <v>6.1745420706110797E-2</v>
      </c>
      <c r="AP16" s="19">
        <v>2.2066088649331999E-2</v>
      </c>
      <c r="AQ16" s="19">
        <v>9.2689620762570299E-2</v>
      </c>
      <c r="AR16" s="19"/>
      <c r="AS16" s="19">
        <v>5.3442536191683099E-2</v>
      </c>
      <c r="AT16" s="19">
        <v>4.3245725633518403E-2</v>
      </c>
    </row>
    <row r="17" spans="2:2" x14ac:dyDescent="0.5">
      <c r="B17" s="16" t="s">
        <v>82</v>
      </c>
    </row>
    <row r="18" spans="2:2" x14ac:dyDescent="0.5">
      <c r="B18" t="s">
        <v>65</v>
      </c>
    </row>
    <row r="19" spans="2:2" x14ac:dyDescent="0.5">
      <c r="B19" t="s">
        <v>66</v>
      </c>
    </row>
    <row r="21" spans="2:2" x14ac:dyDescent="0.5">
      <c r="B21"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G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7" width="20.703125" customWidth="1"/>
  </cols>
  <sheetData>
    <row r="2" spans="2:7" ht="39.950000000000003" customHeight="1" x14ac:dyDescent="0.5">
      <c r="D2" s="30" t="s">
        <v>96</v>
      </c>
      <c r="E2" s="26"/>
      <c r="F2" s="26"/>
      <c r="G2" s="26"/>
    </row>
    <row r="6" spans="2:7" ht="50.1" customHeight="1" x14ac:dyDescent="0.5">
      <c r="B6" s="20" t="s">
        <v>14</v>
      </c>
      <c r="C6" s="20" t="s">
        <v>83</v>
      </c>
      <c r="D6" s="20" t="s">
        <v>84</v>
      </c>
      <c r="E6" s="20" t="s">
        <v>85</v>
      </c>
      <c r="F6" s="20" t="s">
        <v>86</v>
      </c>
    </row>
    <row r="7" spans="2:7" x14ac:dyDescent="0.5">
      <c r="B7" s="18" t="s">
        <v>87</v>
      </c>
      <c r="C7" s="17">
        <v>0.18712995764837001</v>
      </c>
      <c r="D7" s="17">
        <v>0.15047606163531599</v>
      </c>
      <c r="E7" s="17">
        <v>0.121665170115088</v>
      </c>
      <c r="F7" s="17">
        <v>0.119257987163993</v>
      </c>
    </row>
    <row r="8" spans="2:7" x14ac:dyDescent="0.5">
      <c r="B8" s="18" t="s">
        <v>88</v>
      </c>
      <c r="C8" s="17">
        <v>0.41266398657067699</v>
      </c>
      <c r="D8" s="17">
        <v>0.25700346582988598</v>
      </c>
      <c r="E8" s="17">
        <v>0.27496590236261997</v>
      </c>
      <c r="F8" s="17">
        <v>0.25485184980687298</v>
      </c>
    </row>
    <row r="9" spans="2:7" x14ac:dyDescent="0.5">
      <c r="B9" s="18" t="s">
        <v>89</v>
      </c>
      <c r="C9" s="17">
        <v>0.245544032606761</v>
      </c>
      <c r="D9" s="17">
        <v>0.33473610848455898</v>
      </c>
      <c r="E9" s="17">
        <v>0.25560039911090499</v>
      </c>
      <c r="F9" s="17">
        <v>0.21916205324065299</v>
      </c>
    </row>
    <row r="10" spans="2:7" x14ac:dyDescent="0.5">
      <c r="B10" s="18" t="s">
        <v>90</v>
      </c>
      <c r="C10" s="17">
        <v>8.8696929843836897E-2</v>
      </c>
      <c r="D10" s="17">
        <v>0.15540557580131301</v>
      </c>
      <c r="E10" s="17">
        <v>0.211456369885555</v>
      </c>
      <c r="F10" s="17">
        <v>0.26732600368621301</v>
      </c>
    </row>
    <row r="11" spans="2:7" x14ac:dyDescent="0.5">
      <c r="B11" s="18" t="s">
        <v>91</v>
      </c>
      <c r="C11" s="17">
        <v>3.7634643617161602E-2</v>
      </c>
      <c r="D11" s="17">
        <v>6.3091379291939906E-2</v>
      </c>
      <c r="E11" s="17">
        <v>0.11242572114631399</v>
      </c>
      <c r="F11" s="17">
        <v>0.12828144858399501</v>
      </c>
    </row>
    <row r="12" spans="2:7" x14ac:dyDescent="0.5">
      <c r="B12" s="18" t="s">
        <v>92</v>
      </c>
      <c r="C12" s="17">
        <v>2.8330449713193401E-2</v>
      </c>
      <c r="D12" s="17">
        <v>3.9287408956985799E-2</v>
      </c>
      <c r="E12" s="17">
        <v>2.3886437379517601E-2</v>
      </c>
      <c r="F12" s="17">
        <v>1.11206575182727E-2</v>
      </c>
    </row>
    <row r="13" spans="2:7" x14ac:dyDescent="0.5">
      <c r="B13" s="23" t="s">
        <v>93</v>
      </c>
      <c r="C13" s="21">
        <v>0.59979394421904697</v>
      </c>
      <c r="D13" s="21">
        <v>0.407479527465202</v>
      </c>
      <c r="E13" s="21">
        <v>0.39663107247770801</v>
      </c>
      <c r="F13" s="21">
        <v>0.37410983697086703</v>
      </c>
    </row>
    <row r="14" spans="2:7" x14ac:dyDescent="0.5">
      <c r="B14" s="23" t="s">
        <v>94</v>
      </c>
      <c r="C14" s="21">
        <v>0.12633157346099799</v>
      </c>
      <c r="D14" s="21">
        <v>0.21849695509325301</v>
      </c>
      <c r="E14" s="21">
        <v>0.32388209103186899</v>
      </c>
      <c r="F14" s="21">
        <v>0.39560745227020799</v>
      </c>
    </row>
    <row r="15" spans="2:7" x14ac:dyDescent="0.5">
      <c r="B15" s="23" t="s">
        <v>95</v>
      </c>
      <c r="C15" s="22">
        <v>0.47346237075804798</v>
      </c>
      <c r="D15" s="22">
        <v>0.18898257237194899</v>
      </c>
      <c r="E15" s="22">
        <v>7.2748981445838495E-2</v>
      </c>
      <c r="F15" s="22">
        <v>-2.1497615299341299E-2</v>
      </c>
    </row>
    <row r="16" spans="2:7" x14ac:dyDescent="0.5">
      <c r="B16" s="16" t="s">
        <v>97</v>
      </c>
      <c r="C16" s="16"/>
      <c r="D16" s="16"/>
      <c r="E16" s="16"/>
      <c r="F16" s="16"/>
    </row>
    <row r="17" spans="2:2" x14ac:dyDescent="0.5">
      <c r="B17" t="s">
        <v>65</v>
      </c>
    </row>
    <row r="18" spans="2:2" x14ac:dyDescent="0.5">
      <c r="B18" t="s">
        <v>66</v>
      </c>
    </row>
    <row r="22" spans="2:2" x14ac:dyDescent="0.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T22"/>
  <sheetViews>
    <sheetView showGridLines="0" workbookViewId="0">
      <pane xSplit="2" topLeftCell="C1" activePane="topRight" state="frozen"/>
      <selection pane="topRight" activeCell="Y6" sqref="Y6"/>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87</v>
      </c>
      <c r="C9" s="17">
        <v>0.15047606163531599</v>
      </c>
      <c r="D9" s="17">
        <v>0.17331571218995401</v>
      </c>
      <c r="E9" s="17">
        <v>0.128611240047733</v>
      </c>
      <c r="F9" s="17"/>
      <c r="G9" s="17">
        <v>0.14799854482052199</v>
      </c>
      <c r="H9" s="17">
        <v>0.15040354632605599</v>
      </c>
      <c r="I9" s="17">
        <v>0.105343209828486</v>
      </c>
      <c r="J9" s="17">
        <v>0.105613202920918</v>
      </c>
      <c r="K9" s="17">
        <v>0.16065479577885999</v>
      </c>
      <c r="L9" s="17">
        <v>0.15539593204735899</v>
      </c>
      <c r="M9" s="17">
        <v>0.16470453947282401</v>
      </c>
      <c r="N9" s="17">
        <v>0.140338577675968</v>
      </c>
      <c r="O9" s="17">
        <v>0.16922626674206201</v>
      </c>
      <c r="P9" s="17">
        <v>0.194720316221655</v>
      </c>
      <c r="Q9" s="17">
        <v>0.151957657854979</v>
      </c>
      <c r="R9" s="17">
        <v>0.148021880353262</v>
      </c>
      <c r="S9" s="17"/>
      <c r="T9" s="17">
        <v>0.18100200455402901</v>
      </c>
      <c r="U9" s="17">
        <v>0.15698208647913101</v>
      </c>
      <c r="V9" s="17">
        <v>0.13743339610953001</v>
      </c>
      <c r="W9" s="17">
        <v>0.12459087390163499</v>
      </c>
      <c r="X9" s="17"/>
      <c r="Y9" s="17">
        <v>0.131622083998267</v>
      </c>
      <c r="Z9" s="17">
        <v>0.13476714656082001</v>
      </c>
      <c r="AA9" s="17">
        <v>0.13793292643205399</v>
      </c>
      <c r="AB9" s="17">
        <v>0.13565549573963301</v>
      </c>
      <c r="AC9" s="17">
        <v>0.21567618985648601</v>
      </c>
      <c r="AD9" s="17">
        <v>0.21296783319423199</v>
      </c>
      <c r="AE9" s="17"/>
      <c r="AF9" s="17" t="s">
        <v>77</v>
      </c>
      <c r="AG9" s="17">
        <v>0.242650228917275</v>
      </c>
      <c r="AH9" s="17">
        <v>0.14471160678579401</v>
      </c>
      <c r="AI9" s="17"/>
      <c r="AJ9" s="17">
        <v>0.17221031819181601</v>
      </c>
      <c r="AK9" s="17">
        <v>0.146982643302491</v>
      </c>
      <c r="AL9" s="17">
        <v>9.4865601255269896E-2</v>
      </c>
      <c r="AM9" s="17"/>
      <c r="AN9" s="17">
        <v>0.158813846186318</v>
      </c>
      <c r="AO9" s="17">
        <v>0.18738664330151</v>
      </c>
      <c r="AP9" s="17">
        <v>0.23527812821890301</v>
      </c>
      <c r="AQ9" s="17">
        <v>8.5577761272476099E-2</v>
      </c>
      <c r="AR9" s="17"/>
      <c r="AS9" s="17">
        <v>0.150177477721853</v>
      </c>
      <c r="AT9" s="17">
        <v>0.197963544309009</v>
      </c>
    </row>
    <row r="10" spans="2:46" x14ac:dyDescent="0.5">
      <c r="B10" s="18" t="s">
        <v>88</v>
      </c>
      <c r="C10" s="17">
        <v>0.25700346582988598</v>
      </c>
      <c r="D10" s="17">
        <v>0.25225639460808102</v>
      </c>
      <c r="E10" s="17">
        <v>0.263309309266061</v>
      </c>
      <c r="F10" s="17"/>
      <c r="G10" s="17">
        <v>0.210121674689666</v>
      </c>
      <c r="H10" s="17">
        <v>0.24933604847191801</v>
      </c>
      <c r="I10" s="17">
        <v>0.281433811535656</v>
      </c>
      <c r="J10" s="17">
        <v>0.30803325362727801</v>
      </c>
      <c r="K10" s="17">
        <v>0.24886473921164401</v>
      </c>
      <c r="L10" s="17">
        <v>0.263741747335065</v>
      </c>
      <c r="M10" s="17">
        <v>0.256233006702766</v>
      </c>
      <c r="N10" s="17">
        <v>0.28342131228066197</v>
      </c>
      <c r="O10" s="17">
        <v>0.28207592928160502</v>
      </c>
      <c r="P10" s="17">
        <v>0.24824246703620201</v>
      </c>
      <c r="Q10" s="17">
        <v>0.18500536624404401</v>
      </c>
      <c r="R10" s="17">
        <v>0.34191836041150903</v>
      </c>
      <c r="S10" s="17"/>
      <c r="T10" s="17">
        <v>0.28068121210145502</v>
      </c>
      <c r="U10" s="17">
        <v>0.26614959983321301</v>
      </c>
      <c r="V10" s="17">
        <v>0.25635258330553701</v>
      </c>
      <c r="W10" s="17">
        <v>0.22603259406992199</v>
      </c>
      <c r="X10" s="17"/>
      <c r="Y10" s="17">
        <v>0.21101575929697</v>
      </c>
      <c r="Z10" s="17">
        <v>0.19595276340183801</v>
      </c>
      <c r="AA10" s="17">
        <v>0.24718920882977999</v>
      </c>
      <c r="AB10" s="17">
        <v>0.27844215642572301</v>
      </c>
      <c r="AC10" s="17">
        <v>0.34946062046430498</v>
      </c>
      <c r="AD10" s="17">
        <v>0.362662842615667</v>
      </c>
      <c r="AE10" s="17"/>
      <c r="AF10" s="17" t="s">
        <v>77</v>
      </c>
      <c r="AG10" s="17">
        <v>0.30966929892404599</v>
      </c>
      <c r="AH10" s="17">
        <v>0.25370981180581398</v>
      </c>
      <c r="AI10" s="17"/>
      <c r="AJ10" s="17">
        <v>0.27737193133740301</v>
      </c>
      <c r="AK10" s="17">
        <v>0.25675031600026699</v>
      </c>
      <c r="AL10" s="17">
        <v>0.201719751317888</v>
      </c>
      <c r="AM10" s="17"/>
      <c r="AN10" s="17">
        <v>0.29373726346069901</v>
      </c>
      <c r="AO10" s="17">
        <v>0.27233578316512302</v>
      </c>
      <c r="AP10" s="17">
        <v>0.32380820530848903</v>
      </c>
      <c r="AQ10" s="17">
        <v>0.14887798325756399</v>
      </c>
      <c r="AR10" s="17"/>
      <c r="AS10" s="17">
        <v>0.28974777952776998</v>
      </c>
      <c r="AT10" s="17">
        <v>0.27089728911649003</v>
      </c>
    </row>
    <row r="11" spans="2:46" x14ac:dyDescent="0.5">
      <c r="B11" s="18" t="s">
        <v>89</v>
      </c>
      <c r="C11" s="17">
        <v>0.33473610848455898</v>
      </c>
      <c r="D11" s="17">
        <v>0.31649560401042098</v>
      </c>
      <c r="E11" s="17">
        <v>0.35048020345623798</v>
      </c>
      <c r="F11" s="17"/>
      <c r="G11" s="17">
        <v>0.35463934210598302</v>
      </c>
      <c r="H11" s="17">
        <v>0.32663522491865099</v>
      </c>
      <c r="I11" s="17">
        <v>0.36513864697888299</v>
      </c>
      <c r="J11" s="17">
        <v>0.29766657073261199</v>
      </c>
      <c r="K11" s="17">
        <v>0.36764383466249001</v>
      </c>
      <c r="L11" s="17">
        <v>0.353473704557139</v>
      </c>
      <c r="M11" s="17">
        <v>0.282777846883775</v>
      </c>
      <c r="N11" s="17">
        <v>0.364974301933915</v>
      </c>
      <c r="O11" s="17">
        <v>0.314488460081357</v>
      </c>
      <c r="P11" s="17">
        <v>0.34433735121160902</v>
      </c>
      <c r="Q11" s="17">
        <v>0.31529565303228502</v>
      </c>
      <c r="R11" s="17">
        <v>0.32262086325978701</v>
      </c>
      <c r="S11" s="17"/>
      <c r="T11" s="17">
        <v>0.312562654637557</v>
      </c>
      <c r="U11" s="17">
        <v>0.31457707616809</v>
      </c>
      <c r="V11" s="17">
        <v>0.33867196129989602</v>
      </c>
      <c r="W11" s="17">
        <v>0.37350793562617401</v>
      </c>
      <c r="X11" s="17"/>
      <c r="Y11" s="17">
        <v>0.32160222826016099</v>
      </c>
      <c r="Z11" s="17">
        <v>0.33533440066453601</v>
      </c>
      <c r="AA11" s="17">
        <v>0.343260135550637</v>
      </c>
      <c r="AB11" s="17">
        <v>0.35307575973910099</v>
      </c>
      <c r="AC11" s="17">
        <v>0.32991918413423699</v>
      </c>
      <c r="AD11" s="17">
        <v>0.27637063505967202</v>
      </c>
      <c r="AE11" s="17"/>
      <c r="AF11" s="17" t="s">
        <v>77</v>
      </c>
      <c r="AG11" s="17">
        <v>0.31549884698403802</v>
      </c>
      <c r="AH11" s="17">
        <v>0.33593918228080999</v>
      </c>
      <c r="AI11" s="17"/>
      <c r="AJ11" s="17">
        <v>0.31414156129419701</v>
      </c>
      <c r="AK11" s="17">
        <v>0.335256399957019</v>
      </c>
      <c r="AL11" s="17">
        <v>0.39035624574586603</v>
      </c>
      <c r="AM11" s="17"/>
      <c r="AN11" s="17">
        <v>0.32037946965221198</v>
      </c>
      <c r="AO11" s="17">
        <v>0.338099016141442</v>
      </c>
      <c r="AP11" s="17">
        <v>0.27397559975637698</v>
      </c>
      <c r="AQ11" s="17">
        <v>0.38756321411154299</v>
      </c>
      <c r="AR11" s="17"/>
      <c r="AS11" s="17">
        <v>0.33689445997702799</v>
      </c>
      <c r="AT11" s="17">
        <v>0.39545801382148998</v>
      </c>
    </row>
    <row r="12" spans="2:46" x14ac:dyDescent="0.5">
      <c r="B12" s="18" t="s">
        <v>90</v>
      </c>
      <c r="C12" s="17">
        <v>0.15540557580131301</v>
      </c>
      <c r="D12" s="17">
        <v>0.157434267662967</v>
      </c>
      <c r="E12" s="17">
        <v>0.15353952291654499</v>
      </c>
      <c r="F12" s="17"/>
      <c r="G12" s="17">
        <v>0.175357772961592</v>
      </c>
      <c r="H12" s="17">
        <v>0.17493457094076501</v>
      </c>
      <c r="I12" s="17">
        <v>0.148187061661985</v>
      </c>
      <c r="J12" s="17">
        <v>0.155063445604428</v>
      </c>
      <c r="K12" s="17">
        <v>0.121384207752073</v>
      </c>
      <c r="L12" s="17">
        <v>0.12520921701871099</v>
      </c>
      <c r="M12" s="17">
        <v>0.17613215473048099</v>
      </c>
      <c r="N12" s="17">
        <v>0.12856032665398101</v>
      </c>
      <c r="O12" s="17">
        <v>0.14297756735499001</v>
      </c>
      <c r="P12" s="17">
        <v>0.13810788430847901</v>
      </c>
      <c r="Q12" s="17">
        <v>0.24380278287794699</v>
      </c>
      <c r="R12" s="17">
        <v>9.8931065984066799E-2</v>
      </c>
      <c r="S12" s="17"/>
      <c r="T12" s="17">
        <v>0.143240521581292</v>
      </c>
      <c r="U12" s="17">
        <v>0.15946345405100901</v>
      </c>
      <c r="V12" s="17">
        <v>0.17010341018290601</v>
      </c>
      <c r="W12" s="17">
        <v>0.14905646625772601</v>
      </c>
      <c r="X12" s="17"/>
      <c r="Y12" s="17">
        <v>0.19013516005217901</v>
      </c>
      <c r="Z12" s="17">
        <v>0.21042383694776701</v>
      </c>
      <c r="AA12" s="17">
        <v>0.159389283076844</v>
      </c>
      <c r="AB12" s="17">
        <v>0.143118089447164</v>
      </c>
      <c r="AC12" s="17">
        <v>6.09991950837259E-2</v>
      </c>
      <c r="AD12" s="17">
        <v>0.106543640481381</v>
      </c>
      <c r="AE12" s="17"/>
      <c r="AF12" s="17" t="s">
        <v>77</v>
      </c>
      <c r="AG12" s="17">
        <v>7.5188508266047602E-2</v>
      </c>
      <c r="AH12" s="17">
        <v>0.160422248884494</v>
      </c>
      <c r="AI12" s="17"/>
      <c r="AJ12" s="17">
        <v>0.158470468658409</v>
      </c>
      <c r="AK12" s="17">
        <v>0.16097792705348901</v>
      </c>
      <c r="AL12" s="17">
        <v>0.14120324384129701</v>
      </c>
      <c r="AM12" s="17"/>
      <c r="AN12" s="17">
        <v>0.14947356357457101</v>
      </c>
      <c r="AO12" s="17">
        <v>0.14520454765312801</v>
      </c>
      <c r="AP12" s="17">
        <v>0.109238927659639</v>
      </c>
      <c r="AQ12" s="17">
        <v>0.19290567505048301</v>
      </c>
      <c r="AR12" s="17"/>
      <c r="AS12" s="17">
        <v>0.14328826439638101</v>
      </c>
      <c r="AT12" s="17">
        <v>7.5639047312361304E-2</v>
      </c>
    </row>
    <row r="13" spans="2:46" x14ac:dyDescent="0.5">
      <c r="B13" s="18" t="s">
        <v>91</v>
      </c>
      <c r="C13" s="17">
        <v>6.3091379291939906E-2</v>
      </c>
      <c r="D13" s="17">
        <v>6.5128087242401198E-2</v>
      </c>
      <c r="E13" s="17">
        <v>6.0726244826564399E-2</v>
      </c>
      <c r="F13" s="17"/>
      <c r="G13" s="17">
        <v>8.2131098203374303E-2</v>
      </c>
      <c r="H13" s="17">
        <v>6.32027185785589E-2</v>
      </c>
      <c r="I13" s="17">
        <v>6.8264511833379699E-2</v>
      </c>
      <c r="J13" s="17">
        <v>7.2933835384130202E-2</v>
      </c>
      <c r="K13" s="17">
        <v>8.3555825085057905E-2</v>
      </c>
      <c r="L13" s="17">
        <v>5.2256079635373397E-2</v>
      </c>
      <c r="M13" s="17">
        <v>5.1774328361730099E-2</v>
      </c>
      <c r="N13" s="17">
        <v>3.5810303777556902E-2</v>
      </c>
      <c r="O13" s="17">
        <v>5.7198943373588503E-2</v>
      </c>
      <c r="P13" s="17">
        <v>4.68577710200676E-2</v>
      </c>
      <c r="Q13" s="17">
        <v>5.3742600586957998E-2</v>
      </c>
      <c r="R13" s="17">
        <v>5.0496799041895198E-2</v>
      </c>
      <c r="S13" s="17"/>
      <c r="T13" s="17">
        <v>6.3252157899254605E-2</v>
      </c>
      <c r="U13" s="17">
        <v>5.1418205096343803E-2</v>
      </c>
      <c r="V13" s="17">
        <v>6.9343781264082305E-2</v>
      </c>
      <c r="W13" s="17">
        <v>7.0199983475467104E-2</v>
      </c>
      <c r="X13" s="17"/>
      <c r="Y13" s="17">
        <v>7.6045134767977599E-2</v>
      </c>
      <c r="Z13" s="17">
        <v>8.4245083377876701E-2</v>
      </c>
      <c r="AA13" s="17">
        <v>6.8778900070672805E-2</v>
      </c>
      <c r="AB13" s="17">
        <v>5.9655837216279199E-2</v>
      </c>
      <c r="AC13" s="17">
        <v>2.8694848626290102E-2</v>
      </c>
      <c r="AD13" s="17">
        <v>1.6670707714343098E-2</v>
      </c>
      <c r="AE13" s="17"/>
      <c r="AF13" s="17" t="s">
        <v>77</v>
      </c>
      <c r="AG13" s="17">
        <v>2.8223709736904801E-2</v>
      </c>
      <c r="AH13" s="17">
        <v>6.5271958870632502E-2</v>
      </c>
      <c r="AI13" s="17"/>
      <c r="AJ13" s="17">
        <v>5.4222462780516803E-2</v>
      </c>
      <c r="AK13" s="17">
        <v>6.4241264223078895E-2</v>
      </c>
      <c r="AL13" s="17">
        <v>8.6072943551718906E-2</v>
      </c>
      <c r="AM13" s="17"/>
      <c r="AN13" s="17">
        <v>5.17750249211383E-2</v>
      </c>
      <c r="AO13" s="17">
        <v>5.0697206369133697E-2</v>
      </c>
      <c r="AP13" s="17">
        <v>4.3714453686932601E-2</v>
      </c>
      <c r="AQ13" s="17">
        <v>0.101935289231416</v>
      </c>
      <c r="AR13" s="17"/>
      <c r="AS13" s="17">
        <v>6.2956700824014195E-2</v>
      </c>
      <c r="AT13" s="17">
        <v>0</v>
      </c>
    </row>
    <row r="14" spans="2:46" x14ac:dyDescent="0.5">
      <c r="B14" s="18" t="s">
        <v>92</v>
      </c>
      <c r="C14" s="17">
        <v>3.9287408956985799E-2</v>
      </c>
      <c r="D14" s="17">
        <v>3.5369934286175297E-2</v>
      </c>
      <c r="E14" s="17">
        <v>4.3333479486858499E-2</v>
      </c>
      <c r="F14" s="17"/>
      <c r="G14" s="17">
        <v>2.97515672188629E-2</v>
      </c>
      <c r="H14" s="17">
        <v>3.5487890764051302E-2</v>
      </c>
      <c r="I14" s="17">
        <v>3.1632758161610298E-2</v>
      </c>
      <c r="J14" s="17">
        <v>6.0689691730634203E-2</v>
      </c>
      <c r="K14" s="17">
        <v>1.7896597509874899E-2</v>
      </c>
      <c r="L14" s="17">
        <v>4.9923319406352099E-2</v>
      </c>
      <c r="M14" s="17">
        <v>6.8378123848424094E-2</v>
      </c>
      <c r="N14" s="17">
        <v>4.68951776779176E-2</v>
      </c>
      <c r="O14" s="17">
        <v>3.4032833166397602E-2</v>
      </c>
      <c r="P14" s="17">
        <v>2.7734210201989001E-2</v>
      </c>
      <c r="Q14" s="17">
        <v>5.01959394037867E-2</v>
      </c>
      <c r="R14" s="17">
        <v>3.8011030949479802E-2</v>
      </c>
      <c r="S14" s="17"/>
      <c r="T14" s="17">
        <v>1.9261449226413201E-2</v>
      </c>
      <c r="U14" s="17">
        <v>5.1409578372214E-2</v>
      </c>
      <c r="V14" s="17">
        <v>2.8094867838049001E-2</v>
      </c>
      <c r="W14" s="17">
        <v>5.66121466690757E-2</v>
      </c>
      <c r="X14" s="17"/>
      <c r="Y14" s="17">
        <v>6.9579633624443707E-2</v>
      </c>
      <c r="Z14" s="17">
        <v>3.9276769047162798E-2</v>
      </c>
      <c r="AA14" s="17">
        <v>4.3449546040011701E-2</v>
      </c>
      <c r="AB14" s="17">
        <v>3.0052661432099399E-2</v>
      </c>
      <c r="AC14" s="17">
        <v>1.5249961834955099E-2</v>
      </c>
      <c r="AD14" s="17">
        <v>2.47843409347045E-2</v>
      </c>
      <c r="AE14" s="17"/>
      <c r="AF14" s="17" t="s">
        <v>77</v>
      </c>
      <c r="AG14" s="17">
        <v>2.87694071716896E-2</v>
      </c>
      <c r="AH14" s="17">
        <v>3.9945191372454301E-2</v>
      </c>
      <c r="AI14" s="17"/>
      <c r="AJ14" s="17">
        <v>2.3583257737658202E-2</v>
      </c>
      <c r="AK14" s="17">
        <v>3.5791449463655201E-2</v>
      </c>
      <c r="AL14" s="17">
        <v>8.5782214287960207E-2</v>
      </c>
      <c r="AM14" s="17"/>
      <c r="AN14" s="17">
        <v>2.5820832205062601E-2</v>
      </c>
      <c r="AO14" s="17">
        <v>6.2768033696631196E-3</v>
      </c>
      <c r="AP14" s="17">
        <v>1.3984685369658601E-2</v>
      </c>
      <c r="AQ14" s="17">
        <v>8.3140077076518298E-2</v>
      </c>
      <c r="AR14" s="17"/>
      <c r="AS14" s="17">
        <v>1.6935317552953199E-2</v>
      </c>
      <c r="AT14" s="17">
        <v>6.0042105440650001E-2</v>
      </c>
    </row>
    <row r="15" spans="2:46" x14ac:dyDescent="0.5">
      <c r="B15" s="18" t="s">
        <v>93</v>
      </c>
      <c r="C15" s="21">
        <v>0.407479527465202</v>
      </c>
      <c r="D15" s="21">
        <v>0.42557210679803498</v>
      </c>
      <c r="E15" s="21">
        <v>0.391920549313794</v>
      </c>
      <c r="F15" s="21"/>
      <c r="G15" s="21">
        <v>0.35812021951018802</v>
      </c>
      <c r="H15" s="21">
        <v>0.399739594797974</v>
      </c>
      <c r="I15" s="21">
        <v>0.38677702136414199</v>
      </c>
      <c r="J15" s="21">
        <v>0.41364645654819499</v>
      </c>
      <c r="K15" s="21">
        <v>0.40951953499050398</v>
      </c>
      <c r="L15" s="21">
        <v>0.41913767938242502</v>
      </c>
      <c r="M15" s="21">
        <v>0.42093754617558898</v>
      </c>
      <c r="N15" s="21">
        <v>0.42375988995663</v>
      </c>
      <c r="O15" s="21">
        <v>0.451302196023667</v>
      </c>
      <c r="P15" s="21">
        <v>0.44296278325785599</v>
      </c>
      <c r="Q15" s="21">
        <v>0.33696302409902301</v>
      </c>
      <c r="R15" s="21">
        <v>0.489940240764771</v>
      </c>
      <c r="S15" s="21"/>
      <c r="T15" s="21">
        <v>0.46168321665548401</v>
      </c>
      <c r="U15" s="21">
        <v>0.42313168631234399</v>
      </c>
      <c r="V15" s="21">
        <v>0.39378597941506599</v>
      </c>
      <c r="W15" s="21">
        <v>0.35062346797155702</v>
      </c>
      <c r="X15" s="21"/>
      <c r="Y15" s="21">
        <v>0.342637843295238</v>
      </c>
      <c r="Z15" s="21">
        <v>0.33071990996265699</v>
      </c>
      <c r="AA15" s="21">
        <v>0.38512213526183497</v>
      </c>
      <c r="AB15" s="21">
        <v>0.41409765216535599</v>
      </c>
      <c r="AC15" s="21">
        <v>0.56513681032079099</v>
      </c>
      <c r="AD15" s="21">
        <v>0.57563067580989902</v>
      </c>
      <c r="AE15" s="21"/>
      <c r="AF15" s="21" t="s">
        <v>77</v>
      </c>
      <c r="AG15" s="21">
        <v>0.55231952784131999</v>
      </c>
      <c r="AH15" s="21">
        <v>0.39842141859160801</v>
      </c>
      <c r="AI15" s="21"/>
      <c r="AJ15" s="21">
        <v>0.44958224952921899</v>
      </c>
      <c r="AK15" s="21">
        <v>0.40373295930275799</v>
      </c>
      <c r="AL15" s="21">
        <v>0.29658535257315799</v>
      </c>
      <c r="AM15" s="21"/>
      <c r="AN15" s="21">
        <v>0.452551109647016</v>
      </c>
      <c r="AO15" s="21">
        <v>0.45972242646663303</v>
      </c>
      <c r="AP15" s="21">
        <v>0.55908633352739201</v>
      </c>
      <c r="AQ15" s="21">
        <v>0.23445574453004001</v>
      </c>
      <c r="AR15" s="21"/>
      <c r="AS15" s="21">
        <v>0.439925257249624</v>
      </c>
      <c r="AT15" s="21">
        <v>0.468860833425498</v>
      </c>
    </row>
    <row r="16" spans="2:46" x14ac:dyDescent="0.5">
      <c r="B16" s="18" t="s">
        <v>94</v>
      </c>
      <c r="C16" s="21">
        <v>0.21849695509325301</v>
      </c>
      <c r="D16" s="21">
        <v>0.22256235490536799</v>
      </c>
      <c r="E16" s="21">
        <v>0.21426576774310899</v>
      </c>
      <c r="F16" s="21"/>
      <c r="G16" s="21">
        <v>0.25748887116496599</v>
      </c>
      <c r="H16" s="21">
        <v>0.238137289519324</v>
      </c>
      <c r="I16" s="21">
        <v>0.21645157349536501</v>
      </c>
      <c r="J16" s="21">
        <v>0.22799728098855901</v>
      </c>
      <c r="K16" s="21">
        <v>0.204940032837131</v>
      </c>
      <c r="L16" s="21">
        <v>0.177465296654084</v>
      </c>
      <c r="M16" s="21">
        <v>0.22790648309221101</v>
      </c>
      <c r="N16" s="21">
        <v>0.16437063043153799</v>
      </c>
      <c r="O16" s="21">
        <v>0.20017651072857801</v>
      </c>
      <c r="P16" s="21">
        <v>0.184965655328546</v>
      </c>
      <c r="Q16" s="21">
        <v>0.297545383464905</v>
      </c>
      <c r="R16" s="21">
        <v>0.149427865025962</v>
      </c>
      <c r="S16" s="21"/>
      <c r="T16" s="21">
        <v>0.206492679480546</v>
      </c>
      <c r="U16" s="21">
        <v>0.21088165914735199</v>
      </c>
      <c r="V16" s="21">
        <v>0.23944719144698801</v>
      </c>
      <c r="W16" s="21">
        <v>0.219256449733193</v>
      </c>
      <c r="X16" s="21"/>
      <c r="Y16" s="21">
        <v>0.26618029482015698</v>
      </c>
      <c r="Z16" s="21">
        <v>0.29466892032564401</v>
      </c>
      <c r="AA16" s="21">
        <v>0.228168183147517</v>
      </c>
      <c r="AB16" s="21">
        <v>0.20277392666344399</v>
      </c>
      <c r="AC16" s="21">
        <v>8.9694043710015894E-2</v>
      </c>
      <c r="AD16" s="21">
        <v>0.12321434819572399</v>
      </c>
      <c r="AE16" s="21"/>
      <c r="AF16" s="21" t="s">
        <v>77</v>
      </c>
      <c r="AG16" s="21">
        <v>0.103412218002952</v>
      </c>
      <c r="AH16" s="21">
        <v>0.225694207755127</v>
      </c>
      <c r="AI16" s="21"/>
      <c r="AJ16" s="21">
        <v>0.21269293143892601</v>
      </c>
      <c r="AK16" s="21">
        <v>0.225219191276568</v>
      </c>
      <c r="AL16" s="21">
        <v>0.227276187393016</v>
      </c>
      <c r="AM16" s="21"/>
      <c r="AN16" s="21">
        <v>0.20124858849570901</v>
      </c>
      <c r="AO16" s="21">
        <v>0.19590175402226201</v>
      </c>
      <c r="AP16" s="21">
        <v>0.15295338134657199</v>
      </c>
      <c r="AQ16" s="21">
        <v>0.29484096428189799</v>
      </c>
      <c r="AR16" s="21"/>
      <c r="AS16" s="21">
        <v>0.20624496522039501</v>
      </c>
      <c r="AT16" s="21">
        <v>7.5639047312361304E-2</v>
      </c>
    </row>
    <row r="17" spans="2:46" x14ac:dyDescent="0.5">
      <c r="B17" s="18" t="s">
        <v>95</v>
      </c>
      <c r="C17" s="22">
        <v>0.18898257237194899</v>
      </c>
      <c r="D17" s="22">
        <v>0.20300975189266701</v>
      </c>
      <c r="E17" s="22">
        <v>0.17765478157068501</v>
      </c>
      <c r="F17" s="22"/>
      <c r="G17" s="22">
        <v>0.100631348345222</v>
      </c>
      <c r="H17" s="22">
        <v>0.16160230527864999</v>
      </c>
      <c r="I17" s="22">
        <v>0.17032544786877701</v>
      </c>
      <c r="J17" s="22">
        <v>0.185649175559637</v>
      </c>
      <c r="K17" s="22">
        <v>0.20457950215337301</v>
      </c>
      <c r="L17" s="22">
        <v>0.24167238272833999</v>
      </c>
      <c r="M17" s="22">
        <v>0.193031063083378</v>
      </c>
      <c r="N17" s="22">
        <v>0.25938925952509201</v>
      </c>
      <c r="O17" s="22">
        <v>0.251125685295088</v>
      </c>
      <c r="P17" s="22">
        <v>0.25799712792931001</v>
      </c>
      <c r="Q17" s="22">
        <v>3.9417640634117797E-2</v>
      </c>
      <c r="R17" s="22">
        <v>0.34051237573880899</v>
      </c>
      <c r="S17" s="22"/>
      <c r="T17" s="22">
        <v>0.255190537174937</v>
      </c>
      <c r="U17" s="22">
        <v>0.212250027164991</v>
      </c>
      <c r="V17" s="22">
        <v>0.15433878796807801</v>
      </c>
      <c r="W17" s="22">
        <v>0.131367018238365</v>
      </c>
      <c r="X17" s="22"/>
      <c r="Y17" s="22">
        <v>7.6457548475080697E-2</v>
      </c>
      <c r="Z17" s="22">
        <v>3.6050989637013302E-2</v>
      </c>
      <c r="AA17" s="22">
        <v>0.15695395211431801</v>
      </c>
      <c r="AB17" s="22">
        <v>0.211323725501912</v>
      </c>
      <c r="AC17" s="22">
        <v>0.475442766610776</v>
      </c>
      <c r="AD17" s="22">
        <v>0.452416327614175</v>
      </c>
      <c r="AE17" s="22"/>
      <c r="AF17" s="22" t="s">
        <v>77</v>
      </c>
      <c r="AG17" s="22">
        <v>0.44890730983836802</v>
      </c>
      <c r="AH17" s="22">
        <v>0.17272721083648099</v>
      </c>
      <c r="AI17" s="22"/>
      <c r="AJ17" s="22">
        <v>0.23688931809029301</v>
      </c>
      <c r="AK17" s="22">
        <v>0.17851376802619001</v>
      </c>
      <c r="AL17" s="22">
        <v>6.9309165180141602E-2</v>
      </c>
      <c r="AM17" s="22"/>
      <c r="AN17" s="22">
        <v>0.25130252115130702</v>
      </c>
      <c r="AO17" s="22">
        <v>0.26382067244437102</v>
      </c>
      <c r="AP17" s="22">
        <v>0.40613295218082002</v>
      </c>
      <c r="AQ17" s="22">
        <v>-6.0385219751858503E-2</v>
      </c>
      <c r="AR17" s="22"/>
      <c r="AS17" s="22">
        <v>0.23368029202922899</v>
      </c>
      <c r="AT17" s="22">
        <v>0.39322178611313702</v>
      </c>
    </row>
    <row r="18" spans="2:46" x14ac:dyDescent="0.5">
      <c r="B18" s="16" t="s">
        <v>97</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87</v>
      </c>
      <c r="C9" s="17">
        <v>0.18712995764837001</v>
      </c>
      <c r="D9" s="17">
        <v>0.216741827553593</v>
      </c>
      <c r="E9" s="17">
        <v>0.15978948869242801</v>
      </c>
      <c r="F9" s="17"/>
      <c r="G9" s="17">
        <v>0.20044965394603001</v>
      </c>
      <c r="H9" s="17">
        <v>0.154895339514487</v>
      </c>
      <c r="I9" s="17">
        <v>0.17414553094087301</v>
      </c>
      <c r="J9" s="17">
        <v>0.19128341935622301</v>
      </c>
      <c r="K9" s="17">
        <v>0.199598117673046</v>
      </c>
      <c r="L9" s="17">
        <v>0.16642550523338101</v>
      </c>
      <c r="M9" s="17">
        <v>0.245630678042426</v>
      </c>
      <c r="N9" s="17">
        <v>0.16836571568387601</v>
      </c>
      <c r="O9" s="17">
        <v>0.21521904368692499</v>
      </c>
      <c r="P9" s="17">
        <v>0.148554052982902</v>
      </c>
      <c r="Q9" s="17">
        <v>0.203227133580895</v>
      </c>
      <c r="R9" s="17">
        <v>0.17200144806775</v>
      </c>
      <c r="S9" s="17"/>
      <c r="T9" s="17">
        <v>0.25214813737743802</v>
      </c>
      <c r="U9" s="17">
        <v>0.18111636167214501</v>
      </c>
      <c r="V9" s="17">
        <v>0.163349787189148</v>
      </c>
      <c r="W9" s="17">
        <v>0.148955375630767</v>
      </c>
      <c r="X9" s="17"/>
      <c r="Y9" s="17">
        <v>0.16787822730919699</v>
      </c>
      <c r="Z9" s="17">
        <v>0.187394120537999</v>
      </c>
      <c r="AA9" s="17">
        <v>0.20149259992245699</v>
      </c>
      <c r="AB9" s="17">
        <v>0.167275211660146</v>
      </c>
      <c r="AC9" s="17">
        <v>0.219197702001525</v>
      </c>
      <c r="AD9" s="17">
        <v>0.183003354500541</v>
      </c>
      <c r="AE9" s="17"/>
      <c r="AF9" s="17" t="s">
        <v>77</v>
      </c>
      <c r="AG9" s="17">
        <v>0.20310109652723601</v>
      </c>
      <c r="AH9" s="17">
        <v>0.186131142994791</v>
      </c>
      <c r="AI9" s="17"/>
      <c r="AJ9" s="17">
        <v>0.225033681005819</v>
      </c>
      <c r="AK9" s="17">
        <v>0.163508500634893</v>
      </c>
      <c r="AL9" s="17">
        <v>0.108530096545105</v>
      </c>
      <c r="AM9" s="17"/>
      <c r="AN9" s="17">
        <v>0.201137269498111</v>
      </c>
      <c r="AO9" s="17">
        <v>0.18499251140853701</v>
      </c>
      <c r="AP9" s="17">
        <v>0.31897956375418401</v>
      </c>
      <c r="AQ9" s="17">
        <v>0.10107624627895501</v>
      </c>
      <c r="AR9" s="17"/>
      <c r="AS9" s="17">
        <v>0.24951452106267799</v>
      </c>
      <c r="AT9" s="17">
        <v>0.13040243919636099</v>
      </c>
    </row>
    <row r="10" spans="2:46" x14ac:dyDescent="0.5">
      <c r="B10" s="18" t="s">
        <v>88</v>
      </c>
      <c r="C10" s="17">
        <v>0.41266398657067699</v>
      </c>
      <c r="D10" s="17">
        <v>0.41227286090905002</v>
      </c>
      <c r="E10" s="17">
        <v>0.41416084899517902</v>
      </c>
      <c r="F10" s="17"/>
      <c r="G10" s="17">
        <v>0.41754808093872597</v>
      </c>
      <c r="H10" s="17">
        <v>0.42367568864057598</v>
      </c>
      <c r="I10" s="17">
        <v>0.44540180353509301</v>
      </c>
      <c r="J10" s="17">
        <v>0.37715396264539203</v>
      </c>
      <c r="K10" s="17">
        <v>0.38106183027757901</v>
      </c>
      <c r="L10" s="17">
        <v>0.42993368758932199</v>
      </c>
      <c r="M10" s="17">
        <v>0.38168665505285898</v>
      </c>
      <c r="N10" s="17">
        <v>0.41740846181584401</v>
      </c>
      <c r="O10" s="17">
        <v>0.43337165608537398</v>
      </c>
      <c r="P10" s="17">
        <v>0.411544871606215</v>
      </c>
      <c r="Q10" s="17">
        <v>0.38453339839647299</v>
      </c>
      <c r="R10" s="17">
        <v>0.41586303151909199</v>
      </c>
      <c r="S10" s="17"/>
      <c r="T10" s="17">
        <v>0.43804964816160202</v>
      </c>
      <c r="U10" s="17">
        <v>0.43632062497829699</v>
      </c>
      <c r="V10" s="17">
        <v>0.43977607680617897</v>
      </c>
      <c r="W10" s="17">
        <v>0.33449797898994199</v>
      </c>
      <c r="X10" s="17"/>
      <c r="Y10" s="17">
        <v>0.35826286524360401</v>
      </c>
      <c r="Z10" s="17">
        <v>0.37799610212914603</v>
      </c>
      <c r="AA10" s="17">
        <v>0.39671432937770901</v>
      </c>
      <c r="AB10" s="17">
        <v>0.452499818115151</v>
      </c>
      <c r="AC10" s="17">
        <v>0.46297121536382801</v>
      </c>
      <c r="AD10" s="17">
        <v>0.50411321768544104</v>
      </c>
      <c r="AE10" s="17"/>
      <c r="AF10" s="17" t="s">
        <v>77</v>
      </c>
      <c r="AG10" s="17">
        <v>0.42200882627877201</v>
      </c>
      <c r="AH10" s="17">
        <v>0.412079572215096</v>
      </c>
      <c r="AI10" s="17"/>
      <c r="AJ10" s="17">
        <v>0.43495028026796101</v>
      </c>
      <c r="AK10" s="17">
        <v>0.44062499455066301</v>
      </c>
      <c r="AL10" s="17">
        <v>0.32256183365477198</v>
      </c>
      <c r="AM10" s="17"/>
      <c r="AN10" s="17">
        <v>0.44159713727677602</v>
      </c>
      <c r="AO10" s="17">
        <v>0.46121471373997902</v>
      </c>
      <c r="AP10" s="17">
        <v>0.47619128774696001</v>
      </c>
      <c r="AQ10" s="17">
        <v>0.33173917182388102</v>
      </c>
      <c r="AR10" s="17"/>
      <c r="AS10" s="17">
        <v>0.41918434458195603</v>
      </c>
      <c r="AT10" s="17">
        <v>0.43880264851383799</v>
      </c>
    </row>
    <row r="11" spans="2:46" x14ac:dyDescent="0.5">
      <c r="B11" s="18" t="s">
        <v>89</v>
      </c>
      <c r="C11" s="17">
        <v>0.245544032606761</v>
      </c>
      <c r="D11" s="17">
        <v>0.224694391387392</v>
      </c>
      <c r="E11" s="17">
        <v>0.265721383179719</v>
      </c>
      <c r="F11" s="17"/>
      <c r="G11" s="17">
        <v>0.24907125497490801</v>
      </c>
      <c r="H11" s="17">
        <v>0.23706316883058601</v>
      </c>
      <c r="I11" s="17">
        <v>0.23153026362763199</v>
      </c>
      <c r="J11" s="17">
        <v>0.29906106091193302</v>
      </c>
      <c r="K11" s="17">
        <v>0.29873501087425602</v>
      </c>
      <c r="L11" s="17">
        <v>0.23765495391942301</v>
      </c>
      <c r="M11" s="17">
        <v>0.224594590726161</v>
      </c>
      <c r="N11" s="17">
        <v>0.164913051787906</v>
      </c>
      <c r="O11" s="17">
        <v>0.206080072062886</v>
      </c>
      <c r="P11" s="17">
        <v>0.27805182087244501</v>
      </c>
      <c r="Q11" s="17">
        <v>0.25553457712349398</v>
      </c>
      <c r="R11" s="17">
        <v>0.235732775988064</v>
      </c>
      <c r="S11" s="17"/>
      <c r="T11" s="17">
        <v>0.18632491360442699</v>
      </c>
      <c r="U11" s="17">
        <v>0.23647965199961801</v>
      </c>
      <c r="V11" s="17">
        <v>0.25820564096912602</v>
      </c>
      <c r="W11" s="17">
        <v>0.308533513611355</v>
      </c>
      <c r="X11" s="17"/>
      <c r="Y11" s="17">
        <v>0.262478944756318</v>
      </c>
      <c r="Z11" s="17">
        <v>0.24745483387328199</v>
      </c>
      <c r="AA11" s="17">
        <v>0.232450567639188</v>
      </c>
      <c r="AB11" s="17">
        <v>0.26283802593049799</v>
      </c>
      <c r="AC11" s="17">
        <v>0.21870467171175201</v>
      </c>
      <c r="AD11" s="17">
        <v>0.238761168804204</v>
      </c>
      <c r="AE11" s="17"/>
      <c r="AF11" s="17" t="s">
        <v>77</v>
      </c>
      <c r="AG11" s="17">
        <v>0.24767489240986101</v>
      </c>
      <c r="AH11" s="17">
        <v>0.24541077135268299</v>
      </c>
      <c r="AI11" s="17"/>
      <c r="AJ11" s="17">
        <v>0.21481949981050399</v>
      </c>
      <c r="AK11" s="17">
        <v>0.248608467038855</v>
      </c>
      <c r="AL11" s="17">
        <v>0.32612278666322603</v>
      </c>
      <c r="AM11" s="17"/>
      <c r="AN11" s="17">
        <v>0.22896603414230801</v>
      </c>
      <c r="AO11" s="17">
        <v>0.21531480100723899</v>
      </c>
      <c r="AP11" s="17">
        <v>0.13467494455221701</v>
      </c>
      <c r="AQ11" s="17">
        <v>0.33187221616565399</v>
      </c>
      <c r="AR11" s="17"/>
      <c r="AS11" s="17">
        <v>0.194662880017581</v>
      </c>
      <c r="AT11" s="17">
        <v>0.26598141574531797</v>
      </c>
    </row>
    <row r="12" spans="2:46" x14ac:dyDescent="0.5">
      <c r="B12" s="18" t="s">
        <v>90</v>
      </c>
      <c r="C12" s="17">
        <v>8.8696929843836897E-2</v>
      </c>
      <c r="D12" s="17">
        <v>7.6914332616492498E-2</v>
      </c>
      <c r="E12" s="17">
        <v>9.8056590155942702E-2</v>
      </c>
      <c r="F12" s="17"/>
      <c r="G12" s="17">
        <v>6.08212570569754E-2</v>
      </c>
      <c r="H12" s="17">
        <v>0.12991154327356999</v>
      </c>
      <c r="I12" s="17">
        <v>9.4933478044256295E-2</v>
      </c>
      <c r="J12" s="17">
        <v>7.6542814097209796E-2</v>
      </c>
      <c r="K12" s="17">
        <v>7.3807596317765803E-2</v>
      </c>
      <c r="L12" s="17">
        <v>0.100609874082859</v>
      </c>
      <c r="M12" s="17">
        <v>6.1809418335154298E-2</v>
      </c>
      <c r="N12" s="17">
        <v>0.168763338838405</v>
      </c>
      <c r="O12" s="17">
        <v>9.8488900931581705E-2</v>
      </c>
      <c r="P12" s="17">
        <v>7.1946355327358602E-2</v>
      </c>
      <c r="Q12" s="17">
        <v>5.1365980252419501E-2</v>
      </c>
      <c r="R12" s="17">
        <v>0.11391630906351601</v>
      </c>
      <c r="S12" s="17"/>
      <c r="T12" s="17">
        <v>7.8533077664417597E-2</v>
      </c>
      <c r="U12" s="17">
        <v>7.4827304693836402E-2</v>
      </c>
      <c r="V12" s="17">
        <v>8.9503974585631793E-2</v>
      </c>
      <c r="W12" s="17">
        <v>0.110981713160935</v>
      </c>
      <c r="X12" s="17"/>
      <c r="Y12" s="17">
        <v>0.118057814788788</v>
      </c>
      <c r="Z12" s="17">
        <v>9.8899199295296003E-2</v>
      </c>
      <c r="AA12" s="17">
        <v>0.105717177693421</v>
      </c>
      <c r="AB12" s="17">
        <v>6.5389380979373704E-2</v>
      </c>
      <c r="AC12" s="17">
        <v>5.7865403262094398E-2</v>
      </c>
      <c r="AD12" s="17">
        <v>5.7674211968329898E-2</v>
      </c>
      <c r="AE12" s="17"/>
      <c r="AF12" s="17" t="s">
        <v>77</v>
      </c>
      <c r="AG12" s="17">
        <v>7.7355863948990106E-2</v>
      </c>
      <c r="AH12" s="17">
        <v>8.9406185638861504E-2</v>
      </c>
      <c r="AI12" s="17"/>
      <c r="AJ12" s="17">
        <v>8.0998047526069594E-2</v>
      </c>
      <c r="AK12" s="17">
        <v>8.7983110496825306E-2</v>
      </c>
      <c r="AL12" s="17">
        <v>0.11044202030924299</v>
      </c>
      <c r="AM12" s="17"/>
      <c r="AN12" s="17">
        <v>7.7256232049577794E-2</v>
      </c>
      <c r="AO12" s="17">
        <v>8.1815516197926902E-2</v>
      </c>
      <c r="AP12" s="17">
        <v>5.8958783380520699E-2</v>
      </c>
      <c r="AQ12" s="17">
        <v>0.123645056836046</v>
      </c>
      <c r="AR12" s="17"/>
      <c r="AS12" s="17">
        <v>9.2509269607195799E-2</v>
      </c>
      <c r="AT12" s="17">
        <v>8.7764442776515503E-2</v>
      </c>
    </row>
    <row r="13" spans="2:46" x14ac:dyDescent="0.5">
      <c r="B13" s="18" t="s">
        <v>91</v>
      </c>
      <c r="C13" s="17">
        <v>3.7634643617161602E-2</v>
      </c>
      <c r="D13" s="17">
        <v>4.4610041534498997E-2</v>
      </c>
      <c r="E13" s="17">
        <v>3.0309999944572601E-2</v>
      </c>
      <c r="F13" s="17"/>
      <c r="G13" s="17">
        <v>3.6977399843360299E-2</v>
      </c>
      <c r="H13" s="17">
        <v>4.1979586840957803E-2</v>
      </c>
      <c r="I13" s="17">
        <v>1.0663062807162201E-2</v>
      </c>
      <c r="J13" s="17">
        <v>2.05913032006186E-2</v>
      </c>
      <c r="K13" s="17">
        <v>3.5191672012423202E-2</v>
      </c>
      <c r="L13" s="17">
        <v>3.8656034075399297E-2</v>
      </c>
      <c r="M13" s="17">
        <v>3.9321205107508798E-2</v>
      </c>
      <c r="N13" s="17">
        <v>5.68347199751063E-2</v>
      </c>
      <c r="O13" s="17">
        <v>2.3631735477712201E-2</v>
      </c>
      <c r="P13" s="17">
        <v>6.8608250283149999E-2</v>
      </c>
      <c r="Q13" s="17">
        <v>6.4424305573188401E-2</v>
      </c>
      <c r="R13" s="17">
        <v>3.7283029571263199E-2</v>
      </c>
      <c r="S13" s="17"/>
      <c r="T13" s="17">
        <v>3.3633597213252701E-2</v>
      </c>
      <c r="U13" s="17">
        <v>3.8834300565423398E-2</v>
      </c>
      <c r="V13" s="17">
        <v>3.0694133747726001E-2</v>
      </c>
      <c r="W13" s="17">
        <v>4.75919682800078E-2</v>
      </c>
      <c r="X13" s="17"/>
      <c r="Y13" s="17">
        <v>5.4825572586877702E-2</v>
      </c>
      <c r="Z13" s="17">
        <v>5.1409789605946603E-2</v>
      </c>
      <c r="AA13" s="17">
        <v>3.5875941133835798E-2</v>
      </c>
      <c r="AB13" s="17">
        <v>3.03138484420768E-2</v>
      </c>
      <c r="AC13" s="17">
        <v>2.00733424091574E-2</v>
      </c>
      <c r="AD13" s="17">
        <v>8.4182013349769092E-3</v>
      </c>
      <c r="AE13" s="17"/>
      <c r="AF13" s="17" t="s">
        <v>77</v>
      </c>
      <c r="AG13" s="17">
        <v>2.1190057228021201E-2</v>
      </c>
      <c r="AH13" s="17">
        <v>3.8663067074129497E-2</v>
      </c>
      <c r="AI13" s="17"/>
      <c r="AJ13" s="17">
        <v>3.00122371343579E-2</v>
      </c>
      <c r="AK13" s="17">
        <v>3.5808681181052002E-2</v>
      </c>
      <c r="AL13" s="17">
        <v>6.0337469338757901E-2</v>
      </c>
      <c r="AM13" s="17"/>
      <c r="AN13" s="17">
        <v>3.33542526793527E-2</v>
      </c>
      <c r="AO13" s="17">
        <v>5.0385654276654597E-2</v>
      </c>
      <c r="AP13" s="17">
        <v>8.5985091204775592E-3</v>
      </c>
      <c r="AQ13" s="17">
        <v>5.5551076607777097E-2</v>
      </c>
      <c r="AR13" s="17"/>
      <c r="AS13" s="17">
        <v>3.5531387992987801E-2</v>
      </c>
      <c r="AT13" s="17">
        <v>4.1874265244685002E-2</v>
      </c>
    </row>
    <row r="14" spans="2:46" x14ac:dyDescent="0.5">
      <c r="B14" s="18" t="s">
        <v>92</v>
      </c>
      <c r="C14" s="17">
        <v>2.8330449713193401E-2</v>
      </c>
      <c r="D14" s="17">
        <v>2.4766545998973499E-2</v>
      </c>
      <c r="E14" s="17">
        <v>3.1961689032159103E-2</v>
      </c>
      <c r="F14" s="17"/>
      <c r="G14" s="17">
        <v>3.5132353239999498E-2</v>
      </c>
      <c r="H14" s="17">
        <v>1.24746728998242E-2</v>
      </c>
      <c r="I14" s="17">
        <v>4.3325861044983899E-2</v>
      </c>
      <c r="J14" s="17">
        <v>3.5367439788623001E-2</v>
      </c>
      <c r="K14" s="17">
        <v>1.1605772844929E-2</v>
      </c>
      <c r="L14" s="17">
        <v>2.67199450996164E-2</v>
      </c>
      <c r="M14" s="17">
        <v>4.6957452735890901E-2</v>
      </c>
      <c r="N14" s="17">
        <v>2.3714711898862199E-2</v>
      </c>
      <c r="O14" s="17">
        <v>2.3208591755521601E-2</v>
      </c>
      <c r="P14" s="17">
        <v>2.1294648927929E-2</v>
      </c>
      <c r="Q14" s="17">
        <v>4.0914605073529599E-2</v>
      </c>
      <c r="R14" s="17">
        <v>2.52034057903146E-2</v>
      </c>
      <c r="S14" s="17"/>
      <c r="T14" s="17">
        <v>1.13106259788621E-2</v>
      </c>
      <c r="U14" s="17">
        <v>3.2421756090680397E-2</v>
      </c>
      <c r="V14" s="17">
        <v>1.8470386702189201E-2</v>
      </c>
      <c r="W14" s="17">
        <v>4.9439450326994303E-2</v>
      </c>
      <c r="X14" s="17"/>
      <c r="Y14" s="17">
        <v>3.84965753152147E-2</v>
      </c>
      <c r="Z14" s="17">
        <v>3.6845954558330299E-2</v>
      </c>
      <c r="AA14" s="17">
        <v>2.7749384233389601E-2</v>
      </c>
      <c r="AB14" s="17">
        <v>2.1683714872754101E-2</v>
      </c>
      <c r="AC14" s="17">
        <v>2.1187665251642701E-2</v>
      </c>
      <c r="AD14" s="17">
        <v>8.0298457065075997E-3</v>
      </c>
      <c r="AE14" s="17"/>
      <c r="AF14" s="17" t="s">
        <v>77</v>
      </c>
      <c r="AG14" s="17">
        <v>2.86692636071205E-2</v>
      </c>
      <c r="AH14" s="17">
        <v>2.8309260724439501E-2</v>
      </c>
      <c r="AI14" s="17"/>
      <c r="AJ14" s="17">
        <v>1.41862542552889E-2</v>
      </c>
      <c r="AK14" s="17">
        <v>2.3466246097711699E-2</v>
      </c>
      <c r="AL14" s="17">
        <v>7.2005793488896602E-2</v>
      </c>
      <c r="AM14" s="17"/>
      <c r="AN14" s="17">
        <v>1.7689074353874502E-2</v>
      </c>
      <c r="AO14" s="17">
        <v>6.2768033696631196E-3</v>
      </c>
      <c r="AP14" s="17">
        <v>2.5969114456405001E-3</v>
      </c>
      <c r="AQ14" s="17">
        <v>5.6116232287687098E-2</v>
      </c>
      <c r="AR14" s="17"/>
      <c r="AS14" s="17">
        <v>8.5975967376002195E-3</v>
      </c>
      <c r="AT14" s="17">
        <v>3.51747885232827E-2</v>
      </c>
    </row>
    <row r="15" spans="2:46" x14ac:dyDescent="0.5">
      <c r="B15" s="18" t="s">
        <v>93</v>
      </c>
      <c r="C15" s="21">
        <v>0.59979394421904697</v>
      </c>
      <c r="D15" s="21">
        <v>0.62901468846264297</v>
      </c>
      <c r="E15" s="21">
        <v>0.57395033768760695</v>
      </c>
      <c r="F15" s="21"/>
      <c r="G15" s="21">
        <v>0.61799773488475596</v>
      </c>
      <c r="H15" s="21">
        <v>0.57857102815506301</v>
      </c>
      <c r="I15" s="21">
        <v>0.61954733447596499</v>
      </c>
      <c r="J15" s="21">
        <v>0.56843738200161498</v>
      </c>
      <c r="K15" s="21">
        <v>0.58065994795062603</v>
      </c>
      <c r="L15" s="21">
        <v>0.596359192822703</v>
      </c>
      <c r="M15" s="21">
        <v>0.62731733309528503</v>
      </c>
      <c r="N15" s="21">
        <v>0.58577417749972005</v>
      </c>
      <c r="O15" s="21">
        <v>0.648590699772299</v>
      </c>
      <c r="P15" s="21">
        <v>0.56009892458911803</v>
      </c>
      <c r="Q15" s="21">
        <v>0.58776053197736799</v>
      </c>
      <c r="R15" s="21">
        <v>0.58786447958684196</v>
      </c>
      <c r="S15" s="21"/>
      <c r="T15" s="21">
        <v>0.69019778553903999</v>
      </c>
      <c r="U15" s="21">
        <v>0.617436986650442</v>
      </c>
      <c r="V15" s="21">
        <v>0.60312586399532697</v>
      </c>
      <c r="W15" s="21">
        <v>0.48345335462070899</v>
      </c>
      <c r="X15" s="21"/>
      <c r="Y15" s="21">
        <v>0.52614109255280095</v>
      </c>
      <c r="Z15" s="21">
        <v>0.565390222667145</v>
      </c>
      <c r="AA15" s="21">
        <v>0.59820692930016595</v>
      </c>
      <c r="AB15" s="21">
        <v>0.61977502977529697</v>
      </c>
      <c r="AC15" s="21">
        <v>0.68216891736535301</v>
      </c>
      <c r="AD15" s="21">
        <v>0.68711657218598199</v>
      </c>
      <c r="AE15" s="21"/>
      <c r="AF15" s="21" t="s">
        <v>77</v>
      </c>
      <c r="AG15" s="21">
        <v>0.62510992280600697</v>
      </c>
      <c r="AH15" s="21">
        <v>0.598210715209886</v>
      </c>
      <c r="AI15" s="21"/>
      <c r="AJ15" s="21">
        <v>0.65998396127378001</v>
      </c>
      <c r="AK15" s="21">
        <v>0.60413349518555604</v>
      </c>
      <c r="AL15" s="21">
        <v>0.43109193019987702</v>
      </c>
      <c r="AM15" s="21"/>
      <c r="AN15" s="21">
        <v>0.64273440677488702</v>
      </c>
      <c r="AO15" s="21">
        <v>0.64620722514851603</v>
      </c>
      <c r="AP15" s="21">
        <v>0.79517085150114397</v>
      </c>
      <c r="AQ15" s="21">
        <v>0.43281541810283602</v>
      </c>
      <c r="AR15" s="21"/>
      <c r="AS15" s="21">
        <v>0.66869886564463499</v>
      </c>
      <c r="AT15" s="21">
        <v>0.56920508771019795</v>
      </c>
    </row>
    <row r="16" spans="2:46" x14ac:dyDescent="0.5">
      <c r="B16" s="18" t="s">
        <v>94</v>
      </c>
      <c r="C16" s="21">
        <v>0.12633157346099799</v>
      </c>
      <c r="D16" s="21">
        <v>0.121524374150991</v>
      </c>
      <c r="E16" s="21">
        <v>0.12836659010051499</v>
      </c>
      <c r="F16" s="21"/>
      <c r="G16" s="21">
        <v>9.7798656900335706E-2</v>
      </c>
      <c r="H16" s="21">
        <v>0.171891130114527</v>
      </c>
      <c r="I16" s="21">
        <v>0.10559654085141899</v>
      </c>
      <c r="J16" s="21">
        <v>9.7134117297828407E-2</v>
      </c>
      <c r="K16" s="21">
        <v>0.108999268330189</v>
      </c>
      <c r="L16" s="21">
        <v>0.13926590815825801</v>
      </c>
      <c r="M16" s="21">
        <v>0.10113062344266301</v>
      </c>
      <c r="N16" s="21">
        <v>0.225598058813511</v>
      </c>
      <c r="O16" s="21">
        <v>0.12212063640929401</v>
      </c>
      <c r="P16" s="21">
        <v>0.140554605610509</v>
      </c>
      <c r="Q16" s="21">
        <v>0.11579028582560801</v>
      </c>
      <c r="R16" s="21">
        <v>0.15119933863478</v>
      </c>
      <c r="S16" s="21"/>
      <c r="T16" s="21">
        <v>0.11216667487767</v>
      </c>
      <c r="U16" s="21">
        <v>0.11366160525926</v>
      </c>
      <c r="V16" s="21">
        <v>0.12019810833335801</v>
      </c>
      <c r="W16" s="21">
        <v>0.158573681440943</v>
      </c>
      <c r="X16" s="21"/>
      <c r="Y16" s="21">
        <v>0.172883387375666</v>
      </c>
      <c r="Z16" s="21">
        <v>0.150308988901243</v>
      </c>
      <c r="AA16" s="21">
        <v>0.141593118827257</v>
      </c>
      <c r="AB16" s="21">
        <v>9.57032294214505E-2</v>
      </c>
      <c r="AC16" s="21">
        <v>7.7938745671251794E-2</v>
      </c>
      <c r="AD16" s="21">
        <v>6.6092413303306799E-2</v>
      </c>
      <c r="AE16" s="21"/>
      <c r="AF16" s="21" t="s">
        <v>77</v>
      </c>
      <c r="AG16" s="21">
        <v>9.85459211770114E-2</v>
      </c>
      <c r="AH16" s="21">
        <v>0.12806925271299099</v>
      </c>
      <c r="AI16" s="21"/>
      <c r="AJ16" s="21">
        <v>0.111010284660428</v>
      </c>
      <c r="AK16" s="21">
        <v>0.123791791677877</v>
      </c>
      <c r="AL16" s="21">
        <v>0.17077948964800099</v>
      </c>
      <c r="AM16" s="21"/>
      <c r="AN16" s="21">
        <v>0.11061048472892999</v>
      </c>
      <c r="AO16" s="21">
        <v>0.13220117047458099</v>
      </c>
      <c r="AP16" s="21">
        <v>6.7557292500998206E-2</v>
      </c>
      <c r="AQ16" s="21">
        <v>0.17919613344382301</v>
      </c>
      <c r="AR16" s="21"/>
      <c r="AS16" s="21">
        <v>0.12804065760018399</v>
      </c>
      <c r="AT16" s="21">
        <v>0.129638708021201</v>
      </c>
    </row>
    <row r="17" spans="2:46" x14ac:dyDescent="0.5">
      <c r="B17" s="18" t="s">
        <v>95</v>
      </c>
      <c r="C17" s="22">
        <v>0.47346237075804798</v>
      </c>
      <c r="D17" s="22">
        <v>0.50749031431165104</v>
      </c>
      <c r="E17" s="22">
        <v>0.44558374758709102</v>
      </c>
      <c r="F17" s="22"/>
      <c r="G17" s="22">
        <v>0.520199077984421</v>
      </c>
      <c r="H17" s="22">
        <v>0.406679898040535</v>
      </c>
      <c r="I17" s="22">
        <v>0.51395079362454699</v>
      </c>
      <c r="J17" s="22">
        <v>0.47130326470378697</v>
      </c>
      <c r="K17" s="22">
        <v>0.47166067962043701</v>
      </c>
      <c r="L17" s="22">
        <v>0.45709328466444499</v>
      </c>
      <c r="M17" s="22">
        <v>0.52618670965262204</v>
      </c>
      <c r="N17" s="22">
        <v>0.36017611868620902</v>
      </c>
      <c r="O17" s="22">
        <v>0.52647006336300495</v>
      </c>
      <c r="P17" s="22">
        <v>0.419544318978609</v>
      </c>
      <c r="Q17" s="22">
        <v>0.47197024615176097</v>
      </c>
      <c r="R17" s="22">
        <v>0.43666514095206199</v>
      </c>
      <c r="S17" s="22"/>
      <c r="T17" s="22">
        <v>0.57803111066137003</v>
      </c>
      <c r="U17" s="22">
        <v>0.50377538139118205</v>
      </c>
      <c r="V17" s="22">
        <v>0.48292775566196899</v>
      </c>
      <c r="W17" s="22">
        <v>0.32487967317976602</v>
      </c>
      <c r="X17" s="22"/>
      <c r="Y17" s="22">
        <v>0.35325770517713501</v>
      </c>
      <c r="Z17" s="22">
        <v>0.415081233765902</v>
      </c>
      <c r="AA17" s="22">
        <v>0.456613810472909</v>
      </c>
      <c r="AB17" s="22">
        <v>0.52407180035384704</v>
      </c>
      <c r="AC17" s="22">
        <v>0.60423017169410098</v>
      </c>
      <c r="AD17" s="22">
        <v>0.62102415888267504</v>
      </c>
      <c r="AE17" s="22"/>
      <c r="AF17" s="22" t="s">
        <v>77</v>
      </c>
      <c r="AG17" s="22">
        <v>0.52656400162899597</v>
      </c>
      <c r="AH17" s="22">
        <v>0.47014146249689498</v>
      </c>
      <c r="AI17" s="22"/>
      <c r="AJ17" s="22">
        <v>0.54897367661335295</v>
      </c>
      <c r="AK17" s="22">
        <v>0.48034170350767902</v>
      </c>
      <c r="AL17" s="22">
        <v>0.26031244055187602</v>
      </c>
      <c r="AM17" s="22"/>
      <c r="AN17" s="22">
        <v>0.53212392204595604</v>
      </c>
      <c r="AO17" s="22">
        <v>0.51400605467393501</v>
      </c>
      <c r="AP17" s="22">
        <v>0.72761355900014602</v>
      </c>
      <c r="AQ17" s="22">
        <v>0.25361928465901301</v>
      </c>
      <c r="AR17" s="22"/>
      <c r="AS17" s="22">
        <v>0.54065820804445097</v>
      </c>
      <c r="AT17" s="22">
        <v>0.43956637968899798</v>
      </c>
    </row>
    <row r="18" spans="2:46" x14ac:dyDescent="0.5">
      <c r="B18" s="16" t="s">
        <v>97</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T22"/>
  <sheetViews>
    <sheetView showGridLines="0" workbookViewId="0">
      <pane xSplit="2" topLeftCell="C1" activePane="topRight" state="frozen"/>
      <selection pane="topRight" activeCell="B22" sqref="B22"/>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87</v>
      </c>
      <c r="C9" s="17">
        <v>0.119257987163993</v>
      </c>
      <c r="D9" s="17">
        <v>0.122112838472327</v>
      </c>
      <c r="E9" s="17">
        <v>0.114795162358189</v>
      </c>
      <c r="F9" s="17"/>
      <c r="G9" s="17">
        <v>0.135980904015259</v>
      </c>
      <c r="H9" s="17">
        <v>7.7455364842210994E-2</v>
      </c>
      <c r="I9" s="17">
        <v>0.1239752114793</v>
      </c>
      <c r="J9" s="17">
        <v>0.10214290471906499</v>
      </c>
      <c r="K9" s="17">
        <v>9.9162120724892597E-2</v>
      </c>
      <c r="L9" s="17">
        <v>0.10654512770110899</v>
      </c>
      <c r="M9" s="17">
        <v>0.14576905990473299</v>
      </c>
      <c r="N9" s="17">
        <v>0.13585239576540001</v>
      </c>
      <c r="O9" s="17">
        <v>0.133092270905977</v>
      </c>
      <c r="P9" s="17">
        <v>0.108329150674171</v>
      </c>
      <c r="Q9" s="17">
        <v>0.19952501098356301</v>
      </c>
      <c r="R9" s="17">
        <v>0.10044445852018601</v>
      </c>
      <c r="S9" s="17"/>
      <c r="T9" s="17">
        <v>9.0814331680976607E-2</v>
      </c>
      <c r="U9" s="17">
        <v>0.12561594877763399</v>
      </c>
      <c r="V9" s="17">
        <v>0.127011214112316</v>
      </c>
      <c r="W9" s="17">
        <v>0.13299693766600601</v>
      </c>
      <c r="X9" s="17"/>
      <c r="Y9" s="17">
        <v>0.25279583496666302</v>
      </c>
      <c r="Z9" s="17">
        <v>0.158845097273737</v>
      </c>
      <c r="AA9" s="17">
        <v>0.10134880310563001</v>
      </c>
      <c r="AB9" s="17">
        <v>4.7308021644628197E-2</v>
      </c>
      <c r="AC9" s="17">
        <v>6.5161131897620794E-2</v>
      </c>
      <c r="AD9" s="17">
        <v>2.65783496996807E-2</v>
      </c>
      <c r="AE9" s="17"/>
      <c r="AF9" s="17" t="s">
        <v>77</v>
      </c>
      <c r="AG9" s="17">
        <v>1.5281943590780099E-2</v>
      </c>
      <c r="AH9" s="17">
        <v>0.12576051630294699</v>
      </c>
      <c r="AI9" s="17"/>
      <c r="AJ9" s="17">
        <v>9.3833711047672005E-2</v>
      </c>
      <c r="AK9" s="17">
        <v>0.11215028254802401</v>
      </c>
      <c r="AL9" s="17">
        <v>0.19604929337861299</v>
      </c>
      <c r="AM9" s="17"/>
      <c r="AN9" s="17">
        <v>9.3283442284735896E-2</v>
      </c>
      <c r="AO9" s="17">
        <v>5.1825950155813101E-2</v>
      </c>
      <c r="AP9" s="17">
        <v>6.9403258856836403E-2</v>
      </c>
      <c r="AQ9" s="17">
        <v>0.21276234003859901</v>
      </c>
      <c r="AR9" s="17"/>
      <c r="AS9" s="17">
        <v>9.7662951914954596E-2</v>
      </c>
      <c r="AT9" s="17">
        <v>7.8789234230931704E-2</v>
      </c>
    </row>
    <row r="10" spans="2:46" x14ac:dyDescent="0.5">
      <c r="B10" s="18" t="s">
        <v>88</v>
      </c>
      <c r="C10" s="17">
        <v>0.25485184980687298</v>
      </c>
      <c r="D10" s="17">
        <v>0.24645109311014901</v>
      </c>
      <c r="E10" s="17">
        <v>0.26289859228308898</v>
      </c>
      <c r="F10" s="17"/>
      <c r="G10" s="17">
        <v>0.26229312603848298</v>
      </c>
      <c r="H10" s="17">
        <v>0.34081732861219699</v>
      </c>
      <c r="I10" s="17">
        <v>0.236441266927363</v>
      </c>
      <c r="J10" s="17">
        <v>0.24858318663558199</v>
      </c>
      <c r="K10" s="17">
        <v>0.300736499460525</v>
      </c>
      <c r="L10" s="17">
        <v>0.24575691682354001</v>
      </c>
      <c r="M10" s="17">
        <v>0.19369157126761799</v>
      </c>
      <c r="N10" s="17">
        <v>0.23526638167298999</v>
      </c>
      <c r="O10" s="17">
        <v>0.26407742346829899</v>
      </c>
      <c r="P10" s="17">
        <v>0.192704442740078</v>
      </c>
      <c r="Q10" s="17">
        <v>0.21564444756298401</v>
      </c>
      <c r="R10" s="17">
        <v>0.21148769875367299</v>
      </c>
      <c r="S10" s="17"/>
      <c r="T10" s="17">
        <v>0.23159960480028999</v>
      </c>
      <c r="U10" s="17">
        <v>0.24951490543131399</v>
      </c>
      <c r="V10" s="17">
        <v>0.28621702448367398</v>
      </c>
      <c r="W10" s="17">
        <v>0.25427243941407301</v>
      </c>
      <c r="X10" s="17"/>
      <c r="Y10" s="17">
        <v>0.32234206682517202</v>
      </c>
      <c r="Z10" s="17">
        <v>0.31751967838359701</v>
      </c>
      <c r="AA10" s="17">
        <v>0.26105791643992798</v>
      </c>
      <c r="AB10" s="17">
        <v>0.230460153012399</v>
      </c>
      <c r="AC10" s="17">
        <v>0.127320095770696</v>
      </c>
      <c r="AD10" s="17">
        <v>0.19698189986979001</v>
      </c>
      <c r="AE10" s="17"/>
      <c r="AF10" s="17" t="s">
        <v>77</v>
      </c>
      <c r="AG10" s="17">
        <v>0.152639581335973</v>
      </c>
      <c r="AH10" s="17">
        <v>0.26124407470070199</v>
      </c>
      <c r="AI10" s="17"/>
      <c r="AJ10" s="17">
        <v>0.25362467811516698</v>
      </c>
      <c r="AK10" s="17">
        <v>0.243572571231262</v>
      </c>
      <c r="AL10" s="17">
        <v>0.27002715899963298</v>
      </c>
      <c r="AM10" s="17"/>
      <c r="AN10" s="17">
        <v>0.25101938923513101</v>
      </c>
      <c r="AO10" s="17">
        <v>0.23491572082318901</v>
      </c>
      <c r="AP10" s="17">
        <v>0.16803315402003699</v>
      </c>
      <c r="AQ10" s="17">
        <v>0.303117927083563</v>
      </c>
      <c r="AR10" s="17"/>
      <c r="AS10" s="17">
        <v>0.25783359650847099</v>
      </c>
      <c r="AT10" s="17">
        <v>0.21933980222539201</v>
      </c>
    </row>
    <row r="11" spans="2:46" x14ac:dyDescent="0.5">
      <c r="B11" s="18" t="s">
        <v>89</v>
      </c>
      <c r="C11" s="17">
        <v>0.21916205324065299</v>
      </c>
      <c r="D11" s="17">
        <v>0.22337173403508201</v>
      </c>
      <c r="E11" s="17">
        <v>0.214964511279709</v>
      </c>
      <c r="F11" s="17"/>
      <c r="G11" s="17">
        <v>0.21887568114955</v>
      </c>
      <c r="H11" s="17">
        <v>0.184943948566826</v>
      </c>
      <c r="I11" s="17">
        <v>0.202422035836685</v>
      </c>
      <c r="J11" s="17">
        <v>0.24294979100657901</v>
      </c>
      <c r="K11" s="17">
        <v>0.22795676942437601</v>
      </c>
      <c r="L11" s="17">
        <v>0.23832513415211801</v>
      </c>
      <c r="M11" s="17">
        <v>0.202641076180027</v>
      </c>
      <c r="N11" s="17">
        <v>0.22079213088911201</v>
      </c>
      <c r="O11" s="17">
        <v>0.211213556739656</v>
      </c>
      <c r="P11" s="17">
        <v>0.21110032265116199</v>
      </c>
      <c r="Q11" s="17">
        <v>0.27572788875952903</v>
      </c>
      <c r="R11" s="17">
        <v>0.26039684544007402</v>
      </c>
      <c r="S11" s="17"/>
      <c r="T11" s="17">
        <v>0.196011998328215</v>
      </c>
      <c r="U11" s="17">
        <v>0.21185747136865399</v>
      </c>
      <c r="V11" s="17">
        <v>0.228414393742293</v>
      </c>
      <c r="W11" s="17">
        <v>0.243702973881219</v>
      </c>
      <c r="X11" s="17"/>
      <c r="Y11" s="17">
        <v>0.22561216307251</v>
      </c>
      <c r="Z11" s="17">
        <v>0.218198930060789</v>
      </c>
      <c r="AA11" s="17">
        <v>0.226777418167876</v>
      </c>
      <c r="AB11" s="17">
        <v>0.22997462793717999</v>
      </c>
      <c r="AC11" s="17">
        <v>0.17741789543231301</v>
      </c>
      <c r="AD11" s="17">
        <v>0.24207821787405101</v>
      </c>
      <c r="AE11" s="17"/>
      <c r="AF11" s="17" t="s">
        <v>77</v>
      </c>
      <c r="AG11" s="17">
        <v>0.30824569348294401</v>
      </c>
      <c r="AH11" s="17">
        <v>0.213590876010086</v>
      </c>
      <c r="AI11" s="17"/>
      <c r="AJ11" s="17">
        <v>0.20156980832007801</v>
      </c>
      <c r="AK11" s="17">
        <v>0.25450214509526298</v>
      </c>
      <c r="AL11" s="17">
        <v>0.23007883894932801</v>
      </c>
      <c r="AM11" s="17"/>
      <c r="AN11" s="17">
        <v>0.22382266100270201</v>
      </c>
      <c r="AO11" s="17">
        <v>0.22375364581159399</v>
      </c>
      <c r="AP11" s="17">
        <v>0.19284418018078001</v>
      </c>
      <c r="AQ11" s="17">
        <v>0.21853416516131199</v>
      </c>
      <c r="AR11" s="17"/>
      <c r="AS11" s="17">
        <v>0.17308281413318899</v>
      </c>
      <c r="AT11" s="17">
        <v>0.16089309184895101</v>
      </c>
    </row>
    <row r="12" spans="2:46" x14ac:dyDescent="0.5">
      <c r="B12" s="18" t="s">
        <v>90</v>
      </c>
      <c r="C12" s="17">
        <v>0.26732600368621301</v>
      </c>
      <c r="D12" s="17">
        <v>0.26790606487459101</v>
      </c>
      <c r="E12" s="17">
        <v>0.26773581826849202</v>
      </c>
      <c r="F12" s="17"/>
      <c r="G12" s="17">
        <v>0.24827502594327</v>
      </c>
      <c r="H12" s="17">
        <v>0.24386001442194399</v>
      </c>
      <c r="I12" s="17">
        <v>0.30568814810828798</v>
      </c>
      <c r="J12" s="17">
        <v>0.266107417746138</v>
      </c>
      <c r="K12" s="17">
        <v>0.229162218540999</v>
      </c>
      <c r="L12" s="17">
        <v>0.26976305347892299</v>
      </c>
      <c r="M12" s="17">
        <v>0.29637028345997501</v>
      </c>
      <c r="N12" s="17">
        <v>0.28827584260712702</v>
      </c>
      <c r="O12" s="17">
        <v>0.23703538320023901</v>
      </c>
      <c r="P12" s="17">
        <v>0.37126878131580998</v>
      </c>
      <c r="Q12" s="17">
        <v>0.211434156668032</v>
      </c>
      <c r="R12" s="17">
        <v>0.26876967808294699</v>
      </c>
      <c r="S12" s="17"/>
      <c r="T12" s="17">
        <v>0.32681897445748997</v>
      </c>
      <c r="U12" s="17">
        <v>0.27593941065959199</v>
      </c>
      <c r="V12" s="17">
        <v>0.24938917947537201</v>
      </c>
      <c r="W12" s="17">
        <v>0.215891182741034</v>
      </c>
      <c r="X12" s="17"/>
      <c r="Y12" s="17">
        <v>0.13930145196598701</v>
      </c>
      <c r="Z12" s="17">
        <v>0.21152513562068601</v>
      </c>
      <c r="AA12" s="17">
        <v>0.29498433510372601</v>
      </c>
      <c r="AB12" s="17">
        <v>0.30419556227894201</v>
      </c>
      <c r="AC12" s="17">
        <v>0.38552731715379701</v>
      </c>
      <c r="AD12" s="17">
        <v>0.33301256402312102</v>
      </c>
      <c r="AE12" s="17"/>
      <c r="AF12" s="17" t="s">
        <v>77</v>
      </c>
      <c r="AG12" s="17">
        <v>0.32707414545838298</v>
      </c>
      <c r="AH12" s="17">
        <v>0.26358943111122102</v>
      </c>
      <c r="AI12" s="17"/>
      <c r="AJ12" s="17">
        <v>0.29805468102385502</v>
      </c>
      <c r="AK12" s="17">
        <v>0.25264083690439598</v>
      </c>
      <c r="AL12" s="17">
        <v>0.19892257588864001</v>
      </c>
      <c r="AM12" s="17"/>
      <c r="AN12" s="17">
        <v>0.29692137840319699</v>
      </c>
      <c r="AO12" s="17">
        <v>0.29933750789663</v>
      </c>
      <c r="AP12" s="17">
        <v>0.35494364699934899</v>
      </c>
      <c r="AQ12" s="17">
        <v>0.17821745802268399</v>
      </c>
      <c r="AR12" s="17"/>
      <c r="AS12" s="17">
        <v>0.37247776897523099</v>
      </c>
      <c r="AT12" s="17">
        <v>0.34285128978211399</v>
      </c>
    </row>
    <row r="13" spans="2:46" x14ac:dyDescent="0.5">
      <c r="B13" s="18" t="s">
        <v>91</v>
      </c>
      <c r="C13" s="17">
        <v>0.12828144858399501</v>
      </c>
      <c r="D13" s="17">
        <v>0.12622960782951301</v>
      </c>
      <c r="E13" s="17">
        <v>0.131122254900951</v>
      </c>
      <c r="F13" s="17"/>
      <c r="G13" s="17">
        <v>0.12605877687708</v>
      </c>
      <c r="H13" s="17">
        <v>0.14670966862602799</v>
      </c>
      <c r="I13" s="17">
        <v>0.12642774760026099</v>
      </c>
      <c r="J13" s="17">
        <v>0.13024171126299</v>
      </c>
      <c r="K13" s="17">
        <v>0.142982391849208</v>
      </c>
      <c r="L13" s="17">
        <v>0.126040165999252</v>
      </c>
      <c r="M13" s="17">
        <v>0.13827957642349101</v>
      </c>
      <c r="N13" s="17">
        <v>8.4090761411862405E-2</v>
      </c>
      <c r="O13" s="17">
        <v>0.13532631161445399</v>
      </c>
      <c r="P13" s="17">
        <v>0.100551027745951</v>
      </c>
      <c r="Q13" s="17">
        <v>9.7668496025893503E-2</v>
      </c>
      <c r="R13" s="17">
        <v>0.15890131920312001</v>
      </c>
      <c r="S13" s="17"/>
      <c r="T13" s="17">
        <v>0.153184826259154</v>
      </c>
      <c r="U13" s="17">
        <v>0.122724576387998</v>
      </c>
      <c r="V13" s="17">
        <v>0.105411643446588</v>
      </c>
      <c r="W13" s="17">
        <v>0.12823558966106999</v>
      </c>
      <c r="X13" s="17"/>
      <c r="Y13" s="17">
        <v>4.0901418450585897E-2</v>
      </c>
      <c r="Z13" s="17">
        <v>7.8466107352556005E-2</v>
      </c>
      <c r="AA13" s="17">
        <v>0.10426156980375299</v>
      </c>
      <c r="AB13" s="17">
        <v>0.182038848335911</v>
      </c>
      <c r="AC13" s="17">
        <v>0.23869644251818301</v>
      </c>
      <c r="AD13" s="17">
        <v>0.20134896853335801</v>
      </c>
      <c r="AE13" s="17"/>
      <c r="AF13" s="17" t="s">
        <v>77</v>
      </c>
      <c r="AG13" s="17">
        <v>0.182526839120427</v>
      </c>
      <c r="AH13" s="17">
        <v>0.12488901105227999</v>
      </c>
      <c r="AI13" s="17"/>
      <c r="AJ13" s="17">
        <v>0.14704762251006101</v>
      </c>
      <c r="AK13" s="17">
        <v>0.12742055672136901</v>
      </c>
      <c r="AL13" s="17">
        <v>7.8004865646723306E-2</v>
      </c>
      <c r="AM13" s="17"/>
      <c r="AN13" s="17">
        <v>0.12980753094077399</v>
      </c>
      <c r="AO13" s="17">
        <v>0.183890371943111</v>
      </c>
      <c r="AP13" s="17">
        <v>0.214775759942997</v>
      </c>
      <c r="AQ13" s="17">
        <v>6.23102398952066E-2</v>
      </c>
      <c r="AR13" s="17"/>
      <c r="AS13" s="17">
        <v>9.0345271730554205E-2</v>
      </c>
      <c r="AT13" s="17">
        <v>0.18680532883461101</v>
      </c>
    </row>
    <row r="14" spans="2:46" x14ac:dyDescent="0.5">
      <c r="B14" s="18" t="s">
        <v>92</v>
      </c>
      <c r="C14" s="17">
        <v>1.11206575182727E-2</v>
      </c>
      <c r="D14" s="17">
        <v>1.3928661678338301E-2</v>
      </c>
      <c r="E14" s="17">
        <v>8.4836609095719894E-3</v>
      </c>
      <c r="F14" s="17"/>
      <c r="G14" s="17">
        <v>8.5164859763588001E-3</v>
      </c>
      <c r="H14" s="17">
        <v>6.2136749307944101E-3</v>
      </c>
      <c r="I14" s="17">
        <v>5.0455900481035697E-3</v>
      </c>
      <c r="J14" s="17">
        <v>9.9749886296453694E-3</v>
      </c>
      <c r="K14" s="17">
        <v>0</v>
      </c>
      <c r="L14" s="17">
        <v>1.3569601845056799E-2</v>
      </c>
      <c r="M14" s="17">
        <v>2.32484327641551E-2</v>
      </c>
      <c r="N14" s="17">
        <v>3.5722487653509098E-2</v>
      </c>
      <c r="O14" s="17">
        <v>1.9255054071375101E-2</v>
      </c>
      <c r="P14" s="17">
        <v>1.6046274872828899E-2</v>
      </c>
      <c r="Q14" s="17">
        <v>0</v>
      </c>
      <c r="R14" s="17">
        <v>0</v>
      </c>
      <c r="S14" s="17"/>
      <c r="T14" s="17">
        <v>1.57026447387519E-3</v>
      </c>
      <c r="U14" s="17">
        <v>1.43476873748072E-2</v>
      </c>
      <c r="V14" s="17">
        <v>3.5565447397558599E-3</v>
      </c>
      <c r="W14" s="17">
        <v>2.4900876636598498E-2</v>
      </c>
      <c r="X14" s="17"/>
      <c r="Y14" s="17">
        <v>1.9047064719082601E-2</v>
      </c>
      <c r="Z14" s="17">
        <v>1.5445051308635299E-2</v>
      </c>
      <c r="AA14" s="17">
        <v>1.15699573790869E-2</v>
      </c>
      <c r="AB14" s="17">
        <v>6.0227867909395999E-3</v>
      </c>
      <c r="AC14" s="17">
        <v>5.8771172273900003E-3</v>
      </c>
      <c r="AD14" s="17">
        <v>0</v>
      </c>
      <c r="AE14" s="17"/>
      <c r="AF14" s="17" t="s">
        <v>77</v>
      </c>
      <c r="AG14" s="17">
        <v>1.4231797011492801E-2</v>
      </c>
      <c r="AH14" s="17">
        <v>1.0926090822764901E-2</v>
      </c>
      <c r="AI14" s="17"/>
      <c r="AJ14" s="17">
        <v>5.8694989831670598E-3</v>
      </c>
      <c r="AK14" s="17">
        <v>9.7136074996864302E-3</v>
      </c>
      <c r="AL14" s="17">
        <v>2.6917267137062498E-2</v>
      </c>
      <c r="AM14" s="17"/>
      <c r="AN14" s="17">
        <v>5.1455981334596499E-3</v>
      </c>
      <c r="AO14" s="17">
        <v>6.2768033696631196E-3</v>
      </c>
      <c r="AP14" s="17">
        <v>0</v>
      </c>
      <c r="AQ14" s="17">
        <v>2.5057869798635501E-2</v>
      </c>
      <c r="AR14" s="17"/>
      <c r="AS14" s="17">
        <v>8.5975967376002195E-3</v>
      </c>
      <c r="AT14" s="17">
        <v>1.13212530779994E-2</v>
      </c>
    </row>
    <row r="15" spans="2:46" x14ac:dyDescent="0.5">
      <c r="B15" s="18" t="s">
        <v>93</v>
      </c>
      <c r="C15" s="21">
        <v>0.37410983697086703</v>
      </c>
      <c r="D15" s="21">
        <v>0.36856393158247602</v>
      </c>
      <c r="E15" s="21">
        <v>0.37769375464127702</v>
      </c>
      <c r="F15" s="21"/>
      <c r="G15" s="21">
        <v>0.39827403005374201</v>
      </c>
      <c r="H15" s="21">
        <v>0.41827269345440798</v>
      </c>
      <c r="I15" s="21">
        <v>0.36041647840666202</v>
      </c>
      <c r="J15" s="21">
        <v>0.350726091354648</v>
      </c>
      <c r="K15" s="21">
        <v>0.399898620185418</v>
      </c>
      <c r="L15" s="21">
        <v>0.35230204452465003</v>
      </c>
      <c r="M15" s="21">
        <v>0.33946063117235198</v>
      </c>
      <c r="N15" s="21">
        <v>0.37111877743839</v>
      </c>
      <c r="O15" s="21">
        <v>0.39716969437427602</v>
      </c>
      <c r="P15" s="21">
        <v>0.30103359341424901</v>
      </c>
      <c r="Q15" s="21">
        <v>0.41516945854654602</v>
      </c>
      <c r="R15" s="21">
        <v>0.31193215727385798</v>
      </c>
      <c r="S15" s="21"/>
      <c r="T15" s="21">
        <v>0.32241393648126598</v>
      </c>
      <c r="U15" s="21">
        <v>0.37513085420894798</v>
      </c>
      <c r="V15" s="21">
        <v>0.413228238595991</v>
      </c>
      <c r="W15" s="21">
        <v>0.38726937708007902</v>
      </c>
      <c r="X15" s="21"/>
      <c r="Y15" s="21">
        <v>0.57513790179183499</v>
      </c>
      <c r="Z15" s="21">
        <v>0.47636477565733398</v>
      </c>
      <c r="AA15" s="21">
        <v>0.36240671954555798</v>
      </c>
      <c r="AB15" s="21">
        <v>0.27776817465702802</v>
      </c>
      <c r="AC15" s="21">
        <v>0.19248122766831599</v>
      </c>
      <c r="AD15" s="21">
        <v>0.22356024956946999</v>
      </c>
      <c r="AE15" s="21"/>
      <c r="AF15" s="21" t="s">
        <v>77</v>
      </c>
      <c r="AG15" s="21">
        <v>0.167921524926753</v>
      </c>
      <c r="AH15" s="21">
        <v>0.38700459100364798</v>
      </c>
      <c r="AI15" s="21"/>
      <c r="AJ15" s="21">
        <v>0.347458389162839</v>
      </c>
      <c r="AK15" s="21">
        <v>0.35572285377928597</v>
      </c>
      <c r="AL15" s="21">
        <v>0.46607645237824602</v>
      </c>
      <c r="AM15" s="21"/>
      <c r="AN15" s="21">
        <v>0.34430283151986701</v>
      </c>
      <c r="AO15" s="21">
        <v>0.28674167097900199</v>
      </c>
      <c r="AP15" s="21">
        <v>0.237436412876874</v>
      </c>
      <c r="AQ15" s="21">
        <v>0.51588026712216195</v>
      </c>
      <c r="AR15" s="21"/>
      <c r="AS15" s="21">
        <v>0.35549654842342499</v>
      </c>
      <c r="AT15" s="21">
        <v>0.29812903645632399</v>
      </c>
    </row>
    <row r="16" spans="2:46" x14ac:dyDescent="0.5">
      <c r="B16" s="18" t="s">
        <v>94</v>
      </c>
      <c r="C16" s="21">
        <v>0.39560745227020799</v>
      </c>
      <c r="D16" s="21">
        <v>0.39413567270410399</v>
      </c>
      <c r="E16" s="21">
        <v>0.398858073169442</v>
      </c>
      <c r="F16" s="21"/>
      <c r="G16" s="21">
        <v>0.374333802820349</v>
      </c>
      <c r="H16" s="21">
        <v>0.39056968304797202</v>
      </c>
      <c r="I16" s="21">
        <v>0.43211589570854902</v>
      </c>
      <c r="J16" s="21">
        <v>0.396349129009128</v>
      </c>
      <c r="K16" s="21">
        <v>0.37214461039020602</v>
      </c>
      <c r="L16" s="21">
        <v>0.39580321947817498</v>
      </c>
      <c r="M16" s="21">
        <v>0.43464985988346599</v>
      </c>
      <c r="N16" s="21">
        <v>0.37236660401898902</v>
      </c>
      <c r="O16" s="21">
        <v>0.372361694814693</v>
      </c>
      <c r="P16" s="21">
        <v>0.47181980906176102</v>
      </c>
      <c r="Q16" s="21">
        <v>0.30910265269392501</v>
      </c>
      <c r="R16" s="21">
        <v>0.427670997286068</v>
      </c>
      <c r="S16" s="21"/>
      <c r="T16" s="21">
        <v>0.480003800716644</v>
      </c>
      <c r="U16" s="21">
        <v>0.39866398704758998</v>
      </c>
      <c r="V16" s="21">
        <v>0.35480082292196002</v>
      </c>
      <c r="W16" s="21">
        <v>0.34412677240210299</v>
      </c>
      <c r="X16" s="21"/>
      <c r="Y16" s="21">
        <v>0.18020287041657301</v>
      </c>
      <c r="Z16" s="21">
        <v>0.28999124297324202</v>
      </c>
      <c r="AA16" s="21">
        <v>0.39924590490747902</v>
      </c>
      <c r="AB16" s="21">
        <v>0.48623441061485301</v>
      </c>
      <c r="AC16" s="21">
        <v>0.62422375967198096</v>
      </c>
      <c r="AD16" s="21">
        <v>0.534361532556478</v>
      </c>
      <c r="AE16" s="21"/>
      <c r="AF16" s="21" t="s">
        <v>77</v>
      </c>
      <c r="AG16" s="21">
        <v>0.50960098457880998</v>
      </c>
      <c r="AH16" s="21">
        <v>0.38847844216350103</v>
      </c>
      <c r="AI16" s="21"/>
      <c r="AJ16" s="21">
        <v>0.445102303533916</v>
      </c>
      <c r="AK16" s="21">
        <v>0.38006139362576502</v>
      </c>
      <c r="AL16" s="21">
        <v>0.27692744153536297</v>
      </c>
      <c r="AM16" s="21"/>
      <c r="AN16" s="21">
        <v>0.42672890934397101</v>
      </c>
      <c r="AO16" s="21">
        <v>0.48322787983974103</v>
      </c>
      <c r="AP16" s="21">
        <v>0.56971940694234602</v>
      </c>
      <c r="AQ16" s="21">
        <v>0.24052769791789</v>
      </c>
      <c r="AR16" s="21"/>
      <c r="AS16" s="21">
        <v>0.462823040705786</v>
      </c>
      <c r="AT16" s="21">
        <v>0.52965661861672497</v>
      </c>
    </row>
    <row r="17" spans="2:46" x14ac:dyDescent="0.5">
      <c r="B17" s="18" t="s">
        <v>95</v>
      </c>
      <c r="C17" s="22">
        <v>-2.1497615299341299E-2</v>
      </c>
      <c r="D17" s="22">
        <v>-2.5571741121627599E-2</v>
      </c>
      <c r="E17" s="22">
        <v>-2.1164318528164701E-2</v>
      </c>
      <c r="F17" s="22"/>
      <c r="G17" s="22">
        <v>2.39402272333928E-2</v>
      </c>
      <c r="H17" s="22">
        <v>2.7703010406435798E-2</v>
      </c>
      <c r="I17" s="22">
        <v>-7.1699417301886295E-2</v>
      </c>
      <c r="J17" s="22">
        <v>-4.5623037654479802E-2</v>
      </c>
      <c r="K17" s="22">
        <v>2.7754009795211101E-2</v>
      </c>
      <c r="L17" s="22">
        <v>-4.3501174953525797E-2</v>
      </c>
      <c r="M17" s="22">
        <v>-9.5189228711114099E-2</v>
      </c>
      <c r="N17" s="22">
        <v>-1.2478265805993E-3</v>
      </c>
      <c r="O17" s="22">
        <v>2.4807999559582301E-2</v>
      </c>
      <c r="P17" s="22">
        <v>-0.17078621564751201</v>
      </c>
      <c r="Q17" s="22">
        <v>0.106066805852621</v>
      </c>
      <c r="R17" s="22">
        <v>-0.11573884001221001</v>
      </c>
      <c r="S17" s="22"/>
      <c r="T17" s="22">
        <v>-0.15758986423537699</v>
      </c>
      <c r="U17" s="22">
        <v>-2.3533132838641901E-2</v>
      </c>
      <c r="V17" s="22">
        <v>5.84274156740303E-2</v>
      </c>
      <c r="W17" s="22">
        <v>4.3142604677975503E-2</v>
      </c>
      <c r="X17" s="22"/>
      <c r="Y17" s="22">
        <v>0.39493503137526298</v>
      </c>
      <c r="Z17" s="22">
        <v>0.18637353268409201</v>
      </c>
      <c r="AA17" s="22">
        <v>-3.6839185361920698E-2</v>
      </c>
      <c r="AB17" s="22">
        <v>-0.20846623595782601</v>
      </c>
      <c r="AC17" s="22">
        <v>-0.43174253200366403</v>
      </c>
      <c r="AD17" s="22">
        <v>-0.31080128298700799</v>
      </c>
      <c r="AE17" s="22"/>
      <c r="AF17" s="22" t="s">
        <v>77</v>
      </c>
      <c r="AG17" s="22">
        <v>-0.34167945965205698</v>
      </c>
      <c r="AH17" s="22">
        <v>-1.47385115985221E-3</v>
      </c>
      <c r="AI17" s="22"/>
      <c r="AJ17" s="22">
        <v>-9.7643914371076806E-2</v>
      </c>
      <c r="AK17" s="22">
        <v>-2.43385398464788E-2</v>
      </c>
      <c r="AL17" s="22">
        <v>0.18914901084288399</v>
      </c>
      <c r="AM17" s="22"/>
      <c r="AN17" s="22">
        <v>-8.2426077824104299E-2</v>
      </c>
      <c r="AO17" s="22">
        <v>-0.196486208860739</v>
      </c>
      <c r="AP17" s="22">
        <v>-0.33228299406547301</v>
      </c>
      <c r="AQ17" s="22">
        <v>0.27535256920427198</v>
      </c>
      <c r="AR17" s="22"/>
      <c r="AS17" s="22">
        <v>-0.10732649228236001</v>
      </c>
      <c r="AT17" s="22">
        <v>-0.23152758216040101</v>
      </c>
    </row>
    <row r="18" spans="2:46" x14ac:dyDescent="0.5">
      <c r="B18" s="16" t="s">
        <v>97</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87</v>
      </c>
      <c r="C9" s="17">
        <v>0.121665170115088</v>
      </c>
      <c r="D9" s="17">
        <v>9.7785343685215395E-2</v>
      </c>
      <c r="E9" s="17">
        <v>0.144718365092255</v>
      </c>
      <c r="F9" s="17"/>
      <c r="G9" s="17">
        <v>0.133500755769632</v>
      </c>
      <c r="H9" s="17">
        <v>0.133842654617392</v>
      </c>
      <c r="I9" s="17">
        <v>0.142284782694167</v>
      </c>
      <c r="J9" s="17">
        <v>8.5727530158549295E-2</v>
      </c>
      <c r="K9" s="17">
        <v>0.13079614067486001</v>
      </c>
      <c r="L9" s="17">
        <v>9.02910875664968E-2</v>
      </c>
      <c r="M9" s="17">
        <v>0.12654810609410799</v>
      </c>
      <c r="N9" s="17">
        <v>5.9249222468363297E-2</v>
      </c>
      <c r="O9" s="17">
        <v>0.115272713764499</v>
      </c>
      <c r="P9" s="17">
        <v>0.11328261503299</v>
      </c>
      <c r="Q9" s="17">
        <v>0.19091510193345601</v>
      </c>
      <c r="R9" s="17">
        <v>0.12577901422270399</v>
      </c>
      <c r="S9" s="17"/>
      <c r="T9" s="17">
        <v>9.5599077282182796E-2</v>
      </c>
      <c r="U9" s="17">
        <v>0.11336096312508</v>
      </c>
      <c r="V9" s="17">
        <v>0.124567203224674</v>
      </c>
      <c r="W9" s="17">
        <v>0.15298049573085601</v>
      </c>
      <c r="X9" s="17"/>
      <c r="Y9" s="17">
        <v>8.6971331500646301E-2</v>
      </c>
      <c r="Z9" s="17">
        <v>0.121633771653008</v>
      </c>
      <c r="AA9" s="17">
        <v>0.15458580794879001</v>
      </c>
      <c r="AB9" s="17">
        <v>0.13872937044575401</v>
      </c>
      <c r="AC9" s="17">
        <v>0.113783354596415</v>
      </c>
      <c r="AD9" s="17">
        <v>4.9474417587511803E-2</v>
      </c>
      <c r="AE9" s="17"/>
      <c r="AF9" s="17" t="s">
        <v>77</v>
      </c>
      <c r="AG9" s="17">
        <v>5.0924334296770901E-2</v>
      </c>
      <c r="AH9" s="17">
        <v>0.12608921175405099</v>
      </c>
      <c r="AI9" s="17"/>
      <c r="AJ9" s="17">
        <v>0.11764075476243201</v>
      </c>
      <c r="AK9" s="17">
        <v>0.12777531001995199</v>
      </c>
      <c r="AL9" s="17">
        <v>0.12623293096160301</v>
      </c>
      <c r="AM9" s="17"/>
      <c r="AN9" s="17">
        <v>0.125776190178086</v>
      </c>
      <c r="AO9" s="17">
        <v>0.12833889258434</v>
      </c>
      <c r="AP9" s="17">
        <v>0.116084958091437</v>
      </c>
      <c r="AQ9" s="17">
        <v>0.113012963059602</v>
      </c>
      <c r="AR9" s="17"/>
      <c r="AS9" s="17">
        <v>0.117411537659114</v>
      </c>
      <c r="AT9" s="17">
        <v>0.191060482832035</v>
      </c>
    </row>
    <row r="10" spans="2:46" x14ac:dyDescent="0.5">
      <c r="B10" s="18" t="s">
        <v>88</v>
      </c>
      <c r="C10" s="17">
        <v>0.27496590236261997</v>
      </c>
      <c r="D10" s="17">
        <v>0.24704162818205899</v>
      </c>
      <c r="E10" s="17">
        <v>0.30293167751654498</v>
      </c>
      <c r="F10" s="17"/>
      <c r="G10" s="17">
        <v>0.25378722684744498</v>
      </c>
      <c r="H10" s="17">
        <v>0.28243477187581301</v>
      </c>
      <c r="I10" s="17">
        <v>0.33204512116948998</v>
      </c>
      <c r="J10" s="17">
        <v>0.31508219838391699</v>
      </c>
      <c r="K10" s="17">
        <v>0.31910535429192499</v>
      </c>
      <c r="L10" s="17">
        <v>0.24390615897357501</v>
      </c>
      <c r="M10" s="17">
        <v>0.233870629469771</v>
      </c>
      <c r="N10" s="17">
        <v>0.24270260256045201</v>
      </c>
      <c r="O10" s="17">
        <v>0.293168773141459</v>
      </c>
      <c r="P10" s="17">
        <v>0.26095763678925399</v>
      </c>
      <c r="Q10" s="17">
        <v>0.25222112975709099</v>
      </c>
      <c r="R10" s="17">
        <v>0.23697377983727699</v>
      </c>
      <c r="S10" s="17"/>
      <c r="T10" s="17">
        <v>0.25253850461754701</v>
      </c>
      <c r="U10" s="17">
        <v>0.28279376073604601</v>
      </c>
      <c r="V10" s="17">
        <v>0.293074891470542</v>
      </c>
      <c r="W10" s="17">
        <v>0.274444015534694</v>
      </c>
      <c r="X10" s="17"/>
      <c r="Y10" s="17">
        <v>0.24319125268535099</v>
      </c>
      <c r="Z10" s="17">
        <v>0.29797891064022097</v>
      </c>
      <c r="AA10" s="17">
        <v>0.32865411355560697</v>
      </c>
      <c r="AB10" s="17">
        <v>0.29146670199353902</v>
      </c>
      <c r="AC10" s="17">
        <v>0.215181010366331</v>
      </c>
      <c r="AD10" s="17">
        <v>0.155995340297514</v>
      </c>
      <c r="AE10" s="17"/>
      <c r="AF10" s="17" t="s">
        <v>77</v>
      </c>
      <c r="AG10" s="17">
        <v>0.16413138676557701</v>
      </c>
      <c r="AH10" s="17">
        <v>0.28189735159365398</v>
      </c>
      <c r="AI10" s="17"/>
      <c r="AJ10" s="17">
        <v>0.294847128435757</v>
      </c>
      <c r="AK10" s="17">
        <v>0.275974915754509</v>
      </c>
      <c r="AL10" s="17">
        <v>0.21968736770205799</v>
      </c>
      <c r="AM10" s="17"/>
      <c r="AN10" s="17">
        <v>0.31003417463965499</v>
      </c>
      <c r="AO10" s="17">
        <v>0.26516609919663098</v>
      </c>
      <c r="AP10" s="17">
        <v>0.24380758927836499</v>
      </c>
      <c r="AQ10" s="17">
        <v>0.25179838782526098</v>
      </c>
      <c r="AR10" s="17"/>
      <c r="AS10" s="17">
        <v>0.25605549162153002</v>
      </c>
      <c r="AT10" s="17">
        <v>0.30269720188433202</v>
      </c>
    </row>
    <row r="11" spans="2:46" x14ac:dyDescent="0.5">
      <c r="B11" s="18" t="s">
        <v>89</v>
      </c>
      <c r="C11" s="17">
        <v>0.25560039911090499</v>
      </c>
      <c r="D11" s="17">
        <v>0.263053791024008</v>
      </c>
      <c r="E11" s="17">
        <v>0.24848635703111599</v>
      </c>
      <c r="F11" s="17"/>
      <c r="G11" s="17">
        <v>0.25520999305899</v>
      </c>
      <c r="H11" s="17">
        <v>0.277629946621404</v>
      </c>
      <c r="I11" s="17">
        <v>0.214007727200242</v>
      </c>
      <c r="J11" s="17">
        <v>0.25648068511864403</v>
      </c>
      <c r="K11" s="17">
        <v>0.20337198920638799</v>
      </c>
      <c r="L11" s="17">
        <v>0.28217537044275098</v>
      </c>
      <c r="M11" s="17">
        <v>0.23513792559619801</v>
      </c>
      <c r="N11" s="17">
        <v>0.27683641778437701</v>
      </c>
      <c r="O11" s="17">
        <v>0.240002300849365</v>
      </c>
      <c r="P11" s="17">
        <v>0.242989653836028</v>
      </c>
      <c r="Q11" s="17">
        <v>0.336775104885639</v>
      </c>
      <c r="R11" s="17">
        <v>0.294016769028138</v>
      </c>
      <c r="S11" s="17"/>
      <c r="T11" s="17">
        <v>0.242740334201234</v>
      </c>
      <c r="U11" s="17">
        <v>0.24779729953315799</v>
      </c>
      <c r="V11" s="17">
        <v>0.25979190692049797</v>
      </c>
      <c r="W11" s="17">
        <v>0.27175211520485099</v>
      </c>
      <c r="X11" s="17"/>
      <c r="Y11" s="17">
        <v>0.268744350730864</v>
      </c>
      <c r="Z11" s="17">
        <v>0.258237063684924</v>
      </c>
      <c r="AA11" s="17">
        <v>0.245354454952594</v>
      </c>
      <c r="AB11" s="17">
        <v>0.26173263340021402</v>
      </c>
      <c r="AC11" s="17">
        <v>0.24756911280211</v>
      </c>
      <c r="AD11" s="17">
        <v>0.23998210826866401</v>
      </c>
      <c r="AE11" s="17"/>
      <c r="AF11" s="17" t="s">
        <v>77</v>
      </c>
      <c r="AG11" s="17">
        <v>0.20570087720048599</v>
      </c>
      <c r="AH11" s="17">
        <v>0.25872105156210001</v>
      </c>
      <c r="AI11" s="17"/>
      <c r="AJ11" s="17">
        <v>0.24248980336170201</v>
      </c>
      <c r="AK11" s="17">
        <v>0.25698305620505302</v>
      </c>
      <c r="AL11" s="17">
        <v>0.28990582863492897</v>
      </c>
      <c r="AM11" s="17"/>
      <c r="AN11" s="17">
        <v>0.233650760145826</v>
      </c>
      <c r="AO11" s="17">
        <v>0.25240559925003497</v>
      </c>
      <c r="AP11" s="17">
        <v>0.23524395877764001</v>
      </c>
      <c r="AQ11" s="17">
        <v>0.28344040075788901</v>
      </c>
      <c r="AR11" s="17"/>
      <c r="AS11" s="17">
        <v>0.26322777855212798</v>
      </c>
      <c r="AT11" s="17">
        <v>0.221100441016923</v>
      </c>
    </row>
    <row r="12" spans="2:46" x14ac:dyDescent="0.5">
      <c r="B12" s="18" t="s">
        <v>90</v>
      </c>
      <c r="C12" s="17">
        <v>0.211456369885555</v>
      </c>
      <c r="D12" s="17">
        <v>0.227766077383841</v>
      </c>
      <c r="E12" s="17">
        <v>0.19532988506169</v>
      </c>
      <c r="F12" s="17"/>
      <c r="G12" s="17">
        <v>0.24948891811521701</v>
      </c>
      <c r="H12" s="17">
        <v>0.192418423214157</v>
      </c>
      <c r="I12" s="17">
        <v>0.17438845706383199</v>
      </c>
      <c r="J12" s="17">
        <v>0.17853186084241701</v>
      </c>
      <c r="K12" s="17">
        <v>0.18843152536903501</v>
      </c>
      <c r="L12" s="17">
        <v>0.21923728253906599</v>
      </c>
      <c r="M12" s="17">
        <v>0.237980845793553</v>
      </c>
      <c r="N12" s="17">
        <v>0.30700632016733098</v>
      </c>
      <c r="O12" s="17">
        <v>0.218866326614089</v>
      </c>
      <c r="P12" s="17">
        <v>0.22053519033425201</v>
      </c>
      <c r="Q12" s="17">
        <v>0.13302965242818199</v>
      </c>
      <c r="R12" s="17">
        <v>0.20835733988880201</v>
      </c>
      <c r="S12" s="17"/>
      <c r="T12" s="17">
        <v>0.27213411472532401</v>
      </c>
      <c r="U12" s="17">
        <v>0.19476396705201901</v>
      </c>
      <c r="V12" s="17">
        <v>0.196278688038585</v>
      </c>
      <c r="W12" s="17">
        <v>0.18154126704745199</v>
      </c>
      <c r="X12" s="17"/>
      <c r="Y12" s="17">
        <v>0.258369750203919</v>
      </c>
      <c r="Z12" s="17">
        <v>0.20706761423425599</v>
      </c>
      <c r="AA12" s="17">
        <v>0.17215636598773701</v>
      </c>
      <c r="AB12" s="17">
        <v>0.185308191003245</v>
      </c>
      <c r="AC12" s="17">
        <v>0.237048804288996</v>
      </c>
      <c r="AD12" s="17">
        <v>0.27548289276757398</v>
      </c>
      <c r="AE12" s="17"/>
      <c r="AF12" s="17" t="s">
        <v>77</v>
      </c>
      <c r="AG12" s="17">
        <v>0.261269499953104</v>
      </c>
      <c r="AH12" s="17">
        <v>0.208341120270016</v>
      </c>
      <c r="AI12" s="17"/>
      <c r="AJ12" s="17">
        <v>0.22209981527672601</v>
      </c>
      <c r="AK12" s="17">
        <v>0.22290629509554499</v>
      </c>
      <c r="AL12" s="17">
        <v>0.17042189776451899</v>
      </c>
      <c r="AM12" s="17"/>
      <c r="AN12" s="17">
        <v>0.21561320614885601</v>
      </c>
      <c r="AO12" s="17">
        <v>0.218951787994251</v>
      </c>
      <c r="AP12" s="17">
        <v>0.24538656061519901</v>
      </c>
      <c r="AQ12" s="17">
        <v>0.198736722450185</v>
      </c>
      <c r="AR12" s="17"/>
      <c r="AS12" s="17">
        <v>0.253855200260238</v>
      </c>
      <c r="AT12" s="17">
        <v>0.15524784261548899</v>
      </c>
    </row>
    <row r="13" spans="2:46" x14ac:dyDescent="0.5">
      <c r="B13" s="18" t="s">
        <v>91</v>
      </c>
      <c r="C13" s="17">
        <v>0.11242572114631399</v>
      </c>
      <c r="D13" s="17">
        <v>0.14232578924148401</v>
      </c>
      <c r="E13" s="17">
        <v>8.2692061734867095E-2</v>
      </c>
      <c r="F13" s="17"/>
      <c r="G13" s="17">
        <v>9.6509258386780802E-2</v>
      </c>
      <c r="H13" s="17">
        <v>9.1687143618547601E-2</v>
      </c>
      <c r="I13" s="17">
        <v>0.121824586002585</v>
      </c>
      <c r="J13" s="17">
        <v>0.123976869713827</v>
      </c>
      <c r="K13" s="17">
        <v>0.126825567298403</v>
      </c>
      <c r="L13" s="17">
        <v>0.124407345174159</v>
      </c>
      <c r="M13" s="17">
        <v>0.13149681851797199</v>
      </c>
      <c r="N13" s="17">
        <v>9.0490725120614707E-2</v>
      </c>
      <c r="O13" s="17">
        <v>0.109583564582503</v>
      </c>
      <c r="P13" s="17">
        <v>0.14697087016978799</v>
      </c>
      <c r="Q13" s="17">
        <v>6.7150694873541902E-2</v>
      </c>
      <c r="R13" s="17">
        <v>0.121964124569256</v>
      </c>
      <c r="S13" s="17"/>
      <c r="T13" s="17">
        <v>0.132070765392482</v>
      </c>
      <c r="U13" s="17">
        <v>0.129121982865359</v>
      </c>
      <c r="V13" s="17">
        <v>0.10971212906191501</v>
      </c>
      <c r="W13" s="17">
        <v>7.9035127259332497E-2</v>
      </c>
      <c r="X13" s="17"/>
      <c r="Y13" s="17">
        <v>0.101901805142043</v>
      </c>
      <c r="Z13" s="17">
        <v>9.1398228993842701E-2</v>
      </c>
      <c r="AA13" s="17">
        <v>7.3731939056329396E-2</v>
      </c>
      <c r="AB13" s="17">
        <v>0.104748576410077</v>
      </c>
      <c r="AC13" s="17">
        <v>0.174001768241314</v>
      </c>
      <c r="AD13" s="17">
        <v>0.262075208777862</v>
      </c>
      <c r="AE13" s="17"/>
      <c r="AF13" s="17" t="s">
        <v>77</v>
      </c>
      <c r="AG13" s="17">
        <v>0.29596476693444601</v>
      </c>
      <c r="AH13" s="17">
        <v>0.100947423335025</v>
      </c>
      <c r="AI13" s="17"/>
      <c r="AJ13" s="17">
        <v>0.110945373472183</v>
      </c>
      <c r="AK13" s="17">
        <v>0.104967374681028</v>
      </c>
      <c r="AL13" s="17">
        <v>0.124284495015095</v>
      </c>
      <c r="AM13" s="17"/>
      <c r="AN13" s="17">
        <v>0.106284371628782</v>
      </c>
      <c r="AO13" s="17">
        <v>0.12886081760508</v>
      </c>
      <c r="AP13" s="17">
        <v>0.154004704303358</v>
      </c>
      <c r="AQ13" s="17">
        <v>9.4705308514401204E-2</v>
      </c>
      <c r="AR13" s="17"/>
      <c r="AS13" s="17">
        <v>0.10085239516939</v>
      </c>
      <c r="AT13" s="17">
        <v>9.6614516662070105E-2</v>
      </c>
    </row>
    <row r="14" spans="2:46" x14ac:dyDescent="0.5">
      <c r="B14" s="18" t="s">
        <v>92</v>
      </c>
      <c r="C14" s="17">
        <v>2.3886437379517601E-2</v>
      </c>
      <c r="D14" s="17">
        <v>2.2027370483392799E-2</v>
      </c>
      <c r="E14" s="17">
        <v>2.5841653563526801E-2</v>
      </c>
      <c r="F14" s="17"/>
      <c r="G14" s="17">
        <v>1.1503847821935601E-2</v>
      </c>
      <c r="H14" s="17">
        <v>2.19870600526859E-2</v>
      </c>
      <c r="I14" s="17">
        <v>1.5449325869683001E-2</v>
      </c>
      <c r="J14" s="17">
        <v>4.0200855782645602E-2</v>
      </c>
      <c r="K14" s="17">
        <v>3.1469423159389498E-2</v>
      </c>
      <c r="L14" s="17">
        <v>3.9982755303952497E-2</v>
      </c>
      <c r="M14" s="17">
        <v>3.4965674528396599E-2</v>
      </c>
      <c r="N14" s="17">
        <v>2.3714711898862199E-2</v>
      </c>
      <c r="O14" s="17">
        <v>2.3106321048085601E-2</v>
      </c>
      <c r="P14" s="17">
        <v>1.5264033837688E-2</v>
      </c>
      <c r="Q14" s="17">
        <v>1.99083161220894E-2</v>
      </c>
      <c r="R14" s="17">
        <v>1.2908972453822999E-2</v>
      </c>
      <c r="S14" s="17"/>
      <c r="T14" s="17">
        <v>4.9172037812304399E-3</v>
      </c>
      <c r="U14" s="17">
        <v>3.2162026688338202E-2</v>
      </c>
      <c r="V14" s="17">
        <v>1.6575181283786E-2</v>
      </c>
      <c r="W14" s="17">
        <v>4.0246979222814103E-2</v>
      </c>
      <c r="X14" s="17"/>
      <c r="Y14" s="17">
        <v>4.0821509737177103E-2</v>
      </c>
      <c r="Z14" s="17">
        <v>2.3684410793748299E-2</v>
      </c>
      <c r="AA14" s="17">
        <v>2.5517318498942499E-2</v>
      </c>
      <c r="AB14" s="17">
        <v>1.8014526747169999E-2</v>
      </c>
      <c r="AC14" s="17">
        <v>1.24159497048339E-2</v>
      </c>
      <c r="AD14" s="17">
        <v>1.6990032300874199E-2</v>
      </c>
      <c r="AE14" s="17"/>
      <c r="AF14" s="17" t="s">
        <v>77</v>
      </c>
      <c r="AG14" s="17">
        <v>2.20091348496174E-2</v>
      </c>
      <c r="AH14" s="17">
        <v>2.4003841485153801E-2</v>
      </c>
      <c r="AI14" s="17"/>
      <c r="AJ14" s="17">
        <v>1.19771246911994E-2</v>
      </c>
      <c r="AK14" s="17">
        <v>1.1393048243911699E-2</v>
      </c>
      <c r="AL14" s="17">
        <v>6.9467479921796499E-2</v>
      </c>
      <c r="AM14" s="17"/>
      <c r="AN14" s="17">
        <v>8.6412972587946706E-3</v>
      </c>
      <c r="AO14" s="17">
        <v>6.2768033696631196E-3</v>
      </c>
      <c r="AP14" s="17">
        <v>5.47222893400056E-3</v>
      </c>
      <c r="AQ14" s="17">
        <v>5.8306217392662001E-2</v>
      </c>
      <c r="AR14" s="17"/>
      <c r="AS14" s="17">
        <v>8.5975967376002195E-3</v>
      </c>
      <c r="AT14" s="17">
        <v>3.3279514989150001E-2</v>
      </c>
    </row>
    <row r="15" spans="2:46" x14ac:dyDescent="0.5">
      <c r="B15" s="18" t="s">
        <v>93</v>
      </c>
      <c r="C15" s="21">
        <v>0.39663107247770801</v>
      </c>
      <c r="D15" s="21">
        <v>0.34482697186727401</v>
      </c>
      <c r="E15" s="21">
        <v>0.44765004260880098</v>
      </c>
      <c r="F15" s="21"/>
      <c r="G15" s="21">
        <v>0.38728798261707698</v>
      </c>
      <c r="H15" s="21">
        <v>0.41627742649320498</v>
      </c>
      <c r="I15" s="21">
        <v>0.47432990386365698</v>
      </c>
      <c r="J15" s="21">
        <v>0.40080972854246599</v>
      </c>
      <c r="K15" s="21">
        <v>0.449901494966784</v>
      </c>
      <c r="L15" s="21">
        <v>0.33419724654007199</v>
      </c>
      <c r="M15" s="21">
        <v>0.36041873556387899</v>
      </c>
      <c r="N15" s="21">
        <v>0.30195182502881501</v>
      </c>
      <c r="O15" s="21">
        <v>0.408441486905958</v>
      </c>
      <c r="P15" s="21">
        <v>0.37424025182224402</v>
      </c>
      <c r="Q15" s="21">
        <v>0.443136231690547</v>
      </c>
      <c r="R15" s="21">
        <v>0.36275279405998101</v>
      </c>
      <c r="S15" s="21"/>
      <c r="T15" s="21">
        <v>0.34813758189972999</v>
      </c>
      <c r="U15" s="21">
        <v>0.39615472386112599</v>
      </c>
      <c r="V15" s="21">
        <v>0.41764209469521701</v>
      </c>
      <c r="W15" s="21">
        <v>0.42742451126554998</v>
      </c>
      <c r="X15" s="21"/>
      <c r="Y15" s="21">
        <v>0.33016258418599698</v>
      </c>
      <c r="Z15" s="21">
        <v>0.41961268229322901</v>
      </c>
      <c r="AA15" s="21">
        <v>0.48323992150439699</v>
      </c>
      <c r="AB15" s="21">
        <v>0.43019607243929298</v>
      </c>
      <c r="AC15" s="21">
        <v>0.328964364962746</v>
      </c>
      <c r="AD15" s="21">
        <v>0.205469757885026</v>
      </c>
      <c r="AE15" s="21"/>
      <c r="AF15" s="21" t="s">
        <v>77</v>
      </c>
      <c r="AG15" s="21">
        <v>0.21505572106234799</v>
      </c>
      <c r="AH15" s="21">
        <v>0.407986563347705</v>
      </c>
      <c r="AI15" s="21"/>
      <c r="AJ15" s="21">
        <v>0.41248788319818902</v>
      </c>
      <c r="AK15" s="21">
        <v>0.40375022577446201</v>
      </c>
      <c r="AL15" s="21">
        <v>0.34592029866366097</v>
      </c>
      <c r="AM15" s="21"/>
      <c r="AN15" s="21">
        <v>0.43581036481774199</v>
      </c>
      <c r="AO15" s="21">
        <v>0.39350499178097098</v>
      </c>
      <c r="AP15" s="21">
        <v>0.35989254736980197</v>
      </c>
      <c r="AQ15" s="21">
        <v>0.36481135088486299</v>
      </c>
      <c r="AR15" s="21"/>
      <c r="AS15" s="21">
        <v>0.37346702928064401</v>
      </c>
      <c r="AT15" s="21">
        <v>0.493757684716367</v>
      </c>
    </row>
    <row r="16" spans="2:46" x14ac:dyDescent="0.5">
      <c r="B16" s="18" t="s">
        <v>94</v>
      </c>
      <c r="C16" s="21">
        <v>0.32388209103186899</v>
      </c>
      <c r="D16" s="21">
        <v>0.37009186662532501</v>
      </c>
      <c r="E16" s="21">
        <v>0.27802194679655701</v>
      </c>
      <c r="F16" s="21"/>
      <c r="G16" s="21">
        <v>0.34599817650199799</v>
      </c>
      <c r="H16" s="21">
        <v>0.28410556683270499</v>
      </c>
      <c r="I16" s="21">
        <v>0.29621304306641799</v>
      </c>
      <c r="J16" s="21">
        <v>0.302508730556244</v>
      </c>
      <c r="K16" s="21">
        <v>0.31525709266743901</v>
      </c>
      <c r="L16" s="21">
        <v>0.34364462771322501</v>
      </c>
      <c r="M16" s="21">
        <v>0.36947766431152601</v>
      </c>
      <c r="N16" s="21">
        <v>0.39749704528794599</v>
      </c>
      <c r="O16" s="21">
        <v>0.32844989119659201</v>
      </c>
      <c r="P16" s="21">
        <v>0.36750606050404</v>
      </c>
      <c r="Q16" s="21">
        <v>0.20018034730172399</v>
      </c>
      <c r="R16" s="21">
        <v>0.33032146445805799</v>
      </c>
      <c r="S16" s="21"/>
      <c r="T16" s="21">
        <v>0.40420488011780498</v>
      </c>
      <c r="U16" s="21">
        <v>0.32388594991737801</v>
      </c>
      <c r="V16" s="21">
        <v>0.30599081710050002</v>
      </c>
      <c r="W16" s="21">
        <v>0.26057639430678498</v>
      </c>
      <c r="X16" s="21"/>
      <c r="Y16" s="21">
        <v>0.360271555345962</v>
      </c>
      <c r="Z16" s="21">
        <v>0.29846584322809799</v>
      </c>
      <c r="AA16" s="21">
        <v>0.245888305044067</v>
      </c>
      <c r="AB16" s="21">
        <v>0.29005676741332298</v>
      </c>
      <c r="AC16" s="21">
        <v>0.41105057253031002</v>
      </c>
      <c r="AD16" s="21">
        <v>0.53755810154543604</v>
      </c>
      <c r="AE16" s="21"/>
      <c r="AF16" s="21" t="s">
        <v>77</v>
      </c>
      <c r="AG16" s="21">
        <v>0.55723426688754896</v>
      </c>
      <c r="AH16" s="21">
        <v>0.30928854360504099</v>
      </c>
      <c r="AI16" s="21"/>
      <c r="AJ16" s="21">
        <v>0.33304518874890998</v>
      </c>
      <c r="AK16" s="21">
        <v>0.32787366977657401</v>
      </c>
      <c r="AL16" s="21">
        <v>0.29470639277961402</v>
      </c>
      <c r="AM16" s="21"/>
      <c r="AN16" s="21">
        <v>0.321897577777637</v>
      </c>
      <c r="AO16" s="21">
        <v>0.34781260559933103</v>
      </c>
      <c r="AP16" s="21">
        <v>0.39939126491855798</v>
      </c>
      <c r="AQ16" s="21">
        <v>0.29344203096458599</v>
      </c>
      <c r="AR16" s="21"/>
      <c r="AS16" s="21">
        <v>0.35470759542962799</v>
      </c>
      <c r="AT16" s="21">
        <v>0.25186235927756001</v>
      </c>
    </row>
    <row r="17" spans="2:46" x14ac:dyDescent="0.5">
      <c r="B17" s="18" t="s">
        <v>95</v>
      </c>
      <c r="C17" s="22">
        <v>7.2748981445838495E-2</v>
      </c>
      <c r="D17" s="22">
        <v>-2.5264894758050601E-2</v>
      </c>
      <c r="E17" s="22">
        <v>0.169628095812244</v>
      </c>
      <c r="F17" s="22"/>
      <c r="G17" s="22">
        <v>4.1289806115078903E-2</v>
      </c>
      <c r="H17" s="22">
        <v>0.13217185966049999</v>
      </c>
      <c r="I17" s="22">
        <v>0.17811686079724001</v>
      </c>
      <c r="J17" s="22">
        <v>9.8300997986222605E-2</v>
      </c>
      <c r="K17" s="22">
        <v>0.13464440229934599</v>
      </c>
      <c r="L17" s="22">
        <v>-9.4473811731529099E-3</v>
      </c>
      <c r="M17" s="22">
        <v>-9.0589287476463606E-3</v>
      </c>
      <c r="N17" s="22">
        <v>-9.5545220259130495E-2</v>
      </c>
      <c r="O17" s="22">
        <v>7.9991595709365398E-2</v>
      </c>
      <c r="P17" s="22">
        <v>6.7341913182043496E-3</v>
      </c>
      <c r="Q17" s="22">
        <v>0.24295588438882301</v>
      </c>
      <c r="R17" s="22">
        <v>3.2431329601922597E-2</v>
      </c>
      <c r="S17" s="22"/>
      <c r="T17" s="22">
        <v>-5.6067298218074997E-2</v>
      </c>
      <c r="U17" s="22">
        <v>7.2268773943748602E-2</v>
      </c>
      <c r="V17" s="22">
        <v>0.111651277594717</v>
      </c>
      <c r="W17" s="22">
        <v>0.166848116958766</v>
      </c>
      <c r="X17" s="22"/>
      <c r="Y17" s="22">
        <v>-3.0108971159965199E-2</v>
      </c>
      <c r="Z17" s="22">
        <v>0.121146839065131</v>
      </c>
      <c r="AA17" s="22">
        <v>0.23735161646033001</v>
      </c>
      <c r="AB17" s="22">
        <v>0.14013930502597099</v>
      </c>
      <c r="AC17" s="22">
        <v>-8.2086207567563907E-2</v>
      </c>
      <c r="AD17" s="22">
        <v>-0.33208834366040901</v>
      </c>
      <c r="AE17" s="22"/>
      <c r="AF17" s="22" t="s">
        <v>77</v>
      </c>
      <c r="AG17" s="22">
        <v>-0.34217854582520202</v>
      </c>
      <c r="AH17" s="22">
        <v>9.8698019742663595E-2</v>
      </c>
      <c r="AI17" s="22"/>
      <c r="AJ17" s="22">
        <v>7.9442694449279094E-2</v>
      </c>
      <c r="AK17" s="22">
        <v>7.5876555997888104E-2</v>
      </c>
      <c r="AL17" s="22">
        <v>5.1213905884047103E-2</v>
      </c>
      <c r="AM17" s="22"/>
      <c r="AN17" s="22">
        <v>0.113912787040104</v>
      </c>
      <c r="AO17" s="22">
        <v>4.5692386181639399E-2</v>
      </c>
      <c r="AP17" s="22">
        <v>-3.94987175487558E-2</v>
      </c>
      <c r="AQ17" s="22">
        <v>7.13693199202768E-2</v>
      </c>
      <c r="AR17" s="22"/>
      <c r="AS17" s="22">
        <v>1.8759433851015701E-2</v>
      </c>
      <c r="AT17" s="22">
        <v>0.24189532543880801</v>
      </c>
    </row>
    <row r="18" spans="2:46" x14ac:dyDescent="0.5">
      <c r="B18" s="16" t="s">
        <v>97</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48</v>
      </c>
      <c r="C9" s="17">
        <v>0.64973654166414596</v>
      </c>
      <c r="D9" s="17">
        <v>0.68730733512942299</v>
      </c>
      <c r="E9" s="17">
        <v>0.61503880021455604</v>
      </c>
      <c r="F9" s="17"/>
      <c r="G9" s="17">
        <v>0.59828308976747901</v>
      </c>
      <c r="H9" s="17">
        <v>0.64313778486375806</v>
      </c>
      <c r="I9" s="17">
        <v>0.71909292198594499</v>
      </c>
      <c r="J9" s="17">
        <v>0.64503769410441103</v>
      </c>
      <c r="K9" s="17">
        <v>0.65813699161014905</v>
      </c>
      <c r="L9" s="17">
        <v>0.62685079627034201</v>
      </c>
      <c r="M9" s="17">
        <v>0.62678316400668299</v>
      </c>
      <c r="N9" s="17">
        <v>0.60023425072894998</v>
      </c>
      <c r="O9" s="17">
        <v>0.67238324762122503</v>
      </c>
      <c r="P9" s="17">
        <v>0.69208405240212101</v>
      </c>
      <c r="Q9" s="17">
        <v>0.61261719190770403</v>
      </c>
      <c r="R9" s="17">
        <v>0.77661285295121696</v>
      </c>
      <c r="S9" s="17"/>
      <c r="T9" s="17">
        <v>0.74258364363306395</v>
      </c>
      <c r="U9" s="17">
        <v>0.71880497175810298</v>
      </c>
      <c r="V9" s="17">
        <v>0.62690667112593101</v>
      </c>
      <c r="W9" s="17">
        <v>0.498300366624155</v>
      </c>
      <c r="X9" s="17"/>
      <c r="Y9" s="17">
        <v>0.36692331495983699</v>
      </c>
      <c r="Z9" s="17">
        <v>0.65068792841489198</v>
      </c>
      <c r="AA9" s="17">
        <v>0.69245319270180605</v>
      </c>
      <c r="AB9" s="17">
        <v>0.72998145449042695</v>
      </c>
      <c r="AC9" s="17">
        <v>0.69190971138831903</v>
      </c>
      <c r="AD9" s="17">
        <v>0.70868146038683899</v>
      </c>
      <c r="AE9" s="17"/>
      <c r="AF9" s="17">
        <v>0.70790183279473995</v>
      </c>
      <c r="AG9" s="17">
        <v>0.65868161333984898</v>
      </c>
      <c r="AH9" s="17">
        <v>0.63234735270674003</v>
      </c>
      <c r="AI9" s="17"/>
      <c r="AJ9" s="17">
        <v>0.78919259387337104</v>
      </c>
      <c r="AK9" s="17">
        <v>0.57668268794477795</v>
      </c>
      <c r="AL9" s="17">
        <v>0.51200835838189795</v>
      </c>
      <c r="AM9" s="17"/>
      <c r="AN9" s="17">
        <v>1</v>
      </c>
      <c r="AO9" s="17">
        <v>0</v>
      </c>
      <c r="AP9" s="17">
        <v>1</v>
      </c>
      <c r="AQ9" s="17">
        <v>0</v>
      </c>
      <c r="AR9" s="17"/>
      <c r="AS9" s="17">
        <v>0.73014845584177901</v>
      </c>
      <c r="AT9" s="17">
        <v>0.69030922860227695</v>
      </c>
    </row>
    <row r="10" spans="2:46" x14ac:dyDescent="0.5">
      <c r="B10" s="18" t="s">
        <v>49</v>
      </c>
      <c r="C10" s="17">
        <v>0.236959652240364</v>
      </c>
      <c r="D10" s="17">
        <v>0.30025626194125998</v>
      </c>
      <c r="E10" s="17">
        <v>0.17667942724007701</v>
      </c>
      <c r="F10" s="17"/>
      <c r="G10" s="17">
        <v>0.248962507798519</v>
      </c>
      <c r="H10" s="17">
        <v>0.27090433225165</v>
      </c>
      <c r="I10" s="17">
        <v>0.23433034237991801</v>
      </c>
      <c r="J10" s="17">
        <v>0.228337589791442</v>
      </c>
      <c r="K10" s="17">
        <v>0.203841257472542</v>
      </c>
      <c r="L10" s="17">
        <v>0.25276357141199202</v>
      </c>
      <c r="M10" s="17">
        <v>0.25246701199173799</v>
      </c>
      <c r="N10" s="17">
        <v>0.22107991098534899</v>
      </c>
      <c r="O10" s="17">
        <v>0.24273559896897301</v>
      </c>
      <c r="P10" s="17">
        <v>0.21469747141293199</v>
      </c>
      <c r="Q10" s="17">
        <v>0.19272580683929799</v>
      </c>
      <c r="R10" s="17">
        <v>0.19567034679495701</v>
      </c>
      <c r="S10" s="17"/>
      <c r="T10" s="17">
        <v>0.31873762158513202</v>
      </c>
      <c r="U10" s="17">
        <v>0.22202116616376699</v>
      </c>
      <c r="V10" s="17">
        <v>0.23895062653660101</v>
      </c>
      <c r="W10" s="17">
        <v>0.16408816342917701</v>
      </c>
      <c r="X10" s="17"/>
      <c r="Y10" s="17">
        <v>0.13720176906794199</v>
      </c>
      <c r="Z10" s="17">
        <v>0.185701549210986</v>
      </c>
      <c r="AA10" s="17">
        <v>0.19479304569258199</v>
      </c>
      <c r="AB10" s="17">
        <v>0.28175147105493697</v>
      </c>
      <c r="AC10" s="17">
        <v>0.33128594293147701</v>
      </c>
      <c r="AD10" s="17">
        <v>0.27986869383084201</v>
      </c>
      <c r="AE10" s="17"/>
      <c r="AF10" s="17">
        <v>0.26324132629701602</v>
      </c>
      <c r="AG10" s="17">
        <v>0.40229136927368098</v>
      </c>
      <c r="AH10" s="17">
        <v>0.21901557393684601</v>
      </c>
      <c r="AI10" s="17"/>
      <c r="AJ10" s="17">
        <v>0.27659454580148302</v>
      </c>
      <c r="AK10" s="17">
        <v>0.218310783442205</v>
      </c>
      <c r="AL10" s="17">
        <v>0.196807660015244</v>
      </c>
      <c r="AM10" s="17"/>
      <c r="AN10" s="17">
        <v>0</v>
      </c>
      <c r="AO10" s="17">
        <v>1</v>
      </c>
      <c r="AP10" s="17">
        <v>1</v>
      </c>
      <c r="AQ10" s="17">
        <v>0</v>
      </c>
      <c r="AR10" s="17"/>
      <c r="AS10" s="17">
        <v>0.25316219586869398</v>
      </c>
      <c r="AT10" s="17">
        <v>0.28686881664615199</v>
      </c>
    </row>
    <row r="11" spans="2:46" x14ac:dyDescent="0.5">
      <c r="B11" s="18" t="s">
        <v>102</v>
      </c>
      <c r="C11" s="17">
        <v>0.222930826110709</v>
      </c>
      <c r="D11" s="17">
        <v>0.18538465001745799</v>
      </c>
      <c r="E11" s="17">
        <v>0.25685178928935898</v>
      </c>
      <c r="F11" s="17"/>
      <c r="G11" s="17">
        <v>0.25782433981261399</v>
      </c>
      <c r="H11" s="17">
        <v>0.19112989287367399</v>
      </c>
      <c r="I11" s="17">
        <v>0.145056902722213</v>
      </c>
      <c r="J11" s="17">
        <v>0.21665312107940601</v>
      </c>
      <c r="K11" s="17">
        <v>0.21651184406119101</v>
      </c>
      <c r="L11" s="17">
        <v>0.263859638647095</v>
      </c>
      <c r="M11" s="17">
        <v>0.24617424487002501</v>
      </c>
      <c r="N11" s="17">
        <v>0.23074182012021299</v>
      </c>
      <c r="O11" s="17">
        <v>0.21748625670945601</v>
      </c>
      <c r="P11" s="17">
        <v>0.210914831189357</v>
      </c>
      <c r="Q11" s="17">
        <v>0.30074796936345199</v>
      </c>
      <c r="R11" s="17">
        <v>0.17003340446293999</v>
      </c>
      <c r="S11" s="17"/>
      <c r="T11" s="17">
        <v>0.13906018163634101</v>
      </c>
      <c r="U11" s="17">
        <v>0.164690194265909</v>
      </c>
      <c r="V11" s="17">
        <v>0.24695785722501501</v>
      </c>
      <c r="W11" s="17">
        <v>0.35329792058050502</v>
      </c>
      <c r="X11" s="17"/>
      <c r="Y11" s="17">
        <v>0.47314169144596002</v>
      </c>
      <c r="Z11" s="17">
        <v>0.216184294016912</v>
      </c>
      <c r="AA11" s="17">
        <v>0.21535456274003401</v>
      </c>
      <c r="AB11" s="17">
        <v>0.16820768621690599</v>
      </c>
      <c r="AC11" s="17">
        <v>0.16747278829707199</v>
      </c>
      <c r="AD11" s="17">
        <v>0.14994349168135401</v>
      </c>
      <c r="AE11" s="17"/>
      <c r="AF11" s="17">
        <v>0.155100110909003</v>
      </c>
      <c r="AG11" s="17">
        <v>0.14210412651343801</v>
      </c>
      <c r="AH11" s="17">
        <v>0.24761203245166899</v>
      </c>
      <c r="AI11" s="17"/>
      <c r="AJ11" s="17">
        <v>0.113875321650342</v>
      </c>
      <c r="AK11" s="17">
        <v>0.26739311621342499</v>
      </c>
      <c r="AL11" s="17">
        <v>0.336676272685272</v>
      </c>
      <c r="AM11" s="17"/>
      <c r="AN11" s="17">
        <v>0</v>
      </c>
      <c r="AO11" s="17">
        <v>0</v>
      </c>
      <c r="AP11" s="17">
        <v>0</v>
      </c>
      <c r="AQ11" s="17">
        <v>1</v>
      </c>
      <c r="AR11" s="17"/>
      <c r="AS11" s="17">
        <v>0.17912643308163301</v>
      </c>
      <c r="AT11" s="17">
        <v>0.166705423032663</v>
      </c>
    </row>
    <row r="12" spans="2:46" x14ac:dyDescent="0.5">
      <c r="B12" s="18" t="s">
        <v>92</v>
      </c>
      <c r="C12" s="17">
        <v>3.5693451267475099E-2</v>
      </c>
      <c r="D12" s="17">
        <v>2.50072117208885E-2</v>
      </c>
      <c r="E12" s="17">
        <v>4.6317971591905399E-2</v>
      </c>
      <c r="F12" s="17"/>
      <c r="G12" s="17">
        <v>4.68104471701015E-2</v>
      </c>
      <c r="H12" s="17">
        <v>4.3990994206377199E-2</v>
      </c>
      <c r="I12" s="17">
        <v>4.6417578914200598E-2</v>
      </c>
      <c r="J12" s="17">
        <v>2.9200613618697999E-2</v>
      </c>
      <c r="K12" s="17">
        <v>3.9017772362115399E-2</v>
      </c>
      <c r="L12" s="17">
        <v>2.2971247630787402E-2</v>
      </c>
      <c r="M12" s="17">
        <v>2.4380814001243301E-2</v>
      </c>
      <c r="N12" s="17">
        <v>7.2277463329062305E-2</v>
      </c>
      <c r="O12" s="17">
        <v>3.0416040562331301E-2</v>
      </c>
      <c r="P12" s="17">
        <v>2.6684397374565402E-2</v>
      </c>
      <c r="Q12" s="17">
        <v>7.9966999426662397E-3</v>
      </c>
      <c r="R12" s="17">
        <v>4.2952965322726099E-2</v>
      </c>
      <c r="S12" s="17"/>
      <c r="T12" s="17">
        <v>1.7988759815139501E-2</v>
      </c>
      <c r="U12" s="17">
        <v>3.8471055752968102E-2</v>
      </c>
      <c r="V12" s="17">
        <v>2.9348564714892701E-2</v>
      </c>
      <c r="W12" s="17">
        <v>5.8289998468060801E-2</v>
      </c>
      <c r="X12" s="17"/>
      <c r="Y12" s="17">
        <v>8.7728858156828196E-2</v>
      </c>
      <c r="Z12" s="17">
        <v>6.2350365102710699E-2</v>
      </c>
      <c r="AA12" s="17">
        <v>3.8776089288091002E-2</v>
      </c>
      <c r="AB12" s="17">
        <v>1.7024416409644499E-2</v>
      </c>
      <c r="AC12" s="17">
        <v>1.6111218537335902E-2</v>
      </c>
      <c r="AD12" s="17">
        <v>5.11230286272311E-3</v>
      </c>
      <c r="AE12" s="17"/>
      <c r="AF12" s="17">
        <v>6.4531683791204403E-3</v>
      </c>
      <c r="AG12" s="17">
        <v>1.55011049486361E-2</v>
      </c>
      <c r="AH12" s="17">
        <v>4.5416754049400002E-2</v>
      </c>
      <c r="AI12" s="17"/>
      <c r="AJ12" s="17">
        <v>2.5387067552250401E-2</v>
      </c>
      <c r="AK12" s="17">
        <v>3.9923323747541303E-2</v>
      </c>
      <c r="AL12" s="17">
        <v>4.6429742875803898E-2</v>
      </c>
      <c r="AM12" s="17"/>
      <c r="AN12" s="17">
        <v>0</v>
      </c>
      <c r="AO12" s="17">
        <v>0</v>
      </c>
      <c r="AP12" s="17">
        <v>0</v>
      </c>
      <c r="AQ12" s="17">
        <v>0</v>
      </c>
      <c r="AR12" s="17"/>
      <c r="AS12" s="17">
        <v>2.0079104613058101E-2</v>
      </c>
      <c r="AT12" s="17">
        <v>6.6384147989128998E-3</v>
      </c>
    </row>
    <row r="13" spans="2:46" x14ac:dyDescent="0.5">
      <c r="B13" s="18" t="s">
        <v>103</v>
      </c>
      <c r="C13" s="19">
        <v>1.27914846880235E-2</v>
      </c>
      <c r="D13" s="19">
        <v>1.01590713120642E-2</v>
      </c>
      <c r="E13" s="19">
        <v>1.54323356676964E-2</v>
      </c>
      <c r="F13" s="19"/>
      <c r="G13" s="19">
        <v>9.5393162091866705E-3</v>
      </c>
      <c r="H13" s="19">
        <v>9.9150520909070897E-3</v>
      </c>
      <c r="I13" s="19">
        <v>2.37612577412292E-2</v>
      </c>
      <c r="J13" s="19">
        <v>2.5213707407533099E-2</v>
      </c>
      <c r="K13" s="19">
        <v>0</v>
      </c>
      <c r="L13" s="19">
        <v>7.4441570641237201E-3</v>
      </c>
      <c r="M13" s="19">
        <v>4.1687440355873996E-3</v>
      </c>
      <c r="N13" s="19">
        <v>2.47417067231765E-2</v>
      </c>
      <c r="O13" s="19">
        <v>1.42793013369093E-2</v>
      </c>
      <c r="P13" s="19">
        <v>7.15734654118012E-3</v>
      </c>
      <c r="Q13" s="19">
        <v>2.3052391737019201E-2</v>
      </c>
      <c r="R13" s="19">
        <v>2.11647249852264E-2</v>
      </c>
      <c r="S13" s="19"/>
      <c r="T13" s="19">
        <v>1.3969326879686E-2</v>
      </c>
      <c r="U13" s="19">
        <v>9.0222120305312997E-3</v>
      </c>
      <c r="V13" s="19">
        <v>1.3746571708016001E-2</v>
      </c>
      <c r="W13" s="19">
        <v>1.3657824957484299E-2</v>
      </c>
      <c r="X13" s="19"/>
      <c r="Y13" s="19">
        <v>2.3743925069968298E-3</v>
      </c>
      <c r="Z13" s="19">
        <v>2.2021736631635501E-3</v>
      </c>
      <c r="AA13" s="19">
        <v>3.8677410205186298E-3</v>
      </c>
      <c r="AB13" s="19">
        <v>1.8978017796219E-3</v>
      </c>
      <c r="AC13" s="19">
        <v>1.8894273635100298E-2</v>
      </c>
      <c r="AD13" s="19">
        <v>4.03858691462003E-2</v>
      </c>
      <c r="AE13" s="19"/>
      <c r="AF13" s="19">
        <v>3.2224101440108101E-2</v>
      </c>
      <c r="AG13" s="19">
        <v>4.7718193892993699E-2</v>
      </c>
      <c r="AH13" s="19">
        <v>4.98450258932958E-3</v>
      </c>
      <c r="AI13" s="19"/>
      <c r="AJ13" s="19">
        <v>4.1198061484349797E-3</v>
      </c>
      <c r="AK13" s="19">
        <v>1.4650724771261701E-2</v>
      </c>
      <c r="AL13" s="19">
        <v>2.26355636532471E-2</v>
      </c>
      <c r="AM13" s="19"/>
      <c r="AN13" s="19">
        <v>9.3696748321167606E-3</v>
      </c>
      <c r="AO13" s="19">
        <v>1.48430421215779E-2</v>
      </c>
      <c r="AP13" s="19">
        <v>2.10104171306772E-3</v>
      </c>
      <c r="AQ13" s="19">
        <v>0</v>
      </c>
      <c r="AR13" s="19"/>
      <c r="AS13" s="19">
        <v>6.1456975045150698E-3</v>
      </c>
      <c r="AT13" s="19">
        <v>1.90329023494119E-2</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28.7" x14ac:dyDescent="0.5">
      <c r="B9" s="18" t="s">
        <v>105</v>
      </c>
      <c r="C9" s="17">
        <v>0.32295497600448297</v>
      </c>
      <c r="D9" s="17">
        <v>0.37083228826825798</v>
      </c>
      <c r="E9" s="17">
        <v>0.27820891434423201</v>
      </c>
      <c r="F9" s="17"/>
      <c r="G9" s="17">
        <v>0.34508299912357898</v>
      </c>
      <c r="H9" s="17">
        <v>0.31828243996745098</v>
      </c>
      <c r="I9" s="17">
        <v>0.33420796637825301</v>
      </c>
      <c r="J9" s="17">
        <v>0.32965362679278998</v>
      </c>
      <c r="K9" s="17">
        <v>0.28389649408183898</v>
      </c>
      <c r="L9" s="17">
        <v>0.26146411676839798</v>
      </c>
      <c r="M9" s="17">
        <v>0.35329000653519999</v>
      </c>
      <c r="N9" s="17">
        <v>0.26432742607948201</v>
      </c>
      <c r="O9" s="17">
        <v>0.36901636461074899</v>
      </c>
      <c r="P9" s="17">
        <v>0.34671390024316701</v>
      </c>
      <c r="Q9" s="17">
        <v>0.28472107807067498</v>
      </c>
      <c r="R9" s="17">
        <v>0.28626016689843298</v>
      </c>
      <c r="S9" s="17"/>
      <c r="T9" s="17">
        <v>0.410966840194531</v>
      </c>
      <c r="U9" s="17">
        <v>0.32499658420329602</v>
      </c>
      <c r="V9" s="17">
        <v>0.299690197197582</v>
      </c>
      <c r="W9" s="17">
        <v>0.248369167727236</v>
      </c>
      <c r="X9" s="17"/>
      <c r="Y9" s="17">
        <v>0.159752209967953</v>
      </c>
      <c r="Z9" s="17">
        <v>0.27816900411874601</v>
      </c>
      <c r="AA9" s="17">
        <v>0.39175583100278899</v>
      </c>
      <c r="AB9" s="17">
        <v>0.38984052903272898</v>
      </c>
      <c r="AC9" s="17">
        <v>0.39950317789997303</v>
      </c>
      <c r="AD9" s="17">
        <v>0.30630120312581799</v>
      </c>
      <c r="AE9" s="17"/>
      <c r="AF9" s="17">
        <v>0.29992268343003298</v>
      </c>
      <c r="AG9" s="17">
        <v>0.43407834621838898</v>
      </c>
      <c r="AH9" s="17">
        <v>0.32266971688161999</v>
      </c>
      <c r="AI9" s="17"/>
      <c r="AJ9" s="17">
        <v>0.39623484786040503</v>
      </c>
      <c r="AK9" s="17">
        <v>0.33248260520247602</v>
      </c>
      <c r="AL9" s="17">
        <v>0.22773003427223101</v>
      </c>
      <c r="AM9" s="17"/>
      <c r="AN9" s="17">
        <v>0.35869616338048799</v>
      </c>
      <c r="AO9" s="17">
        <v>0.30826622907608198</v>
      </c>
      <c r="AP9" s="17">
        <v>0.54032368607868397</v>
      </c>
      <c r="AQ9" s="17">
        <v>0.13953045088732299</v>
      </c>
      <c r="AR9" s="17"/>
      <c r="AS9" s="17">
        <v>0.43762763474605898</v>
      </c>
      <c r="AT9" s="17">
        <v>0.313955486201977</v>
      </c>
    </row>
    <row r="10" spans="2:46" ht="28.7" x14ac:dyDescent="0.5">
      <c r="B10" s="18" t="s">
        <v>106</v>
      </c>
      <c r="C10" s="17">
        <v>0.357632362491696</v>
      </c>
      <c r="D10" s="17">
        <v>0.34391263541857697</v>
      </c>
      <c r="E10" s="17">
        <v>0.37054895422391598</v>
      </c>
      <c r="F10" s="17"/>
      <c r="G10" s="17">
        <v>0.398137043223322</v>
      </c>
      <c r="H10" s="17">
        <v>0.38746525433413098</v>
      </c>
      <c r="I10" s="17">
        <v>0.28164813290256402</v>
      </c>
      <c r="J10" s="17">
        <v>0.33413459753497199</v>
      </c>
      <c r="K10" s="17">
        <v>0.37957270011197303</v>
      </c>
      <c r="L10" s="17">
        <v>0.417486826072621</v>
      </c>
      <c r="M10" s="17">
        <v>0.33994021008219599</v>
      </c>
      <c r="N10" s="17">
        <v>0.38656603983613702</v>
      </c>
      <c r="O10" s="17">
        <v>0.31995104206669001</v>
      </c>
      <c r="P10" s="17">
        <v>0.35126405944367001</v>
      </c>
      <c r="Q10" s="17">
        <v>0.31611933255591801</v>
      </c>
      <c r="R10" s="17">
        <v>0.31665647600186902</v>
      </c>
      <c r="S10" s="17"/>
      <c r="T10" s="17">
        <v>0.35111546205180399</v>
      </c>
      <c r="U10" s="17">
        <v>0.35789588243933101</v>
      </c>
      <c r="V10" s="17">
        <v>0.38252880799211397</v>
      </c>
      <c r="W10" s="17">
        <v>0.34429926632993402</v>
      </c>
      <c r="X10" s="17"/>
      <c r="Y10" s="17">
        <v>0.43983220990912902</v>
      </c>
      <c r="Z10" s="17">
        <v>0.45526281944583302</v>
      </c>
      <c r="AA10" s="17">
        <v>0.35530058840617801</v>
      </c>
      <c r="AB10" s="17">
        <v>0.32379476655565198</v>
      </c>
      <c r="AC10" s="17">
        <v>0.291297480632144</v>
      </c>
      <c r="AD10" s="17">
        <v>0.29711150474762799</v>
      </c>
      <c r="AE10" s="17"/>
      <c r="AF10" s="17">
        <v>0.314793389859919</v>
      </c>
      <c r="AG10" s="17">
        <v>0.34092598243991001</v>
      </c>
      <c r="AH10" s="17">
        <v>0.37107235611094003</v>
      </c>
      <c r="AI10" s="17"/>
      <c r="AJ10" s="17">
        <v>0.36960413167316503</v>
      </c>
      <c r="AK10" s="17">
        <v>0.378001334050316</v>
      </c>
      <c r="AL10" s="17">
        <v>0.33310287728670401</v>
      </c>
      <c r="AM10" s="17"/>
      <c r="AN10" s="17">
        <v>0.36493351245610001</v>
      </c>
      <c r="AO10" s="17">
        <v>0.39257626089686398</v>
      </c>
      <c r="AP10" s="17">
        <v>0.30657786882385302</v>
      </c>
      <c r="AQ10" s="17">
        <v>0.36213968085035197</v>
      </c>
      <c r="AR10" s="17"/>
      <c r="AS10" s="17">
        <v>0.350969857410459</v>
      </c>
      <c r="AT10" s="17">
        <v>0.36530638679574701</v>
      </c>
    </row>
    <row r="11" spans="2:46" x14ac:dyDescent="0.5">
      <c r="B11" s="18" t="s">
        <v>107</v>
      </c>
      <c r="C11" s="17">
        <v>0.26632710891595002</v>
      </c>
      <c r="D11" s="17">
        <v>0.241440077614448</v>
      </c>
      <c r="E11" s="17">
        <v>0.28944390839876299</v>
      </c>
      <c r="F11" s="17"/>
      <c r="G11" s="17">
        <v>0.19937505293219299</v>
      </c>
      <c r="H11" s="17">
        <v>0.247225734969336</v>
      </c>
      <c r="I11" s="17">
        <v>0.31829483552429799</v>
      </c>
      <c r="J11" s="17">
        <v>0.28439030320599201</v>
      </c>
      <c r="K11" s="17">
        <v>0.27749989631223598</v>
      </c>
      <c r="L11" s="17">
        <v>0.26164810840738301</v>
      </c>
      <c r="M11" s="17">
        <v>0.25922299493954198</v>
      </c>
      <c r="N11" s="17">
        <v>0.28522394801812001</v>
      </c>
      <c r="O11" s="17">
        <v>0.25989508322201399</v>
      </c>
      <c r="P11" s="17">
        <v>0.26771974223203399</v>
      </c>
      <c r="Q11" s="17">
        <v>0.34277736476632698</v>
      </c>
      <c r="R11" s="17">
        <v>0.34265820765222998</v>
      </c>
      <c r="S11" s="17"/>
      <c r="T11" s="17">
        <v>0.19657388054519201</v>
      </c>
      <c r="U11" s="17">
        <v>0.25825279648923</v>
      </c>
      <c r="V11" s="17">
        <v>0.274724357945552</v>
      </c>
      <c r="W11" s="17">
        <v>0.33904996692810202</v>
      </c>
      <c r="X11" s="17"/>
      <c r="Y11" s="17">
        <v>0.32375358717893499</v>
      </c>
      <c r="Z11" s="17">
        <v>0.20815805866230899</v>
      </c>
      <c r="AA11" s="17">
        <v>0.210252257785217</v>
      </c>
      <c r="AB11" s="17">
        <v>0.23050420521545301</v>
      </c>
      <c r="AC11" s="17">
        <v>0.27191786875662999</v>
      </c>
      <c r="AD11" s="17">
        <v>0.34670194607655203</v>
      </c>
      <c r="AE11" s="17"/>
      <c r="AF11" s="17">
        <v>0.33813559540077398</v>
      </c>
      <c r="AG11" s="17">
        <v>0.19707339543189201</v>
      </c>
      <c r="AH11" s="17">
        <v>0.24988079608560901</v>
      </c>
      <c r="AI11" s="17"/>
      <c r="AJ11" s="17">
        <v>0.189643629160131</v>
      </c>
      <c r="AK11" s="17">
        <v>0.235405784148872</v>
      </c>
      <c r="AL11" s="17">
        <v>0.375967535073574</v>
      </c>
      <c r="AM11" s="17"/>
      <c r="AN11" s="17">
        <v>0.22888632746355</v>
      </c>
      <c r="AO11" s="17">
        <v>0.263015620815022</v>
      </c>
      <c r="AP11" s="17">
        <v>0.12995693620658699</v>
      </c>
      <c r="AQ11" s="17">
        <v>0.43562461937709701</v>
      </c>
      <c r="AR11" s="17"/>
      <c r="AS11" s="17">
        <v>0.19746757696949499</v>
      </c>
      <c r="AT11" s="17">
        <v>0.28816753583676202</v>
      </c>
    </row>
    <row r="12" spans="2:46" x14ac:dyDescent="0.5">
      <c r="B12" s="18" t="s">
        <v>73</v>
      </c>
      <c r="C12" s="19">
        <v>5.3085552587870899E-2</v>
      </c>
      <c r="D12" s="19">
        <v>4.3814998698717397E-2</v>
      </c>
      <c r="E12" s="19">
        <v>6.1798223033089197E-2</v>
      </c>
      <c r="F12" s="19"/>
      <c r="G12" s="19">
        <v>5.7404904720905398E-2</v>
      </c>
      <c r="H12" s="19">
        <v>4.7026570729081903E-2</v>
      </c>
      <c r="I12" s="19">
        <v>6.5849065194884496E-2</v>
      </c>
      <c r="J12" s="19">
        <v>5.1821472466245203E-2</v>
      </c>
      <c r="K12" s="19">
        <v>5.9030909493952601E-2</v>
      </c>
      <c r="L12" s="19">
        <v>5.9400948751597099E-2</v>
      </c>
      <c r="M12" s="19">
        <v>4.7546788443061198E-2</v>
      </c>
      <c r="N12" s="19">
        <v>6.3882586066260405E-2</v>
      </c>
      <c r="O12" s="19">
        <v>5.1137510100546901E-2</v>
      </c>
      <c r="P12" s="19">
        <v>3.4302298081129098E-2</v>
      </c>
      <c r="Q12" s="19">
        <v>5.6382224607079701E-2</v>
      </c>
      <c r="R12" s="19">
        <v>5.4425149447467402E-2</v>
      </c>
      <c r="S12" s="19"/>
      <c r="T12" s="19">
        <v>4.13438172084723E-2</v>
      </c>
      <c r="U12" s="19">
        <v>5.8854736868143902E-2</v>
      </c>
      <c r="V12" s="19">
        <v>4.3056636864751502E-2</v>
      </c>
      <c r="W12" s="19">
        <v>6.8281599014727301E-2</v>
      </c>
      <c r="X12" s="19"/>
      <c r="Y12" s="19">
        <v>7.6661992943982807E-2</v>
      </c>
      <c r="Z12" s="19">
        <v>5.8410117773111302E-2</v>
      </c>
      <c r="AA12" s="19">
        <v>4.2691322805816903E-2</v>
      </c>
      <c r="AB12" s="19">
        <v>5.5860499196165099E-2</v>
      </c>
      <c r="AC12" s="19">
        <v>3.7281472711251901E-2</v>
      </c>
      <c r="AD12" s="19">
        <v>4.9885346050002499E-2</v>
      </c>
      <c r="AE12" s="19"/>
      <c r="AF12" s="19">
        <v>4.7148331309274601E-2</v>
      </c>
      <c r="AG12" s="19">
        <v>2.7922275909809498E-2</v>
      </c>
      <c r="AH12" s="19">
        <v>5.63771309218314E-2</v>
      </c>
      <c r="AI12" s="19"/>
      <c r="AJ12" s="19">
        <v>4.4517391306297602E-2</v>
      </c>
      <c r="AK12" s="19">
        <v>5.4110276598335699E-2</v>
      </c>
      <c r="AL12" s="19">
        <v>6.3199553367490599E-2</v>
      </c>
      <c r="AM12" s="19"/>
      <c r="AN12" s="19">
        <v>4.7483996699861503E-2</v>
      </c>
      <c r="AO12" s="19">
        <v>3.61418892120315E-2</v>
      </c>
      <c r="AP12" s="19">
        <v>2.31415088908766E-2</v>
      </c>
      <c r="AQ12" s="19">
        <v>6.2705248885227202E-2</v>
      </c>
      <c r="AR12" s="19"/>
      <c r="AS12" s="19">
        <v>1.39349308739872E-2</v>
      </c>
      <c r="AT12" s="19">
        <v>3.2570591165513203E-2</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T2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109</v>
      </c>
      <c r="C9" s="17">
        <v>0.30080581672569601</v>
      </c>
      <c r="D9" s="17">
        <v>0.24686753854867799</v>
      </c>
      <c r="E9" s="17">
        <v>0.35374943305241902</v>
      </c>
      <c r="F9" s="17"/>
      <c r="G9" s="17">
        <v>0.27788348763392101</v>
      </c>
      <c r="H9" s="17">
        <v>0.30768623358486402</v>
      </c>
      <c r="I9" s="17">
        <v>0.34281712650005403</v>
      </c>
      <c r="J9" s="17">
        <v>0.296727275376171</v>
      </c>
      <c r="K9" s="17">
        <v>0.29006610369339803</v>
      </c>
      <c r="L9" s="17">
        <v>0.32267850027928902</v>
      </c>
      <c r="M9" s="17">
        <v>0.28782147064733699</v>
      </c>
      <c r="N9" s="17">
        <v>0.28928273671923499</v>
      </c>
      <c r="O9" s="17">
        <v>0.30977818354256398</v>
      </c>
      <c r="P9" s="17">
        <v>0.26954882614192199</v>
      </c>
      <c r="Q9" s="17">
        <v>0.31928535713164802</v>
      </c>
      <c r="R9" s="17">
        <v>0.31769206774798497</v>
      </c>
      <c r="S9" s="17"/>
      <c r="T9" s="17">
        <v>0.26019380743765702</v>
      </c>
      <c r="U9" s="17">
        <v>0.31064171600815998</v>
      </c>
      <c r="V9" s="17">
        <v>0.31181474834409501</v>
      </c>
      <c r="W9" s="17">
        <v>0.32617003484150903</v>
      </c>
      <c r="X9" s="17"/>
      <c r="Y9" s="17">
        <v>0.289082071627276</v>
      </c>
      <c r="Z9" s="17">
        <v>0.32741701419667701</v>
      </c>
      <c r="AA9" s="17">
        <v>0.42610653081235</v>
      </c>
      <c r="AB9" s="17">
        <v>0.38051073793357398</v>
      </c>
      <c r="AC9" s="17">
        <v>0.29654212894434201</v>
      </c>
      <c r="AD9" s="17">
        <v>0.122912029177728</v>
      </c>
      <c r="AE9" s="17"/>
      <c r="AF9" s="17">
        <v>0.132569959056095</v>
      </c>
      <c r="AG9" s="17">
        <v>0.18486934525039</v>
      </c>
      <c r="AH9" s="17">
        <v>0.35673436479402698</v>
      </c>
      <c r="AI9" s="17"/>
      <c r="AJ9" s="17">
        <v>0.34320034967677399</v>
      </c>
      <c r="AK9" s="17">
        <v>0.32455137290236902</v>
      </c>
      <c r="AL9" s="17">
        <v>0.23701898568476501</v>
      </c>
      <c r="AM9" s="17"/>
      <c r="AN9" s="17">
        <v>0.30634106794926902</v>
      </c>
      <c r="AO9" s="17">
        <v>0.18294618327581999</v>
      </c>
      <c r="AP9" s="17">
        <v>0.27656192783219102</v>
      </c>
      <c r="AQ9" s="17">
        <v>0.329874610658208</v>
      </c>
      <c r="AR9" s="17"/>
      <c r="AS9" s="17">
        <v>0.30144108084507998</v>
      </c>
      <c r="AT9" s="17">
        <v>0.31398814034329903</v>
      </c>
    </row>
    <row r="10" spans="2:46" x14ac:dyDescent="0.5">
      <c r="B10" s="18" t="s">
        <v>110</v>
      </c>
      <c r="C10" s="17">
        <v>0.24832776095276399</v>
      </c>
      <c r="D10" s="17">
        <v>0.31223117709554998</v>
      </c>
      <c r="E10" s="17">
        <v>0.18752342481047901</v>
      </c>
      <c r="F10" s="17"/>
      <c r="G10" s="17">
        <v>0.26203268382498601</v>
      </c>
      <c r="H10" s="17">
        <v>0.228289822906412</v>
      </c>
      <c r="I10" s="17">
        <v>0.23652905789982401</v>
      </c>
      <c r="J10" s="17">
        <v>0.24447694630716199</v>
      </c>
      <c r="K10" s="17">
        <v>0.27551624096691502</v>
      </c>
      <c r="L10" s="17">
        <v>0.21627580419138701</v>
      </c>
      <c r="M10" s="17">
        <v>0.26900122200276</v>
      </c>
      <c r="N10" s="17">
        <v>0.25078408656049</v>
      </c>
      <c r="O10" s="17">
        <v>0.27237370281117201</v>
      </c>
      <c r="P10" s="17">
        <v>0.235151396726795</v>
      </c>
      <c r="Q10" s="17">
        <v>0.247841448872792</v>
      </c>
      <c r="R10" s="17">
        <v>0.24042361583449701</v>
      </c>
      <c r="S10" s="17"/>
      <c r="T10" s="17">
        <v>0.30036944639090701</v>
      </c>
      <c r="U10" s="17">
        <v>0.239660220369043</v>
      </c>
      <c r="V10" s="17">
        <v>0.24816465649069699</v>
      </c>
      <c r="W10" s="17">
        <v>0.20324838529786199</v>
      </c>
      <c r="X10" s="17"/>
      <c r="Y10" s="17">
        <v>0.24137849164608299</v>
      </c>
      <c r="Z10" s="17">
        <v>0.20880896815477001</v>
      </c>
      <c r="AA10" s="17">
        <v>0.15898356268497599</v>
      </c>
      <c r="AB10" s="17">
        <v>0.201763719724084</v>
      </c>
      <c r="AC10" s="17">
        <v>0.316447018052608</v>
      </c>
      <c r="AD10" s="17">
        <v>0.35014547290942599</v>
      </c>
      <c r="AE10" s="17"/>
      <c r="AF10" s="17">
        <v>0.34761260108479602</v>
      </c>
      <c r="AG10" s="17">
        <v>0.33593539729172101</v>
      </c>
      <c r="AH10" s="17">
        <v>0.21412142245799901</v>
      </c>
      <c r="AI10" s="17"/>
      <c r="AJ10" s="17">
        <v>0.241858723671911</v>
      </c>
      <c r="AK10" s="17">
        <v>0.21940058157043801</v>
      </c>
      <c r="AL10" s="17">
        <v>0.27012965934811101</v>
      </c>
      <c r="AM10" s="17"/>
      <c r="AN10" s="17">
        <v>0.26050997649463897</v>
      </c>
      <c r="AO10" s="17">
        <v>0.30265229202777799</v>
      </c>
      <c r="AP10" s="17">
        <v>0.34679978605849598</v>
      </c>
      <c r="AQ10" s="17">
        <v>0.16225375178934101</v>
      </c>
      <c r="AR10" s="17"/>
      <c r="AS10" s="17">
        <v>0.23893186668815899</v>
      </c>
      <c r="AT10" s="17">
        <v>0.203509566841447</v>
      </c>
    </row>
    <row r="11" spans="2:46" x14ac:dyDescent="0.5">
      <c r="B11" s="18" t="s">
        <v>111</v>
      </c>
      <c r="C11" s="17">
        <v>0.221238614933602</v>
      </c>
      <c r="D11" s="17">
        <v>0.24888119145753099</v>
      </c>
      <c r="E11" s="17">
        <v>0.19496375035218499</v>
      </c>
      <c r="F11" s="17"/>
      <c r="G11" s="17">
        <v>0.206264598891751</v>
      </c>
      <c r="H11" s="17">
        <v>0.25729340023386599</v>
      </c>
      <c r="I11" s="17">
        <v>0.21872621578552401</v>
      </c>
      <c r="J11" s="17">
        <v>0.20507543567273001</v>
      </c>
      <c r="K11" s="17">
        <v>0.217826402219367</v>
      </c>
      <c r="L11" s="17">
        <v>0.23553974489288901</v>
      </c>
      <c r="M11" s="17">
        <v>0.24451087915032399</v>
      </c>
      <c r="N11" s="17">
        <v>0.24097919122856101</v>
      </c>
      <c r="O11" s="17">
        <v>0.21357933813871199</v>
      </c>
      <c r="P11" s="17">
        <v>0.20301975535974501</v>
      </c>
      <c r="Q11" s="17">
        <v>0.15931360039520601</v>
      </c>
      <c r="R11" s="17">
        <v>0.252903500911067</v>
      </c>
      <c r="S11" s="17"/>
      <c r="T11" s="17">
        <v>0.258325764037098</v>
      </c>
      <c r="U11" s="17">
        <v>0.215521483567366</v>
      </c>
      <c r="V11" s="17">
        <v>0.23077878164057899</v>
      </c>
      <c r="W11" s="17">
        <v>0.17977999546123499</v>
      </c>
      <c r="X11" s="17"/>
      <c r="Y11" s="17">
        <v>0.22671674270942899</v>
      </c>
      <c r="Z11" s="17">
        <v>0.17788239130816</v>
      </c>
      <c r="AA11" s="17">
        <v>0.16625837000523899</v>
      </c>
      <c r="AB11" s="17">
        <v>0.185469065249455</v>
      </c>
      <c r="AC11" s="17">
        <v>0.25147718186296197</v>
      </c>
      <c r="AD11" s="17">
        <v>0.30657164613232002</v>
      </c>
      <c r="AE11" s="17"/>
      <c r="AF11" s="17">
        <v>0.29938917902923801</v>
      </c>
      <c r="AG11" s="17">
        <v>0.26961439559821498</v>
      </c>
      <c r="AH11" s="17">
        <v>0.19560086173970601</v>
      </c>
      <c r="AI11" s="17"/>
      <c r="AJ11" s="17">
        <v>0.216249512819155</v>
      </c>
      <c r="AK11" s="17">
        <v>0.20328542505949301</v>
      </c>
      <c r="AL11" s="17">
        <v>0.23597514246443799</v>
      </c>
      <c r="AM11" s="17"/>
      <c r="AN11" s="17">
        <v>0.22300361468879201</v>
      </c>
      <c r="AO11" s="17">
        <v>0.25413501351156798</v>
      </c>
      <c r="AP11" s="17">
        <v>0.29846811558630998</v>
      </c>
      <c r="AQ11" s="17">
        <v>0.168771744427614</v>
      </c>
      <c r="AR11" s="17"/>
      <c r="AS11" s="17">
        <v>0.20554905046534999</v>
      </c>
      <c r="AT11" s="17">
        <v>0.23915879441325799</v>
      </c>
    </row>
    <row r="12" spans="2:46" x14ac:dyDescent="0.5">
      <c r="B12" s="18" t="s">
        <v>112</v>
      </c>
      <c r="C12" s="17">
        <v>0.18283508957766101</v>
      </c>
      <c r="D12" s="17">
        <v>0.15202600810234401</v>
      </c>
      <c r="E12" s="17">
        <v>0.21187494379852501</v>
      </c>
      <c r="F12" s="17"/>
      <c r="G12" s="17">
        <v>0.18278175819635401</v>
      </c>
      <c r="H12" s="17">
        <v>0.190213113279144</v>
      </c>
      <c r="I12" s="17">
        <v>0.16763314504886501</v>
      </c>
      <c r="J12" s="17">
        <v>0.176556070038555</v>
      </c>
      <c r="K12" s="17">
        <v>0.20238365933809399</v>
      </c>
      <c r="L12" s="17">
        <v>0.20813239288975899</v>
      </c>
      <c r="M12" s="17">
        <v>0.119648224662495</v>
      </c>
      <c r="N12" s="17">
        <v>0.13012776444924501</v>
      </c>
      <c r="O12" s="17">
        <v>0.215032525988227</v>
      </c>
      <c r="P12" s="17">
        <v>0.164070493374328</v>
      </c>
      <c r="Q12" s="17">
        <v>0.22862040428904801</v>
      </c>
      <c r="R12" s="17">
        <v>0.18954185872521701</v>
      </c>
      <c r="S12" s="17"/>
      <c r="T12" s="17">
        <v>0.141690833640293</v>
      </c>
      <c r="U12" s="17">
        <v>0.18821884945564299</v>
      </c>
      <c r="V12" s="17">
        <v>0.20856090524218601</v>
      </c>
      <c r="W12" s="17">
        <v>0.20187756555382599</v>
      </c>
      <c r="X12" s="17"/>
      <c r="Y12" s="17">
        <v>0.201244484136192</v>
      </c>
      <c r="Z12" s="17">
        <v>0.20554156167722401</v>
      </c>
      <c r="AA12" s="17">
        <v>0.28391578130928502</v>
      </c>
      <c r="AB12" s="17">
        <v>0.22529594590332799</v>
      </c>
      <c r="AC12" s="17">
        <v>0.166674377252883</v>
      </c>
      <c r="AD12" s="17">
        <v>4.6052676633216799E-2</v>
      </c>
      <c r="AE12" s="17"/>
      <c r="AF12" s="17">
        <v>5.3331437040947803E-2</v>
      </c>
      <c r="AG12" s="17">
        <v>0.12837116733765</v>
      </c>
      <c r="AH12" s="17">
        <v>0.223712293272154</v>
      </c>
      <c r="AI12" s="17"/>
      <c r="AJ12" s="17">
        <v>0.22187115928153101</v>
      </c>
      <c r="AK12" s="17">
        <v>0.193612586204016</v>
      </c>
      <c r="AL12" s="17">
        <v>0.129389295119684</v>
      </c>
      <c r="AM12" s="17"/>
      <c r="AN12" s="17">
        <v>0.188464227109546</v>
      </c>
      <c r="AO12" s="17">
        <v>0.129723022369436</v>
      </c>
      <c r="AP12" s="17">
        <v>0.13663822966803599</v>
      </c>
      <c r="AQ12" s="17">
        <v>0.21748893084024601</v>
      </c>
      <c r="AR12" s="17"/>
      <c r="AS12" s="17">
        <v>0.19852820348466199</v>
      </c>
      <c r="AT12" s="17">
        <v>0.158431594573606</v>
      </c>
    </row>
    <row r="13" spans="2:46" x14ac:dyDescent="0.5">
      <c r="B13" s="18" t="s">
        <v>113</v>
      </c>
      <c r="C13" s="17">
        <v>0.14444842355491</v>
      </c>
      <c r="D13" s="17">
        <v>0.167008110897299</v>
      </c>
      <c r="E13" s="17">
        <v>0.123318491262969</v>
      </c>
      <c r="F13" s="17"/>
      <c r="G13" s="17">
        <v>0.19028454107422299</v>
      </c>
      <c r="H13" s="17">
        <v>0.113598329023508</v>
      </c>
      <c r="I13" s="17">
        <v>0.14720827060012001</v>
      </c>
      <c r="J13" s="17">
        <v>0.131995551011342</v>
      </c>
      <c r="K13" s="17">
        <v>0.138208216830632</v>
      </c>
      <c r="L13" s="17">
        <v>0.15353481497917401</v>
      </c>
      <c r="M13" s="17">
        <v>0.173093145973995</v>
      </c>
      <c r="N13" s="17">
        <v>0.129983210878268</v>
      </c>
      <c r="O13" s="17">
        <v>0.12728796689063099</v>
      </c>
      <c r="P13" s="17">
        <v>0.101006736905547</v>
      </c>
      <c r="Q13" s="17">
        <v>0.169552091970013</v>
      </c>
      <c r="R13" s="17">
        <v>0.176019713925196</v>
      </c>
      <c r="S13" s="17"/>
      <c r="T13" s="17">
        <v>0.161669517521495</v>
      </c>
      <c r="U13" s="17">
        <v>0.145218263425619</v>
      </c>
      <c r="V13" s="17">
        <v>0.16935290701864</v>
      </c>
      <c r="W13" s="17">
        <v>0.106464421314357</v>
      </c>
      <c r="X13" s="17"/>
      <c r="Y13" s="17">
        <v>0.21434150006968999</v>
      </c>
      <c r="Z13" s="17">
        <v>0.17315034379963501</v>
      </c>
      <c r="AA13" s="17">
        <v>0.115191953266221</v>
      </c>
      <c r="AB13" s="17">
        <v>0.129742677760326</v>
      </c>
      <c r="AC13" s="17">
        <v>0.164800798584676</v>
      </c>
      <c r="AD13" s="17">
        <v>9.6682551622092106E-2</v>
      </c>
      <c r="AE13" s="17"/>
      <c r="AF13" s="17">
        <v>8.8930278415943101E-2</v>
      </c>
      <c r="AG13" s="17">
        <v>0.18968653804664001</v>
      </c>
      <c r="AH13" s="17">
        <v>0.15768312946247501</v>
      </c>
      <c r="AI13" s="17"/>
      <c r="AJ13" s="17">
        <v>0.18498762478132799</v>
      </c>
      <c r="AK13" s="17">
        <v>0.14413326425421599</v>
      </c>
      <c r="AL13" s="17">
        <v>9.4433177740871593E-2</v>
      </c>
      <c r="AM13" s="17"/>
      <c r="AN13" s="17">
        <v>0.13964965613830799</v>
      </c>
      <c r="AO13" s="17">
        <v>0.20579770681162399</v>
      </c>
      <c r="AP13" s="17">
        <v>0.20779263699160899</v>
      </c>
      <c r="AQ13" s="17">
        <v>9.8334395809995701E-2</v>
      </c>
      <c r="AR13" s="17"/>
      <c r="AS13" s="17">
        <v>0.17482668572729301</v>
      </c>
      <c r="AT13" s="17">
        <v>0.102364691608649</v>
      </c>
    </row>
    <row r="14" spans="2:46" x14ac:dyDescent="0.5">
      <c r="B14" s="18" t="s">
        <v>114</v>
      </c>
      <c r="C14" s="17">
        <v>0.13854432630594599</v>
      </c>
      <c r="D14" s="17">
        <v>0.101127672343504</v>
      </c>
      <c r="E14" s="17">
        <v>0.17376491314909501</v>
      </c>
      <c r="F14" s="17"/>
      <c r="G14" s="17">
        <v>0.156845419839273</v>
      </c>
      <c r="H14" s="17">
        <v>0.16756466672269699</v>
      </c>
      <c r="I14" s="17">
        <v>0.109552317846105</v>
      </c>
      <c r="J14" s="17">
        <v>0.124969964856902</v>
      </c>
      <c r="K14" s="17">
        <v>0.120264581038554</v>
      </c>
      <c r="L14" s="17">
        <v>0.13130676392030499</v>
      </c>
      <c r="M14" s="17">
        <v>0.12707478301750399</v>
      </c>
      <c r="N14" s="17">
        <v>0.114341621480702</v>
      </c>
      <c r="O14" s="17">
        <v>0.13486403057122401</v>
      </c>
      <c r="P14" s="17">
        <v>0.117505668699923</v>
      </c>
      <c r="Q14" s="17">
        <v>0.22535299348125001</v>
      </c>
      <c r="R14" s="17">
        <v>0.104033287578723</v>
      </c>
      <c r="S14" s="17"/>
      <c r="T14" s="17">
        <v>0.11132789837846099</v>
      </c>
      <c r="U14" s="17">
        <v>0.14814800104690001</v>
      </c>
      <c r="V14" s="17">
        <v>0.14433870872691501</v>
      </c>
      <c r="W14" s="17">
        <v>0.15339953281778601</v>
      </c>
      <c r="X14" s="17"/>
      <c r="Y14" s="17">
        <v>0.21002879835292801</v>
      </c>
      <c r="Z14" s="17">
        <v>0.168633938075616</v>
      </c>
      <c r="AA14" s="17">
        <v>0.162845174446414</v>
      </c>
      <c r="AB14" s="17">
        <v>0.147795670368354</v>
      </c>
      <c r="AC14" s="17">
        <v>0.122534091550786</v>
      </c>
      <c r="AD14" s="17">
        <v>4.9883649001326399E-2</v>
      </c>
      <c r="AE14" s="17"/>
      <c r="AF14" s="17">
        <v>5.3214544976030197E-2</v>
      </c>
      <c r="AG14" s="17">
        <v>0.115742429034435</v>
      </c>
      <c r="AH14" s="17">
        <v>0.164659984586773</v>
      </c>
      <c r="AI14" s="17"/>
      <c r="AJ14" s="17">
        <v>0.153101238150536</v>
      </c>
      <c r="AK14" s="17">
        <v>0.155962251396419</v>
      </c>
      <c r="AL14" s="17">
        <v>0.112223328802495</v>
      </c>
      <c r="AM14" s="17"/>
      <c r="AN14" s="17">
        <v>0.128197178209948</v>
      </c>
      <c r="AO14" s="17">
        <v>0.12864181946788</v>
      </c>
      <c r="AP14" s="17">
        <v>0.10430688572239299</v>
      </c>
      <c r="AQ14" s="17">
        <v>0.175553632542893</v>
      </c>
      <c r="AR14" s="17"/>
      <c r="AS14" s="17">
        <v>0.14770035470564499</v>
      </c>
      <c r="AT14" s="17">
        <v>0.14070114168276199</v>
      </c>
    </row>
    <row r="15" spans="2:46" x14ac:dyDescent="0.5">
      <c r="B15" s="18" t="s">
        <v>115</v>
      </c>
      <c r="C15" s="17">
        <v>0.12810332467623101</v>
      </c>
      <c r="D15" s="17">
        <v>0.119290133495892</v>
      </c>
      <c r="E15" s="17">
        <v>0.13472131438471699</v>
      </c>
      <c r="F15" s="17"/>
      <c r="G15" s="17">
        <v>0.13265060788731001</v>
      </c>
      <c r="H15" s="17">
        <v>0.14649365899685499</v>
      </c>
      <c r="I15" s="17">
        <v>0.13363046056021699</v>
      </c>
      <c r="J15" s="17">
        <v>0.119283503635689</v>
      </c>
      <c r="K15" s="17">
        <v>0.115870801940335</v>
      </c>
      <c r="L15" s="17">
        <v>0.12822790882499099</v>
      </c>
      <c r="M15" s="17">
        <v>0.113526242155063</v>
      </c>
      <c r="N15" s="17">
        <v>0.107581777909248</v>
      </c>
      <c r="O15" s="17">
        <v>0.14715791245124701</v>
      </c>
      <c r="P15" s="17">
        <v>0.108467567648455</v>
      </c>
      <c r="Q15" s="17">
        <v>0.114334057266978</v>
      </c>
      <c r="R15" s="17">
        <v>0.145313498515068</v>
      </c>
      <c r="S15" s="17"/>
      <c r="T15" s="17">
        <v>9.7100605552021699E-2</v>
      </c>
      <c r="U15" s="17">
        <v>0.12707609676642201</v>
      </c>
      <c r="V15" s="17">
        <v>0.14715882843231501</v>
      </c>
      <c r="W15" s="17">
        <v>0.14599327711398899</v>
      </c>
      <c r="X15" s="17"/>
      <c r="Y15" s="17">
        <v>0.16163058265671401</v>
      </c>
      <c r="Z15" s="17">
        <v>0.16127061266755899</v>
      </c>
      <c r="AA15" s="17">
        <v>0.15707831362621499</v>
      </c>
      <c r="AB15" s="17">
        <v>0.147602523959316</v>
      </c>
      <c r="AC15" s="17">
        <v>0.10090997715457101</v>
      </c>
      <c r="AD15" s="17">
        <v>5.7527397905183901E-2</v>
      </c>
      <c r="AE15" s="17"/>
      <c r="AF15" s="17">
        <v>6.0631256919334298E-2</v>
      </c>
      <c r="AG15" s="17">
        <v>0.114623421517888</v>
      </c>
      <c r="AH15" s="17">
        <v>0.148468975800369</v>
      </c>
      <c r="AI15" s="17"/>
      <c r="AJ15" s="17">
        <v>0.13568376837579399</v>
      </c>
      <c r="AK15" s="17">
        <v>0.14870561222095899</v>
      </c>
      <c r="AL15" s="17">
        <v>0.108896641059318</v>
      </c>
      <c r="AM15" s="17"/>
      <c r="AN15" s="17">
        <v>0.117972467755827</v>
      </c>
      <c r="AO15" s="17">
        <v>0.100692366377788</v>
      </c>
      <c r="AP15" s="17">
        <v>9.3034481369973304E-2</v>
      </c>
      <c r="AQ15" s="17">
        <v>0.18358640866586001</v>
      </c>
      <c r="AR15" s="17"/>
      <c r="AS15" s="17">
        <v>0.121526574642187</v>
      </c>
      <c r="AT15" s="17">
        <v>9.8410986713293597E-2</v>
      </c>
    </row>
    <row r="16" spans="2:46" x14ac:dyDescent="0.5">
      <c r="B16" s="18" t="s">
        <v>116</v>
      </c>
      <c r="C16" s="17">
        <v>0.12551883896218</v>
      </c>
      <c r="D16" s="17">
        <v>0.152518905085613</v>
      </c>
      <c r="E16" s="17">
        <v>9.9325419147613503E-2</v>
      </c>
      <c r="F16" s="17"/>
      <c r="G16" s="17">
        <v>0.116753699481526</v>
      </c>
      <c r="H16" s="17">
        <v>0.125023449837082</v>
      </c>
      <c r="I16" s="17">
        <v>0.10420454421896699</v>
      </c>
      <c r="J16" s="17">
        <v>0.149158593445545</v>
      </c>
      <c r="K16" s="17">
        <v>9.8252789512082703E-2</v>
      </c>
      <c r="L16" s="17">
        <v>0.154500375268214</v>
      </c>
      <c r="M16" s="17">
        <v>0.131348221220284</v>
      </c>
      <c r="N16" s="17">
        <v>0.16491466298372601</v>
      </c>
      <c r="O16" s="17">
        <v>0.11800333563764601</v>
      </c>
      <c r="P16" s="17">
        <v>0.107636409654616</v>
      </c>
      <c r="Q16" s="17">
        <v>0.13721037620413801</v>
      </c>
      <c r="R16" s="17">
        <v>0.124705003083387</v>
      </c>
      <c r="S16" s="17"/>
      <c r="T16" s="17">
        <v>0.17113264055263699</v>
      </c>
      <c r="U16" s="17">
        <v>0.11684788044151501</v>
      </c>
      <c r="V16" s="17">
        <v>0.11089508922588</v>
      </c>
      <c r="W16" s="17">
        <v>9.8545846832137907E-2</v>
      </c>
      <c r="X16" s="17"/>
      <c r="Y16" s="17">
        <v>0.117773152493872</v>
      </c>
      <c r="Z16" s="17">
        <v>9.4161948500176104E-2</v>
      </c>
      <c r="AA16" s="17">
        <v>6.4826192930926896E-2</v>
      </c>
      <c r="AB16" s="17">
        <v>8.8638773379048005E-2</v>
      </c>
      <c r="AC16" s="17">
        <v>0.164852834825506</v>
      </c>
      <c r="AD16" s="17">
        <v>0.20929517121695401</v>
      </c>
      <c r="AE16" s="17"/>
      <c r="AF16" s="17">
        <v>0.21733504126417899</v>
      </c>
      <c r="AG16" s="17">
        <v>0.117029082683401</v>
      </c>
      <c r="AH16" s="17">
        <v>9.9483314059737399E-2</v>
      </c>
      <c r="AI16" s="17"/>
      <c r="AJ16" s="17">
        <v>0.103317819897217</v>
      </c>
      <c r="AK16" s="17">
        <v>0.12006216371107099</v>
      </c>
      <c r="AL16" s="17">
        <v>0.155594214114671</v>
      </c>
      <c r="AM16" s="17"/>
      <c r="AN16" s="17">
        <v>0.13670729254073499</v>
      </c>
      <c r="AO16" s="17">
        <v>0.15455838830027899</v>
      </c>
      <c r="AP16" s="17">
        <v>0.17235619531552299</v>
      </c>
      <c r="AQ16" s="17">
        <v>7.2478923138694099E-2</v>
      </c>
      <c r="AR16" s="17"/>
      <c r="AS16" s="17">
        <v>0.114918504820322</v>
      </c>
      <c r="AT16" s="17">
        <v>0.116289150348252</v>
      </c>
    </row>
    <row r="17" spans="2:46" x14ac:dyDescent="0.5">
      <c r="B17" s="18" t="s">
        <v>117</v>
      </c>
      <c r="C17" s="17">
        <v>0.119154686859372</v>
      </c>
      <c r="D17" s="17">
        <v>0.14986309873614401</v>
      </c>
      <c r="E17" s="17">
        <v>8.9309942392846897E-2</v>
      </c>
      <c r="F17" s="17"/>
      <c r="G17" s="17">
        <v>0.15648564932122999</v>
      </c>
      <c r="H17" s="17">
        <v>0.116700590758248</v>
      </c>
      <c r="I17" s="17">
        <v>7.7715373819882694E-2</v>
      </c>
      <c r="J17" s="17">
        <v>0.128327433539872</v>
      </c>
      <c r="K17" s="17">
        <v>0.13196398709983301</v>
      </c>
      <c r="L17" s="17">
        <v>0.111170089307686</v>
      </c>
      <c r="M17" s="17">
        <v>0.112607413962513</v>
      </c>
      <c r="N17" s="17">
        <v>0.13253081974415701</v>
      </c>
      <c r="O17" s="17">
        <v>0.12025883842794401</v>
      </c>
      <c r="P17" s="17">
        <v>9.2175110148655703E-2</v>
      </c>
      <c r="Q17" s="17">
        <v>0.13506332121848799</v>
      </c>
      <c r="R17" s="17">
        <v>8.2193556123583006E-2</v>
      </c>
      <c r="S17" s="17"/>
      <c r="T17" s="17">
        <v>0.14533325013517101</v>
      </c>
      <c r="U17" s="17">
        <v>0.101170682741636</v>
      </c>
      <c r="V17" s="17">
        <v>0.12837369250316299</v>
      </c>
      <c r="W17" s="17">
        <v>0.101719963892383</v>
      </c>
      <c r="X17" s="17"/>
      <c r="Y17" s="17">
        <v>0.12522663133939199</v>
      </c>
      <c r="Z17" s="17">
        <v>0.15758951316220199</v>
      </c>
      <c r="AA17" s="17">
        <v>8.6278971816158997E-2</v>
      </c>
      <c r="AB17" s="17">
        <v>7.6192652103441297E-2</v>
      </c>
      <c r="AC17" s="17">
        <v>0.119492701506377</v>
      </c>
      <c r="AD17" s="17">
        <v>0.14516148816063701</v>
      </c>
      <c r="AE17" s="17"/>
      <c r="AF17" s="17">
        <v>0.15848323887746199</v>
      </c>
      <c r="AG17" s="17">
        <v>0.111914208993024</v>
      </c>
      <c r="AH17" s="17">
        <v>0.108228018185497</v>
      </c>
      <c r="AI17" s="17"/>
      <c r="AJ17" s="17">
        <v>0.12536369712817699</v>
      </c>
      <c r="AK17" s="17">
        <v>0.106667887430168</v>
      </c>
      <c r="AL17" s="17">
        <v>0.117426840847074</v>
      </c>
      <c r="AM17" s="17"/>
      <c r="AN17" s="17">
        <v>0.11579717554610799</v>
      </c>
      <c r="AO17" s="17">
        <v>0.17584391140552499</v>
      </c>
      <c r="AP17" s="17">
        <v>0.18600005465224601</v>
      </c>
      <c r="AQ17" s="17">
        <v>6.95250194315499E-2</v>
      </c>
      <c r="AR17" s="17"/>
      <c r="AS17" s="17">
        <v>0.13996201541427999</v>
      </c>
      <c r="AT17" s="17">
        <v>8.7012198648456496E-2</v>
      </c>
    </row>
    <row r="18" spans="2:46" x14ac:dyDescent="0.5">
      <c r="B18" s="18" t="s">
        <v>118</v>
      </c>
      <c r="C18" s="17">
        <v>0.116144379525499</v>
      </c>
      <c r="D18" s="17">
        <v>0.13458333403309999</v>
      </c>
      <c r="E18" s="17">
        <v>9.8862675842959796E-2</v>
      </c>
      <c r="F18" s="17"/>
      <c r="G18" s="17">
        <v>0.147227191275596</v>
      </c>
      <c r="H18" s="17">
        <v>9.4391593720818401E-2</v>
      </c>
      <c r="I18" s="17">
        <v>0.106648526045564</v>
      </c>
      <c r="J18" s="17">
        <v>9.5143083144701907E-2</v>
      </c>
      <c r="K18" s="17">
        <v>0.115109672256024</v>
      </c>
      <c r="L18" s="17">
        <v>0.115850006997749</v>
      </c>
      <c r="M18" s="17">
        <v>0.136457260385661</v>
      </c>
      <c r="N18" s="17">
        <v>0.113609625962473</v>
      </c>
      <c r="O18" s="17">
        <v>0.104825135459038</v>
      </c>
      <c r="P18" s="17">
        <v>0.139104825998836</v>
      </c>
      <c r="Q18" s="17">
        <v>0.11353010742842801</v>
      </c>
      <c r="R18" s="17">
        <v>8.3143492533756594E-2</v>
      </c>
      <c r="S18" s="17"/>
      <c r="T18" s="17">
        <v>0.12803347527255801</v>
      </c>
      <c r="U18" s="17">
        <v>0.12218243452524501</v>
      </c>
      <c r="V18" s="17">
        <v>0.128934102088301</v>
      </c>
      <c r="W18" s="17">
        <v>8.6909554626649094E-2</v>
      </c>
      <c r="X18" s="17"/>
      <c r="Y18" s="17">
        <v>0.15017767836964699</v>
      </c>
      <c r="Z18" s="17">
        <v>0.12426617006827401</v>
      </c>
      <c r="AA18" s="17">
        <v>8.2531831933231395E-2</v>
      </c>
      <c r="AB18" s="17">
        <v>0.109017335725973</v>
      </c>
      <c r="AC18" s="17">
        <v>0.134408190978208</v>
      </c>
      <c r="AD18" s="17">
        <v>0.107819887492331</v>
      </c>
      <c r="AE18" s="17"/>
      <c r="AF18" s="17">
        <v>0.10276499842956301</v>
      </c>
      <c r="AG18" s="17">
        <v>0.15740945835761899</v>
      </c>
      <c r="AH18" s="17">
        <v>0.117434957219751</v>
      </c>
      <c r="AI18" s="17"/>
      <c r="AJ18" s="17">
        <v>0.13196603697336301</v>
      </c>
      <c r="AK18" s="17">
        <v>0.129330020851851</v>
      </c>
      <c r="AL18" s="17">
        <v>9.0276888168687702E-2</v>
      </c>
      <c r="AM18" s="17"/>
      <c r="AN18" s="17">
        <v>0.11951678667215999</v>
      </c>
      <c r="AO18" s="17">
        <v>0.18409065014453099</v>
      </c>
      <c r="AP18" s="17">
        <v>0.14987332609766499</v>
      </c>
      <c r="AQ18" s="17">
        <v>7.1576851519929E-2</v>
      </c>
      <c r="AR18" s="17"/>
      <c r="AS18" s="17">
        <v>0.10505584551788499</v>
      </c>
      <c r="AT18" s="17">
        <v>6.5407899682809703E-2</v>
      </c>
    </row>
    <row r="19" spans="2:46" x14ac:dyDescent="0.5">
      <c r="B19" s="18" t="s">
        <v>119</v>
      </c>
      <c r="C19" s="17">
        <v>9.2546522341408505E-2</v>
      </c>
      <c r="D19" s="17">
        <v>8.9706298791612696E-2</v>
      </c>
      <c r="E19" s="17">
        <v>9.5233106532575801E-2</v>
      </c>
      <c r="F19" s="17"/>
      <c r="G19" s="17">
        <v>6.5932923512237798E-2</v>
      </c>
      <c r="H19" s="17">
        <v>8.4923645980783696E-2</v>
      </c>
      <c r="I19" s="17">
        <v>0.116352382337699</v>
      </c>
      <c r="J19" s="17">
        <v>0.10280942405062</v>
      </c>
      <c r="K19" s="17">
        <v>0.105216692285328</v>
      </c>
      <c r="L19" s="17">
        <v>0.104172422355263</v>
      </c>
      <c r="M19" s="17">
        <v>7.2247213380997294E-2</v>
      </c>
      <c r="N19" s="17">
        <v>8.7039157352496205E-2</v>
      </c>
      <c r="O19" s="17">
        <v>7.1910962160353101E-2</v>
      </c>
      <c r="P19" s="17">
        <v>0.110086581340747</v>
      </c>
      <c r="Q19" s="17">
        <v>0.139577153152561</v>
      </c>
      <c r="R19" s="17">
        <v>9.7325400769952594E-2</v>
      </c>
      <c r="S19" s="17"/>
      <c r="T19" s="17">
        <v>9.3679548393585804E-2</v>
      </c>
      <c r="U19" s="17">
        <v>9.3745888410616901E-2</v>
      </c>
      <c r="V19" s="17">
        <v>7.7695746118536205E-2</v>
      </c>
      <c r="W19" s="17">
        <v>9.9974755606788396E-2</v>
      </c>
      <c r="X19" s="17"/>
      <c r="Y19" s="17">
        <v>5.1622972849713199E-2</v>
      </c>
      <c r="Z19" s="17">
        <v>6.2782453638429395E-2</v>
      </c>
      <c r="AA19" s="17">
        <v>6.5784963185899201E-2</v>
      </c>
      <c r="AB19" s="17">
        <v>8.4440092265366598E-2</v>
      </c>
      <c r="AC19" s="17">
        <v>7.6776161019356207E-2</v>
      </c>
      <c r="AD19" s="17">
        <v>0.18302161716705001</v>
      </c>
      <c r="AE19" s="17"/>
      <c r="AF19" s="17">
        <v>0.17603686397248</v>
      </c>
      <c r="AG19" s="17">
        <v>6.8825137032457698E-2</v>
      </c>
      <c r="AH19" s="17">
        <v>6.9872601574563001E-2</v>
      </c>
      <c r="AI19" s="17"/>
      <c r="AJ19" s="17">
        <v>6.0280865002633403E-2</v>
      </c>
      <c r="AK19" s="17">
        <v>6.1512847930732001E-2</v>
      </c>
      <c r="AL19" s="17">
        <v>0.14727534224997901</v>
      </c>
      <c r="AM19" s="17"/>
      <c r="AN19" s="17">
        <v>9.1663351950295402E-2</v>
      </c>
      <c r="AO19" s="17">
        <v>8.7486171496594795E-2</v>
      </c>
      <c r="AP19" s="17">
        <v>8.1058919708329194E-2</v>
      </c>
      <c r="AQ19" s="17">
        <v>0.100287110430377</v>
      </c>
      <c r="AR19" s="17"/>
      <c r="AS19" s="17">
        <v>0.100297647464954</v>
      </c>
      <c r="AT19" s="17">
        <v>0.117761278771968</v>
      </c>
    </row>
    <row r="20" spans="2:46" x14ac:dyDescent="0.5">
      <c r="B20" s="18" t="s">
        <v>120</v>
      </c>
      <c r="C20" s="17">
        <v>9.2531190725422693E-2</v>
      </c>
      <c r="D20" s="17">
        <v>0.11329875197223301</v>
      </c>
      <c r="E20" s="17">
        <v>7.2840711022108706E-2</v>
      </c>
      <c r="F20" s="17"/>
      <c r="G20" s="17">
        <v>0.101870588335278</v>
      </c>
      <c r="H20" s="17">
        <v>6.2407661594040501E-2</v>
      </c>
      <c r="I20" s="17">
        <v>0.100147515344054</v>
      </c>
      <c r="J20" s="17">
        <v>7.69323468974078E-2</v>
      </c>
      <c r="K20" s="17">
        <v>0.13241157922694499</v>
      </c>
      <c r="L20" s="17">
        <v>9.7171143988219896E-2</v>
      </c>
      <c r="M20" s="17">
        <v>0.10814710638215699</v>
      </c>
      <c r="N20" s="17">
        <v>9.6147239925368305E-2</v>
      </c>
      <c r="O20" s="17">
        <v>8.9795522870247793E-2</v>
      </c>
      <c r="P20" s="17">
        <v>8.3888023229197403E-2</v>
      </c>
      <c r="Q20" s="17">
        <v>0.113955310219838</v>
      </c>
      <c r="R20" s="17">
        <v>5.25308256307319E-2</v>
      </c>
      <c r="S20" s="17"/>
      <c r="T20" s="17">
        <v>0.1056102777838</v>
      </c>
      <c r="U20" s="17">
        <v>8.8515386086418998E-2</v>
      </c>
      <c r="V20" s="17">
        <v>0.10238816789188</v>
      </c>
      <c r="W20" s="17">
        <v>7.6030674289681299E-2</v>
      </c>
      <c r="X20" s="17"/>
      <c r="Y20" s="17">
        <v>0.12283933304809901</v>
      </c>
      <c r="Z20" s="17">
        <v>7.8537932812815694E-2</v>
      </c>
      <c r="AA20" s="17">
        <v>6.3160511463936295E-2</v>
      </c>
      <c r="AB20" s="17">
        <v>7.0005548930723305E-2</v>
      </c>
      <c r="AC20" s="17">
        <v>9.38572948019194E-2</v>
      </c>
      <c r="AD20" s="17">
        <v>0.12514884439585999</v>
      </c>
      <c r="AE20" s="17"/>
      <c r="AF20" s="17">
        <v>0.12809713062969599</v>
      </c>
      <c r="AG20" s="17">
        <v>0.10327517212230999</v>
      </c>
      <c r="AH20" s="17">
        <v>8.1568485992627601E-2</v>
      </c>
      <c r="AI20" s="17"/>
      <c r="AJ20" s="17">
        <v>9.2117437792954504E-2</v>
      </c>
      <c r="AK20" s="17">
        <v>9.3769580260021704E-2</v>
      </c>
      <c r="AL20" s="17">
        <v>9.2452546234600794E-2</v>
      </c>
      <c r="AM20" s="17"/>
      <c r="AN20" s="17">
        <v>9.5836582719881006E-2</v>
      </c>
      <c r="AO20" s="17">
        <v>9.3589249917930398E-2</v>
      </c>
      <c r="AP20" s="17">
        <v>0.14110266437772601</v>
      </c>
      <c r="AQ20" s="17">
        <v>6.2689509979569999E-2</v>
      </c>
      <c r="AR20" s="17"/>
      <c r="AS20" s="17">
        <v>8.3667830943233101E-2</v>
      </c>
      <c r="AT20" s="17">
        <v>5.8452119758698601E-2</v>
      </c>
    </row>
    <row r="21" spans="2:46" x14ac:dyDescent="0.5">
      <c r="B21" s="18" t="s">
        <v>121</v>
      </c>
      <c r="C21" s="17">
        <v>6.9106344817346899E-2</v>
      </c>
      <c r="D21" s="17">
        <v>7.6979780335964296E-2</v>
      </c>
      <c r="E21" s="17">
        <v>6.11917196851198E-2</v>
      </c>
      <c r="F21" s="17"/>
      <c r="G21" s="17">
        <v>7.3197943744522306E-2</v>
      </c>
      <c r="H21" s="17">
        <v>6.8103740206757399E-2</v>
      </c>
      <c r="I21" s="17">
        <v>6.2080900729450703E-2</v>
      </c>
      <c r="J21" s="17">
        <v>5.67882353943139E-2</v>
      </c>
      <c r="K21" s="17">
        <v>8.4179287798717001E-2</v>
      </c>
      <c r="L21" s="17">
        <v>7.9264301728949299E-2</v>
      </c>
      <c r="M21" s="17">
        <v>6.81864456669833E-2</v>
      </c>
      <c r="N21" s="17">
        <v>0.104166009339158</v>
      </c>
      <c r="O21" s="17">
        <v>6.6695927432844498E-2</v>
      </c>
      <c r="P21" s="17">
        <v>7.0310045846400507E-2</v>
      </c>
      <c r="Q21" s="17">
        <v>5.9141956734447498E-2</v>
      </c>
      <c r="R21" s="17">
        <v>2.15753842696405E-2</v>
      </c>
      <c r="S21" s="17"/>
      <c r="T21" s="17">
        <v>6.4391642510867E-2</v>
      </c>
      <c r="U21" s="17">
        <v>6.5161623055251305E-2</v>
      </c>
      <c r="V21" s="17">
        <v>8.0817119000579807E-2</v>
      </c>
      <c r="W21" s="17">
        <v>6.8073272405041796E-2</v>
      </c>
      <c r="X21" s="17"/>
      <c r="Y21" s="17">
        <v>0.13446108024442099</v>
      </c>
      <c r="Z21" s="17">
        <v>0.10720725257956901</v>
      </c>
      <c r="AA21" s="17">
        <v>6.1687349878111399E-2</v>
      </c>
      <c r="AB21" s="17">
        <v>3.9662177496542599E-2</v>
      </c>
      <c r="AC21" s="17">
        <v>4.8617310226067897E-2</v>
      </c>
      <c r="AD21" s="17">
        <v>3.8237985919128699E-2</v>
      </c>
      <c r="AE21" s="17"/>
      <c r="AF21" s="17">
        <v>2.8865988082551201E-2</v>
      </c>
      <c r="AG21" s="17">
        <v>5.7546937461292302E-2</v>
      </c>
      <c r="AH21" s="17">
        <v>8.1472559519068496E-2</v>
      </c>
      <c r="AI21" s="17"/>
      <c r="AJ21" s="17">
        <v>7.62759529518547E-2</v>
      </c>
      <c r="AK21" s="17">
        <v>7.5305993594856693E-2</v>
      </c>
      <c r="AL21" s="17">
        <v>5.7277350727478298E-2</v>
      </c>
      <c r="AM21" s="17"/>
      <c r="AN21" s="17">
        <v>5.7431616454873997E-2</v>
      </c>
      <c r="AO21" s="17">
        <v>8.4618705350777507E-2</v>
      </c>
      <c r="AP21" s="17">
        <v>5.6327410123995197E-2</v>
      </c>
      <c r="AQ21" s="17">
        <v>9.7894954123113401E-2</v>
      </c>
      <c r="AR21" s="17"/>
      <c r="AS21" s="17">
        <v>7.3414484439428399E-2</v>
      </c>
      <c r="AT21" s="17">
        <v>1.9228904202401201E-2</v>
      </c>
    </row>
    <row r="22" spans="2:46" x14ac:dyDescent="0.5">
      <c r="B22" s="18" t="s">
        <v>122</v>
      </c>
      <c r="C22" s="17">
        <v>5.3431482830493399E-2</v>
      </c>
      <c r="D22" s="17">
        <v>5.2201577389487601E-2</v>
      </c>
      <c r="E22" s="17">
        <v>5.4282095880996202E-2</v>
      </c>
      <c r="F22" s="17"/>
      <c r="G22" s="17">
        <v>5.6760770280796097E-2</v>
      </c>
      <c r="H22" s="17">
        <v>3.7688847258186699E-2</v>
      </c>
      <c r="I22" s="17">
        <v>2.0108271447350001E-2</v>
      </c>
      <c r="J22" s="17">
        <v>6.2382566393588003E-2</v>
      </c>
      <c r="K22" s="17">
        <v>7.1007304893784901E-2</v>
      </c>
      <c r="L22" s="17">
        <v>4.0753118165915099E-2</v>
      </c>
      <c r="M22" s="17">
        <v>6.3490538164568303E-2</v>
      </c>
      <c r="N22" s="17">
        <v>2.4897206139804999E-2</v>
      </c>
      <c r="O22" s="17">
        <v>8.1056912888650204E-2</v>
      </c>
      <c r="P22" s="17">
        <v>5.7587193026128497E-2</v>
      </c>
      <c r="Q22" s="17">
        <v>6.5811563225442002E-2</v>
      </c>
      <c r="R22" s="17">
        <v>4.1868729676920999E-2</v>
      </c>
      <c r="S22" s="17"/>
      <c r="T22" s="17">
        <v>3.5996985106494898E-2</v>
      </c>
      <c r="U22" s="17">
        <v>5.4815046889484798E-2</v>
      </c>
      <c r="V22" s="17">
        <v>5.7533307604940097E-2</v>
      </c>
      <c r="W22" s="17">
        <v>6.7117546626013394E-2</v>
      </c>
      <c r="X22" s="17"/>
      <c r="Y22" s="17">
        <v>3.5074550531165198E-2</v>
      </c>
      <c r="Z22" s="17">
        <v>8.33926068809938E-2</v>
      </c>
      <c r="AA22" s="17">
        <v>4.8209821079207203E-2</v>
      </c>
      <c r="AB22" s="17">
        <v>4.9349812862711298E-2</v>
      </c>
      <c r="AC22" s="17">
        <v>5.9987980595446397E-2</v>
      </c>
      <c r="AD22" s="17">
        <v>4.4328916369112001E-2</v>
      </c>
      <c r="AE22" s="17"/>
      <c r="AF22" s="17">
        <v>5.2185053341586303E-2</v>
      </c>
      <c r="AG22" s="17">
        <v>3.5699963035314301E-2</v>
      </c>
      <c r="AH22" s="17">
        <v>5.4901036303479797E-2</v>
      </c>
      <c r="AI22" s="17"/>
      <c r="AJ22" s="17">
        <v>5.9269159573867303E-2</v>
      </c>
      <c r="AK22" s="17">
        <v>3.6743460518389302E-2</v>
      </c>
      <c r="AL22" s="17">
        <v>5.4166907823576797E-2</v>
      </c>
      <c r="AM22" s="17"/>
      <c r="AN22" s="17">
        <v>5.9075738104195898E-2</v>
      </c>
      <c r="AO22" s="17">
        <v>4.7893704091659599E-2</v>
      </c>
      <c r="AP22" s="17">
        <v>4.4618738426089898E-2</v>
      </c>
      <c r="AQ22" s="17">
        <v>5.2930343372356803E-2</v>
      </c>
      <c r="AR22" s="17"/>
      <c r="AS22" s="17">
        <v>3.9981311657318497E-2</v>
      </c>
      <c r="AT22" s="17">
        <v>4.6415353429350499E-2</v>
      </c>
    </row>
    <row r="23" spans="2:46" x14ac:dyDescent="0.5">
      <c r="B23" s="18" t="s">
        <v>92</v>
      </c>
      <c r="C23" s="17">
        <v>5.15362717392348E-2</v>
      </c>
      <c r="D23" s="17">
        <v>4.6046349961590301E-2</v>
      </c>
      <c r="E23" s="17">
        <v>5.6555641564662598E-2</v>
      </c>
      <c r="F23" s="17"/>
      <c r="G23" s="17">
        <v>4.7179474519878799E-2</v>
      </c>
      <c r="H23" s="17">
        <v>6.5036737740261794E-2</v>
      </c>
      <c r="I23" s="17">
        <v>5.1124522316921002E-2</v>
      </c>
      <c r="J23" s="17">
        <v>4.9223776808165601E-2</v>
      </c>
      <c r="K23" s="17">
        <v>3.8679262611144502E-2</v>
      </c>
      <c r="L23" s="17">
        <v>4.5999969725321603E-2</v>
      </c>
      <c r="M23" s="17">
        <v>4.5213822482355101E-2</v>
      </c>
      <c r="N23" s="17">
        <v>5.6873515306153803E-2</v>
      </c>
      <c r="O23" s="17">
        <v>4.17855884876598E-2</v>
      </c>
      <c r="P23" s="17">
        <v>5.4272665012810001E-2</v>
      </c>
      <c r="Q23" s="17">
        <v>5.7097090533052203E-2</v>
      </c>
      <c r="R23" s="17">
        <v>9.6202706331712906E-2</v>
      </c>
      <c r="S23" s="17"/>
      <c r="T23" s="17">
        <v>2.94529752114694E-2</v>
      </c>
      <c r="U23" s="17">
        <v>5.1908640146252703E-2</v>
      </c>
      <c r="V23" s="17">
        <v>4.3420096509369698E-2</v>
      </c>
      <c r="W23" s="17">
        <v>8.1749502318001099E-2</v>
      </c>
      <c r="X23" s="17"/>
      <c r="Y23" s="17">
        <v>6.2727009328685399E-2</v>
      </c>
      <c r="Z23" s="17">
        <v>6.9122363956573493E-2</v>
      </c>
      <c r="AA23" s="17">
        <v>5.4398413200048901E-2</v>
      </c>
      <c r="AB23" s="17">
        <v>4.6829097748597497E-2</v>
      </c>
      <c r="AC23" s="17">
        <v>3.5389508703207201E-2</v>
      </c>
      <c r="AD23" s="17">
        <v>4.2051857885749902E-2</v>
      </c>
      <c r="AE23" s="17"/>
      <c r="AF23" s="17">
        <v>4.2998585700438297E-2</v>
      </c>
      <c r="AG23" s="17">
        <v>3.4679626382234201E-2</v>
      </c>
      <c r="AH23" s="17">
        <v>5.5060792713586E-2</v>
      </c>
      <c r="AI23" s="17"/>
      <c r="AJ23" s="17">
        <v>3.8216728894836099E-2</v>
      </c>
      <c r="AK23" s="17">
        <v>5.30167502290117E-2</v>
      </c>
      <c r="AL23" s="17">
        <v>6.7312536986903704E-2</v>
      </c>
      <c r="AM23" s="17"/>
      <c r="AN23" s="17">
        <v>3.7946145777586503E-2</v>
      </c>
      <c r="AO23" s="17">
        <v>3.4920567638642701E-2</v>
      </c>
      <c r="AP23" s="17">
        <v>2.03770038421064E-2</v>
      </c>
      <c r="AQ23" s="17">
        <v>8.2834125454975205E-2</v>
      </c>
      <c r="AR23" s="17"/>
      <c r="AS23" s="17">
        <v>2.71494029279034E-2</v>
      </c>
      <c r="AT23" s="17">
        <v>0.129843425877714</v>
      </c>
    </row>
    <row r="24" spans="2:46" x14ac:dyDescent="0.5">
      <c r="B24" s="18" t="s">
        <v>123</v>
      </c>
      <c r="C24" s="19">
        <v>3.2247100560018199E-2</v>
      </c>
      <c r="D24" s="19">
        <v>3.5836033943433598E-2</v>
      </c>
      <c r="E24" s="19">
        <v>2.82766212952432E-2</v>
      </c>
      <c r="F24" s="19"/>
      <c r="G24" s="19">
        <v>2.82127235131047E-2</v>
      </c>
      <c r="H24" s="19">
        <v>4.24169032046866E-2</v>
      </c>
      <c r="I24" s="19">
        <v>2.0354960645411101E-2</v>
      </c>
      <c r="J24" s="19">
        <v>4.3241336972734301E-2</v>
      </c>
      <c r="K24" s="19">
        <v>4.3971609671996599E-2</v>
      </c>
      <c r="L24" s="19">
        <v>4.1473828681572802E-2</v>
      </c>
      <c r="M24" s="19">
        <v>2.1383094757288602E-2</v>
      </c>
      <c r="N24" s="19">
        <v>3.2293100648250701E-2</v>
      </c>
      <c r="O24" s="19">
        <v>3.2869367971850798E-2</v>
      </c>
      <c r="P24" s="19">
        <v>1.5647769800611399E-2</v>
      </c>
      <c r="Q24" s="19">
        <v>2.3663448889855099E-2</v>
      </c>
      <c r="R24" s="19">
        <v>4.1460098534727603E-2</v>
      </c>
      <c r="S24" s="19"/>
      <c r="T24" s="19">
        <v>2.2364627734452001E-2</v>
      </c>
      <c r="U24" s="19">
        <v>2.99352177686865E-2</v>
      </c>
      <c r="V24" s="19">
        <v>3.7886154504235998E-2</v>
      </c>
      <c r="W24" s="19">
        <v>4.1084355720833299E-2</v>
      </c>
      <c r="X24" s="19"/>
      <c r="Y24" s="19">
        <v>3.6899548089551003E-2</v>
      </c>
      <c r="Z24" s="19">
        <v>4.3703162781601503E-2</v>
      </c>
      <c r="AA24" s="19">
        <v>5.4610944169448297E-2</v>
      </c>
      <c r="AB24" s="19">
        <v>4.7574963453300201E-2</v>
      </c>
      <c r="AC24" s="19">
        <v>1.1361026111578101E-2</v>
      </c>
      <c r="AD24" s="19">
        <v>3.1387300495593199E-3</v>
      </c>
      <c r="AE24" s="19"/>
      <c r="AF24" s="19">
        <v>1.4644551372068699E-2</v>
      </c>
      <c r="AG24" s="19">
        <v>2.86084718028029E-2</v>
      </c>
      <c r="AH24" s="19">
        <v>3.7567847023482002E-2</v>
      </c>
      <c r="AI24" s="19"/>
      <c r="AJ24" s="19">
        <v>3.5417703821139401E-2</v>
      </c>
      <c r="AK24" s="19">
        <v>4.7741095340625303E-2</v>
      </c>
      <c r="AL24" s="19">
        <v>2.0933795173526799E-2</v>
      </c>
      <c r="AM24" s="19"/>
      <c r="AN24" s="19">
        <v>3.3969388072823299E-2</v>
      </c>
      <c r="AO24" s="19">
        <v>2.7712150560296099E-2</v>
      </c>
      <c r="AP24" s="19">
        <v>1.9579660148889101E-2</v>
      </c>
      <c r="AQ24" s="19">
        <v>4.0393452080462501E-2</v>
      </c>
      <c r="AR24" s="19"/>
      <c r="AS24" s="19">
        <v>4.13964765960518E-2</v>
      </c>
      <c r="AT24" s="19">
        <v>1.3129292565446799E-2</v>
      </c>
    </row>
    <row r="25" spans="2:46" x14ac:dyDescent="0.5">
      <c r="B25" s="16"/>
    </row>
    <row r="26" spans="2:46" x14ac:dyDescent="0.5">
      <c r="B26" t="s">
        <v>65</v>
      </c>
    </row>
    <row r="27" spans="2:46" x14ac:dyDescent="0.5">
      <c r="B27" t="s">
        <v>66</v>
      </c>
    </row>
    <row r="29" spans="2:46" x14ac:dyDescent="0.5">
      <c r="B2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T20"/>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125</v>
      </c>
      <c r="C9" s="17">
        <v>0.11740881629856501</v>
      </c>
      <c r="D9" s="17">
        <v>0.14872198418930199</v>
      </c>
      <c r="E9" s="17">
        <v>8.7588955458019896E-2</v>
      </c>
      <c r="F9" s="17"/>
      <c r="G9" s="17">
        <v>0.121597255600865</v>
      </c>
      <c r="H9" s="17">
        <v>0.110380682372342</v>
      </c>
      <c r="I9" s="17">
        <v>0.151367602531676</v>
      </c>
      <c r="J9" s="17">
        <v>0.14142100056030099</v>
      </c>
      <c r="K9" s="17">
        <v>0.130406559834297</v>
      </c>
      <c r="L9" s="17">
        <v>9.9350372749882607E-2</v>
      </c>
      <c r="M9" s="17">
        <v>0.14108144614892101</v>
      </c>
      <c r="N9" s="17">
        <v>8.6595471383220504E-2</v>
      </c>
      <c r="O9" s="17">
        <v>0.125281806705763</v>
      </c>
      <c r="P9" s="17">
        <v>8.3847902088540704E-2</v>
      </c>
      <c r="Q9" s="17">
        <v>8.0389757553796695E-2</v>
      </c>
      <c r="R9" s="17">
        <v>0.101203935116358</v>
      </c>
      <c r="S9" s="17"/>
      <c r="T9" s="17">
        <v>0.15856485981436899</v>
      </c>
      <c r="U9" s="17">
        <v>0.121501983149682</v>
      </c>
      <c r="V9" s="17">
        <v>8.4074484637527702E-2</v>
      </c>
      <c r="W9" s="17">
        <v>9.6697260007204799E-2</v>
      </c>
      <c r="X9" s="17"/>
      <c r="Y9" s="17">
        <v>5.0874344595995401E-2</v>
      </c>
      <c r="Z9" s="17">
        <v>7.0735306357226899E-2</v>
      </c>
      <c r="AA9" s="17">
        <v>9.6905643869269795E-2</v>
      </c>
      <c r="AB9" s="17">
        <v>9.7361367479204E-2</v>
      </c>
      <c r="AC9" s="17">
        <v>0.14194276070482001</v>
      </c>
      <c r="AD9" s="17">
        <v>0.21627786809376601</v>
      </c>
      <c r="AE9" s="17"/>
      <c r="AF9" s="17">
        <v>0.23226243820380099</v>
      </c>
      <c r="AG9" s="17">
        <v>0.111093002564096</v>
      </c>
      <c r="AH9" s="17">
        <v>8.4571597620095904E-2</v>
      </c>
      <c r="AI9" s="17"/>
      <c r="AJ9" s="17">
        <v>0.111499989463845</v>
      </c>
      <c r="AK9" s="17">
        <v>8.5349201421643706E-2</v>
      </c>
      <c r="AL9" s="17">
        <v>0.14001148401296801</v>
      </c>
      <c r="AM9" s="17"/>
      <c r="AN9" s="17">
        <v>0.12085879299518</v>
      </c>
      <c r="AO9" s="17">
        <v>0.176497849729809</v>
      </c>
      <c r="AP9" s="17">
        <v>0.204238675468464</v>
      </c>
      <c r="AQ9" s="17">
        <v>3.8699048530303898E-2</v>
      </c>
      <c r="AR9" s="17"/>
      <c r="AS9" s="17">
        <v>0.16402002318219999</v>
      </c>
      <c r="AT9" s="17">
        <v>0.15044226037473499</v>
      </c>
    </row>
    <row r="10" spans="2:46" x14ac:dyDescent="0.5">
      <c r="B10" s="18" t="s">
        <v>126</v>
      </c>
      <c r="C10" s="17">
        <v>0.19361889001707799</v>
      </c>
      <c r="D10" s="17">
        <v>0.22667349093945399</v>
      </c>
      <c r="E10" s="17">
        <v>0.16255259486486401</v>
      </c>
      <c r="F10" s="17"/>
      <c r="G10" s="17">
        <v>0.19971548188579899</v>
      </c>
      <c r="H10" s="17">
        <v>0.20686723576892299</v>
      </c>
      <c r="I10" s="17">
        <v>0.174087243716538</v>
      </c>
      <c r="J10" s="17">
        <v>0.16420961115090499</v>
      </c>
      <c r="K10" s="17">
        <v>0.17723286910901101</v>
      </c>
      <c r="L10" s="17">
        <v>0.183953749490497</v>
      </c>
      <c r="M10" s="17">
        <v>0.21630205404941599</v>
      </c>
      <c r="N10" s="17">
        <v>0.21143728928847</v>
      </c>
      <c r="O10" s="17">
        <v>0.21114640715006</v>
      </c>
      <c r="P10" s="17">
        <v>0.232502588785967</v>
      </c>
      <c r="Q10" s="17">
        <v>0.135198311568098</v>
      </c>
      <c r="R10" s="17">
        <v>0.147283921011333</v>
      </c>
      <c r="S10" s="17"/>
      <c r="T10" s="17">
        <v>0.268845470405015</v>
      </c>
      <c r="U10" s="17">
        <v>0.20521003934906401</v>
      </c>
      <c r="V10" s="17">
        <v>0.16269980012635901</v>
      </c>
      <c r="W10" s="17">
        <v>0.12944300098235101</v>
      </c>
      <c r="X10" s="17"/>
      <c r="Y10" s="17">
        <v>0.111135572675697</v>
      </c>
      <c r="Z10" s="17">
        <v>0.20294504182659301</v>
      </c>
      <c r="AA10" s="17">
        <v>0.18862256069172201</v>
      </c>
      <c r="AB10" s="17">
        <v>0.20626468777263501</v>
      </c>
      <c r="AC10" s="17">
        <v>0.262429377632729</v>
      </c>
      <c r="AD10" s="17">
        <v>0.188475084656125</v>
      </c>
      <c r="AE10" s="17"/>
      <c r="AF10" s="17">
        <v>0.17523716719867799</v>
      </c>
      <c r="AG10" s="17">
        <v>0.31406234637198399</v>
      </c>
      <c r="AH10" s="17">
        <v>0.19140515033252001</v>
      </c>
      <c r="AI10" s="17"/>
      <c r="AJ10" s="17">
        <v>0.24056540707979801</v>
      </c>
      <c r="AK10" s="17">
        <v>0.17611950356702899</v>
      </c>
      <c r="AL10" s="17">
        <v>0.14387082821688499</v>
      </c>
      <c r="AM10" s="17"/>
      <c r="AN10" s="17">
        <v>0.20542836439487</v>
      </c>
      <c r="AO10" s="17">
        <v>0.31651825712926301</v>
      </c>
      <c r="AP10" s="17">
        <v>0.37084298191186699</v>
      </c>
      <c r="AQ10" s="17">
        <v>3.1882295184734601E-2</v>
      </c>
      <c r="AR10" s="17"/>
      <c r="AS10" s="17">
        <v>0.237171153858696</v>
      </c>
      <c r="AT10" s="17">
        <v>0.18938873215261401</v>
      </c>
    </row>
    <row r="11" spans="2:46" x14ac:dyDescent="0.5">
      <c r="B11" s="18" t="s">
        <v>127</v>
      </c>
      <c r="C11" s="17">
        <v>0.191249512240909</v>
      </c>
      <c r="D11" s="17">
        <v>0.203367976365117</v>
      </c>
      <c r="E11" s="17">
        <v>0.17994647920694101</v>
      </c>
      <c r="F11" s="17"/>
      <c r="G11" s="17">
        <v>0.187218519789254</v>
      </c>
      <c r="H11" s="17">
        <v>0.190813008954684</v>
      </c>
      <c r="I11" s="17">
        <v>0.178922753901953</v>
      </c>
      <c r="J11" s="17">
        <v>0.22279550106448401</v>
      </c>
      <c r="K11" s="17">
        <v>0.181656461991687</v>
      </c>
      <c r="L11" s="17">
        <v>0.20540812999229099</v>
      </c>
      <c r="M11" s="17">
        <v>0.14807663653105799</v>
      </c>
      <c r="N11" s="17">
        <v>0.20369763346400599</v>
      </c>
      <c r="O11" s="17">
        <v>0.202371369762679</v>
      </c>
      <c r="P11" s="17">
        <v>0.17672791569271901</v>
      </c>
      <c r="Q11" s="17">
        <v>0.17084266088460701</v>
      </c>
      <c r="R11" s="17">
        <v>0.26575090523414302</v>
      </c>
      <c r="S11" s="17"/>
      <c r="T11" s="17">
        <v>0.216430522606993</v>
      </c>
      <c r="U11" s="17">
        <v>0.20710373576301599</v>
      </c>
      <c r="V11" s="17">
        <v>0.21389309661598299</v>
      </c>
      <c r="W11" s="17">
        <v>0.12825455201112701</v>
      </c>
      <c r="X11" s="17"/>
      <c r="Y11" s="17">
        <v>0.11814236077658199</v>
      </c>
      <c r="Z11" s="17">
        <v>0.158399032255613</v>
      </c>
      <c r="AA11" s="17">
        <v>0.19508210433727799</v>
      </c>
      <c r="AB11" s="17">
        <v>0.26527129999456101</v>
      </c>
      <c r="AC11" s="17">
        <v>0.20890498848353301</v>
      </c>
      <c r="AD11" s="17">
        <v>0.191620474452496</v>
      </c>
      <c r="AE11" s="17"/>
      <c r="AF11" s="17">
        <v>0.182945252677785</v>
      </c>
      <c r="AG11" s="17">
        <v>0.22733524536224201</v>
      </c>
      <c r="AH11" s="17">
        <v>0.19139554385511101</v>
      </c>
      <c r="AI11" s="17"/>
      <c r="AJ11" s="17">
        <v>0.234725117613476</v>
      </c>
      <c r="AK11" s="17">
        <v>0.172400600279941</v>
      </c>
      <c r="AL11" s="17">
        <v>0.14644021035767901</v>
      </c>
      <c r="AM11" s="17"/>
      <c r="AN11" s="17">
        <v>0.243527121109929</v>
      </c>
      <c r="AO11" s="17">
        <v>0.17436845476801499</v>
      </c>
      <c r="AP11" s="17">
        <v>0.25330399476141902</v>
      </c>
      <c r="AQ11" s="17">
        <v>6.4429365610641595E-2</v>
      </c>
      <c r="AR11" s="17"/>
      <c r="AS11" s="17">
        <v>0.20890754307360199</v>
      </c>
      <c r="AT11" s="17">
        <v>0.233524816752954</v>
      </c>
    </row>
    <row r="12" spans="2:46" x14ac:dyDescent="0.5">
      <c r="B12" s="18" t="s">
        <v>128</v>
      </c>
      <c r="C12" s="17">
        <v>4.31014350722028E-2</v>
      </c>
      <c r="D12" s="17">
        <v>4.5842272461433999E-2</v>
      </c>
      <c r="E12" s="17">
        <v>4.00502478333436E-2</v>
      </c>
      <c r="F12" s="17"/>
      <c r="G12" s="17">
        <v>4.8632963601250502E-2</v>
      </c>
      <c r="H12" s="17">
        <v>5.2701915567961499E-2</v>
      </c>
      <c r="I12" s="17">
        <v>4.0445533642744398E-2</v>
      </c>
      <c r="J12" s="17">
        <v>2.7039959323077099E-2</v>
      </c>
      <c r="K12" s="17">
        <v>6.5154531123377796E-2</v>
      </c>
      <c r="L12" s="17">
        <v>6.1366077471270701E-2</v>
      </c>
      <c r="M12" s="17">
        <v>2.8641718855163201E-2</v>
      </c>
      <c r="N12" s="17">
        <v>3.1967227390594301E-2</v>
      </c>
      <c r="O12" s="17">
        <v>3.03436575325715E-2</v>
      </c>
      <c r="P12" s="17">
        <v>5.08854036448066E-2</v>
      </c>
      <c r="Q12" s="17">
        <v>2.4918246596418898E-2</v>
      </c>
      <c r="R12" s="17">
        <v>3.1949122138730697E-2</v>
      </c>
      <c r="S12" s="17"/>
      <c r="T12" s="17">
        <v>3.9741146670940301E-2</v>
      </c>
      <c r="U12" s="17">
        <v>4.2586185925579403E-2</v>
      </c>
      <c r="V12" s="17">
        <v>4.5446449214359398E-2</v>
      </c>
      <c r="W12" s="17">
        <v>4.6177718376719301E-2</v>
      </c>
      <c r="X12" s="17"/>
      <c r="Y12" s="17">
        <v>6.0182118546976297E-2</v>
      </c>
      <c r="Z12" s="17">
        <v>5.9803773417621997E-2</v>
      </c>
      <c r="AA12" s="17">
        <v>5.5623137400066802E-2</v>
      </c>
      <c r="AB12" s="17">
        <v>4.86912978216184E-2</v>
      </c>
      <c r="AC12" s="17">
        <v>2.7507293450783898E-2</v>
      </c>
      <c r="AD12" s="17">
        <v>1.38239259382456E-2</v>
      </c>
      <c r="AE12" s="17"/>
      <c r="AF12" s="17">
        <v>2.2453607119082598E-2</v>
      </c>
      <c r="AG12" s="17">
        <v>5.1886230827054299E-2</v>
      </c>
      <c r="AH12" s="17">
        <v>4.8526369426053297E-2</v>
      </c>
      <c r="AI12" s="17"/>
      <c r="AJ12" s="17">
        <v>5.8057589414283198E-2</v>
      </c>
      <c r="AK12" s="17">
        <v>3.2027982678871303E-2</v>
      </c>
      <c r="AL12" s="17">
        <v>2.9875273508680199E-2</v>
      </c>
      <c r="AM12" s="17"/>
      <c r="AN12" s="17">
        <v>5.0398688925799601E-2</v>
      </c>
      <c r="AO12" s="17">
        <v>5.8734950597354903E-2</v>
      </c>
      <c r="AP12" s="17">
        <v>3.5618213651755597E-2</v>
      </c>
      <c r="AQ12" s="17">
        <v>3.0537185950073299E-2</v>
      </c>
      <c r="AR12" s="17"/>
      <c r="AS12" s="17">
        <v>6.1022503377518501E-2</v>
      </c>
      <c r="AT12" s="17">
        <v>4.5657914744867002E-2</v>
      </c>
    </row>
    <row r="13" spans="2:46" x14ac:dyDescent="0.5">
      <c r="B13" s="18" t="s">
        <v>129</v>
      </c>
      <c r="C13" s="17">
        <v>0.10549095858275601</v>
      </c>
      <c r="D13" s="17">
        <v>9.8558334856636606E-2</v>
      </c>
      <c r="E13" s="17">
        <v>0.112870306525091</v>
      </c>
      <c r="F13" s="17"/>
      <c r="G13" s="17">
        <v>0.130509876716249</v>
      </c>
      <c r="H13" s="17">
        <v>8.7181200820239599E-2</v>
      </c>
      <c r="I13" s="17">
        <v>0.11976637573642</v>
      </c>
      <c r="J13" s="17">
        <v>0.117345118958866</v>
      </c>
      <c r="K13" s="17">
        <v>0.11650824265772899</v>
      </c>
      <c r="L13" s="17">
        <v>8.9789533567490198E-2</v>
      </c>
      <c r="M13" s="17">
        <v>8.1172463208590701E-2</v>
      </c>
      <c r="N13" s="17">
        <v>9.8656714382769406E-2</v>
      </c>
      <c r="O13" s="17">
        <v>7.6642589258549901E-2</v>
      </c>
      <c r="P13" s="17">
        <v>0.12329614382450101</v>
      </c>
      <c r="Q13" s="17">
        <v>0.12948883754286999</v>
      </c>
      <c r="R13" s="17">
        <v>0.10231295064709101</v>
      </c>
      <c r="S13" s="17"/>
      <c r="T13" s="17">
        <v>7.1649178892455201E-2</v>
      </c>
      <c r="U13" s="17">
        <v>0.11352278551822199</v>
      </c>
      <c r="V13" s="17">
        <v>0.12711725920033901</v>
      </c>
      <c r="W13" s="17">
        <v>0.11424477373335599</v>
      </c>
      <c r="X13" s="17"/>
      <c r="Y13" s="17">
        <v>0.105551502346672</v>
      </c>
      <c r="Z13" s="17">
        <v>0.14040073754943699</v>
      </c>
      <c r="AA13" s="17">
        <v>0.122373095163025</v>
      </c>
      <c r="AB13" s="17">
        <v>8.2365804650373395E-2</v>
      </c>
      <c r="AC13" s="17">
        <v>9.1428901024269996E-2</v>
      </c>
      <c r="AD13" s="17">
        <v>9.1379375171453101E-2</v>
      </c>
      <c r="AE13" s="17"/>
      <c r="AF13" s="17">
        <v>8.8158152259426595E-2</v>
      </c>
      <c r="AG13" s="17">
        <v>8.2915800362343597E-2</v>
      </c>
      <c r="AH13" s="17">
        <v>0.11191792297622</v>
      </c>
      <c r="AI13" s="17"/>
      <c r="AJ13" s="17">
        <v>0.107544272398441</v>
      </c>
      <c r="AK13" s="17">
        <v>0.14344942313529499</v>
      </c>
      <c r="AL13" s="17">
        <v>8.4845886778070895E-2</v>
      </c>
      <c r="AM13" s="17"/>
      <c r="AN13" s="17">
        <v>0.12867868340752101</v>
      </c>
      <c r="AO13" s="17">
        <v>0.120664059308644</v>
      </c>
      <c r="AP13" s="17">
        <v>6.3257202080923697E-2</v>
      </c>
      <c r="AQ13" s="17">
        <v>8.3187648890131402E-2</v>
      </c>
      <c r="AR13" s="17"/>
      <c r="AS13" s="17">
        <v>8.8664172939016198E-2</v>
      </c>
      <c r="AT13" s="17">
        <v>8.6099353418216396E-2</v>
      </c>
    </row>
    <row r="14" spans="2:46" x14ac:dyDescent="0.5">
      <c r="B14" s="18" t="s">
        <v>130</v>
      </c>
      <c r="C14" s="17">
        <v>0.30736329045501298</v>
      </c>
      <c r="D14" s="17">
        <v>0.244851411341798</v>
      </c>
      <c r="E14" s="17">
        <v>0.36544449929672401</v>
      </c>
      <c r="F14" s="17"/>
      <c r="G14" s="17">
        <v>0.26987710436652601</v>
      </c>
      <c r="H14" s="17">
        <v>0.32206747667393698</v>
      </c>
      <c r="I14" s="17">
        <v>0.31160773498037703</v>
      </c>
      <c r="J14" s="17">
        <v>0.28514305775201598</v>
      </c>
      <c r="K14" s="17">
        <v>0.28686513703806699</v>
      </c>
      <c r="L14" s="17">
        <v>0.33048389790903299</v>
      </c>
      <c r="M14" s="17">
        <v>0.34334783670421798</v>
      </c>
      <c r="N14" s="17">
        <v>0.287482231022546</v>
      </c>
      <c r="O14" s="17">
        <v>0.31170278048727301</v>
      </c>
      <c r="P14" s="17">
        <v>0.28715494299210198</v>
      </c>
      <c r="Q14" s="17">
        <v>0.384937597677391</v>
      </c>
      <c r="R14" s="17">
        <v>0.29811036049369399</v>
      </c>
      <c r="S14" s="17"/>
      <c r="T14" s="17">
        <v>0.20709355535120499</v>
      </c>
      <c r="U14" s="17">
        <v>0.273163673672285</v>
      </c>
      <c r="V14" s="17">
        <v>0.32160342940687198</v>
      </c>
      <c r="W14" s="17">
        <v>0.43725113946154698</v>
      </c>
      <c r="X14" s="17"/>
      <c r="Y14" s="17">
        <v>0.45665946683004399</v>
      </c>
      <c r="Z14" s="17">
        <v>0.33211019591781898</v>
      </c>
      <c r="AA14" s="17">
        <v>0.31660610319687299</v>
      </c>
      <c r="AB14" s="17">
        <v>0.27870754549585602</v>
      </c>
      <c r="AC14" s="17">
        <v>0.248702370494265</v>
      </c>
      <c r="AD14" s="17">
        <v>0.24299993597817601</v>
      </c>
      <c r="AE14" s="17"/>
      <c r="AF14" s="17">
        <v>0.238470251785311</v>
      </c>
      <c r="AG14" s="17">
        <v>0.177470340401367</v>
      </c>
      <c r="AH14" s="17">
        <v>0.33542041439077602</v>
      </c>
      <c r="AI14" s="17"/>
      <c r="AJ14" s="17">
        <v>0.227744617487214</v>
      </c>
      <c r="AK14" s="17">
        <v>0.33925752888479299</v>
      </c>
      <c r="AL14" s="17">
        <v>0.39067619011632998</v>
      </c>
      <c r="AM14" s="17"/>
      <c r="AN14" s="17">
        <v>0.225666437886961</v>
      </c>
      <c r="AO14" s="17">
        <v>0.12659800936924501</v>
      </c>
      <c r="AP14" s="17">
        <v>6.4131611674470901E-2</v>
      </c>
      <c r="AQ14" s="17">
        <v>0.67604242150845795</v>
      </c>
      <c r="AR14" s="17"/>
      <c r="AS14" s="17">
        <v>0.24021460356896701</v>
      </c>
      <c r="AT14" s="17">
        <v>0.25615632113543801</v>
      </c>
    </row>
    <row r="15" spans="2:46" x14ac:dyDescent="0.5">
      <c r="B15" s="18" t="s">
        <v>92</v>
      </c>
      <c r="C15" s="19">
        <v>4.1767097333476701E-2</v>
      </c>
      <c r="D15" s="19">
        <v>3.19845298462587E-2</v>
      </c>
      <c r="E15" s="19">
        <v>5.1546916815017003E-2</v>
      </c>
      <c r="F15" s="19"/>
      <c r="G15" s="19">
        <v>4.2448798040056399E-2</v>
      </c>
      <c r="H15" s="19">
        <v>2.99884798419131E-2</v>
      </c>
      <c r="I15" s="19">
        <v>2.38027554902914E-2</v>
      </c>
      <c r="J15" s="19">
        <v>4.20457511903524E-2</v>
      </c>
      <c r="K15" s="19">
        <v>4.2176198245831499E-2</v>
      </c>
      <c r="L15" s="19">
        <v>2.9648238819536502E-2</v>
      </c>
      <c r="M15" s="19">
        <v>4.1377844502633099E-2</v>
      </c>
      <c r="N15" s="19">
        <v>8.0163433068393394E-2</v>
      </c>
      <c r="O15" s="19">
        <v>4.2511389103102898E-2</v>
      </c>
      <c r="P15" s="19">
        <v>4.5585102971364103E-2</v>
      </c>
      <c r="Q15" s="19">
        <v>7.4224588176817097E-2</v>
      </c>
      <c r="R15" s="19">
        <v>5.3388805358650301E-2</v>
      </c>
      <c r="S15" s="19"/>
      <c r="T15" s="19">
        <v>3.76752662590224E-2</v>
      </c>
      <c r="U15" s="19">
        <v>3.6911596622151301E-2</v>
      </c>
      <c r="V15" s="19">
        <v>4.5165480798560302E-2</v>
      </c>
      <c r="W15" s="19">
        <v>4.7931555427694499E-2</v>
      </c>
      <c r="X15" s="19"/>
      <c r="Y15" s="19">
        <v>9.7454634228033299E-2</v>
      </c>
      <c r="Z15" s="19">
        <v>3.5605912675689397E-2</v>
      </c>
      <c r="AA15" s="19">
        <v>2.47873553417658E-2</v>
      </c>
      <c r="AB15" s="19">
        <v>2.1337996785752E-2</v>
      </c>
      <c r="AC15" s="19">
        <v>1.9084308209599801E-2</v>
      </c>
      <c r="AD15" s="19">
        <v>5.5423335709738702E-2</v>
      </c>
      <c r="AE15" s="19"/>
      <c r="AF15" s="19">
        <v>6.0473130755914997E-2</v>
      </c>
      <c r="AG15" s="19">
        <v>3.5237034110913397E-2</v>
      </c>
      <c r="AH15" s="19">
        <v>3.6763001399224698E-2</v>
      </c>
      <c r="AI15" s="19"/>
      <c r="AJ15" s="19">
        <v>1.9863006542944001E-2</v>
      </c>
      <c r="AK15" s="19">
        <v>5.1395760032426997E-2</v>
      </c>
      <c r="AL15" s="19">
        <v>6.4280127009387206E-2</v>
      </c>
      <c r="AM15" s="19"/>
      <c r="AN15" s="19">
        <v>2.5441911279740201E-2</v>
      </c>
      <c r="AO15" s="19">
        <v>2.6618419097670099E-2</v>
      </c>
      <c r="AP15" s="19">
        <v>8.6073204510996194E-3</v>
      </c>
      <c r="AQ15" s="19">
        <v>7.52220343256568E-2</v>
      </c>
      <c r="AR15" s="19"/>
      <c r="AS15" s="19">
        <v>0</v>
      </c>
      <c r="AT15" s="19">
        <v>3.8730601421175501E-2</v>
      </c>
    </row>
    <row r="16" spans="2:46" x14ac:dyDescent="0.5">
      <c r="B16" s="16"/>
    </row>
    <row r="17" spans="2:2" x14ac:dyDescent="0.5">
      <c r="B17" t="s">
        <v>65</v>
      </c>
    </row>
    <row r="18" spans="2:2" x14ac:dyDescent="0.5">
      <c r="B18" t="s">
        <v>66</v>
      </c>
    </row>
    <row r="20" spans="2:2" x14ac:dyDescent="0.5">
      <c r="B20"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T23"/>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132</v>
      </c>
      <c r="C9" s="17">
        <v>0.10528358029394599</v>
      </c>
      <c r="D9" s="17">
        <v>0.10441256403065501</v>
      </c>
      <c r="E9" s="17">
        <v>0.106830057754934</v>
      </c>
      <c r="F9" s="17"/>
      <c r="G9" s="17">
        <v>0.10321557734756</v>
      </c>
      <c r="H9" s="17">
        <v>0.117083951174293</v>
      </c>
      <c r="I9" s="17">
        <v>5.9848504396298297E-2</v>
      </c>
      <c r="J9" s="17">
        <v>0.123795006913666</v>
      </c>
      <c r="K9" s="17">
        <v>7.3215307484959205E-2</v>
      </c>
      <c r="L9" s="17">
        <v>5.5054435112703401E-2</v>
      </c>
      <c r="M9" s="17">
        <v>0.134051323875265</v>
      </c>
      <c r="N9" s="17">
        <v>0.140654319655384</v>
      </c>
      <c r="O9" s="17">
        <v>9.9330529145347998E-2</v>
      </c>
      <c r="P9" s="17">
        <v>0.150598108320699</v>
      </c>
      <c r="Q9" s="17">
        <v>0.13652109808926099</v>
      </c>
      <c r="R9" s="17">
        <v>9.9300145121114999E-2</v>
      </c>
      <c r="S9" s="17"/>
      <c r="T9" s="17">
        <v>8.3684981311792903E-2</v>
      </c>
      <c r="U9" s="17">
        <v>9.1558032512914805E-2</v>
      </c>
      <c r="V9" s="17">
        <v>9.3479489371128294E-2</v>
      </c>
      <c r="W9" s="17">
        <v>0.154559708865146</v>
      </c>
      <c r="X9" s="17"/>
      <c r="Y9" s="17">
        <v>0.13435296665707799</v>
      </c>
      <c r="Z9" s="17">
        <v>8.8160533101254407E-2</v>
      </c>
      <c r="AA9" s="17">
        <v>8.0218117543273695E-2</v>
      </c>
      <c r="AB9" s="17">
        <v>0.10736243653069499</v>
      </c>
      <c r="AC9" s="17">
        <v>0.111812341880992</v>
      </c>
      <c r="AD9" s="17">
        <v>0.15854614394461</v>
      </c>
      <c r="AE9" s="17"/>
      <c r="AF9" s="17" t="s">
        <v>77</v>
      </c>
      <c r="AG9" s="17">
        <v>0.15363535662806399</v>
      </c>
      <c r="AH9" s="17">
        <v>0.102259721876873</v>
      </c>
      <c r="AI9" s="17"/>
      <c r="AJ9" s="17">
        <v>7.3240738193369098E-2</v>
      </c>
      <c r="AK9" s="17">
        <v>0.16536294498995499</v>
      </c>
      <c r="AL9" s="17">
        <v>0.12966625080194299</v>
      </c>
      <c r="AM9" s="17"/>
      <c r="AN9" s="17">
        <v>3.9341038708596697E-2</v>
      </c>
      <c r="AO9" s="17">
        <v>0.119378924305442</v>
      </c>
      <c r="AP9" s="17">
        <v>3.0318193434624802E-2</v>
      </c>
      <c r="AQ9" s="17">
        <v>0.27275563008735298</v>
      </c>
      <c r="AR9" s="17"/>
      <c r="AS9" s="17">
        <v>7.6559061939295903E-2</v>
      </c>
      <c r="AT9" s="17">
        <v>0.119251920257286</v>
      </c>
    </row>
    <row r="10" spans="2:46" x14ac:dyDescent="0.5">
      <c r="B10" s="18" t="s">
        <v>133</v>
      </c>
      <c r="C10" s="17">
        <v>5.9158284326282201E-2</v>
      </c>
      <c r="D10" s="17">
        <v>6.1792284584342098E-2</v>
      </c>
      <c r="E10" s="17">
        <v>5.6186641248153701E-2</v>
      </c>
      <c r="F10" s="17"/>
      <c r="G10" s="17">
        <v>5.8723047015309303E-2</v>
      </c>
      <c r="H10" s="17">
        <v>4.77487461031956E-2</v>
      </c>
      <c r="I10" s="17">
        <v>4.1643051788981901E-2</v>
      </c>
      <c r="J10" s="17">
        <v>5.1221284812875502E-2</v>
      </c>
      <c r="K10" s="17">
        <v>7.6062325134759107E-2</v>
      </c>
      <c r="L10" s="17">
        <v>0.101468051887872</v>
      </c>
      <c r="M10" s="17">
        <v>8.3596532969550094E-2</v>
      </c>
      <c r="N10" s="17">
        <v>1.2090717420388799E-2</v>
      </c>
      <c r="O10" s="17">
        <v>5.3057656264988901E-2</v>
      </c>
      <c r="P10" s="17">
        <v>3.5258150139005302E-2</v>
      </c>
      <c r="Q10" s="17">
        <v>8.5524305040281107E-2</v>
      </c>
      <c r="R10" s="17">
        <v>4.8811055554028697E-2</v>
      </c>
      <c r="S10" s="17"/>
      <c r="T10" s="17">
        <v>3.5050594288631803E-2</v>
      </c>
      <c r="U10" s="17">
        <v>4.9095023611597899E-2</v>
      </c>
      <c r="V10" s="17">
        <v>6.9021164666673504E-2</v>
      </c>
      <c r="W10" s="17">
        <v>8.6380411198201903E-2</v>
      </c>
      <c r="X10" s="17"/>
      <c r="Y10" s="17">
        <v>6.3025090159465405E-2</v>
      </c>
      <c r="Z10" s="17">
        <v>6.78398106929715E-2</v>
      </c>
      <c r="AA10" s="17">
        <v>7.7076967104426797E-2</v>
      </c>
      <c r="AB10" s="17">
        <v>4.9086342438952699E-2</v>
      </c>
      <c r="AC10" s="17">
        <v>4.0706120295882997E-2</v>
      </c>
      <c r="AD10" s="17">
        <v>2.7106548902848301E-2</v>
      </c>
      <c r="AE10" s="17"/>
      <c r="AF10" s="17" t="s">
        <v>77</v>
      </c>
      <c r="AG10" s="17">
        <v>2.8326428773329401E-2</v>
      </c>
      <c r="AH10" s="17">
        <v>6.1086469245146699E-2</v>
      </c>
      <c r="AI10" s="17"/>
      <c r="AJ10" s="17">
        <v>6.1583315437788798E-2</v>
      </c>
      <c r="AK10" s="17">
        <v>7.6389756580396706E-2</v>
      </c>
      <c r="AL10" s="17">
        <v>3.4474105760812897E-2</v>
      </c>
      <c r="AM10" s="17"/>
      <c r="AN10" s="17">
        <v>6.0211528437319001E-2</v>
      </c>
      <c r="AO10" s="17">
        <v>0.108241425134531</v>
      </c>
      <c r="AP10" s="17">
        <v>4.6798922752365801E-2</v>
      </c>
      <c r="AQ10" s="17">
        <v>4.97906003614145E-2</v>
      </c>
      <c r="AR10" s="17"/>
      <c r="AS10" s="17">
        <v>2.8612184212209402E-2</v>
      </c>
      <c r="AT10" s="17">
        <v>2.1953906606728201E-2</v>
      </c>
    </row>
    <row r="11" spans="2:46" x14ac:dyDescent="0.5">
      <c r="B11" s="18" t="s">
        <v>134</v>
      </c>
      <c r="C11" s="17">
        <v>0.21871287822607</v>
      </c>
      <c r="D11" s="17">
        <v>0.243890660502668</v>
      </c>
      <c r="E11" s="17">
        <v>0.19586571919322801</v>
      </c>
      <c r="F11" s="17"/>
      <c r="G11" s="17">
        <v>0.23864726612951701</v>
      </c>
      <c r="H11" s="17">
        <v>0.21012309620177499</v>
      </c>
      <c r="I11" s="17">
        <v>0.25805653666023298</v>
      </c>
      <c r="J11" s="17">
        <v>0.19663730521252101</v>
      </c>
      <c r="K11" s="17">
        <v>0.21388397875374701</v>
      </c>
      <c r="L11" s="17">
        <v>0.21993647471998201</v>
      </c>
      <c r="M11" s="17">
        <v>0.17283282995683699</v>
      </c>
      <c r="N11" s="17">
        <v>0.22137055124198701</v>
      </c>
      <c r="O11" s="17">
        <v>0.24913363145401901</v>
      </c>
      <c r="P11" s="17">
        <v>0.16620403817959001</v>
      </c>
      <c r="Q11" s="17">
        <v>0.24261687577725799</v>
      </c>
      <c r="R11" s="17">
        <v>0.22235303281126001</v>
      </c>
      <c r="S11" s="17"/>
      <c r="T11" s="17">
        <v>0.249355533782392</v>
      </c>
      <c r="U11" s="17">
        <v>0.26096477922084799</v>
      </c>
      <c r="V11" s="17">
        <v>0.22477607841663599</v>
      </c>
      <c r="W11" s="17">
        <v>0.132593558893255</v>
      </c>
      <c r="X11" s="17"/>
      <c r="Y11" s="17">
        <v>0.17545754948683501</v>
      </c>
      <c r="Z11" s="17">
        <v>0.291383007106082</v>
      </c>
      <c r="AA11" s="17">
        <v>0.25352932918499699</v>
      </c>
      <c r="AB11" s="17">
        <v>0.209454725011641</v>
      </c>
      <c r="AC11" s="17">
        <v>0.15965880689079201</v>
      </c>
      <c r="AD11" s="17">
        <v>0.116722525081355</v>
      </c>
      <c r="AE11" s="17"/>
      <c r="AF11" s="17" t="s">
        <v>77</v>
      </c>
      <c r="AG11" s="17">
        <v>0.15424943475497099</v>
      </c>
      <c r="AH11" s="17">
        <v>0.22274433975473401</v>
      </c>
      <c r="AI11" s="17"/>
      <c r="AJ11" s="17">
        <v>0.28718398176594001</v>
      </c>
      <c r="AK11" s="17">
        <v>0.18870871554415899</v>
      </c>
      <c r="AL11" s="17">
        <v>6.3442713797263101E-2</v>
      </c>
      <c r="AM11" s="17"/>
      <c r="AN11" s="17">
        <v>0.29963772606112199</v>
      </c>
      <c r="AO11" s="17">
        <v>0.163608849074456</v>
      </c>
      <c r="AP11" s="17">
        <v>0.27197715299637198</v>
      </c>
      <c r="AQ11" s="17">
        <v>7.1837287365695293E-2</v>
      </c>
      <c r="AR11" s="17"/>
      <c r="AS11" s="17">
        <v>0.27845530058374202</v>
      </c>
      <c r="AT11" s="17">
        <v>0.22181175614041199</v>
      </c>
    </row>
    <row r="12" spans="2:46" x14ac:dyDescent="0.5">
      <c r="B12" s="18" t="s">
        <v>135</v>
      </c>
      <c r="C12" s="17">
        <v>0.144837045586895</v>
      </c>
      <c r="D12" s="17">
        <v>0.16795918045657299</v>
      </c>
      <c r="E12" s="17">
        <v>0.122675143225967</v>
      </c>
      <c r="F12" s="17"/>
      <c r="G12" s="17">
        <v>0.15903864757668901</v>
      </c>
      <c r="H12" s="17">
        <v>0.123674385955515</v>
      </c>
      <c r="I12" s="17">
        <v>0.14384404389196001</v>
      </c>
      <c r="J12" s="17">
        <v>0.13789939730992001</v>
      </c>
      <c r="K12" s="17">
        <v>0.17496534587036999</v>
      </c>
      <c r="L12" s="17">
        <v>0.14142298351073701</v>
      </c>
      <c r="M12" s="17">
        <v>0.10992733359355</v>
      </c>
      <c r="N12" s="17">
        <v>0.15585017399214199</v>
      </c>
      <c r="O12" s="17">
        <v>0.15577426448126899</v>
      </c>
      <c r="P12" s="17">
        <v>0.19064196675584599</v>
      </c>
      <c r="Q12" s="17">
        <v>0.104875862163488</v>
      </c>
      <c r="R12" s="17">
        <v>9.4385709649537394E-2</v>
      </c>
      <c r="S12" s="17"/>
      <c r="T12" s="17">
        <v>0.19060764838903599</v>
      </c>
      <c r="U12" s="17">
        <v>0.16047713618324599</v>
      </c>
      <c r="V12" s="17">
        <v>0.15666807526073301</v>
      </c>
      <c r="W12" s="17">
        <v>7.2407858866971403E-2</v>
      </c>
      <c r="X12" s="17"/>
      <c r="Y12" s="17">
        <v>0.119670178736343</v>
      </c>
      <c r="Z12" s="17">
        <v>0.159582040047927</v>
      </c>
      <c r="AA12" s="17">
        <v>0.143227382616467</v>
      </c>
      <c r="AB12" s="17">
        <v>0.15770327692924199</v>
      </c>
      <c r="AC12" s="17">
        <v>0.14694949904969801</v>
      </c>
      <c r="AD12" s="17">
        <v>0.11504543921242399</v>
      </c>
      <c r="AE12" s="17"/>
      <c r="AF12" s="17" t="s">
        <v>77</v>
      </c>
      <c r="AG12" s="17">
        <v>0.112788388066628</v>
      </c>
      <c r="AH12" s="17">
        <v>0.14684132774870901</v>
      </c>
      <c r="AI12" s="17"/>
      <c r="AJ12" s="17">
        <v>0.19454069789209399</v>
      </c>
      <c r="AK12" s="17">
        <v>0.110055491355758</v>
      </c>
      <c r="AL12" s="17">
        <v>4.5759799539566201E-2</v>
      </c>
      <c r="AM12" s="17"/>
      <c r="AN12" s="17">
        <v>0.18760495781907299</v>
      </c>
      <c r="AO12" s="17">
        <v>0.12133602126093899</v>
      </c>
      <c r="AP12" s="17">
        <v>0.20093166579577301</v>
      </c>
      <c r="AQ12" s="17">
        <v>4.7972271942212999E-2</v>
      </c>
      <c r="AR12" s="17"/>
      <c r="AS12" s="17">
        <v>0.22165870417417999</v>
      </c>
      <c r="AT12" s="17">
        <v>0.19430479241774501</v>
      </c>
    </row>
    <row r="13" spans="2:46" x14ac:dyDescent="0.5">
      <c r="B13" s="18" t="s">
        <v>136</v>
      </c>
      <c r="C13" s="17">
        <v>0.100495304666415</v>
      </c>
      <c r="D13" s="17">
        <v>0.11230879149878099</v>
      </c>
      <c r="E13" s="17">
        <v>8.9761112812903804E-2</v>
      </c>
      <c r="F13" s="17"/>
      <c r="G13" s="17">
        <v>0.118001654870053</v>
      </c>
      <c r="H13" s="17">
        <v>0.122346702650033</v>
      </c>
      <c r="I13" s="17">
        <v>0.120660088339373</v>
      </c>
      <c r="J13" s="17">
        <v>7.9976651208548299E-2</v>
      </c>
      <c r="K13" s="17">
        <v>9.1302619059914394E-2</v>
      </c>
      <c r="L13" s="17">
        <v>9.5235919313872E-2</v>
      </c>
      <c r="M13" s="17">
        <v>7.9301229845685495E-2</v>
      </c>
      <c r="N13" s="17">
        <v>0.128516478962312</v>
      </c>
      <c r="O13" s="17">
        <v>0.109960448457865</v>
      </c>
      <c r="P13" s="17">
        <v>9.3571244309321205E-2</v>
      </c>
      <c r="Q13" s="17">
        <v>4.02731970581056E-2</v>
      </c>
      <c r="R13" s="17">
        <v>6.0990454055847201E-2</v>
      </c>
      <c r="S13" s="17"/>
      <c r="T13" s="17">
        <v>0.13040595422955301</v>
      </c>
      <c r="U13" s="17">
        <v>0.115109480424333</v>
      </c>
      <c r="V13" s="17">
        <v>0.100606890599666</v>
      </c>
      <c r="W13" s="17">
        <v>5.5787688001712403E-2</v>
      </c>
      <c r="X13" s="17"/>
      <c r="Y13" s="17">
        <v>0.10955556813855299</v>
      </c>
      <c r="Z13" s="17">
        <v>9.53756946681273E-2</v>
      </c>
      <c r="AA13" s="17">
        <v>0.111294112979844</v>
      </c>
      <c r="AB13" s="17">
        <v>9.8984825706803295E-2</v>
      </c>
      <c r="AC13" s="17">
        <v>0.102993570948937</v>
      </c>
      <c r="AD13" s="17">
        <v>4.3337335288045203E-2</v>
      </c>
      <c r="AE13" s="17"/>
      <c r="AF13" s="17" t="s">
        <v>77</v>
      </c>
      <c r="AG13" s="17">
        <v>7.2524555762863901E-2</v>
      </c>
      <c r="AH13" s="17">
        <v>0.10224455962489599</v>
      </c>
      <c r="AI13" s="17"/>
      <c r="AJ13" s="17">
        <v>0.13157563984839199</v>
      </c>
      <c r="AK13" s="17">
        <v>8.2714586680540103E-2</v>
      </c>
      <c r="AL13" s="17">
        <v>3.4379126030902901E-2</v>
      </c>
      <c r="AM13" s="17"/>
      <c r="AN13" s="17">
        <v>0.10755502279324899</v>
      </c>
      <c r="AO13" s="17">
        <v>0.152925181530882</v>
      </c>
      <c r="AP13" s="17">
        <v>0.176369836197386</v>
      </c>
      <c r="AQ13" s="17">
        <v>3.9737392449895603E-2</v>
      </c>
      <c r="AR13" s="17"/>
      <c r="AS13" s="17">
        <v>0.136285924314691</v>
      </c>
      <c r="AT13" s="17">
        <v>8.7041116708668501E-2</v>
      </c>
    </row>
    <row r="14" spans="2:46" x14ac:dyDescent="0.5">
      <c r="B14" s="18" t="s">
        <v>137</v>
      </c>
      <c r="C14" s="17">
        <v>2.2504073571315598E-2</v>
      </c>
      <c r="D14" s="17">
        <v>3.3026080977838802E-2</v>
      </c>
      <c r="E14" s="17">
        <v>1.2494441047184E-2</v>
      </c>
      <c r="F14" s="17"/>
      <c r="G14" s="17">
        <v>3.8565255336320999E-2</v>
      </c>
      <c r="H14" s="17">
        <v>1.31856365819981E-2</v>
      </c>
      <c r="I14" s="17">
        <v>4.6343300217171904E-3</v>
      </c>
      <c r="J14" s="17">
        <v>3.5044429799943197E-2</v>
      </c>
      <c r="K14" s="17">
        <v>1.7591780931415901E-2</v>
      </c>
      <c r="L14" s="17">
        <v>1.77600676056658E-2</v>
      </c>
      <c r="M14" s="17">
        <v>3.8074014799691698E-2</v>
      </c>
      <c r="N14" s="17">
        <v>1.43319473008078E-2</v>
      </c>
      <c r="O14" s="17">
        <v>2.2141547896265299E-2</v>
      </c>
      <c r="P14" s="17">
        <v>2.03083336057364E-2</v>
      </c>
      <c r="Q14" s="17">
        <v>1.2462987297659701E-2</v>
      </c>
      <c r="R14" s="17">
        <v>1.2849606269303499E-2</v>
      </c>
      <c r="S14" s="17"/>
      <c r="T14" s="17">
        <v>4.0238211291379201E-2</v>
      </c>
      <c r="U14" s="17">
        <v>2.17804877812992E-2</v>
      </c>
      <c r="V14" s="17">
        <v>1.88200887922816E-2</v>
      </c>
      <c r="W14" s="17">
        <v>8.6192262358056101E-3</v>
      </c>
      <c r="X14" s="17"/>
      <c r="Y14" s="17">
        <v>1.9153952135956501E-2</v>
      </c>
      <c r="Z14" s="17">
        <v>1.79967484369794E-2</v>
      </c>
      <c r="AA14" s="17">
        <v>2.6799236685151499E-2</v>
      </c>
      <c r="AB14" s="17">
        <v>2.8525593010368999E-2</v>
      </c>
      <c r="AC14" s="17">
        <v>2.2773979146815702E-2</v>
      </c>
      <c r="AD14" s="17">
        <v>8.3203978395476798E-3</v>
      </c>
      <c r="AE14" s="17"/>
      <c r="AF14" s="17" t="s">
        <v>77</v>
      </c>
      <c r="AG14" s="17">
        <v>1.34964021483226E-2</v>
      </c>
      <c r="AH14" s="17">
        <v>2.306740185242E-2</v>
      </c>
      <c r="AI14" s="17"/>
      <c r="AJ14" s="17">
        <v>3.2567437103281402E-2</v>
      </c>
      <c r="AK14" s="17">
        <v>1.40374837333329E-2</v>
      </c>
      <c r="AL14" s="17">
        <v>3.9380028958825699E-3</v>
      </c>
      <c r="AM14" s="17"/>
      <c r="AN14" s="17">
        <v>2.53815044221232E-2</v>
      </c>
      <c r="AO14" s="17">
        <v>2.1596122163178799E-2</v>
      </c>
      <c r="AP14" s="17">
        <v>4.3182553786589299E-2</v>
      </c>
      <c r="AQ14" s="17">
        <v>5.11405762326873E-3</v>
      </c>
      <c r="AR14" s="17"/>
      <c r="AS14" s="17">
        <v>1.58620287662888E-2</v>
      </c>
      <c r="AT14" s="17">
        <v>0</v>
      </c>
    </row>
    <row r="15" spans="2:46" x14ac:dyDescent="0.5">
      <c r="B15" s="18" t="s">
        <v>138</v>
      </c>
      <c r="C15" s="17">
        <v>1.79843649030062E-2</v>
      </c>
      <c r="D15" s="17">
        <v>1.99933673400449E-2</v>
      </c>
      <c r="E15" s="17">
        <v>1.61648980469387E-2</v>
      </c>
      <c r="F15" s="17"/>
      <c r="G15" s="17">
        <v>1.99869299681214E-2</v>
      </c>
      <c r="H15" s="17">
        <v>2.4116162430070101E-2</v>
      </c>
      <c r="I15" s="17">
        <v>5.4105282078025004E-3</v>
      </c>
      <c r="J15" s="17">
        <v>1.9400644719911399E-2</v>
      </c>
      <c r="K15" s="17">
        <v>1.1616605301281301E-2</v>
      </c>
      <c r="L15" s="17">
        <v>2.2163056754925602E-2</v>
      </c>
      <c r="M15" s="17">
        <v>2.1965808308273601E-2</v>
      </c>
      <c r="N15" s="17">
        <v>1.14080565345179E-2</v>
      </c>
      <c r="O15" s="17">
        <v>2.3775424970186899E-2</v>
      </c>
      <c r="P15" s="17">
        <v>1.5238371794289199E-2</v>
      </c>
      <c r="Q15" s="17">
        <v>0</v>
      </c>
      <c r="R15" s="17">
        <v>2.5095728021891198E-2</v>
      </c>
      <c r="S15" s="17"/>
      <c r="T15" s="17">
        <v>1.9183072175113398E-2</v>
      </c>
      <c r="U15" s="17">
        <v>2.5390907331624302E-2</v>
      </c>
      <c r="V15" s="17">
        <v>1.47628143681454E-2</v>
      </c>
      <c r="W15" s="17">
        <v>1.2347463843231E-2</v>
      </c>
      <c r="X15" s="17"/>
      <c r="Y15" s="17">
        <v>1.8415378611749401E-2</v>
      </c>
      <c r="Z15" s="17">
        <v>1.75762417569813E-2</v>
      </c>
      <c r="AA15" s="17">
        <v>2.1137945935510799E-2</v>
      </c>
      <c r="AB15" s="17">
        <v>1.5675197422146001E-2</v>
      </c>
      <c r="AC15" s="17">
        <v>1.45064118363957E-2</v>
      </c>
      <c r="AD15" s="17">
        <v>2.4468434374904102E-2</v>
      </c>
      <c r="AE15" s="17"/>
      <c r="AF15" s="17" t="s">
        <v>77</v>
      </c>
      <c r="AG15" s="17">
        <v>1.39754929908619E-2</v>
      </c>
      <c r="AH15" s="17">
        <v>1.8235074638895399E-2</v>
      </c>
      <c r="AI15" s="17"/>
      <c r="AJ15" s="17">
        <v>1.7646789399624802E-2</v>
      </c>
      <c r="AK15" s="17">
        <v>2.2799062132469398E-2</v>
      </c>
      <c r="AL15" s="17">
        <v>1.3855846564992599E-2</v>
      </c>
      <c r="AM15" s="17"/>
      <c r="AN15" s="17">
        <v>1.71135098200094E-2</v>
      </c>
      <c r="AO15" s="17">
        <v>3.17339704505284E-2</v>
      </c>
      <c r="AP15" s="17">
        <v>2.4015481257120198E-2</v>
      </c>
      <c r="AQ15" s="17">
        <v>1.1908329947803499E-2</v>
      </c>
      <c r="AR15" s="17"/>
      <c r="AS15" s="17">
        <v>8.3267794632157499E-3</v>
      </c>
      <c r="AT15" s="17">
        <v>0</v>
      </c>
    </row>
    <row r="16" spans="2:46" x14ac:dyDescent="0.5">
      <c r="B16" s="18" t="s">
        <v>139</v>
      </c>
      <c r="C16" s="17">
        <v>1.3627806658451201E-2</v>
      </c>
      <c r="D16" s="17">
        <v>1.4662774459673801E-2</v>
      </c>
      <c r="E16" s="17">
        <v>1.2719712101168399E-2</v>
      </c>
      <c r="F16" s="17"/>
      <c r="G16" s="17">
        <v>2.6372576962793701E-2</v>
      </c>
      <c r="H16" s="17">
        <v>6.4984499605721903E-3</v>
      </c>
      <c r="I16" s="17">
        <v>1.06185179289877E-2</v>
      </c>
      <c r="J16" s="17">
        <v>1.9708732830432701E-2</v>
      </c>
      <c r="K16" s="17">
        <v>0</v>
      </c>
      <c r="L16" s="17">
        <v>9.1731235527849897E-3</v>
      </c>
      <c r="M16" s="17">
        <v>5.5877982136933501E-3</v>
      </c>
      <c r="N16" s="17">
        <v>0</v>
      </c>
      <c r="O16" s="17">
        <v>2.3244980456128501E-2</v>
      </c>
      <c r="P16" s="17">
        <v>4.9064151264048804E-3</v>
      </c>
      <c r="Q16" s="17">
        <v>3.0279326688588199E-2</v>
      </c>
      <c r="R16" s="17">
        <v>1.28191262390884E-2</v>
      </c>
      <c r="S16" s="17"/>
      <c r="T16" s="17">
        <v>1.91916232474247E-2</v>
      </c>
      <c r="U16" s="17">
        <v>6.1511672637831298E-3</v>
      </c>
      <c r="V16" s="17">
        <v>1.25878627869246E-2</v>
      </c>
      <c r="W16" s="17">
        <v>1.48243711581091E-2</v>
      </c>
      <c r="X16" s="17"/>
      <c r="Y16" s="17">
        <v>9.4531648780748802E-3</v>
      </c>
      <c r="Z16" s="17">
        <v>1.1301048596512001E-2</v>
      </c>
      <c r="AA16" s="17">
        <v>1.04042361080333E-2</v>
      </c>
      <c r="AB16" s="17">
        <v>1.73246574738633E-2</v>
      </c>
      <c r="AC16" s="17">
        <v>1.6969838862030601E-2</v>
      </c>
      <c r="AD16" s="17">
        <v>2.6648546321260101E-2</v>
      </c>
      <c r="AE16" s="17"/>
      <c r="AF16" s="17" t="s">
        <v>77</v>
      </c>
      <c r="AG16" s="17">
        <v>2.9320681132041601E-2</v>
      </c>
      <c r="AH16" s="17">
        <v>1.26463943058395E-2</v>
      </c>
      <c r="AI16" s="17"/>
      <c r="AJ16" s="17">
        <v>1.3332199814404699E-2</v>
      </c>
      <c r="AK16" s="17">
        <v>1.7372763680782999E-2</v>
      </c>
      <c r="AL16" s="17">
        <v>1.05066642930899E-2</v>
      </c>
      <c r="AM16" s="17"/>
      <c r="AN16" s="17">
        <v>1.0777281804104E-2</v>
      </c>
      <c r="AO16" s="17">
        <v>2.2746356829759101E-2</v>
      </c>
      <c r="AP16" s="17">
        <v>2.74560663807175E-2</v>
      </c>
      <c r="AQ16" s="17">
        <v>1.03347476088752E-2</v>
      </c>
      <c r="AR16" s="17"/>
      <c r="AS16" s="17">
        <v>0</v>
      </c>
      <c r="AT16" s="17">
        <v>3.54501829850426E-2</v>
      </c>
    </row>
    <row r="17" spans="2:46" ht="28.7" x14ac:dyDescent="0.5">
      <c r="B17" s="18" t="s">
        <v>140</v>
      </c>
      <c r="C17" s="17">
        <v>0.14002679121126799</v>
      </c>
      <c r="D17" s="17">
        <v>0.107244676363263</v>
      </c>
      <c r="E17" s="17">
        <v>0.16754984433412001</v>
      </c>
      <c r="F17" s="17"/>
      <c r="G17" s="17">
        <v>0.103083098862342</v>
      </c>
      <c r="H17" s="17">
        <v>0.13242410667468699</v>
      </c>
      <c r="I17" s="17">
        <v>0.101847684825045</v>
      </c>
      <c r="J17" s="17">
        <v>0.14576874188986</v>
      </c>
      <c r="K17" s="17">
        <v>0.17202391371047901</v>
      </c>
      <c r="L17" s="17">
        <v>0.18164656625075801</v>
      </c>
      <c r="M17" s="17">
        <v>0.187322702277296</v>
      </c>
      <c r="N17" s="17">
        <v>0.19775087180632001</v>
      </c>
      <c r="O17" s="17">
        <v>9.8093274098380201E-2</v>
      </c>
      <c r="P17" s="17">
        <v>0.11655826834373301</v>
      </c>
      <c r="Q17" s="17">
        <v>0.21064492448618299</v>
      </c>
      <c r="R17" s="17">
        <v>0.163920322746168</v>
      </c>
      <c r="S17" s="17"/>
      <c r="T17" s="17">
        <v>9.48490385922095E-2</v>
      </c>
      <c r="U17" s="17">
        <v>0.10201320344301799</v>
      </c>
      <c r="V17" s="17">
        <v>0.128575901944259</v>
      </c>
      <c r="W17" s="17">
        <v>0.23367243839569701</v>
      </c>
      <c r="X17" s="17"/>
      <c r="Y17" s="17">
        <v>0.205451742377563</v>
      </c>
      <c r="Z17" s="17">
        <v>8.8927767184483905E-2</v>
      </c>
      <c r="AA17" s="17">
        <v>0.11515058837429799</v>
      </c>
      <c r="AB17" s="17">
        <v>0.11673657843402099</v>
      </c>
      <c r="AC17" s="17">
        <v>0.205288471256446</v>
      </c>
      <c r="AD17" s="17">
        <v>0.150594981845704</v>
      </c>
      <c r="AE17" s="17"/>
      <c r="AF17" s="17" t="s">
        <v>77</v>
      </c>
      <c r="AG17" s="17">
        <v>0.22537781944607699</v>
      </c>
      <c r="AH17" s="17">
        <v>0.134689046774534</v>
      </c>
      <c r="AI17" s="17"/>
      <c r="AJ17" s="17">
        <v>2.2955639795151798E-2</v>
      </c>
      <c r="AK17" s="17">
        <v>7.0737881139144601E-2</v>
      </c>
      <c r="AL17" s="17">
        <v>0.53196811878511097</v>
      </c>
      <c r="AM17" s="17"/>
      <c r="AN17" s="17">
        <v>5.1004345197739699E-2</v>
      </c>
      <c r="AO17" s="17">
        <v>0.123402420834934</v>
      </c>
      <c r="AP17" s="17">
        <v>5.9621568934193299E-2</v>
      </c>
      <c r="AQ17" s="17">
        <v>0.35599764010335799</v>
      </c>
      <c r="AR17" s="17"/>
      <c r="AS17" s="17">
        <v>0.134517001424063</v>
      </c>
      <c r="AT17" s="17">
        <v>0.15256560853579099</v>
      </c>
    </row>
    <row r="18" spans="2:46" x14ac:dyDescent="0.5">
      <c r="B18" s="18" t="s">
        <v>92</v>
      </c>
      <c r="C18" s="19">
        <v>0.17736987055635201</v>
      </c>
      <c r="D18" s="19">
        <v>0.134709619786161</v>
      </c>
      <c r="E18" s="19">
        <v>0.219752430235402</v>
      </c>
      <c r="F18" s="19"/>
      <c r="G18" s="19">
        <v>0.134365945931294</v>
      </c>
      <c r="H18" s="19">
        <v>0.202798762267861</v>
      </c>
      <c r="I18" s="19">
        <v>0.25343671393960199</v>
      </c>
      <c r="J18" s="19">
        <v>0.19054780530232299</v>
      </c>
      <c r="K18" s="19">
        <v>0.169338123753075</v>
      </c>
      <c r="L18" s="19">
        <v>0.15613932129069899</v>
      </c>
      <c r="M18" s="19">
        <v>0.16734042616015701</v>
      </c>
      <c r="N18" s="19">
        <v>0.11802688308614</v>
      </c>
      <c r="O18" s="19">
        <v>0.16548824277554999</v>
      </c>
      <c r="P18" s="19">
        <v>0.206715103425374</v>
      </c>
      <c r="Q18" s="19">
        <v>0.136801423399175</v>
      </c>
      <c r="R18" s="19">
        <v>0.25947481953175999</v>
      </c>
      <c r="S18" s="19"/>
      <c r="T18" s="19">
        <v>0.13743334269246801</v>
      </c>
      <c r="U18" s="19">
        <v>0.16745978222733501</v>
      </c>
      <c r="V18" s="19">
        <v>0.180701633793553</v>
      </c>
      <c r="W18" s="19">
        <v>0.228807274541872</v>
      </c>
      <c r="X18" s="19"/>
      <c r="Y18" s="19">
        <v>0.14546440881838099</v>
      </c>
      <c r="Z18" s="19">
        <v>0.161857108408682</v>
      </c>
      <c r="AA18" s="19">
        <v>0.16116208346799701</v>
      </c>
      <c r="AB18" s="19">
        <v>0.19914636704226699</v>
      </c>
      <c r="AC18" s="19">
        <v>0.17834095983200901</v>
      </c>
      <c r="AD18" s="19">
        <v>0.32920964718930101</v>
      </c>
      <c r="AE18" s="19"/>
      <c r="AF18" s="19" t="s">
        <v>77</v>
      </c>
      <c r="AG18" s="19">
        <v>0.19630544029684099</v>
      </c>
      <c r="AH18" s="19">
        <v>0.17618566417795201</v>
      </c>
      <c r="AI18" s="19"/>
      <c r="AJ18" s="19">
        <v>0.16537356074995299</v>
      </c>
      <c r="AK18" s="19">
        <v>0.25182131416346099</v>
      </c>
      <c r="AL18" s="19">
        <v>0.13200937153043599</v>
      </c>
      <c r="AM18" s="19"/>
      <c r="AN18" s="19">
        <v>0.201373084936663</v>
      </c>
      <c r="AO18" s="19">
        <v>0.13503072841534799</v>
      </c>
      <c r="AP18" s="19">
        <v>0.119328558464858</v>
      </c>
      <c r="AQ18" s="19">
        <v>0.13455204251012401</v>
      </c>
      <c r="AR18" s="19"/>
      <c r="AS18" s="19">
        <v>9.9723015122315004E-2</v>
      </c>
      <c r="AT18" s="19">
        <v>0.16762071634832701</v>
      </c>
    </row>
    <row r="19" spans="2:46" x14ac:dyDescent="0.5">
      <c r="B19" s="16" t="s">
        <v>97</v>
      </c>
    </row>
    <row r="20" spans="2:46" x14ac:dyDescent="0.5">
      <c r="B20" t="s">
        <v>65</v>
      </c>
    </row>
    <row r="21" spans="2:46" x14ac:dyDescent="0.5">
      <c r="B21" t="s">
        <v>66</v>
      </c>
    </row>
    <row r="23" spans="2:46" x14ac:dyDescent="0.5">
      <c r="B23"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T23"/>
  <sheetViews>
    <sheetView showGridLines="0" workbookViewId="0">
      <pane xSplit="2" topLeftCell="C1" activePane="topRight" state="frozen"/>
      <selection pane="topRight" activeCell="B23" sqref="B23"/>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2028</v>
      </c>
      <c r="D7" s="10">
        <v>1024</v>
      </c>
      <c r="E7" s="10">
        <v>1002</v>
      </c>
      <c r="F7" s="10"/>
      <c r="G7" s="10">
        <v>339</v>
      </c>
      <c r="H7" s="10">
        <v>270</v>
      </c>
      <c r="I7" s="10">
        <v>170</v>
      </c>
      <c r="J7" s="10">
        <v>167</v>
      </c>
      <c r="K7" s="10">
        <v>136</v>
      </c>
      <c r="L7" s="10">
        <v>179</v>
      </c>
      <c r="M7" s="10">
        <v>145</v>
      </c>
      <c r="N7" s="10">
        <v>68</v>
      </c>
      <c r="O7" s="10">
        <v>237</v>
      </c>
      <c r="P7" s="10">
        <v>175</v>
      </c>
      <c r="Q7" s="10">
        <v>74</v>
      </c>
      <c r="R7" s="10">
        <v>68</v>
      </c>
      <c r="S7" s="10"/>
      <c r="T7" s="10">
        <v>560</v>
      </c>
      <c r="U7" s="10">
        <v>562</v>
      </c>
      <c r="V7" s="10">
        <v>466</v>
      </c>
      <c r="W7" s="10">
        <v>434</v>
      </c>
      <c r="X7" s="10"/>
      <c r="Y7" s="10">
        <v>332</v>
      </c>
      <c r="Z7" s="10">
        <v>414</v>
      </c>
      <c r="AA7" s="10">
        <v>454</v>
      </c>
      <c r="AB7" s="10">
        <v>450</v>
      </c>
      <c r="AC7" s="10">
        <v>277</v>
      </c>
      <c r="AD7" s="10">
        <v>101</v>
      </c>
      <c r="AE7" s="10"/>
      <c r="AF7" s="10" t="s">
        <v>76</v>
      </c>
      <c r="AG7" s="10">
        <v>110</v>
      </c>
      <c r="AH7" s="10">
        <v>1918</v>
      </c>
      <c r="AI7" s="10"/>
      <c r="AJ7" s="10">
        <v>1319</v>
      </c>
      <c r="AK7" s="10">
        <v>481</v>
      </c>
      <c r="AL7" s="10">
        <v>228</v>
      </c>
      <c r="AM7" s="10"/>
      <c r="AN7" s="10">
        <v>1077</v>
      </c>
      <c r="AO7" s="10">
        <v>159</v>
      </c>
      <c r="AP7" s="10">
        <v>342</v>
      </c>
      <c r="AQ7" s="10">
        <v>364</v>
      </c>
      <c r="AR7" s="10"/>
      <c r="AS7" s="10">
        <v>102</v>
      </c>
      <c r="AT7" s="10">
        <v>77</v>
      </c>
    </row>
    <row r="8" spans="2:46" ht="30" customHeight="1" x14ac:dyDescent="0.5">
      <c r="B8" s="11" t="s">
        <v>19</v>
      </c>
      <c r="C8" s="11">
        <v>2037</v>
      </c>
      <c r="D8" s="11">
        <v>1035</v>
      </c>
      <c r="E8" s="11">
        <v>1000</v>
      </c>
      <c r="F8" s="11"/>
      <c r="G8" s="11">
        <v>335</v>
      </c>
      <c r="H8" s="11">
        <v>265</v>
      </c>
      <c r="I8" s="11">
        <v>167</v>
      </c>
      <c r="J8" s="11">
        <v>168</v>
      </c>
      <c r="K8" s="11">
        <v>140</v>
      </c>
      <c r="L8" s="11">
        <v>183</v>
      </c>
      <c r="M8" s="11">
        <v>142</v>
      </c>
      <c r="N8" s="11">
        <v>68</v>
      </c>
      <c r="O8" s="11">
        <v>237</v>
      </c>
      <c r="P8" s="11">
        <v>176</v>
      </c>
      <c r="Q8" s="11">
        <v>91</v>
      </c>
      <c r="R8" s="11">
        <v>64</v>
      </c>
      <c r="S8" s="11"/>
      <c r="T8" s="11">
        <v>554</v>
      </c>
      <c r="U8" s="11">
        <v>548</v>
      </c>
      <c r="V8" s="11">
        <v>477</v>
      </c>
      <c r="W8" s="11">
        <v>452</v>
      </c>
      <c r="X8" s="11"/>
      <c r="Y8" s="11">
        <v>323</v>
      </c>
      <c r="Z8" s="11">
        <v>457</v>
      </c>
      <c r="AA8" s="11">
        <v>449</v>
      </c>
      <c r="AB8" s="11">
        <v>442</v>
      </c>
      <c r="AC8" s="11">
        <v>268</v>
      </c>
      <c r="AD8" s="11">
        <v>99</v>
      </c>
      <c r="AE8" s="11"/>
      <c r="AF8" s="11" t="s">
        <v>76</v>
      </c>
      <c r="AG8" s="11">
        <v>108</v>
      </c>
      <c r="AH8" s="11">
        <v>1929</v>
      </c>
      <c r="AI8" s="11"/>
      <c r="AJ8" s="11">
        <v>1322</v>
      </c>
      <c r="AK8" s="11">
        <v>483</v>
      </c>
      <c r="AL8" s="11">
        <v>232</v>
      </c>
      <c r="AM8" s="11"/>
      <c r="AN8" s="11">
        <v>1082</v>
      </c>
      <c r="AO8" s="11">
        <v>160</v>
      </c>
      <c r="AP8" s="11">
        <v>340</v>
      </c>
      <c r="AQ8" s="11">
        <v>368</v>
      </c>
      <c r="AR8" s="11"/>
      <c r="AS8" s="11">
        <v>103</v>
      </c>
      <c r="AT8" s="11">
        <v>77</v>
      </c>
    </row>
    <row r="9" spans="2:46" x14ac:dyDescent="0.5">
      <c r="B9" s="18" t="s">
        <v>132</v>
      </c>
      <c r="C9" s="17">
        <v>0.123919733859398</v>
      </c>
      <c r="D9" s="17">
        <v>0.123073622793707</v>
      </c>
      <c r="E9" s="17">
        <v>0.12503849617691501</v>
      </c>
      <c r="F9" s="17"/>
      <c r="G9" s="17">
        <v>0.10448646887406</v>
      </c>
      <c r="H9" s="17">
        <v>0.17526731632846801</v>
      </c>
      <c r="I9" s="17">
        <v>8.36677722001858E-2</v>
      </c>
      <c r="J9" s="17">
        <v>0.16841517177280699</v>
      </c>
      <c r="K9" s="17">
        <v>7.0544953977558597E-2</v>
      </c>
      <c r="L9" s="17">
        <v>6.8097985964483701E-2</v>
      </c>
      <c r="M9" s="17">
        <v>0.15803406613839099</v>
      </c>
      <c r="N9" s="17">
        <v>0.160126320358739</v>
      </c>
      <c r="O9" s="17">
        <v>0.113488510073902</v>
      </c>
      <c r="P9" s="17">
        <v>0.121023522936717</v>
      </c>
      <c r="Q9" s="17">
        <v>0.198143771300474</v>
      </c>
      <c r="R9" s="17">
        <v>0.104751945775616</v>
      </c>
      <c r="S9" s="17"/>
      <c r="T9" s="17">
        <v>0.105362161126137</v>
      </c>
      <c r="U9" s="17">
        <v>8.9934635042155694E-2</v>
      </c>
      <c r="V9" s="17">
        <v>0.12224472098780299</v>
      </c>
      <c r="W9" s="17">
        <v>0.187135778103419</v>
      </c>
      <c r="X9" s="17"/>
      <c r="Y9" s="17">
        <v>0.15725704524661599</v>
      </c>
      <c r="Z9" s="17">
        <v>7.8065528753883701E-2</v>
      </c>
      <c r="AA9" s="17">
        <v>9.1997398266340596E-2</v>
      </c>
      <c r="AB9" s="17">
        <v>0.14007956620296599</v>
      </c>
      <c r="AC9" s="17">
        <v>0.16143233646914701</v>
      </c>
      <c r="AD9" s="17">
        <v>0.19733668329757301</v>
      </c>
      <c r="AE9" s="17"/>
      <c r="AF9" s="17" t="s">
        <v>77</v>
      </c>
      <c r="AG9" s="17">
        <v>0.24579441889297901</v>
      </c>
      <c r="AH9" s="17">
        <v>0.11709665716841899</v>
      </c>
      <c r="AI9" s="17"/>
      <c r="AJ9" s="17">
        <v>8.2995868065226006E-2</v>
      </c>
      <c r="AK9" s="17">
        <v>0.18661856306219099</v>
      </c>
      <c r="AL9" s="17">
        <v>0.22635983957348599</v>
      </c>
      <c r="AM9" s="17"/>
      <c r="AN9" s="17">
        <v>2.9109969890813901E-2</v>
      </c>
      <c r="AO9" s="17">
        <v>0.294407260867109</v>
      </c>
      <c r="AP9" s="17">
        <v>4.65081125133842E-2</v>
      </c>
      <c r="AQ9" s="17">
        <v>0.38658826223641002</v>
      </c>
      <c r="AR9" s="17"/>
      <c r="AS9" s="17">
        <v>6.8107000263723905E-2</v>
      </c>
      <c r="AT9" s="17">
        <v>0.15307599972220001</v>
      </c>
    </row>
    <row r="10" spans="2:46" x14ac:dyDescent="0.5">
      <c r="B10" s="18" t="s">
        <v>133</v>
      </c>
      <c r="C10" s="17">
        <v>8.0237379713643697E-2</v>
      </c>
      <c r="D10" s="17">
        <v>7.8856549599710501E-2</v>
      </c>
      <c r="E10" s="17">
        <v>8.0833919737784907E-2</v>
      </c>
      <c r="F10" s="17"/>
      <c r="G10" s="17">
        <v>8.3783434327816902E-2</v>
      </c>
      <c r="H10" s="17">
        <v>6.7511622641367994E-2</v>
      </c>
      <c r="I10" s="17">
        <v>9.3577917034545099E-2</v>
      </c>
      <c r="J10" s="17">
        <v>6.5919572254719005E-2</v>
      </c>
      <c r="K10" s="17">
        <v>8.6168637761057001E-2</v>
      </c>
      <c r="L10" s="17">
        <v>0.10070598064936501</v>
      </c>
      <c r="M10" s="17">
        <v>9.2641637309769403E-2</v>
      </c>
      <c r="N10" s="17">
        <v>5.8796824204345198E-2</v>
      </c>
      <c r="O10" s="17">
        <v>8.0444009806876202E-2</v>
      </c>
      <c r="P10" s="17">
        <v>5.1152184500350403E-2</v>
      </c>
      <c r="Q10" s="17">
        <v>0.12347117576477799</v>
      </c>
      <c r="R10" s="17">
        <v>5.8981458222323299E-2</v>
      </c>
      <c r="S10" s="17"/>
      <c r="T10" s="17">
        <v>6.3050803659452204E-2</v>
      </c>
      <c r="U10" s="17">
        <v>5.5174762972935103E-2</v>
      </c>
      <c r="V10" s="17">
        <v>0.108911157928255</v>
      </c>
      <c r="W10" s="17">
        <v>0.102506945821037</v>
      </c>
      <c r="X10" s="17"/>
      <c r="Y10" s="17">
        <v>0.114007765901861</v>
      </c>
      <c r="Z10" s="17">
        <v>0.10072623988488499</v>
      </c>
      <c r="AA10" s="17">
        <v>9.33022650579826E-2</v>
      </c>
      <c r="AB10" s="17">
        <v>6.0249179777296401E-2</v>
      </c>
      <c r="AC10" s="17">
        <v>3.73511727307815E-2</v>
      </c>
      <c r="AD10" s="17">
        <v>2.18271128085822E-2</v>
      </c>
      <c r="AE10" s="17"/>
      <c r="AF10" s="17" t="s">
        <v>77</v>
      </c>
      <c r="AG10" s="17">
        <v>8.9082168796860497E-3</v>
      </c>
      <c r="AH10" s="17">
        <v>8.42306975071241E-2</v>
      </c>
      <c r="AI10" s="17"/>
      <c r="AJ10" s="17">
        <v>7.6304401535738794E-2</v>
      </c>
      <c r="AK10" s="17">
        <v>0.107189281191453</v>
      </c>
      <c r="AL10" s="17">
        <v>4.6510689754204103E-2</v>
      </c>
      <c r="AM10" s="17"/>
      <c r="AN10" s="17">
        <v>9.1776566370682197E-2</v>
      </c>
      <c r="AO10" s="17">
        <v>8.5349382090347606E-2</v>
      </c>
      <c r="AP10" s="17">
        <v>8.2526740611740104E-2</v>
      </c>
      <c r="AQ10" s="17">
        <v>5.8068493512332203E-2</v>
      </c>
      <c r="AR10" s="17"/>
      <c r="AS10" s="17">
        <v>2.7615283561613701E-2</v>
      </c>
      <c r="AT10" s="17">
        <v>6.3343507102407298E-2</v>
      </c>
    </row>
    <row r="11" spans="2:46" x14ac:dyDescent="0.5">
      <c r="B11" s="18" t="s">
        <v>134</v>
      </c>
      <c r="C11" s="17">
        <v>0.22941222915884699</v>
      </c>
      <c r="D11" s="17">
        <v>0.25741323293574903</v>
      </c>
      <c r="E11" s="17">
        <v>0.200863754990634</v>
      </c>
      <c r="F11" s="17"/>
      <c r="G11" s="17">
        <v>0.26876547742676099</v>
      </c>
      <c r="H11" s="17">
        <v>0.19736073161268899</v>
      </c>
      <c r="I11" s="17">
        <v>0.26408117303529299</v>
      </c>
      <c r="J11" s="17">
        <v>0.20731125009934201</v>
      </c>
      <c r="K11" s="17">
        <v>0.25198904259334498</v>
      </c>
      <c r="L11" s="17">
        <v>0.25509252356871298</v>
      </c>
      <c r="M11" s="17">
        <v>0.22868919089300199</v>
      </c>
      <c r="N11" s="17">
        <v>0.25246984243703102</v>
      </c>
      <c r="O11" s="17">
        <v>0.20007833543902101</v>
      </c>
      <c r="P11" s="17">
        <v>0.15444633669767599</v>
      </c>
      <c r="Q11" s="17">
        <v>0.290991129434234</v>
      </c>
      <c r="R11" s="17">
        <v>0.20575175160978501</v>
      </c>
      <c r="S11" s="17"/>
      <c r="T11" s="17">
        <v>0.23732048388454399</v>
      </c>
      <c r="U11" s="17">
        <v>0.27561595915456999</v>
      </c>
      <c r="V11" s="17">
        <v>0.24174930074689099</v>
      </c>
      <c r="W11" s="17">
        <v>0.151541007764049</v>
      </c>
      <c r="X11" s="17"/>
      <c r="Y11" s="17">
        <v>0.21275170373824201</v>
      </c>
      <c r="Z11" s="17">
        <v>0.30275556464416897</v>
      </c>
      <c r="AA11" s="17">
        <v>0.248390774448185</v>
      </c>
      <c r="AB11" s="17">
        <v>0.212639946003682</v>
      </c>
      <c r="AC11" s="17">
        <v>0.168713249361126</v>
      </c>
      <c r="AD11" s="17">
        <v>9.9183184171278804E-2</v>
      </c>
      <c r="AE11" s="17"/>
      <c r="AF11" s="17" t="s">
        <v>77</v>
      </c>
      <c r="AG11" s="17">
        <v>0.12648822472426799</v>
      </c>
      <c r="AH11" s="17">
        <v>0.23517436405508299</v>
      </c>
      <c r="AI11" s="17"/>
      <c r="AJ11" s="17">
        <v>0.28167285607538101</v>
      </c>
      <c r="AK11" s="17">
        <v>0.142551317226671</v>
      </c>
      <c r="AL11" s="17">
        <v>0.11273858491871</v>
      </c>
      <c r="AM11" s="17"/>
      <c r="AN11" s="17">
        <v>0.26459900821365301</v>
      </c>
      <c r="AO11" s="17">
        <v>0.16598082164400199</v>
      </c>
      <c r="AP11" s="17">
        <v>0.31020127531552399</v>
      </c>
      <c r="AQ11" s="17">
        <v>0.108901450186766</v>
      </c>
      <c r="AR11" s="17"/>
      <c r="AS11" s="17">
        <v>0.40169084160149598</v>
      </c>
      <c r="AT11" s="17">
        <v>0.23701252759930799</v>
      </c>
    </row>
    <row r="12" spans="2:46" x14ac:dyDescent="0.5">
      <c r="B12" s="18" t="s">
        <v>135</v>
      </c>
      <c r="C12" s="17">
        <v>0.12437500384605001</v>
      </c>
      <c r="D12" s="17">
        <v>0.14159648652069201</v>
      </c>
      <c r="E12" s="17">
        <v>0.10581732049612901</v>
      </c>
      <c r="F12" s="17"/>
      <c r="G12" s="17">
        <v>0.12673802011266599</v>
      </c>
      <c r="H12" s="17">
        <v>0.13104126579037201</v>
      </c>
      <c r="I12" s="17">
        <v>0.111885471298456</v>
      </c>
      <c r="J12" s="17">
        <v>0.105887939270204</v>
      </c>
      <c r="K12" s="17">
        <v>0.122740150861888</v>
      </c>
      <c r="L12" s="17">
        <v>0.13363972784467501</v>
      </c>
      <c r="M12" s="17">
        <v>0.10938095761745301</v>
      </c>
      <c r="N12" s="17">
        <v>0.14591781867918799</v>
      </c>
      <c r="O12" s="17">
        <v>0.14248141167585501</v>
      </c>
      <c r="P12" s="17">
        <v>0.142671073390463</v>
      </c>
      <c r="Q12" s="17">
        <v>7.8614971984173193E-2</v>
      </c>
      <c r="R12" s="17">
        <v>0.10097915174307</v>
      </c>
      <c r="S12" s="17"/>
      <c r="T12" s="17">
        <v>0.164372233374497</v>
      </c>
      <c r="U12" s="17">
        <v>0.14463478133680199</v>
      </c>
      <c r="V12" s="17">
        <v>0.11585909082394</v>
      </c>
      <c r="W12" s="17">
        <v>5.6868667189345502E-2</v>
      </c>
      <c r="X12" s="17"/>
      <c r="Y12" s="17">
        <v>0.108013186648982</v>
      </c>
      <c r="Z12" s="17">
        <v>0.113743395867933</v>
      </c>
      <c r="AA12" s="17">
        <v>0.128058044227461</v>
      </c>
      <c r="AB12" s="17">
        <v>0.115512787193497</v>
      </c>
      <c r="AC12" s="17">
        <v>0.18098122018828999</v>
      </c>
      <c r="AD12" s="17">
        <v>9.6387140898480703E-2</v>
      </c>
      <c r="AE12" s="17"/>
      <c r="AF12" s="17" t="s">
        <v>77</v>
      </c>
      <c r="AG12" s="17">
        <v>0.12641901410311401</v>
      </c>
      <c r="AH12" s="17">
        <v>0.124260571232442</v>
      </c>
      <c r="AI12" s="17"/>
      <c r="AJ12" s="17">
        <v>0.153262834920356</v>
      </c>
      <c r="AK12" s="17">
        <v>7.9794513199257594E-2</v>
      </c>
      <c r="AL12" s="17">
        <v>5.27335655581413E-2</v>
      </c>
      <c r="AM12" s="17"/>
      <c r="AN12" s="17">
        <v>0.15228382954025099</v>
      </c>
      <c r="AO12" s="17">
        <v>6.1567026903109202E-2</v>
      </c>
      <c r="AP12" s="17">
        <v>0.15837076352792501</v>
      </c>
      <c r="AQ12" s="17">
        <v>5.92053447422222E-2</v>
      </c>
      <c r="AR12" s="17"/>
      <c r="AS12" s="17">
        <v>0.153211827591198</v>
      </c>
      <c r="AT12" s="17">
        <v>0.101679451198409</v>
      </c>
    </row>
    <row r="13" spans="2:46" x14ac:dyDescent="0.5">
      <c r="B13" s="18" t="s">
        <v>136</v>
      </c>
      <c r="C13" s="17">
        <v>8.6089507035141399E-2</v>
      </c>
      <c r="D13" s="17">
        <v>0.102619039524583</v>
      </c>
      <c r="E13" s="17">
        <v>6.9140228092535297E-2</v>
      </c>
      <c r="F13" s="17"/>
      <c r="G13" s="17">
        <v>8.7954258869593099E-2</v>
      </c>
      <c r="H13" s="17">
        <v>9.2471883485382503E-2</v>
      </c>
      <c r="I13" s="17">
        <v>6.5537901513002997E-2</v>
      </c>
      <c r="J13" s="17">
        <v>0.116028644561376</v>
      </c>
      <c r="K13" s="17">
        <v>0.109392822494892</v>
      </c>
      <c r="L13" s="17">
        <v>9.0536077805358897E-2</v>
      </c>
      <c r="M13" s="17">
        <v>4.14053996216582E-2</v>
      </c>
      <c r="N13" s="17">
        <v>0.11841551215181401</v>
      </c>
      <c r="O13" s="17">
        <v>7.9067946364918207E-2</v>
      </c>
      <c r="P13" s="17">
        <v>7.7800632626186694E-2</v>
      </c>
      <c r="Q13" s="17">
        <v>6.7104247172665304E-2</v>
      </c>
      <c r="R13" s="17">
        <v>0.10173804614450301</v>
      </c>
      <c r="S13" s="17"/>
      <c r="T13" s="17">
        <v>0.117289496806527</v>
      </c>
      <c r="U13" s="17">
        <v>8.2854289772704301E-2</v>
      </c>
      <c r="V13" s="17">
        <v>7.80885917542605E-2</v>
      </c>
      <c r="W13" s="17">
        <v>6.1366224227858701E-2</v>
      </c>
      <c r="X13" s="17"/>
      <c r="Y13" s="17">
        <v>6.2357159476777002E-2</v>
      </c>
      <c r="Z13" s="17">
        <v>8.1987102060906702E-2</v>
      </c>
      <c r="AA13" s="17">
        <v>0.102561439554977</v>
      </c>
      <c r="AB13" s="17">
        <v>9.9378495378874401E-2</v>
      </c>
      <c r="AC13" s="17">
        <v>7.1351488759309897E-2</v>
      </c>
      <c r="AD13" s="17">
        <v>8.8452693321350903E-2</v>
      </c>
      <c r="AE13" s="17"/>
      <c r="AF13" s="17" t="s">
        <v>77</v>
      </c>
      <c r="AG13" s="17">
        <v>0.10069626577374299</v>
      </c>
      <c r="AH13" s="17">
        <v>8.5271756941652802E-2</v>
      </c>
      <c r="AI13" s="17"/>
      <c r="AJ13" s="17">
        <v>9.6373337791609406E-2</v>
      </c>
      <c r="AK13" s="17">
        <v>7.2323977967636996E-2</v>
      </c>
      <c r="AL13" s="17">
        <v>5.62033086878439E-2</v>
      </c>
      <c r="AM13" s="17"/>
      <c r="AN13" s="17">
        <v>9.4433334687155895E-2</v>
      </c>
      <c r="AO13" s="17">
        <v>7.8073097604213798E-2</v>
      </c>
      <c r="AP13" s="17">
        <v>0.135255124314133</v>
      </c>
      <c r="AQ13" s="17">
        <v>3.7390839460888399E-2</v>
      </c>
      <c r="AR13" s="17"/>
      <c r="AS13" s="17">
        <v>0.128443181300221</v>
      </c>
      <c r="AT13" s="17">
        <v>5.1829606641436203E-2</v>
      </c>
    </row>
    <row r="14" spans="2:46" x14ac:dyDescent="0.5">
      <c r="B14" s="18" t="s">
        <v>137</v>
      </c>
      <c r="C14" s="17">
        <v>3.5528823930901197E-2</v>
      </c>
      <c r="D14" s="17">
        <v>3.7531819791834599E-2</v>
      </c>
      <c r="E14" s="17">
        <v>3.3524084874726398E-2</v>
      </c>
      <c r="F14" s="17"/>
      <c r="G14" s="17">
        <v>5.2291011272339899E-2</v>
      </c>
      <c r="H14" s="17">
        <v>1.9858326106305401E-2</v>
      </c>
      <c r="I14" s="17">
        <v>2.27432127952721E-2</v>
      </c>
      <c r="J14" s="17">
        <v>3.6529491426314897E-2</v>
      </c>
      <c r="K14" s="17">
        <v>1.44243077218764E-2</v>
      </c>
      <c r="L14" s="17">
        <v>2.7266047338951101E-2</v>
      </c>
      <c r="M14" s="17">
        <v>8.1013224394569497E-2</v>
      </c>
      <c r="N14" s="17">
        <v>2.87640911889478E-2</v>
      </c>
      <c r="O14" s="17">
        <v>2.8660928740819099E-2</v>
      </c>
      <c r="P14" s="17">
        <v>5.0709717525368403E-2</v>
      </c>
      <c r="Q14" s="17">
        <v>2.8663364779681198E-2</v>
      </c>
      <c r="R14" s="17">
        <v>1.3049510508463801E-2</v>
      </c>
      <c r="S14" s="17"/>
      <c r="T14" s="17">
        <v>4.0495444923808299E-2</v>
      </c>
      <c r="U14" s="17">
        <v>4.5947169677242099E-2</v>
      </c>
      <c r="V14" s="17">
        <v>3.4832852388750397E-2</v>
      </c>
      <c r="W14" s="17">
        <v>1.8007955894006802E-2</v>
      </c>
      <c r="X14" s="17"/>
      <c r="Y14" s="17">
        <v>3.9585731495840097E-2</v>
      </c>
      <c r="Z14" s="17">
        <v>3.5900414189633301E-2</v>
      </c>
      <c r="AA14" s="17">
        <v>3.87014162050308E-2</v>
      </c>
      <c r="AB14" s="17">
        <v>3.4790285346122399E-2</v>
      </c>
      <c r="AC14" s="17">
        <v>3.9073183828385802E-2</v>
      </c>
      <c r="AD14" s="17">
        <v>0</v>
      </c>
      <c r="AE14" s="17"/>
      <c r="AF14" s="17" t="s">
        <v>77</v>
      </c>
      <c r="AG14" s="17">
        <v>2.7197062947335499E-2</v>
      </c>
      <c r="AH14" s="17">
        <v>3.5995272267946E-2</v>
      </c>
      <c r="AI14" s="17"/>
      <c r="AJ14" s="17">
        <v>3.9982058022770002E-2</v>
      </c>
      <c r="AK14" s="17">
        <v>3.2358856385609799E-2</v>
      </c>
      <c r="AL14" s="17">
        <v>1.6775925639782498E-2</v>
      </c>
      <c r="AM14" s="17"/>
      <c r="AN14" s="17">
        <v>3.8622920746353602E-2</v>
      </c>
      <c r="AO14" s="17">
        <v>6.4905567505653794E-2</v>
      </c>
      <c r="AP14" s="17">
        <v>3.9353840450283499E-2</v>
      </c>
      <c r="AQ14" s="17">
        <v>1.5844938311522699E-2</v>
      </c>
      <c r="AR14" s="17"/>
      <c r="AS14" s="17">
        <v>3.8926656915942603E-2</v>
      </c>
      <c r="AT14" s="17">
        <v>3.8554946846765102E-2</v>
      </c>
    </row>
    <row r="15" spans="2:46" x14ac:dyDescent="0.5">
      <c r="B15" s="18" t="s">
        <v>138</v>
      </c>
      <c r="C15" s="17">
        <v>2.69431101562847E-2</v>
      </c>
      <c r="D15" s="17">
        <v>3.1104610794975E-2</v>
      </c>
      <c r="E15" s="17">
        <v>2.2686246346859801E-2</v>
      </c>
      <c r="F15" s="17"/>
      <c r="G15" s="17">
        <v>3.3070082618663697E-2</v>
      </c>
      <c r="H15" s="17">
        <v>1.8898135231935901E-2</v>
      </c>
      <c r="I15" s="17">
        <v>1.1509941430001201E-2</v>
      </c>
      <c r="J15" s="17">
        <v>4.83087704391367E-2</v>
      </c>
      <c r="K15" s="17">
        <v>2.11773356318594E-2</v>
      </c>
      <c r="L15" s="17">
        <v>3.4133458199296397E-2</v>
      </c>
      <c r="M15" s="17">
        <v>1.3777771690277401E-2</v>
      </c>
      <c r="N15" s="17">
        <v>0</v>
      </c>
      <c r="O15" s="17">
        <v>3.2281566761074403E-2</v>
      </c>
      <c r="P15" s="17">
        <v>4.5324170528182703E-2</v>
      </c>
      <c r="Q15" s="17">
        <v>0</v>
      </c>
      <c r="R15" s="17">
        <v>3.00363191652132E-2</v>
      </c>
      <c r="S15" s="17"/>
      <c r="T15" s="17">
        <v>3.95295852625481E-2</v>
      </c>
      <c r="U15" s="17">
        <v>2.4883904792678602E-2</v>
      </c>
      <c r="V15" s="17">
        <v>2.53923982493479E-2</v>
      </c>
      <c r="W15" s="17">
        <v>1.6007409287777399E-2</v>
      </c>
      <c r="X15" s="17"/>
      <c r="Y15" s="17">
        <v>2.6265535522263499E-2</v>
      </c>
      <c r="Z15" s="17">
        <v>2.4445277812363601E-2</v>
      </c>
      <c r="AA15" s="17">
        <v>2.8593295827114101E-2</v>
      </c>
      <c r="AB15" s="17">
        <v>2.4241006214976601E-2</v>
      </c>
      <c r="AC15" s="17">
        <v>2.90034734408471E-2</v>
      </c>
      <c r="AD15" s="17">
        <v>3.9624912877337097E-2</v>
      </c>
      <c r="AE15" s="17"/>
      <c r="AF15" s="17" t="s">
        <v>77</v>
      </c>
      <c r="AG15" s="17">
        <v>2.7633325175146099E-2</v>
      </c>
      <c r="AH15" s="17">
        <v>2.69044689076475E-2</v>
      </c>
      <c r="AI15" s="17"/>
      <c r="AJ15" s="17">
        <v>2.9481598264635499E-2</v>
      </c>
      <c r="AK15" s="17">
        <v>2.0030314331035401E-2</v>
      </c>
      <c r="AL15" s="17">
        <v>2.68844356531414E-2</v>
      </c>
      <c r="AM15" s="17"/>
      <c r="AN15" s="17">
        <v>2.8758450269986802E-2</v>
      </c>
      <c r="AO15" s="17">
        <v>1.8942450280905802E-2</v>
      </c>
      <c r="AP15" s="17">
        <v>4.0685396943194403E-2</v>
      </c>
      <c r="AQ15" s="17">
        <v>1.2903583144000599E-2</v>
      </c>
      <c r="AR15" s="17"/>
      <c r="AS15" s="17">
        <v>1.8770725345925401E-2</v>
      </c>
      <c r="AT15" s="17">
        <v>1.2712132550514199E-2</v>
      </c>
    </row>
    <row r="16" spans="2:46" x14ac:dyDescent="0.5">
      <c r="B16" s="18" t="s">
        <v>139</v>
      </c>
      <c r="C16" s="17">
        <v>1.65845780202157E-2</v>
      </c>
      <c r="D16" s="17">
        <v>1.8083809855568098E-2</v>
      </c>
      <c r="E16" s="17">
        <v>1.50644522881362E-2</v>
      </c>
      <c r="F16" s="17"/>
      <c r="G16" s="17">
        <v>1.6227621583700998E-2</v>
      </c>
      <c r="H16" s="17">
        <v>2.2564082987578601E-2</v>
      </c>
      <c r="I16" s="17">
        <v>0</v>
      </c>
      <c r="J16" s="17">
        <v>1.1525392002509099E-2</v>
      </c>
      <c r="K16" s="17">
        <v>0</v>
      </c>
      <c r="L16" s="17">
        <v>1.1118226800236299E-2</v>
      </c>
      <c r="M16" s="17">
        <v>1.3253762134923601E-2</v>
      </c>
      <c r="N16" s="17">
        <v>1.4802890108625E-2</v>
      </c>
      <c r="O16" s="17">
        <v>3.9068648587100699E-2</v>
      </c>
      <c r="P16" s="17">
        <v>1.1382039870758601E-2</v>
      </c>
      <c r="Q16" s="17">
        <v>2.5299913679139099E-2</v>
      </c>
      <c r="R16" s="17">
        <v>3.0362494439280699E-2</v>
      </c>
      <c r="S16" s="17"/>
      <c r="T16" s="17">
        <v>1.7030015458977001E-2</v>
      </c>
      <c r="U16" s="17">
        <v>1.7151507852225901E-2</v>
      </c>
      <c r="V16" s="17">
        <v>8.7507976705846896E-3</v>
      </c>
      <c r="W16" s="17">
        <v>2.1306215115845299E-2</v>
      </c>
      <c r="X16" s="17"/>
      <c r="Y16" s="17">
        <v>8.6071444802698904E-3</v>
      </c>
      <c r="Z16" s="17">
        <v>1.46419442246231E-2</v>
      </c>
      <c r="AA16" s="17">
        <v>1.3946381969313E-2</v>
      </c>
      <c r="AB16" s="17">
        <v>2.12734157813914E-2</v>
      </c>
      <c r="AC16" s="17">
        <v>1.82021740279989E-2</v>
      </c>
      <c r="AD16" s="17">
        <v>3.8173747919634703E-2</v>
      </c>
      <c r="AE16" s="17"/>
      <c r="AF16" s="17" t="s">
        <v>77</v>
      </c>
      <c r="AG16" s="17">
        <v>3.7810056832515399E-2</v>
      </c>
      <c r="AH16" s="17">
        <v>1.53962830949885E-2</v>
      </c>
      <c r="AI16" s="17"/>
      <c r="AJ16" s="17">
        <v>1.47538661624999E-2</v>
      </c>
      <c r="AK16" s="17">
        <v>2.0831211771871701E-2</v>
      </c>
      <c r="AL16" s="17">
        <v>1.81650843968739E-2</v>
      </c>
      <c r="AM16" s="17"/>
      <c r="AN16" s="17">
        <v>1.7934019153551299E-2</v>
      </c>
      <c r="AO16" s="17">
        <v>1.2337395582074801E-2</v>
      </c>
      <c r="AP16" s="17">
        <v>2.21465334962711E-2</v>
      </c>
      <c r="AQ16" s="17">
        <v>1.0560921508728701E-2</v>
      </c>
      <c r="AR16" s="17"/>
      <c r="AS16" s="17">
        <v>9.31431326081094E-3</v>
      </c>
      <c r="AT16" s="17">
        <v>4.11250840105448E-2</v>
      </c>
    </row>
    <row r="17" spans="2:46" ht="28.7" x14ac:dyDescent="0.5">
      <c r="B17" s="18" t="s">
        <v>140</v>
      </c>
      <c r="C17" s="17">
        <v>3.2221684780852397E-2</v>
      </c>
      <c r="D17" s="17">
        <v>3.3415254902060702E-2</v>
      </c>
      <c r="E17" s="17">
        <v>3.1048704012915099E-2</v>
      </c>
      <c r="F17" s="17"/>
      <c r="G17" s="17">
        <v>3.2347149964168397E-2</v>
      </c>
      <c r="H17" s="17">
        <v>1.5626281264096199E-2</v>
      </c>
      <c r="I17" s="17">
        <v>3.66447139646787E-2</v>
      </c>
      <c r="J17" s="17">
        <v>1.7685859096131601E-2</v>
      </c>
      <c r="K17" s="17">
        <v>4.37844554124465E-2</v>
      </c>
      <c r="L17" s="17">
        <v>2.1828989238906499E-2</v>
      </c>
      <c r="M17" s="17">
        <v>6.1963478814160103E-2</v>
      </c>
      <c r="N17" s="17">
        <v>1.5198668740441399E-2</v>
      </c>
      <c r="O17" s="17">
        <v>3.45400580556161E-2</v>
      </c>
      <c r="P17" s="17">
        <v>5.8636248872404997E-2</v>
      </c>
      <c r="Q17" s="17">
        <v>1.2653062498595E-2</v>
      </c>
      <c r="R17" s="17">
        <v>2.9769455563816601E-2</v>
      </c>
      <c r="S17" s="17"/>
      <c r="T17" s="17">
        <v>1.80236930912848E-2</v>
      </c>
      <c r="U17" s="17">
        <v>1.9409747969607101E-2</v>
      </c>
      <c r="V17" s="17">
        <v>3.54809604722802E-2</v>
      </c>
      <c r="W17" s="17">
        <v>6.2172005179183303E-2</v>
      </c>
      <c r="X17" s="17"/>
      <c r="Y17" s="17">
        <v>3.9236133723042403E-2</v>
      </c>
      <c r="Z17" s="17">
        <v>2.90461269051536E-2</v>
      </c>
      <c r="AA17" s="17">
        <v>2.48939565709696E-2</v>
      </c>
      <c r="AB17" s="17">
        <v>2.8860178985168301E-2</v>
      </c>
      <c r="AC17" s="17">
        <v>5.1541277408947699E-2</v>
      </c>
      <c r="AD17" s="17">
        <v>1.9881941744656999E-2</v>
      </c>
      <c r="AE17" s="17"/>
      <c r="AF17" s="17" t="s">
        <v>77</v>
      </c>
      <c r="AG17" s="17">
        <v>3.7270032606140403E-2</v>
      </c>
      <c r="AH17" s="17">
        <v>3.1939056240190403E-2</v>
      </c>
      <c r="AI17" s="17"/>
      <c r="AJ17" s="17">
        <v>1.1051848615562E-2</v>
      </c>
      <c r="AK17" s="17">
        <v>3.5493207874931897E-2</v>
      </c>
      <c r="AL17" s="17">
        <v>0.14593449063835701</v>
      </c>
      <c r="AM17" s="17"/>
      <c r="AN17" s="17">
        <v>3.7024961666284402E-3</v>
      </c>
      <c r="AO17" s="17">
        <v>7.9232259399831306E-2</v>
      </c>
      <c r="AP17" s="17">
        <v>1.73459197316705E-2</v>
      </c>
      <c r="AQ17" s="17">
        <v>9.6768298297185695E-2</v>
      </c>
      <c r="AR17" s="17"/>
      <c r="AS17" s="17">
        <v>0</v>
      </c>
      <c r="AT17" s="17">
        <v>2.65538402437859E-2</v>
      </c>
    </row>
    <row r="18" spans="2:46" x14ac:dyDescent="0.5">
      <c r="B18" s="18" t="s">
        <v>92</v>
      </c>
      <c r="C18" s="19">
        <v>0.24468794949866501</v>
      </c>
      <c r="D18" s="19">
        <v>0.17630557328112101</v>
      </c>
      <c r="E18" s="19">
        <v>0.31598279298336401</v>
      </c>
      <c r="F18" s="19"/>
      <c r="G18" s="19">
        <v>0.19433647495022999</v>
      </c>
      <c r="H18" s="19">
        <v>0.25940035455180499</v>
      </c>
      <c r="I18" s="19">
        <v>0.310351896728565</v>
      </c>
      <c r="J18" s="19">
        <v>0.22238790907746001</v>
      </c>
      <c r="K18" s="19">
        <v>0.27977829354507699</v>
      </c>
      <c r="L18" s="19">
        <v>0.257580982590014</v>
      </c>
      <c r="M18" s="19">
        <v>0.199840511385796</v>
      </c>
      <c r="N18" s="19">
        <v>0.20550803213086799</v>
      </c>
      <c r="O18" s="19">
        <v>0.24988858449481799</v>
      </c>
      <c r="P18" s="19">
        <v>0.28685407305189198</v>
      </c>
      <c r="Q18" s="19">
        <v>0.17505836338625999</v>
      </c>
      <c r="R18" s="19">
        <v>0.324579866827929</v>
      </c>
      <c r="S18" s="19"/>
      <c r="T18" s="19">
        <v>0.197526082412224</v>
      </c>
      <c r="U18" s="19">
        <v>0.24439324142907901</v>
      </c>
      <c r="V18" s="19">
        <v>0.22869012897788699</v>
      </c>
      <c r="W18" s="19">
        <v>0.32308779141747901</v>
      </c>
      <c r="X18" s="19"/>
      <c r="Y18" s="19">
        <v>0.23191859376610699</v>
      </c>
      <c r="Z18" s="19">
        <v>0.21868840565644901</v>
      </c>
      <c r="AA18" s="19">
        <v>0.22955502787262699</v>
      </c>
      <c r="AB18" s="19">
        <v>0.26297513911602499</v>
      </c>
      <c r="AC18" s="19">
        <v>0.242350423785166</v>
      </c>
      <c r="AD18" s="19">
        <v>0.39913258296110499</v>
      </c>
      <c r="AE18" s="19"/>
      <c r="AF18" s="19" t="s">
        <v>77</v>
      </c>
      <c r="AG18" s="19">
        <v>0.26178338206507301</v>
      </c>
      <c r="AH18" s="19">
        <v>0.24373087258450599</v>
      </c>
      <c r="AI18" s="19"/>
      <c r="AJ18" s="19">
        <v>0.21412133054622201</v>
      </c>
      <c r="AK18" s="19">
        <v>0.30280875698934201</v>
      </c>
      <c r="AL18" s="19">
        <v>0.29769407517946</v>
      </c>
      <c r="AM18" s="19"/>
      <c r="AN18" s="19">
        <v>0.27877940496092302</v>
      </c>
      <c r="AO18" s="19">
        <v>0.139204738122753</v>
      </c>
      <c r="AP18" s="19">
        <v>0.147606293095874</v>
      </c>
      <c r="AQ18" s="19">
        <v>0.21376786859994301</v>
      </c>
      <c r="AR18" s="19"/>
      <c r="AS18" s="19">
        <v>0.153920170159069</v>
      </c>
      <c r="AT18" s="19">
        <v>0.27411290408462902</v>
      </c>
    </row>
    <row r="19" spans="2:46" x14ac:dyDescent="0.5">
      <c r="B19" t="s">
        <v>97</v>
      </c>
    </row>
    <row r="20" spans="2:46" x14ac:dyDescent="0.5">
      <c r="B20" t="s">
        <v>65</v>
      </c>
    </row>
    <row r="21" spans="2:46" x14ac:dyDescent="0.5">
      <c r="B21" t="s">
        <v>66</v>
      </c>
    </row>
    <row r="23" spans="2:46" x14ac:dyDescent="0.5">
      <c r="B23"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144</v>
      </c>
      <c r="C9" s="17">
        <v>0.55054152225359498</v>
      </c>
      <c r="D9" s="17">
        <v>0.50999943466228304</v>
      </c>
      <c r="E9" s="17">
        <v>0.58937360408343398</v>
      </c>
      <c r="F9" s="17"/>
      <c r="G9" s="17">
        <v>0.51448275942265798</v>
      </c>
      <c r="H9" s="17">
        <v>0.48969369290479398</v>
      </c>
      <c r="I9" s="17">
        <v>0.55704699796956503</v>
      </c>
      <c r="J9" s="17">
        <v>0.58807189921673197</v>
      </c>
      <c r="K9" s="17">
        <v>0.54377403990357298</v>
      </c>
      <c r="L9" s="17">
        <v>0.51696838558146996</v>
      </c>
      <c r="M9" s="17">
        <v>0.57005916209502405</v>
      </c>
      <c r="N9" s="17">
        <v>0.5846155711048</v>
      </c>
      <c r="O9" s="17">
        <v>0.61047448586189201</v>
      </c>
      <c r="P9" s="17">
        <v>0.56272649090177096</v>
      </c>
      <c r="Q9" s="17">
        <v>0.57304703506851795</v>
      </c>
      <c r="R9" s="17">
        <v>0.57753283916482001</v>
      </c>
      <c r="S9" s="17"/>
      <c r="T9" s="17">
        <v>0.497091077770213</v>
      </c>
      <c r="U9" s="17">
        <v>0.56083959219243296</v>
      </c>
      <c r="V9" s="17">
        <v>0.59144468688204099</v>
      </c>
      <c r="W9" s="17">
        <v>0.56467032761711</v>
      </c>
      <c r="X9" s="17"/>
      <c r="Y9" s="17">
        <v>0.52103440776339605</v>
      </c>
      <c r="Z9" s="17">
        <v>0.52225938156922203</v>
      </c>
      <c r="AA9" s="17">
        <v>0.57413587167055002</v>
      </c>
      <c r="AB9" s="17">
        <v>0.572297783034038</v>
      </c>
      <c r="AC9" s="17">
        <v>0.64460462867243895</v>
      </c>
      <c r="AD9" s="17">
        <v>0.49327968742793799</v>
      </c>
      <c r="AE9" s="17"/>
      <c r="AF9" s="17">
        <v>0.52421982791799104</v>
      </c>
      <c r="AG9" s="17">
        <v>0.48151749503031999</v>
      </c>
      <c r="AH9" s="17">
        <v>0.56247422010711301</v>
      </c>
      <c r="AI9" s="17"/>
      <c r="AJ9" s="17">
        <v>0.56363368716058604</v>
      </c>
      <c r="AK9" s="17">
        <v>0.57478984189331706</v>
      </c>
      <c r="AL9" s="17">
        <v>0.52277535028244904</v>
      </c>
      <c r="AM9" s="17"/>
      <c r="AN9" s="17">
        <v>0.58009787682255098</v>
      </c>
      <c r="AO9" s="17">
        <v>0.48585526003504198</v>
      </c>
      <c r="AP9" s="17">
        <v>0.51793532560034605</v>
      </c>
      <c r="AQ9" s="17">
        <v>0.54946994074448197</v>
      </c>
      <c r="AR9" s="17"/>
      <c r="AS9" s="17">
        <v>0.554372496640824</v>
      </c>
      <c r="AT9" s="17">
        <v>0.553239108363895</v>
      </c>
    </row>
    <row r="10" spans="2:46" x14ac:dyDescent="0.5">
      <c r="B10" s="18" t="s">
        <v>145</v>
      </c>
      <c r="C10" s="17">
        <v>8.3355738989780007E-2</v>
      </c>
      <c r="D10" s="17">
        <v>8.7189098478282406E-2</v>
      </c>
      <c r="E10" s="17">
        <v>8.0113014314070405E-2</v>
      </c>
      <c r="F10" s="17"/>
      <c r="G10" s="17">
        <v>9.9843089229062904E-2</v>
      </c>
      <c r="H10" s="17">
        <v>0.115077061515978</v>
      </c>
      <c r="I10" s="17">
        <v>6.3978008843097803E-2</v>
      </c>
      <c r="J10" s="17">
        <v>8.8767383570664493E-2</v>
      </c>
      <c r="K10" s="17">
        <v>0.10199610888112599</v>
      </c>
      <c r="L10" s="17">
        <v>0.101036635840036</v>
      </c>
      <c r="M10" s="17">
        <v>8.4204442438838595E-2</v>
      </c>
      <c r="N10" s="17">
        <v>1.6126993151173299E-2</v>
      </c>
      <c r="O10" s="17">
        <v>6.1244820912149903E-2</v>
      </c>
      <c r="P10" s="17">
        <v>6.1049526638796703E-2</v>
      </c>
      <c r="Q10" s="17">
        <v>7.09121339856911E-2</v>
      </c>
      <c r="R10" s="17">
        <v>6.4275466840631804E-2</v>
      </c>
      <c r="S10" s="17"/>
      <c r="T10" s="17">
        <v>7.9090375877800698E-2</v>
      </c>
      <c r="U10" s="17">
        <v>8.6902058141425001E-2</v>
      </c>
      <c r="V10" s="17">
        <v>7.5209266155831303E-2</v>
      </c>
      <c r="W10" s="17">
        <v>9.0792321336114895E-2</v>
      </c>
      <c r="X10" s="17"/>
      <c r="Y10" s="17">
        <v>0.11151347406480799</v>
      </c>
      <c r="Z10" s="17">
        <v>9.0638765584365205E-2</v>
      </c>
      <c r="AA10" s="17">
        <v>7.5259881420026806E-2</v>
      </c>
      <c r="AB10" s="17">
        <v>8.6263393725420801E-2</v>
      </c>
      <c r="AC10" s="17">
        <v>6.9649405979226101E-2</v>
      </c>
      <c r="AD10" s="17">
        <v>7.2123494971700605E-2</v>
      </c>
      <c r="AE10" s="17"/>
      <c r="AF10" s="17">
        <v>8.6317348562640894E-2</v>
      </c>
      <c r="AG10" s="17">
        <v>0.14325240796943201</v>
      </c>
      <c r="AH10" s="17">
        <v>7.8752953875259796E-2</v>
      </c>
      <c r="AI10" s="17"/>
      <c r="AJ10" s="17">
        <v>9.0436796858829299E-2</v>
      </c>
      <c r="AK10" s="17">
        <v>9.4327030625720398E-2</v>
      </c>
      <c r="AL10" s="17">
        <v>6.9360500593807897E-2</v>
      </c>
      <c r="AM10" s="17"/>
      <c r="AN10" s="17">
        <v>7.0946193443904806E-2</v>
      </c>
      <c r="AO10" s="17">
        <v>0.162503655487439</v>
      </c>
      <c r="AP10" s="17">
        <v>7.9485459299391506E-2</v>
      </c>
      <c r="AQ10" s="17">
        <v>8.4468567976890493E-2</v>
      </c>
      <c r="AR10" s="17"/>
      <c r="AS10" s="17">
        <v>5.3301947117888299E-2</v>
      </c>
      <c r="AT10" s="17">
        <v>8.5527665382679502E-2</v>
      </c>
    </row>
    <row r="11" spans="2:46" x14ac:dyDescent="0.5">
      <c r="B11" s="18" t="s">
        <v>146</v>
      </c>
      <c r="C11" s="17">
        <v>0.28800897232403699</v>
      </c>
      <c r="D11" s="17">
        <v>0.33421735889043303</v>
      </c>
      <c r="E11" s="17">
        <v>0.24336450991938599</v>
      </c>
      <c r="F11" s="17"/>
      <c r="G11" s="17">
        <v>0.29036218697199101</v>
      </c>
      <c r="H11" s="17">
        <v>0.30955121575997502</v>
      </c>
      <c r="I11" s="17">
        <v>0.28950407360340202</v>
      </c>
      <c r="J11" s="17">
        <v>0.27204392907090602</v>
      </c>
      <c r="K11" s="17">
        <v>0.27604448125904402</v>
      </c>
      <c r="L11" s="17">
        <v>0.28813324420453201</v>
      </c>
      <c r="M11" s="17">
        <v>0.30908333883834299</v>
      </c>
      <c r="N11" s="17">
        <v>0.29192229701678102</v>
      </c>
      <c r="O11" s="17">
        <v>0.26774784114918598</v>
      </c>
      <c r="P11" s="17">
        <v>0.279130215675365</v>
      </c>
      <c r="Q11" s="17">
        <v>0.26914002166635498</v>
      </c>
      <c r="R11" s="17">
        <v>0.32634050176538398</v>
      </c>
      <c r="S11" s="17"/>
      <c r="T11" s="17">
        <v>0.369471129776901</v>
      </c>
      <c r="U11" s="17">
        <v>0.27006284282235199</v>
      </c>
      <c r="V11" s="17">
        <v>0.25969893274713901</v>
      </c>
      <c r="W11" s="17">
        <v>0.240935057563611</v>
      </c>
      <c r="X11" s="17"/>
      <c r="Y11" s="17">
        <v>0.288029994158367</v>
      </c>
      <c r="Z11" s="17">
        <v>0.29318763516180801</v>
      </c>
      <c r="AA11" s="17">
        <v>0.24948757029003099</v>
      </c>
      <c r="AB11" s="17">
        <v>0.26116936625995602</v>
      </c>
      <c r="AC11" s="17">
        <v>0.22126419879939299</v>
      </c>
      <c r="AD11" s="17">
        <v>0.38170727729616499</v>
      </c>
      <c r="AE11" s="17"/>
      <c r="AF11" s="17">
        <v>0.33998718075616402</v>
      </c>
      <c r="AG11" s="17">
        <v>0.32435465577559103</v>
      </c>
      <c r="AH11" s="17">
        <v>0.27069637905659399</v>
      </c>
      <c r="AI11" s="17"/>
      <c r="AJ11" s="17">
        <v>0.28428640084145002</v>
      </c>
      <c r="AK11" s="17">
        <v>0.251326078389006</v>
      </c>
      <c r="AL11" s="17">
        <v>0.31011130064299702</v>
      </c>
      <c r="AM11" s="17"/>
      <c r="AN11" s="17">
        <v>0.28699653732213898</v>
      </c>
      <c r="AO11" s="17">
        <v>0.30440316717257399</v>
      </c>
      <c r="AP11" s="17">
        <v>0.35969814688906199</v>
      </c>
      <c r="AQ11" s="17">
        <v>0.24625462049164401</v>
      </c>
      <c r="AR11" s="17"/>
      <c r="AS11" s="17">
        <v>0.319622076904574</v>
      </c>
      <c r="AT11" s="17">
        <v>0.26837183330886299</v>
      </c>
    </row>
    <row r="12" spans="2:46" x14ac:dyDescent="0.5">
      <c r="B12" s="18" t="s">
        <v>147</v>
      </c>
      <c r="C12" s="19">
        <v>7.8093766432588099E-2</v>
      </c>
      <c r="D12" s="19">
        <v>6.85941079690012E-2</v>
      </c>
      <c r="E12" s="19">
        <v>8.7148871683109794E-2</v>
      </c>
      <c r="F12" s="19"/>
      <c r="G12" s="19">
        <v>9.5311964376288097E-2</v>
      </c>
      <c r="H12" s="19">
        <v>8.5678029819252502E-2</v>
      </c>
      <c r="I12" s="19">
        <v>8.9470919583935202E-2</v>
      </c>
      <c r="J12" s="19">
        <v>5.1116788141697601E-2</v>
      </c>
      <c r="K12" s="19">
        <v>7.8185369956256495E-2</v>
      </c>
      <c r="L12" s="19">
        <v>9.38617343739616E-2</v>
      </c>
      <c r="M12" s="19">
        <v>3.6653056627794597E-2</v>
      </c>
      <c r="N12" s="19">
        <v>0.107335138727246</v>
      </c>
      <c r="O12" s="19">
        <v>6.0532852076772399E-2</v>
      </c>
      <c r="P12" s="19">
        <v>9.7093766784067698E-2</v>
      </c>
      <c r="Q12" s="19">
        <v>8.6900809279436303E-2</v>
      </c>
      <c r="R12" s="19">
        <v>3.1851192229164001E-2</v>
      </c>
      <c r="S12" s="19"/>
      <c r="T12" s="19">
        <v>5.4347416575085801E-2</v>
      </c>
      <c r="U12" s="19">
        <v>8.2195506843789595E-2</v>
      </c>
      <c r="V12" s="19">
        <v>7.3647114214988596E-2</v>
      </c>
      <c r="W12" s="19">
        <v>0.10360229348316401</v>
      </c>
      <c r="X12" s="19"/>
      <c r="Y12" s="19">
        <v>7.9422124013429296E-2</v>
      </c>
      <c r="Z12" s="19">
        <v>9.3914217684604395E-2</v>
      </c>
      <c r="AA12" s="19">
        <v>0.101116676619392</v>
      </c>
      <c r="AB12" s="19">
        <v>8.02694569805847E-2</v>
      </c>
      <c r="AC12" s="19">
        <v>6.4481766548941694E-2</v>
      </c>
      <c r="AD12" s="19">
        <v>5.2889540304196403E-2</v>
      </c>
      <c r="AE12" s="19"/>
      <c r="AF12" s="19">
        <v>4.9475642763204701E-2</v>
      </c>
      <c r="AG12" s="19">
        <v>5.0875441224657099E-2</v>
      </c>
      <c r="AH12" s="19">
        <v>8.8076446961033297E-2</v>
      </c>
      <c r="AI12" s="19"/>
      <c r="AJ12" s="19">
        <v>6.1643115139134397E-2</v>
      </c>
      <c r="AK12" s="19">
        <v>7.9557049091957002E-2</v>
      </c>
      <c r="AL12" s="19">
        <v>9.7752848480745794E-2</v>
      </c>
      <c r="AM12" s="19"/>
      <c r="AN12" s="19">
        <v>6.1959392411405703E-2</v>
      </c>
      <c r="AO12" s="19">
        <v>4.7237917304945497E-2</v>
      </c>
      <c r="AP12" s="19">
        <v>4.2881068211200898E-2</v>
      </c>
      <c r="AQ12" s="19">
        <v>0.119806870786984</v>
      </c>
      <c r="AR12" s="19"/>
      <c r="AS12" s="19">
        <v>7.2703479336714505E-2</v>
      </c>
      <c r="AT12" s="19">
        <v>9.2861392944562193E-2</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T20"/>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2486</v>
      </c>
      <c r="D7" s="10">
        <v>1206</v>
      </c>
      <c r="E7" s="10">
        <v>1272</v>
      </c>
      <c r="F7" s="10"/>
      <c r="G7" s="10">
        <v>388</v>
      </c>
      <c r="H7" s="10">
        <v>321</v>
      </c>
      <c r="I7" s="10">
        <v>195</v>
      </c>
      <c r="J7" s="10">
        <v>209</v>
      </c>
      <c r="K7" s="10">
        <v>174</v>
      </c>
      <c r="L7" s="10">
        <v>235</v>
      </c>
      <c r="M7" s="10">
        <v>190</v>
      </c>
      <c r="N7" s="10">
        <v>97</v>
      </c>
      <c r="O7" s="10">
        <v>278</v>
      </c>
      <c r="P7" s="10">
        <v>212</v>
      </c>
      <c r="Q7" s="10">
        <v>102</v>
      </c>
      <c r="R7" s="10">
        <v>85</v>
      </c>
      <c r="S7" s="10"/>
      <c r="T7" s="10">
        <v>643</v>
      </c>
      <c r="U7" s="10">
        <v>660</v>
      </c>
      <c r="V7" s="10">
        <v>564</v>
      </c>
      <c r="W7" s="10">
        <v>608</v>
      </c>
      <c r="X7" s="10"/>
      <c r="Y7" s="10">
        <v>430</v>
      </c>
      <c r="Z7" s="10">
        <v>467</v>
      </c>
      <c r="AA7" s="10">
        <v>518</v>
      </c>
      <c r="AB7" s="10">
        <v>520</v>
      </c>
      <c r="AC7" s="10">
        <v>435</v>
      </c>
      <c r="AD7" s="10">
        <v>116</v>
      </c>
      <c r="AE7" s="10"/>
      <c r="AF7" s="10">
        <v>197</v>
      </c>
      <c r="AG7" s="10">
        <v>104</v>
      </c>
      <c r="AH7" s="10">
        <v>2185</v>
      </c>
      <c r="AI7" s="10"/>
      <c r="AJ7" s="10">
        <v>1346</v>
      </c>
      <c r="AK7" s="10">
        <v>495</v>
      </c>
      <c r="AL7" s="10">
        <v>645</v>
      </c>
      <c r="AM7" s="10"/>
      <c r="AN7" s="10">
        <v>1211</v>
      </c>
      <c r="AO7" s="10">
        <v>195</v>
      </c>
      <c r="AP7" s="10">
        <v>378</v>
      </c>
      <c r="AQ7" s="10">
        <v>589</v>
      </c>
      <c r="AR7" s="10"/>
      <c r="AS7" s="10">
        <v>121</v>
      </c>
      <c r="AT7" s="10">
        <v>101</v>
      </c>
    </row>
    <row r="8" spans="2:46" ht="30" customHeight="1" x14ac:dyDescent="0.5">
      <c r="B8" s="11" t="s">
        <v>19</v>
      </c>
      <c r="C8" s="11">
        <v>2498</v>
      </c>
      <c r="D8" s="11">
        <v>1219</v>
      </c>
      <c r="E8" s="11">
        <v>1271</v>
      </c>
      <c r="F8" s="11"/>
      <c r="G8" s="11">
        <v>384</v>
      </c>
      <c r="H8" s="11">
        <v>315</v>
      </c>
      <c r="I8" s="11">
        <v>192</v>
      </c>
      <c r="J8" s="11">
        <v>210</v>
      </c>
      <c r="K8" s="11">
        <v>179</v>
      </c>
      <c r="L8" s="11">
        <v>239</v>
      </c>
      <c r="M8" s="11">
        <v>186</v>
      </c>
      <c r="N8" s="11">
        <v>96</v>
      </c>
      <c r="O8" s="11">
        <v>277</v>
      </c>
      <c r="P8" s="11">
        <v>214</v>
      </c>
      <c r="Q8" s="11">
        <v>125</v>
      </c>
      <c r="R8" s="11">
        <v>81</v>
      </c>
      <c r="S8" s="11"/>
      <c r="T8" s="11">
        <v>636</v>
      </c>
      <c r="U8" s="11">
        <v>643</v>
      </c>
      <c r="V8" s="11">
        <v>578</v>
      </c>
      <c r="W8" s="11">
        <v>630</v>
      </c>
      <c r="X8" s="11"/>
      <c r="Y8" s="11">
        <v>419</v>
      </c>
      <c r="Z8" s="11">
        <v>515</v>
      </c>
      <c r="AA8" s="11">
        <v>514</v>
      </c>
      <c r="AB8" s="11">
        <v>512</v>
      </c>
      <c r="AC8" s="11">
        <v>423</v>
      </c>
      <c r="AD8" s="11">
        <v>115</v>
      </c>
      <c r="AE8" s="11"/>
      <c r="AF8" s="11">
        <v>196</v>
      </c>
      <c r="AG8" s="11">
        <v>102</v>
      </c>
      <c r="AH8" s="11">
        <v>2200</v>
      </c>
      <c r="AI8" s="11"/>
      <c r="AJ8" s="11">
        <v>1350</v>
      </c>
      <c r="AK8" s="11">
        <v>498</v>
      </c>
      <c r="AL8" s="11">
        <v>650</v>
      </c>
      <c r="AM8" s="11"/>
      <c r="AN8" s="11">
        <v>1216</v>
      </c>
      <c r="AO8" s="11">
        <v>196</v>
      </c>
      <c r="AP8" s="11">
        <v>375</v>
      </c>
      <c r="AQ8" s="11">
        <v>597</v>
      </c>
      <c r="AR8" s="11"/>
      <c r="AS8" s="11">
        <v>122</v>
      </c>
      <c r="AT8" s="11">
        <v>101</v>
      </c>
    </row>
    <row r="9" spans="2:46" x14ac:dyDescent="0.5">
      <c r="B9" s="18" t="s">
        <v>149</v>
      </c>
      <c r="C9" s="17">
        <v>0.15349784320434701</v>
      </c>
      <c r="D9" s="17">
        <v>0.19821825767738599</v>
      </c>
      <c r="E9" s="17">
        <v>0.11003982581402801</v>
      </c>
      <c r="F9" s="17"/>
      <c r="G9" s="17">
        <v>0.162764406657158</v>
      </c>
      <c r="H9" s="17">
        <v>0.15199182343599599</v>
      </c>
      <c r="I9" s="17">
        <v>0.16817859671145699</v>
      </c>
      <c r="J9" s="17">
        <v>0.15842073455658201</v>
      </c>
      <c r="K9" s="17">
        <v>0.123074802919416</v>
      </c>
      <c r="L9" s="17">
        <v>0.16157313536005399</v>
      </c>
      <c r="M9" s="17">
        <v>0.201908446673741</v>
      </c>
      <c r="N9" s="17">
        <v>0.24769078407225301</v>
      </c>
      <c r="O9" s="17">
        <v>0.12420787483250401</v>
      </c>
      <c r="P9" s="17">
        <v>0.13838422015482699</v>
      </c>
      <c r="Q9" s="17">
        <v>0.12028443730058</v>
      </c>
      <c r="R9" s="17">
        <v>7.9314499883613096E-2</v>
      </c>
      <c r="S9" s="17"/>
      <c r="T9" s="17">
        <v>0.20644442528051499</v>
      </c>
      <c r="U9" s="17">
        <v>0.15117611058344499</v>
      </c>
      <c r="V9" s="17">
        <v>0.14669364553999001</v>
      </c>
      <c r="W9" s="17">
        <v>0.106676485925362</v>
      </c>
      <c r="X9" s="17"/>
      <c r="Y9" s="17">
        <v>0.1739322539624</v>
      </c>
      <c r="Z9" s="17">
        <v>0.122599966628735</v>
      </c>
      <c r="AA9" s="17">
        <v>9.8730582520029406E-2</v>
      </c>
      <c r="AB9" s="17">
        <v>9.9883270978397096E-2</v>
      </c>
      <c r="AC9" s="17">
        <v>0.245344337392254</v>
      </c>
      <c r="AD9" s="17">
        <v>0.36305957413290602</v>
      </c>
      <c r="AE9" s="17"/>
      <c r="AF9" s="17">
        <v>0.33452220437554098</v>
      </c>
      <c r="AG9" s="17">
        <v>0.245554305017053</v>
      </c>
      <c r="AH9" s="17">
        <v>0.13310184372345499</v>
      </c>
      <c r="AI9" s="17"/>
      <c r="AJ9" s="17">
        <v>0.15598528744561699</v>
      </c>
      <c r="AK9" s="17">
        <v>0.13268005363816901</v>
      </c>
      <c r="AL9" s="17">
        <v>0.16427061833495099</v>
      </c>
      <c r="AM9" s="17"/>
      <c r="AN9" s="17">
        <v>0.15517881709633299</v>
      </c>
      <c r="AO9" s="17">
        <v>0.12002632217946201</v>
      </c>
      <c r="AP9" s="17">
        <v>0.28932136544505599</v>
      </c>
      <c r="AQ9" s="17">
        <v>9.2113214527019399E-2</v>
      </c>
      <c r="AR9" s="17"/>
      <c r="AS9" s="17">
        <v>0.141282163249901</v>
      </c>
      <c r="AT9" s="17">
        <v>9.5463262353836301E-2</v>
      </c>
    </row>
    <row r="10" spans="2:46" x14ac:dyDescent="0.5">
      <c r="B10" s="18" t="s">
        <v>150</v>
      </c>
      <c r="C10" s="17">
        <v>0.38312558670164099</v>
      </c>
      <c r="D10" s="17">
        <v>0.41076617210480199</v>
      </c>
      <c r="E10" s="17">
        <v>0.35744719721097701</v>
      </c>
      <c r="F10" s="17"/>
      <c r="G10" s="17">
        <v>0.41208266366964402</v>
      </c>
      <c r="H10" s="17">
        <v>0.386565513370276</v>
      </c>
      <c r="I10" s="17">
        <v>0.35762421947969503</v>
      </c>
      <c r="J10" s="17">
        <v>0.34250019921763297</v>
      </c>
      <c r="K10" s="17">
        <v>0.43138269262206103</v>
      </c>
      <c r="L10" s="17">
        <v>0.35823726580795601</v>
      </c>
      <c r="M10" s="17">
        <v>0.40288129915036902</v>
      </c>
      <c r="N10" s="17">
        <v>0.35953785582528203</v>
      </c>
      <c r="O10" s="17">
        <v>0.41164272296022802</v>
      </c>
      <c r="P10" s="17">
        <v>0.38035665724537698</v>
      </c>
      <c r="Q10" s="17">
        <v>0.29215218009466898</v>
      </c>
      <c r="R10" s="17">
        <v>0.398059775264615</v>
      </c>
      <c r="S10" s="17"/>
      <c r="T10" s="17">
        <v>0.470722652908173</v>
      </c>
      <c r="U10" s="17">
        <v>0.39461124724665397</v>
      </c>
      <c r="V10" s="17">
        <v>0.36852458895391399</v>
      </c>
      <c r="W10" s="17">
        <v>0.29812397719433298</v>
      </c>
      <c r="X10" s="17"/>
      <c r="Y10" s="17">
        <v>0.42585606856545799</v>
      </c>
      <c r="Z10" s="17">
        <v>0.39794995017788598</v>
      </c>
      <c r="AA10" s="17">
        <v>0.325509430159797</v>
      </c>
      <c r="AB10" s="17">
        <v>0.37605806716232698</v>
      </c>
      <c r="AC10" s="17">
        <v>0.39014948809834099</v>
      </c>
      <c r="AD10" s="17">
        <v>0.42410594693562398</v>
      </c>
      <c r="AE10" s="17"/>
      <c r="AF10" s="17">
        <v>0.36430861952945498</v>
      </c>
      <c r="AG10" s="17">
        <v>0.46996695507205599</v>
      </c>
      <c r="AH10" s="17">
        <v>0.38076905632154401</v>
      </c>
      <c r="AI10" s="17"/>
      <c r="AJ10" s="17">
        <v>0.427018473531106</v>
      </c>
      <c r="AK10" s="17">
        <v>0.37610026257951801</v>
      </c>
      <c r="AL10" s="17">
        <v>0.297407137934596</v>
      </c>
      <c r="AM10" s="17"/>
      <c r="AN10" s="17">
        <v>0.388957209625096</v>
      </c>
      <c r="AO10" s="17">
        <v>0.50688797714085698</v>
      </c>
      <c r="AP10" s="17">
        <v>0.47318870738055202</v>
      </c>
      <c r="AQ10" s="17">
        <v>0.29411862999514499</v>
      </c>
      <c r="AR10" s="17"/>
      <c r="AS10" s="17">
        <v>0.45232545261289703</v>
      </c>
      <c r="AT10" s="17">
        <v>0.35542371237803699</v>
      </c>
    </row>
    <row r="11" spans="2:46" x14ac:dyDescent="0.5">
      <c r="B11" s="18" t="s">
        <v>151</v>
      </c>
      <c r="C11" s="17">
        <v>0.248788494128517</v>
      </c>
      <c r="D11" s="17">
        <v>0.21075891250352299</v>
      </c>
      <c r="E11" s="17">
        <v>0.28596360052077302</v>
      </c>
      <c r="F11" s="17"/>
      <c r="G11" s="17">
        <v>0.20930975639773</v>
      </c>
      <c r="H11" s="17">
        <v>0.25078457131742798</v>
      </c>
      <c r="I11" s="17">
        <v>0.239818203154329</v>
      </c>
      <c r="J11" s="17">
        <v>0.245392306197809</v>
      </c>
      <c r="K11" s="17">
        <v>0.28245818077228602</v>
      </c>
      <c r="L11" s="17">
        <v>0.279051009289497</v>
      </c>
      <c r="M11" s="17">
        <v>0.197477752000396</v>
      </c>
      <c r="N11" s="17">
        <v>0.175653410719635</v>
      </c>
      <c r="O11" s="17">
        <v>0.2674111322835</v>
      </c>
      <c r="P11" s="17">
        <v>0.265481259185602</v>
      </c>
      <c r="Q11" s="17">
        <v>0.33343679812975102</v>
      </c>
      <c r="R11" s="17">
        <v>0.26080660946805201</v>
      </c>
      <c r="S11" s="17"/>
      <c r="T11" s="17">
        <v>0.19587743965177401</v>
      </c>
      <c r="U11" s="17">
        <v>0.26162313121202302</v>
      </c>
      <c r="V11" s="17">
        <v>0.26356198621643301</v>
      </c>
      <c r="W11" s="17">
        <v>0.27537308144230299</v>
      </c>
      <c r="X11" s="17"/>
      <c r="Y11" s="17">
        <v>0.23771804970042801</v>
      </c>
      <c r="Z11" s="17">
        <v>0.25369991938719</v>
      </c>
      <c r="AA11" s="17">
        <v>0.29319358822900699</v>
      </c>
      <c r="AB11" s="17">
        <v>0.28143392523260102</v>
      </c>
      <c r="AC11" s="17">
        <v>0.200604373302119</v>
      </c>
      <c r="AD11" s="17">
        <v>0.10057326143754999</v>
      </c>
      <c r="AE11" s="17"/>
      <c r="AF11" s="17">
        <v>0.15227779010357501</v>
      </c>
      <c r="AG11" s="17">
        <v>0.17631125874269499</v>
      </c>
      <c r="AH11" s="17">
        <v>0.26074881610619199</v>
      </c>
      <c r="AI11" s="17"/>
      <c r="AJ11" s="17">
        <v>0.24642628041419101</v>
      </c>
      <c r="AK11" s="17">
        <v>0.27782446467829303</v>
      </c>
      <c r="AL11" s="17">
        <v>0.231465094511353</v>
      </c>
      <c r="AM11" s="17"/>
      <c r="AN11" s="17">
        <v>0.25333583508840102</v>
      </c>
      <c r="AO11" s="17">
        <v>0.25367991649829402</v>
      </c>
      <c r="AP11" s="17">
        <v>0.14696742701283499</v>
      </c>
      <c r="AQ11" s="17">
        <v>0.30735523498597001</v>
      </c>
      <c r="AR11" s="17"/>
      <c r="AS11" s="17">
        <v>0.263406061571268</v>
      </c>
      <c r="AT11" s="17">
        <v>0.26450996076730598</v>
      </c>
    </row>
    <row r="12" spans="2:46" x14ac:dyDescent="0.5">
      <c r="B12" s="18" t="s">
        <v>152</v>
      </c>
      <c r="C12" s="17">
        <v>0.13091607573674</v>
      </c>
      <c r="D12" s="17">
        <v>0.105572485595367</v>
      </c>
      <c r="E12" s="17">
        <v>0.15372214785881499</v>
      </c>
      <c r="F12" s="17"/>
      <c r="G12" s="17">
        <v>0.144014249334591</v>
      </c>
      <c r="H12" s="17">
        <v>0.12652864221756099</v>
      </c>
      <c r="I12" s="17">
        <v>0.14488452595429599</v>
      </c>
      <c r="J12" s="17">
        <v>0.149836559767655</v>
      </c>
      <c r="K12" s="17">
        <v>8.8879987483813705E-2</v>
      </c>
      <c r="L12" s="17">
        <v>0.102610900550182</v>
      </c>
      <c r="M12" s="17">
        <v>0.15011588238912399</v>
      </c>
      <c r="N12" s="17">
        <v>0.13387281683614999</v>
      </c>
      <c r="O12" s="17">
        <v>0.11388558397955099</v>
      </c>
      <c r="P12" s="17">
        <v>0.123640205127939</v>
      </c>
      <c r="Q12" s="17">
        <v>0.174821480947085</v>
      </c>
      <c r="R12" s="17">
        <v>0.142067471926519</v>
      </c>
      <c r="S12" s="17"/>
      <c r="T12" s="17">
        <v>8.5135935883679598E-2</v>
      </c>
      <c r="U12" s="17">
        <v>9.9115823482724394E-2</v>
      </c>
      <c r="V12" s="17">
        <v>0.15623511562122</v>
      </c>
      <c r="W12" s="17">
        <v>0.18712055072080899</v>
      </c>
      <c r="X12" s="17"/>
      <c r="Y12" s="17">
        <v>9.2729238781769904E-2</v>
      </c>
      <c r="Z12" s="17">
        <v>0.137514193478495</v>
      </c>
      <c r="AA12" s="17">
        <v>0.17937591453228499</v>
      </c>
      <c r="AB12" s="17">
        <v>0.145905255538648</v>
      </c>
      <c r="AC12" s="17">
        <v>0.105356360524699</v>
      </c>
      <c r="AD12" s="17">
        <v>5.1241743703339497E-2</v>
      </c>
      <c r="AE12" s="17"/>
      <c r="AF12" s="17">
        <v>7.7786333832218002E-2</v>
      </c>
      <c r="AG12" s="17">
        <v>8.9070224867316403E-2</v>
      </c>
      <c r="AH12" s="17">
        <v>0.13759069785060901</v>
      </c>
      <c r="AI12" s="17"/>
      <c r="AJ12" s="17">
        <v>0.106163609600746</v>
      </c>
      <c r="AK12" s="17">
        <v>0.14684416163809899</v>
      </c>
      <c r="AL12" s="17">
        <v>0.17009541398662201</v>
      </c>
      <c r="AM12" s="17"/>
      <c r="AN12" s="17">
        <v>0.12900954286066901</v>
      </c>
      <c r="AO12" s="17">
        <v>7.6370461145082599E-2</v>
      </c>
      <c r="AP12" s="17">
        <v>5.7909398358975503E-2</v>
      </c>
      <c r="AQ12" s="17">
        <v>0.18955401756114201</v>
      </c>
      <c r="AR12" s="17"/>
      <c r="AS12" s="17">
        <v>9.3193666626504704E-2</v>
      </c>
      <c r="AT12" s="17">
        <v>0.15440812635564799</v>
      </c>
    </row>
    <row r="13" spans="2:46" x14ac:dyDescent="0.5">
      <c r="B13" s="18" t="s">
        <v>73</v>
      </c>
      <c r="C13" s="21">
        <v>8.3672000228755594E-2</v>
      </c>
      <c r="D13" s="21">
        <v>7.4684172118921199E-2</v>
      </c>
      <c r="E13" s="21">
        <v>9.2827228595406305E-2</v>
      </c>
      <c r="F13" s="21"/>
      <c r="G13" s="21">
        <v>7.1828923940876102E-2</v>
      </c>
      <c r="H13" s="21">
        <v>8.4129449658738406E-2</v>
      </c>
      <c r="I13" s="21">
        <v>8.9494454700222506E-2</v>
      </c>
      <c r="J13" s="21">
        <v>0.103850200260321</v>
      </c>
      <c r="K13" s="21">
        <v>7.4204336202422894E-2</v>
      </c>
      <c r="L13" s="21">
        <v>9.8527688992310597E-2</v>
      </c>
      <c r="M13" s="21">
        <v>4.76166197863696E-2</v>
      </c>
      <c r="N13" s="21">
        <v>8.3245132546680797E-2</v>
      </c>
      <c r="O13" s="21">
        <v>8.28526859442172E-2</v>
      </c>
      <c r="P13" s="21">
        <v>9.2137658286255003E-2</v>
      </c>
      <c r="Q13" s="21">
        <v>7.9305103527915394E-2</v>
      </c>
      <c r="R13" s="21">
        <v>0.119751643457202</v>
      </c>
      <c r="S13" s="21"/>
      <c r="T13" s="21">
        <v>4.1819546275858703E-2</v>
      </c>
      <c r="U13" s="21">
        <v>9.3473687475153597E-2</v>
      </c>
      <c r="V13" s="21">
        <v>6.4984663668443798E-2</v>
      </c>
      <c r="W13" s="21">
        <v>0.13270590471719201</v>
      </c>
      <c r="X13" s="21"/>
      <c r="Y13" s="21">
        <v>6.9764388989943901E-2</v>
      </c>
      <c r="Z13" s="21">
        <v>8.8235970327694202E-2</v>
      </c>
      <c r="AA13" s="21">
        <v>0.103190484558882</v>
      </c>
      <c r="AB13" s="21">
        <v>9.6719481088027096E-2</v>
      </c>
      <c r="AC13" s="21">
        <v>5.8545440682587303E-2</v>
      </c>
      <c r="AD13" s="21">
        <v>6.1019473790580703E-2</v>
      </c>
      <c r="AE13" s="21"/>
      <c r="AF13" s="21">
        <v>7.1105052159210105E-2</v>
      </c>
      <c r="AG13" s="21">
        <v>1.9097256300880099E-2</v>
      </c>
      <c r="AH13" s="21">
        <v>8.77895859982009E-2</v>
      </c>
      <c r="AI13" s="21"/>
      <c r="AJ13" s="21">
        <v>6.4406349008339206E-2</v>
      </c>
      <c r="AK13" s="21">
        <v>6.6551057465921701E-2</v>
      </c>
      <c r="AL13" s="21">
        <v>0.136761735232479</v>
      </c>
      <c r="AM13" s="21"/>
      <c r="AN13" s="21">
        <v>7.3518595329500697E-2</v>
      </c>
      <c r="AO13" s="21">
        <v>4.3035323036304599E-2</v>
      </c>
      <c r="AP13" s="21">
        <v>3.2613101802581299E-2</v>
      </c>
      <c r="AQ13" s="21">
        <v>0.116858902930723</v>
      </c>
      <c r="AR13" s="21"/>
      <c r="AS13" s="21">
        <v>4.9792655939429699E-2</v>
      </c>
      <c r="AT13" s="21">
        <v>0.130194938145172</v>
      </c>
    </row>
    <row r="14" spans="2:46" x14ac:dyDescent="0.5">
      <c r="B14" s="18" t="s">
        <v>153</v>
      </c>
      <c r="C14" s="21">
        <v>0.53662342990598699</v>
      </c>
      <c r="D14" s="21">
        <v>0.60898442978218803</v>
      </c>
      <c r="E14" s="21">
        <v>0.467487023025005</v>
      </c>
      <c r="F14" s="21"/>
      <c r="G14" s="21">
        <v>0.57484707032680304</v>
      </c>
      <c r="H14" s="21">
        <v>0.53855733680627305</v>
      </c>
      <c r="I14" s="21">
        <v>0.52580281619115199</v>
      </c>
      <c r="J14" s="21">
        <v>0.50092093377421498</v>
      </c>
      <c r="K14" s="21">
        <v>0.55445749554147705</v>
      </c>
      <c r="L14" s="21">
        <v>0.51981040116801003</v>
      </c>
      <c r="M14" s="21">
        <v>0.60478974582411005</v>
      </c>
      <c r="N14" s="21">
        <v>0.60722863989753395</v>
      </c>
      <c r="O14" s="21">
        <v>0.53585059779273103</v>
      </c>
      <c r="P14" s="21">
        <v>0.51874087740020403</v>
      </c>
      <c r="Q14" s="21">
        <v>0.41243661739524901</v>
      </c>
      <c r="R14" s="21">
        <v>0.477374275148228</v>
      </c>
      <c r="S14" s="21"/>
      <c r="T14" s="21">
        <v>0.67716707818868804</v>
      </c>
      <c r="U14" s="21">
        <v>0.54578735783009902</v>
      </c>
      <c r="V14" s="21">
        <v>0.51521823449390403</v>
      </c>
      <c r="W14" s="21">
        <v>0.40480046311969498</v>
      </c>
      <c r="X14" s="21"/>
      <c r="Y14" s="21">
        <v>0.59978832252785796</v>
      </c>
      <c r="Z14" s="21">
        <v>0.52054991680662199</v>
      </c>
      <c r="AA14" s="21">
        <v>0.42424001267982597</v>
      </c>
      <c r="AB14" s="21">
        <v>0.47594133814072398</v>
      </c>
      <c r="AC14" s="21">
        <v>0.63549382549059497</v>
      </c>
      <c r="AD14" s="21">
        <v>0.78716552106852999</v>
      </c>
      <c r="AE14" s="21"/>
      <c r="AF14" s="21">
        <v>0.69883082390499696</v>
      </c>
      <c r="AG14" s="21">
        <v>0.71552126008910899</v>
      </c>
      <c r="AH14" s="21">
        <v>0.51387090004499902</v>
      </c>
      <c r="AI14" s="21"/>
      <c r="AJ14" s="21">
        <v>0.58300376097672302</v>
      </c>
      <c r="AK14" s="21">
        <v>0.50878031621768605</v>
      </c>
      <c r="AL14" s="21">
        <v>0.46167775626954599</v>
      </c>
      <c r="AM14" s="21"/>
      <c r="AN14" s="21">
        <v>0.54413602672143002</v>
      </c>
      <c r="AO14" s="21">
        <v>0.62691429932031895</v>
      </c>
      <c r="AP14" s="21">
        <v>0.76251007282560901</v>
      </c>
      <c r="AQ14" s="21">
        <v>0.38623184452216502</v>
      </c>
      <c r="AR14" s="21"/>
      <c r="AS14" s="21">
        <v>0.59360761586279698</v>
      </c>
      <c r="AT14" s="21">
        <v>0.450886974731874</v>
      </c>
    </row>
    <row r="15" spans="2:46" x14ac:dyDescent="0.5">
      <c r="B15" s="18" t="s">
        <v>95</v>
      </c>
      <c r="C15" s="22">
        <v>-0.45295142967723201</v>
      </c>
      <c r="D15" s="22">
        <v>-0.53430025766326705</v>
      </c>
      <c r="E15" s="22">
        <v>-0.37465979442959901</v>
      </c>
      <c r="F15" s="22"/>
      <c r="G15" s="22">
        <v>-0.50301814638592701</v>
      </c>
      <c r="H15" s="22">
        <v>-0.45442788714753402</v>
      </c>
      <c r="I15" s="22">
        <v>-0.436308361490929</v>
      </c>
      <c r="J15" s="22">
        <v>-0.39707073351389399</v>
      </c>
      <c r="K15" s="22">
        <v>-0.48025315933905399</v>
      </c>
      <c r="L15" s="22">
        <v>-0.42128271217570001</v>
      </c>
      <c r="M15" s="22">
        <v>-0.55717312603774105</v>
      </c>
      <c r="N15" s="22">
        <v>-0.52398350735085397</v>
      </c>
      <c r="O15" s="22">
        <v>-0.45299791184851401</v>
      </c>
      <c r="P15" s="22">
        <v>-0.42660321911394899</v>
      </c>
      <c r="Q15" s="22">
        <v>-0.33313151386733297</v>
      </c>
      <c r="R15" s="22">
        <v>-0.35762263169102598</v>
      </c>
      <c r="S15" s="22"/>
      <c r="T15" s="22">
        <v>-0.635347531912829</v>
      </c>
      <c r="U15" s="22">
        <v>-0.45231367035494502</v>
      </c>
      <c r="V15" s="22">
        <v>-0.45023357082546001</v>
      </c>
      <c r="W15" s="22">
        <v>-0.27209455840250302</v>
      </c>
      <c r="X15" s="22"/>
      <c r="Y15" s="22">
        <v>-0.53002393353791399</v>
      </c>
      <c r="Z15" s="22">
        <v>-0.43231394647892801</v>
      </c>
      <c r="AA15" s="22">
        <v>-0.321049528120945</v>
      </c>
      <c r="AB15" s="22">
        <v>-0.37922185705269701</v>
      </c>
      <c r="AC15" s="22">
        <v>-0.57694838480800803</v>
      </c>
      <c r="AD15" s="22">
        <v>-0.72614604727794896</v>
      </c>
      <c r="AE15" s="22"/>
      <c r="AF15" s="22">
        <v>-0.62772577174578603</v>
      </c>
      <c r="AG15" s="22">
        <v>-0.696424003788229</v>
      </c>
      <c r="AH15" s="22">
        <v>-0.426081314046798</v>
      </c>
      <c r="AI15" s="22"/>
      <c r="AJ15" s="22">
        <v>-0.51859741196838405</v>
      </c>
      <c r="AK15" s="22">
        <v>-0.442229258751765</v>
      </c>
      <c r="AL15" s="22">
        <v>-0.32491602103706801</v>
      </c>
      <c r="AM15" s="22"/>
      <c r="AN15" s="22">
        <v>-0.47061743139192902</v>
      </c>
      <c r="AO15" s="22">
        <v>-0.58387897628401497</v>
      </c>
      <c r="AP15" s="22">
        <v>-0.72989697102302697</v>
      </c>
      <c r="AQ15" s="22">
        <v>-0.26937294159144198</v>
      </c>
      <c r="AR15" s="22"/>
      <c r="AS15" s="22">
        <v>-0.54381495992336804</v>
      </c>
      <c r="AT15" s="22">
        <v>-0.32069203658670098</v>
      </c>
    </row>
    <row r="16" spans="2:46" x14ac:dyDescent="0.5">
      <c r="B16" s="16" t="s">
        <v>155</v>
      </c>
    </row>
    <row r="17" spans="2:2" x14ac:dyDescent="0.5">
      <c r="B17" t="s">
        <v>65</v>
      </c>
    </row>
    <row r="18" spans="2:2" x14ac:dyDescent="0.5">
      <c r="B18" t="s">
        <v>66</v>
      </c>
    </row>
    <row r="20" spans="2:2" x14ac:dyDescent="0.5">
      <c r="B20"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156</v>
      </c>
      <c r="C9" s="17">
        <v>0.32745373527484201</v>
      </c>
      <c r="D9" s="17">
        <v>0.333527050658183</v>
      </c>
      <c r="E9" s="17">
        <v>0.319468494423294</v>
      </c>
      <c r="F9" s="17"/>
      <c r="G9" s="17">
        <v>0.37412219040653</v>
      </c>
      <c r="H9" s="17">
        <v>0.248562250335192</v>
      </c>
      <c r="I9" s="17">
        <v>0.28246095484630501</v>
      </c>
      <c r="J9" s="17">
        <v>0.282419646677807</v>
      </c>
      <c r="K9" s="17">
        <v>0.25976332156680199</v>
      </c>
      <c r="L9" s="17">
        <v>0.31326660637940801</v>
      </c>
      <c r="M9" s="17">
        <v>0.37731780041209401</v>
      </c>
      <c r="N9" s="17">
        <v>0.32381461292999397</v>
      </c>
      <c r="O9" s="17">
        <v>0.36017570641357599</v>
      </c>
      <c r="P9" s="17">
        <v>0.36322160657060198</v>
      </c>
      <c r="Q9" s="17">
        <v>0.46302083675461297</v>
      </c>
      <c r="R9" s="17">
        <v>0.32524359236587502</v>
      </c>
      <c r="S9" s="17"/>
      <c r="T9" s="17">
        <v>0.304132094337345</v>
      </c>
      <c r="U9" s="17">
        <v>0.31134360990830301</v>
      </c>
      <c r="V9" s="17">
        <v>0.33566255722960597</v>
      </c>
      <c r="W9" s="17">
        <v>0.36801889841809399</v>
      </c>
      <c r="X9" s="17"/>
      <c r="Y9" s="17">
        <v>0.37935233272084101</v>
      </c>
      <c r="Z9" s="17">
        <v>0.371825667368682</v>
      </c>
      <c r="AA9" s="17">
        <v>0.354218672371784</v>
      </c>
      <c r="AB9" s="17">
        <v>0.29819237999758602</v>
      </c>
      <c r="AC9" s="17">
        <v>0.311820824532689</v>
      </c>
      <c r="AD9" s="17">
        <v>0.269142989358582</v>
      </c>
      <c r="AE9" s="17"/>
      <c r="AF9" s="17">
        <v>0.29090115697457902</v>
      </c>
      <c r="AG9" s="17">
        <v>0.25556892656406499</v>
      </c>
      <c r="AH9" s="17">
        <v>0.34252558721910598</v>
      </c>
      <c r="AI9" s="17"/>
      <c r="AJ9" s="17">
        <v>0.343576336243201</v>
      </c>
      <c r="AK9" s="17">
        <v>0.32154792512332198</v>
      </c>
      <c r="AL9" s="17">
        <v>0.31031945263794303</v>
      </c>
      <c r="AM9" s="17"/>
      <c r="AN9" s="17">
        <v>0.34028971998518298</v>
      </c>
      <c r="AO9" s="17">
        <v>0.31634630276806702</v>
      </c>
      <c r="AP9" s="17">
        <v>0.30709060815168998</v>
      </c>
      <c r="AQ9" s="17">
        <v>0.32526410849857701</v>
      </c>
      <c r="AR9" s="17"/>
      <c r="AS9" s="17">
        <v>0.386018345738111</v>
      </c>
      <c r="AT9" s="17">
        <v>0.243169912182223</v>
      </c>
    </row>
    <row r="10" spans="2:46" x14ac:dyDescent="0.5">
      <c r="B10" s="18" t="s">
        <v>157</v>
      </c>
      <c r="C10" s="17">
        <v>0.353164019134383</v>
      </c>
      <c r="D10" s="17">
        <v>0.35165668769900699</v>
      </c>
      <c r="E10" s="17">
        <v>0.35609249774593199</v>
      </c>
      <c r="F10" s="17"/>
      <c r="G10" s="17">
        <v>0.34628986851415899</v>
      </c>
      <c r="H10" s="17">
        <v>0.41502392274356897</v>
      </c>
      <c r="I10" s="17">
        <v>0.37137184430486397</v>
      </c>
      <c r="J10" s="17">
        <v>0.337045142537376</v>
      </c>
      <c r="K10" s="17">
        <v>0.42514586607076899</v>
      </c>
      <c r="L10" s="17">
        <v>0.38399768103119503</v>
      </c>
      <c r="M10" s="17">
        <v>0.31604812534166798</v>
      </c>
      <c r="N10" s="17">
        <v>0.40054998369573402</v>
      </c>
      <c r="O10" s="17">
        <v>0.30278713741945801</v>
      </c>
      <c r="P10" s="17">
        <v>0.30400201288888501</v>
      </c>
      <c r="Q10" s="17">
        <v>0.298073121555124</v>
      </c>
      <c r="R10" s="17">
        <v>0.31612632732373103</v>
      </c>
      <c r="S10" s="17"/>
      <c r="T10" s="17">
        <v>0.38784706662504098</v>
      </c>
      <c r="U10" s="17">
        <v>0.33515141017406502</v>
      </c>
      <c r="V10" s="17">
        <v>0.36924849003993199</v>
      </c>
      <c r="W10" s="17">
        <v>0.32177159609960299</v>
      </c>
      <c r="X10" s="17"/>
      <c r="Y10" s="17">
        <v>0.39881168599573702</v>
      </c>
      <c r="Z10" s="17">
        <v>0.40658100402814801</v>
      </c>
      <c r="AA10" s="17">
        <v>0.346752761840732</v>
      </c>
      <c r="AB10" s="17">
        <v>0.35440326378020098</v>
      </c>
      <c r="AC10" s="17">
        <v>0.33411917692626197</v>
      </c>
      <c r="AD10" s="17">
        <v>0.29618622949399298</v>
      </c>
      <c r="AE10" s="17"/>
      <c r="AF10" s="17">
        <v>0.29052588994311401</v>
      </c>
      <c r="AG10" s="17">
        <v>0.40062880079206797</v>
      </c>
      <c r="AH10" s="17">
        <v>0.36831959648795198</v>
      </c>
      <c r="AI10" s="17"/>
      <c r="AJ10" s="17">
        <v>0.389218808721354</v>
      </c>
      <c r="AK10" s="17">
        <v>0.37327037986497202</v>
      </c>
      <c r="AL10" s="17">
        <v>0.29895805839542799</v>
      </c>
      <c r="AM10" s="17"/>
      <c r="AN10" s="17">
        <v>0.35404146528871799</v>
      </c>
      <c r="AO10" s="17">
        <v>0.37988504038994497</v>
      </c>
      <c r="AP10" s="17">
        <v>0.36166987689680902</v>
      </c>
      <c r="AQ10" s="17">
        <v>0.35750281728534</v>
      </c>
      <c r="AR10" s="17"/>
      <c r="AS10" s="17">
        <v>0.33200609549454702</v>
      </c>
      <c r="AT10" s="17">
        <v>0.31112994925452597</v>
      </c>
    </row>
    <row r="11" spans="2:46" x14ac:dyDescent="0.5">
      <c r="B11" s="18" t="s">
        <v>158</v>
      </c>
      <c r="C11" s="17">
        <v>0.180890762391478</v>
      </c>
      <c r="D11" s="17">
        <v>0.19589512870325199</v>
      </c>
      <c r="E11" s="17">
        <v>0.16733876789390301</v>
      </c>
      <c r="F11" s="17"/>
      <c r="G11" s="17">
        <v>0.15281087122624201</v>
      </c>
      <c r="H11" s="17">
        <v>0.202971956907256</v>
      </c>
      <c r="I11" s="17">
        <v>0.20340540693669201</v>
      </c>
      <c r="J11" s="17">
        <v>0.23031646530650199</v>
      </c>
      <c r="K11" s="17">
        <v>0.17003596222688699</v>
      </c>
      <c r="L11" s="17">
        <v>0.18998330112086201</v>
      </c>
      <c r="M11" s="17">
        <v>0.16503471313368401</v>
      </c>
      <c r="N11" s="17">
        <v>0.14608144061124401</v>
      </c>
      <c r="O11" s="17">
        <v>0.19967663283054199</v>
      </c>
      <c r="P11" s="17">
        <v>0.18959528440082901</v>
      </c>
      <c r="Q11" s="17">
        <v>9.7779212624475406E-2</v>
      </c>
      <c r="R11" s="17">
        <v>0.13852462099218499</v>
      </c>
      <c r="S11" s="17"/>
      <c r="T11" s="17">
        <v>0.18982218404840301</v>
      </c>
      <c r="U11" s="17">
        <v>0.213725487887579</v>
      </c>
      <c r="V11" s="17">
        <v>0.173517685635276</v>
      </c>
      <c r="W11" s="17">
        <v>0.14145110875200401</v>
      </c>
      <c r="X11" s="17"/>
      <c r="Y11" s="17">
        <v>0.117068957642537</v>
      </c>
      <c r="Z11" s="17">
        <v>0.12525386900010901</v>
      </c>
      <c r="AA11" s="17">
        <v>0.14390453541100201</v>
      </c>
      <c r="AB11" s="17">
        <v>0.19772194317452699</v>
      </c>
      <c r="AC11" s="17">
        <v>0.18417331619126201</v>
      </c>
      <c r="AD11" s="17">
        <v>0.28302948073767198</v>
      </c>
      <c r="AE11" s="17"/>
      <c r="AF11" s="17">
        <v>0.26392661395403699</v>
      </c>
      <c r="AG11" s="17">
        <v>0.23162163873644101</v>
      </c>
      <c r="AH11" s="17">
        <v>0.15369219610353699</v>
      </c>
      <c r="AI11" s="17"/>
      <c r="AJ11" s="17">
        <v>0.15641775301963701</v>
      </c>
      <c r="AK11" s="17">
        <v>0.16107010713869399</v>
      </c>
      <c r="AL11" s="17">
        <v>0.220628489765506</v>
      </c>
      <c r="AM11" s="17"/>
      <c r="AN11" s="17">
        <v>0.19403039688614299</v>
      </c>
      <c r="AO11" s="17">
        <v>0.18478358633726899</v>
      </c>
      <c r="AP11" s="17">
        <v>0.199207181586635</v>
      </c>
      <c r="AQ11" s="17">
        <v>0.138474108573231</v>
      </c>
      <c r="AR11" s="17"/>
      <c r="AS11" s="17">
        <v>0.181243453255161</v>
      </c>
      <c r="AT11" s="17">
        <v>0.27145691313096199</v>
      </c>
    </row>
    <row r="12" spans="2:46" x14ac:dyDescent="0.5">
      <c r="B12" s="18" t="s">
        <v>159</v>
      </c>
      <c r="C12" s="17">
        <v>3.6627872325405098E-2</v>
      </c>
      <c r="D12" s="17">
        <v>4.5455107706472903E-2</v>
      </c>
      <c r="E12" s="17">
        <v>2.8242472819936599E-2</v>
      </c>
      <c r="F12" s="17"/>
      <c r="G12" s="17">
        <v>2.7404090927282101E-2</v>
      </c>
      <c r="H12" s="17">
        <v>3.05502139709782E-2</v>
      </c>
      <c r="I12" s="17">
        <v>4.43238572520534E-2</v>
      </c>
      <c r="J12" s="17">
        <v>6.1128475367048199E-2</v>
      </c>
      <c r="K12" s="17">
        <v>3.7559100387557297E-2</v>
      </c>
      <c r="L12" s="17">
        <v>2.56681374006669E-2</v>
      </c>
      <c r="M12" s="17">
        <v>3.9803474317197399E-2</v>
      </c>
      <c r="N12" s="17">
        <v>1.6385092615503999E-2</v>
      </c>
      <c r="O12" s="17">
        <v>2.6619073017495099E-2</v>
      </c>
      <c r="P12" s="17">
        <v>4.3799058979206697E-2</v>
      </c>
      <c r="Q12" s="17">
        <v>3.9561159948872597E-2</v>
      </c>
      <c r="R12" s="17">
        <v>7.1902154282458303E-2</v>
      </c>
      <c r="S12" s="17"/>
      <c r="T12" s="17">
        <v>4.4243375908662202E-2</v>
      </c>
      <c r="U12" s="17">
        <v>3.22651740654245E-2</v>
      </c>
      <c r="V12" s="17">
        <v>3.8098778517919998E-2</v>
      </c>
      <c r="W12" s="17">
        <v>3.1253551573107899E-2</v>
      </c>
      <c r="X12" s="17"/>
      <c r="Y12" s="17">
        <v>2.3518104659677699E-2</v>
      </c>
      <c r="Z12" s="17">
        <v>2.0564246754743599E-2</v>
      </c>
      <c r="AA12" s="17">
        <v>2.8994680981783299E-2</v>
      </c>
      <c r="AB12" s="17">
        <v>3.8763764374444301E-2</v>
      </c>
      <c r="AC12" s="17">
        <v>5.8548088114417002E-2</v>
      </c>
      <c r="AD12" s="17">
        <v>4.8247068895811498E-2</v>
      </c>
      <c r="AE12" s="17"/>
      <c r="AF12" s="17">
        <v>4.8455769007923997E-2</v>
      </c>
      <c r="AG12" s="17">
        <v>4.1534002213792803E-2</v>
      </c>
      <c r="AH12" s="17">
        <v>3.2898718772996403E-2</v>
      </c>
      <c r="AI12" s="17"/>
      <c r="AJ12" s="17">
        <v>3.7029464995928303E-2</v>
      </c>
      <c r="AK12" s="17">
        <v>2.5985635742916999E-2</v>
      </c>
      <c r="AL12" s="17">
        <v>4.1206702838477903E-2</v>
      </c>
      <c r="AM12" s="17"/>
      <c r="AN12" s="17">
        <v>2.7337703349153499E-2</v>
      </c>
      <c r="AO12" s="17">
        <v>5.4238363154363603E-2</v>
      </c>
      <c r="AP12" s="17">
        <v>5.8707709314700401E-2</v>
      </c>
      <c r="AQ12" s="17">
        <v>3.4720613641053999E-2</v>
      </c>
      <c r="AR12" s="17"/>
      <c r="AS12" s="17">
        <v>3.4477955845658298E-2</v>
      </c>
      <c r="AT12" s="17">
        <v>3.39916091454198E-2</v>
      </c>
    </row>
    <row r="13" spans="2:46" x14ac:dyDescent="0.5">
      <c r="B13" s="18" t="s">
        <v>147</v>
      </c>
      <c r="C13" s="19">
        <v>0.10186361087389199</v>
      </c>
      <c r="D13" s="19">
        <v>7.34660252330845E-2</v>
      </c>
      <c r="E13" s="19">
        <v>0.128857767116934</v>
      </c>
      <c r="F13" s="19"/>
      <c r="G13" s="19">
        <v>9.9372978925788197E-2</v>
      </c>
      <c r="H13" s="19">
        <v>0.102891656043005</v>
      </c>
      <c r="I13" s="19">
        <v>9.8437936660086198E-2</v>
      </c>
      <c r="J13" s="19">
        <v>8.9090270111265898E-2</v>
      </c>
      <c r="K13" s="19">
        <v>0.10749574974798499</v>
      </c>
      <c r="L13" s="19">
        <v>8.7084274067869005E-2</v>
      </c>
      <c r="M13" s="19">
        <v>0.101795886795357</v>
      </c>
      <c r="N13" s="19">
        <v>0.113168870147525</v>
      </c>
      <c r="O13" s="19">
        <v>0.110741450318929</v>
      </c>
      <c r="P13" s="19">
        <v>9.9382037160477096E-2</v>
      </c>
      <c r="Q13" s="19">
        <v>0.101565669116915</v>
      </c>
      <c r="R13" s="19">
        <v>0.14820330503575099</v>
      </c>
      <c r="S13" s="19"/>
      <c r="T13" s="19">
        <v>7.3955279080548705E-2</v>
      </c>
      <c r="U13" s="19">
        <v>0.107514317964628</v>
      </c>
      <c r="V13" s="19">
        <v>8.3472488577265996E-2</v>
      </c>
      <c r="W13" s="19">
        <v>0.137504845157191</v>
      </c>
      <c r="X13" s="19"/>
      <c r="Y13" s="19">
        <v>8.1248918981206897E-2</v>
      </c>
      <c r="Z13" s="19">
        <v>7.5775212848315995E-2</v>
      </c>
      <c r="AA13" s="19">
        <v>0.126129349394699</v>
      </c>
      <c r="AB13" s="19">
        <v>0.110918648673241</v>
      </c>
      <c r="AC13" s="19">
        <v>0.11133859423537</v>
      </c>
      <c r="AD13" s="19">
        <v>0.103394231513942</v>
      </c>
      <c r="AE13" s="19"/>
      <c r="AF13" s="19">
        <v>0.106190570120346</v>
      </c>
      <c r="AG13" s="19">
        <v>7.0646631693634193E-2</v>
      </c>
      <c r="AH13" s="19">
        <v>0.102563901416408</v>
      </c>
      <c r="AI13" s="19"/>
      <c r="AJ13" s="19">
        <v>7.3757637019879405E-2</v>
      </c>
      <c r="AK13" s="19">
        <v>0.118125952130095</v>
      </c>
      <c r="AL13" s="19">
        <v>0.12888729636264401</v>
      </c>
      <c r="AM13" s="19"/>
      <c r="AN13" s="19">
        <v>8.43007144908028E-2</v>
      </c>
      <c r="AO13" s="19">
        <v>6.4746707350354205E-2</v>
      </c>
      <c r="AP13" s="19">
        <v>7.3324624050165599E-2</v>
      </c>
      <c r="AQ13" s="19">
        <v>0.14403835200179901</v>
      </c>
      <c r="AR13" s="19"/>
      <c r="AS13" s="19">
        <v>6.6254149666522405E-2</v>
      </c>
      <c r="AT13" s="19">
        <v>0.140251616286869</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H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8" width="20.703125" customWidth="1"/>
  </cols>
  <sheetData>
    <row r="2" spans="2:8" ht="39.950000000000003" customHeight="1" x14ac:dyDescent="0.5">
      <c r="D2" s="30" t="s">
        <v>168</v>
      </c>
      <c r="E2" s="26"/>
      <c r="F2" s="26"/>
      <c r="G2" s="26"/>
      <c r="H2" s="26"/>
    </row>
    <row r="6" spans="2:8" ht="50.1" customHeight="1" x14ac:dyDescent="0.5">
      <c r="B6" s="20" t="s">
        <v>14</v>
      </c>
      <c r="C6" s="20" t="s">
        <v>161</v>
      </c>
      <c r="D6" s="20" t="s">
        <v>162</v>
      </c>
      <c r="E6" s="20" t="s">
        <v>163</v>
      </c>
      <c r="F6" s="20" t="s">
        <v>164</v>
      </c>
      <c r="G6" s="20" t="s">
        <v>165</v>
      </c>
    </row>
    <row r="7" spans="2:8" x14ac:dyDescent="0.5">
      <c r="B7" s="18" t="s">
        <v>87</v>
      </c>
      <c r="C7" s="17">
        <v>0.44710668433232198</v>
      </c>
      <c r="D7" s="17">
        <v>0.44416363258115799</v>
      </c>
      <c r="E7" s="17">
        <v>0.30276162824110597</v>
      </c>
      <c r="F7" s="17">
        <v>0.370427795796963</v>
      </c>
      <c r="G7" s="17">
        <v>0.32001591932115903</v>
      </c>
    </row>
    <row r="8" spans="2:8" x14ac:dyDescent="0.5">
      <c r="B8" s="18" t="s">
        <v>166</v>
      </c>
      <c r="C8" s="17">
        <v>0.382836266936807</v>
      </c>
      <c r="D8" s="17">
        <v>0.38664689582645301</v>
      </c>
      <c r="E8" s="17">
        <v>0.40548694491803</v>
      </c>
      <c r="F8" s="17">
        <v>0.318593446027504</v>
      </c>
      <c r="G8" s="17">
        <v>0.35257623629610402</v>
      </c>
    </row>
    <row r="9" spans="2:8" x14ac:dyDescent="0.5">
      <c r="B9" s="18" t="s">
        <v>89</v>
      </c>
      <c r="C9" s="17">
        <v>0.11332606946667199</v>
      </c>
      <c r="D9" s="17">
        <v>0.102626188081915</v>
      </c>
      <c r="E9" s="17">
        <v>0.18652501820279199</v>
      </c>
      <c r="F9" s="17">
        <v>0.18137517172273801</v>
      </c>
      <c r="G9" s="17">
        <v>0.18706816909832599</v>
      </c>
    </row>
    <row r="10" spans="2:8" x14ac:dyDescent="0.5">
      <c r="B10" s="18" t="s">
        <v>167</v>
      </c>
      <c r="C10" s="17">
        <v>2.13019164501402E-2</v>
      </c>
      <c r="D10" s="17">
        <v>2.2516792835489501E-2</v>
      </c>
      <c r="E10" s="17">
        <v>4.2261141357453999E-2</v>
      </c>
      <c r="F10" s="17">
        <v>7.4414633182696893E-2</v>
      </c>
      <c r="G10" s="17">
        <v>8.0327655411726206E-2</v>
      </c>
    </row>
    <row r="11" spans="2:8" x14ac:dyDescent="0.5">
      <c r="B11" s="18" t="s">
        <v>91</v>
      </c>
      <c r="C11" s="17">
        <v>6.7323827252208698E-3</v>
      </c>
      <c r="D11" s="17">
        <v>8.6140220587260907E-3</v>
      </c>
      <c r="E11" s="17">
        <v>1.23432171125976E-2</v>
      </c>
      <c r="F11" s="17">
        <v>2.27981073020419E-2</v>
      </c>
      <c r="G11" s="17">
        <v>2.1134744944862699E-2</v>
      </c>
    </row>
    <row r="12" spans="2:8" x14ac:dyDescent="0.5">
      <c r="B12" s="18" t="s">
        <v>92</v>
      </c>
      <c r="C12" s="17">
        <v>2.8696680088838002E-2</v>
      </c>
      <c r="D12" s="17">
        <v>3.54324686162584E-2</v>
      </c>
      <c r="E12" s="17">
        <v>5.0622050168020398E-2</v>
      </c>
      <c r="F12" s="17">
        <v>3.23908459680557E-2</v>
      </c>
      <c r="G12" s="17">
        <v>3.8877274927823099E-2</v>
      </c>
    </row>
    <row r="13" spans="2:8" x14ac:dyDescent="0.5">
      <c r="B13" s="23" t="s">
        <v>93</v>
      </c>
      <c r="C13" s="21">
        <v>0.82994295126912898</v>
      </c>
      <c r="D13" s="21">
        <v>0.83081052840761105</v>
      </c>
      <c r="E13" s="21">
        <v>0.70824857315913603</v>
      </c>
      <c r="F13" s="21">
        <v>0.689021241824467</v>
      </c>
      <c r="G13" s="21">
        <v>0.67259215561726204</v>
      </c>
    </row>
    <row r="14" spans="2:8" x14ac:dyDescent="0.5">
      <c r="B14" s="23" t="s">
        <v>94</v>
      </c>
      <c r="C14" s="21">
        <v>2.8034299175361099E-2</v>
      </c>
      <c r="D14" s="21">
        <v>3.1130814894215601E-2</v>
      </c>
      <c r="E14" s="21">
        <v>5.46043584700516E-2</v>
      </c>
      <c r="F14" s="21">
        <v>9.7212740484738797E-2</v>
      </c>
      <c r="G14" s="21">
        <v>0.101462400356589</v>
      </c>
    </row>
    <row r="15" spans="2:8" x14ac:dyDescent="0.5">
      <c r="B15" s="23" t="s">
        <v>95</v>
      </c>
      <c r="C15" s="22">
        <v>0.80190865209376805</v>
      </c>
      <c r="D15" s="22">
        <v>0.79967971351339495</v>
      </c>
      <c r="E15" s="22">
        <v>0.65364421468908496</v>
      </c>
      <c r="F15" s="22">
        <v>0.59180850133972895</v>
      </c>
      <c r="G15" s="22">
        <v>0.571129755260673</v>
      </c>
    </row>
    <row r="16" spans="2:8" x14ac:dyDescent="0.5">
      <c r="B16" s="16"/>
      <c r="C16" s="16"/>
      <c r="D16" s="16"/>
      <c r="E16" s="16"/>
      <c r="F16" s="16"/>
      <c r="G16" s="16"/>
    </row>
    <row r="17" spans="2:2" x14ac:dyDescent="0.5">
      <c r="B17" t="s">
        <v>65</v>
      </c>
    </row>
    <row r="18" spans="2:2" x14ac:dyDescent="0.5">
      <c r="B18" t="s">
        <v>66</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0.370427795796963</v>
      </c>
      <c r="D9" s="17">
        <v>0.352551382920819</v>
      </c>
      <c r="E9" s="17">
        <v>0.38604003187673303</v>
      </c>
      <c r="F9" s="17"/>
      <c r="G9" s="17">
        <v>0.38677156575691202</v>
      </c>
      <c r="H9" s="17">
        <v>0.30258138690036601</v>
      </c>
      <c r="I9" s="17">
        <v>0.37551562905193903</v>
      </c>
      <c r="J9" s="17">
        <v>0.34463396584447398</v>
      </c>
      <c r="K9" s="17">
        <v>0.32624994031885901</v>
      </c>
      <c r="L9" s="17">
        <v>0.33835781469857801</v>
      </c>
      <c r="M9" s="17">
        <v>0.43899825281981197</v>
      </c>
      <c r="N9" s="17">
        <v>0.35514960523191202</v>
      </c>
      <c r="O9" s="17">
        <v>0.38981033622712302</v>
      </c>
      <c r="P9" s="17">
        <v>0.38610642398460099</v>
      </c>
      <c r="Q9" s="17">
        <v>0.48514500152008799</v>
      </c>
      <c r="R9" s="17">
        <v>0.379208734808337</v>
      </c>
      <c r="S9" s="17"/>
      <c r="T9" s="17">
        <v>0.33009036730466002</v>
      </c>
      <c r="U9" s="17">
        <v>0.35146675309269099</v>
      </c>
      <c r="V9" s="17">
        <v>0.40713983485281702</v>
      </c>
      <c r="W9" s="17">
        <v>0.40451522652857202</v>
      </c>
      <c r="X9" s="17"/>
      <c r="Y9" s="17">
        <v>0.32294134662697299</v>
      </c>
      <c r="Z9" s="17">
        <v>0.365440557690769</v>
      </c>
      <c r="AA9" s="17">
        <v>0.38797179521770903</v>
      </c>
      <c r="AB9" s="17">
        <v>0.388396986888153</v>
      </c>
      <c r="AC9" s="17">
        <v>0.41813708283879403</v>
      </c>
      <c r="AD9" s="17">
        <v>0.345179789664535</v>
      </c>
      <c r="AE9" s="17"/>
      <c r="AF9" s="17">
        <v>0.35651372275228299</v>
      </c>
      <c r="AG9" s="17">
        <v>0.318684327114171</v>
      </c>
      <c r="AH9" s="17">
        <v>0.377689719301259</v>
      </c>
      <c r="AI9" s="17"/>
      <c r="AJ9" s="17">
        <v>0.36605339224439598</v>
      </c>
      <c r="AK9" s="17">
        <v>0.37693912081243802</v>
      </c>
      <c r="AL9" s="17">
        <v>0.37273537858668399</v>
      </c>
      <c r="AM9" s="17"/>
      <c r="AN9" s="17">
        <v>0.39063420437326102</v>
      </c>
      <c r="AO9" s="17">
        <v>0.327449987957454</v>
      </c>
      <c r="AP9" s="17">
        <v>0.33512936109713198</v>
      </c>
      <c r="AQ9" s="17">
        <v>0.38520570539707</v>
      </c>
      <c r="AR9" s="17"/>
      <c r="AS9" s="17">
        <v>0.36974274636770299</v>
      </c>
      <c r="AT9" s="17">
        <v>0.38499581908625602</v>
      </c>
    </row>
    <row r="10" spans="2:46" x14ac:dyDescent="0.5">
      <c r="B10" s="18" t="s">
        <v>166</v>
      </c>
      <c r="C10" s="17">
        <v>0.318593446027504</v>
      </c>
      <c r="D10" s="17">
        <v>0.30620135909795199</v>
      </c>
      <c r="E10" s="17">
        <v>0.33127379951411301</v>
      </c>
      <c r="F10" s="17"/>
      <c r="G10" s="17">
        <v>0.285962384663771</v>
      </c>
      <c r="H10" s="17">
        <v>0.35419109072485899</v>
      </c>
      <c r="I10" s="17">
        <v>0.28863535426469</v>
      </c>
      <c r="J10" s="17">
        <v>0.32091151420223502</v>
      </c>
      <c r="K10" s="17">
        <v>0.378388910934363</v>
      </c>
      <c r="L10" s="17">
        <v>0.32603250077125701</v>
      </c>
      <c r="M10" s="17">
        <v>0.282547467191891</v>
      </c>
      <c r="N10" s="17">
        <v>0.43326836296542898</v>
      </c>
      <c r="O10" s="17">
        <v>0.317434356400422</v>
      </c>
      <c r="P10" s="17">
        <v>0.27202824360792199</v>
      </c>
      <c r="Q10" s="17">
        <v>0.26673067880386298</v>
      </c>
      <c r="R10" s="17">
        <v>0.401058476737437</v>
      </c>
      <c r="S10" s="17"/>
      <c r="T10" s="17">
        <v>0.350848918283375</v>
      </c>
      <c r="U10" s="17">
        <v>0.31743823828895101</v>
      </c>
      <c r="V10" s="17">
        <v>0.29900890899335802</v>
      </c>
      <c r="W10" s="17">
        <v>0.30257949518444399</v>
      </c>
      <c r="X10" s="17"/>
      <c r="Y10" s="17">
        <v>0.30837490654064598</v>
      </c>
      <c r="Z10" s="17">
        <v>0.33131114554784202</v>
      </c>
      <c r="AA10" s="17">
        <v>0.33636439342246699</v>
      </c>
      <c r="AB10" s="17">
        <v>0.30940038069356002</v>
      </c>
      <c r="AC10" s="17">
        <v>0.32638391681165302</v>
      </c>
      <c r="AD10" s="17">
        <v>0.30275134133989801</v>
      </c>
      <c r="AE10" s="17"/>
      <c r="AF10" s="17">
        <v>0.32541148607220899</v>
      </c>
      <c r="AG10" s="17">
        <v>0.28310187241700302</v>
      </c>
      <c r="AH10" s="17">
        <v>0.31884028507407203</v>
      </c>
      <c r="AI10" s="17"/>
      <c r="AJ10" s="17">
        <v>0.32489622908999299</v>
      </c>
      <c r="AK10" s="17">
        <v>0.31400805925670799</v>
      </c>
      <c r="AL10" s="17">
        <v>0.31298100373575699</v>
      </c>
      <c r="AM10" s="17"/>
      <c r="AN10" s="17">
        <v>0.33144353201516702</v>
      </c>
      <c r="AO10" s="17">
        <v>0.303936875317739</v>
      </c>
      <c r="AP10" s="17">
        <v>0.30921845657423302</v>
      </c>
      <c r="AQ10" s="17">
        <v>0.30612325687710601</v>
      </c>
      <c r="AR10" s="17"/>
      <c r="AS10" s="17">
        <v>0.35567085298901602</v>
      </c>
      <c r="AT10" s="17">
        <v>0.30633622205338801</v>
      </c>
    </row>
    <row r="11" spans="2:46" x14ac:dyDescent="0.5">
      <c r="B11" s="18" t="s">
        <v>89</v>
      </c>
      <c r="C11" s="17">
        <v>0.18137517172273801</v>
      </c>
      <c r="D11" s="17">
        <v>0.19259950431093201</v>
      </c>
      <c r="E11" s="17">
        <v>0.17087448137394801</v>
      </c>
      <c r="F11" s="17"/>
      <c r="G11" s="17">
        <v>0.199049358466697</v>
      </c>
      <c r="H11" s="17">
        <v>0.206426463088414</v>
      </c>
      <c r="I11" s="17">
        <v>0.19035515704341799</v>
      </c>
      <c r="J11" s="17">
        <v>0.185388584444593</v>
      </c>
      <c r="K11" s="17">
        <v>0.201515041103073</v>
      </c>
      <c r="L11" s="17">
        <v>0.200525700967147</v>
      </c>
      <c r="M11" s="17">
        <v>0.14819697606995799</v>
      </c>
      <c r="N11" s="17">
        <v>0.13060355525866299</v>
      </c>
      <c r="O11" s="17">
        <v>0.15859865043171301</v>
      </c>
      <c r="P11" s="17">
        <v>0.20928909098262199</v>
      </c>
      <c r="Q11" s="17">
        <v>0.103432183950371</v>
      </c>
      <c r="R11" s="17">
        <v>0.13623666293103501</v>
      </c>
      <c r="S11" s="17"/>
      <c r="T11" s="17">
        <v>0.173259423237628</v>
      </c>
      <c r="U11" s="17">
        <v>0.18146829559439701</v>
      </c>
      <c r="V11" s="17">
        <v>0.191239991536336</v>
      </c>
      <c r="W11" s="17">
        <v>0.17737964923229901</v>
      </c>
      <c r="X11" s="17"/>
      <c r="Y11" s="17">
        <v>0.21216913352406699</v>
      </c>
      <c r="Z11" s="17">
        <v>0.180190336682028</v>
      </c>
      <c r="AA11" s="17">
        <v>0.172972550665875</v>
      </c>
      <c r="AB11" s="17">
        <v>0.17160518591208199</v>
      </c>
      <c r="AC11" s="17">
        <v>0.132295533430833</v>
      </c>
      <c r="AD11" s="17">
        <v>0.20957247809385199</v>
      </c>
      <c r="AE11" s="17"/>
      <c r="AF11" s="17">
        <v>0.19254020601952401</v>
      </c>
      <c r="AG11" s="17">
        <v>0.20151138541017499</v>
      </c>
      <c r="AH11" s="17">
        <v>0.17688534338284001</v>
      </c>
      <c r="AI11" s="17"/>
      <c r="AJ11" s="17">
        <v>0.185819714300482</v>
      </c>
      <c r="AK11" s="17">
        <v>0.182373852557528</v>
      </c>
      <c r="AL11" s="17">
        <v>0.17539891881851299</v>
      </c>
      <c r="AM11" s="17"/>
      <c r="AN11" s="17">
        <v>0.16528542620442099</v>
      </c>
      <c r="AO11" s="17">
        <v>0.236382903995318</v>
      </c>
      <c r="AP11" s="17">
        <v>0.19886205590293099</v>
      </c>
      <c r="AQ11" s="17">
        <v>0.181466247288048</v>
      </c>
      <c r="AR11" s="17"/>
      <c r="AS11" s="17">
        <v>0.20256351678732601</v>
      </c>
      <c r="AT11" s="17">
        <v>0.203796393911018</v>
      </c>
    </row>
    <row r="12" spans="2:46" x14ac:dyDescent="0.5">
      <c r="B12" s="18" t="s">
        <v>167</v>
      </c>
      <c r="C12" s="17">
        <v>7.4414633182696893E-2</v>
      </c>
      <c r="D12" s="17">
        <v>9.09721265786336E-2</v>
      </c>
      <c r="E12" s="17">
        <v>5.8719665374246E-2</v>
      </c>
      <c r="F12" s="17"/>
      <c r="G12" s="17">
        <v>7.4558686621089096E-2</v>
      </c>
      <c r="H12" s="17">
        <v>8.12065263799783E-2</v>
      </c>
      <c r="I12" s="17">
        <v>0.100431939249938</v>
      </c>
      <c r="J12" s="17">
        <v>8.0690130542346902E-2</v>
      </c>
      <c r="K12" s="17">
        <v>5.1426450957264697E-2</v>
      </c>
      <c r="L12" s="17">
        <v>7.4463014010159895E-2</v>
      </c>
      <c r="M12" s="17">
        <v>6.7798525354897193E-2</v>
      </c>
      <c r="N12" s="17">
        <v>2.3743591213239601E-2</v>
      </c>
      <c r="O12" s="17">
        <v>9.1400870799827796E-2</v>
      </c>
      <c r="P12" s="17">
        <v>6.1248681063565E-2</v>
      </c>
      <c r="Q12" s="17">
        <v>9.7824227045432505E-2</v>
      </c>
      <c r="R12" s="17">
        <v>3.2889691662192799E-2</v>
      </c>
      <c r="S12" s="17"/>
      <c r="T12" s="17">
        <v>9.3924942477088699E-2</v>
      </c>
      <c r="U12" s="17">
        <v>8.5196288173835302E-2</v>
      </c>
      <c r="V12" s="17">
        <v>6.6516868458730893E-2</v>
      </c>
      <c r="W12" s="17">
        <v>4.9573814960862099E-2</v>
      </c>
      <c r="X12" s="17"/>
      <c r="Y12" s="17">
        <v>0.105147170526491</v>
      </c>
      <c r="Z12" s="17">
        <v>5.3539129768086897E-2</v>
      </c>
      <c r="AA12" s="17">
        <v>4.0003561958315302E-2</v>
      </c>
      <c r="AB12" s="17">
        <v>8.8316289564912998E-2</v>
      </c>
      <c r="AC12" s="17">
        <v>6.6295968346609196E-2</v>
      </c>
      <c r="AD12" s="17">
        <v>9.3245689170169593E-2</v>
      </c>
      <c r="AE12" s="17"/>
      <c r="AF12" s="17">
        <v>8.8158738492525604E-2</v>
      </c>
      <c r="AG12" s="17">
        <v>0.132967638289543</v>
      </c>
      <c r="AH12" s="17">
        <v>6.6776029093534806E-2</v>
      </c>
      <c r="AI12" s="17"/>
      <c r="AJ12" s="17">
        <v>6.6181397613172196E-2</v>
      </c>
      <c r="AK12" s="17">
        <v>7.2125233530815E-2</v>
      </c>
      <c r="AL12" s="17">
        <v>8.5694839341835596E-2</v>
      </c>
      <c r="AM12" s="17"/>
      <c r="AN12" s="17">
        <v>7.0165568008673102E-2</v>
      </c>
      <c r="AO12" s="17">
        <v>9.0688817523149098E-2</v>
      </c>
      <c r="AP12" s="17">
        <v>9.68501063447159E-2</v>
      </c>
      <c r="AQ12" s="17">
        <v>6.5609275638374306E-2</v>
      </c>
      <c r="AR12" s="17"/>
      <c r="AS12" s="17">
        <v>1.93056682042363E-2</v>
      </c>
      <c r="AT12" s="17">
        <v>6.4631383580225299E-2</v>
      </c>
    </row>
    <row r="13" spans="2:46" x14ac:dyDescent="0.5">
      <c r="B13" s="18" t="s">
        <v>91</v>
      </c>
      <c r="C13" s="17">
        <v>2.27981073020419E-2</v>
      </c>
      <c r="D13" s="17">
        <v>3.0867208707095799E-2</v>
      </c>
      <c r="E13" s="17">
        <v>1.5069730943647599E-2</v>
      </c>
      <c r="F13" s="17"/>
      <c r="G13" s="17">
        <v>1.6905394487294698E-2</v>
      </c>
      <c r="H13" s="17">
        <v>2.0095925393174199E-2</v>
      </c>
      <c r="I13" s="17">
        <v>1.9976894251477501E-2</v>
      </c>
      <c r="J13" s="17">
        <v>3.8916164550040003E-2</v>
      </c>
      <c r="K13" s="17">
        <v>3.28593603937571E-2</v>
      </c>
      <c r="L13" s="17">
        <v>3.0714157606519701E-2</v>
      </c>
      <c r="M13" s="17">
        <v>2.0848748402687901E-2</v>
      </c>
      <c r="N13" s="17">
        <v>1.5986216141134199E-2</v>
      </c>
      <c r="O13" s="17">
        <v>1.84279925929756E-2</v>
      </c>
      <c r="P13" s="17">
        <v>2.92316252302924E-2</v>
      </c>
      <c r="Q13" s="17">
        <v>7.7099355363443103E-3</v>
      </c>
      <c r="R13" s="17">
        <v>1.02343069246428E-2</v>
      </c>
      <c r="S13" s="17"/>
      <c r="T13" s="17">
        <v>2.6330643431925E-2</v>
      </c>
      <c r="U13" s="17">
        <v>2.4874807682469999E-2</v>
      </c>
      <c r="V13" s="17">
        <v>1.7837733233405598E-2</v>
      </c>
      <c r="W13" s="17">
        <v>2.1705951315291402E-2</v>
      </c>
      <c r="X13" s="17"/>
      <c r="Y13" s="17">
        <v>1.87633815408468E-2</v>
      </c>
      <c r="Z13" s="17">
        <v>2.3832401384767599E-2</v>
      </c>
      <c r="AA13" s="17">
        <v>2.09521353507695E-2</v>
      </c>
      <c r="AB13" s="17">
        <v>1.17938458197422E-2</v>
      </c>
      <c r="AC13" s="17">
        <v>3.4106938124606599E-2</v>
      </c>
      <c r="AD13" s="17">
        <v>2.7486592280957001E-2</v>
      </c>
      <c r="AE13" s="17"/>
      <c r="AF13" s="17">
        <v>2.0941576379024399E-2</v>
      </c>
      <c r="AG13" s="17">
        <v>4.2968359352081403E-2</v>
      </c>
      <c r="AH13" s="17">
        <v>2.2073861473290501E-2</v>
      </c>
      <c r="AI13" s="17"/>
      <c r="AJ13" s="17">
        <v>2.8369854685876099E-2</v>
      </c>
      <c r="AK13" s="17">
        <v>2.26379024885194E-2</v>
      </c>
      <c r="AL13" s="17">
        <v>1.59797129841804E-2</v>
      </c>
      <c r="AM13" s="17"/>
      <c r="AN13" s="17">
        <v>2.27760026524568E-2</v>
      </c>
      <c r="AO13" s="17">
        <v>2.97692273810173E-2</v>
      </c>
      <c r="AP13" s="17">
        <v>3.6409879252485199E-2</v>
      </c>
      <c r="AQ13" s="17">
        <v>1.04652170183163E-2</v>
      </c>
      <c r="AR13" s="17"/>
      <c r="AS13" s="17">
        <v>3.2898463841415898E-2</v>
      </c>
      <c r="AT13" s="17">
        <v>1.26788792656536E-2</v>
      </c>
    </row>
    <row r="14" spans="2:46" x14ac:dyDescent="0.5">
      <c r="B14" s="18" t="s">
        <v>92</v>
      </c>
      <c r="C14" s="17">
        <v>3.23908459680557E-2</v>
      </c>
      <c r="D14" s="17">
        <v>2.6808418384567399E-2</v>
      </c>
      <c r="E14" s="17">
        <v>3.8022290917313101E-2</v>
      </c>
      <c r="F14" s="17"/>
      <c r="G14" s="17">
        <v>3.6752610004236498E-2</v>
      </c>
      <c r="H14" s="17">
        <v>3.5498607513208102E-2</v>
      </c>
      <c r="I14" s="17">
        <v>2.5085026138537799E-2</v>
      </c>
      <c r="J14" s="17">
        <v>2.9459640416309898E-2</v>
      </c>
      <c r="K14" s="17">
        <v>9.5602962926823205E-3</v>
      </c>
      <c r="L14" s="17">
        <v>2.99068119463387E-2</v>
      </c>
      <c r="M14" s="17">
        <v>4.1610030160753E-2</v>
      </c>
      <c r="N14" s="17">
        <v>4.1248669189622E-2</v>
      </c>
      <c r="O14" s="17">
        <v>2.4327793547938001E-2</v>
      </c>
      <c r="P14" s="17">
        <v>4.2095935130996999E-2</v>
      </c>
      <c r="Q14" s="17">
        <v>3.91579731439008E-2</v>
      </c>
      <c r="R14" s="17">
        <v>4.0372126936355501E-2</v>
      </c>
      <c r="S14" s="17"/>
      <c r="T14" s="17">
        <v>2.55457052653233E-2</v>
      </c>
      <c r="U14" s="17">
        <v>3.9555617167655099E-2</v>
      </c>
      <c r="V14" s="17">
        <v>1.8256662925352701E-2</v>
      </c>
      <c r="W14" s="17">
        <v>4.4245862778531403E-2</v>
      </c>
      <c r="X14" s="17"/>
      <c r="Y14" s="17">
        <v>3.2604061240976701E-2</v>
      </c>
      <c r="Z14" s="17">
        <v>4.5686428926506199E-2</v>
      </c>
      <c r="AA14" s="17">
        <v>4.1735563384864303E-2</v>
      </c>
      <c r="AB14" s="17">
        <v>3.04873111215497E-2</v>
      </c>
      <c r="AC14" s="17">
        <v>2.2780560447504199E-2</v>
      </c>
      <c r="AD14" s="17">
        <v>2.1764109450587599E-2</v>
      </c>
      <c r="AE14" s="17"/>
      <c r="AF14" s="17">
        <v>1.6434270284434501E-2</v>
      </c>
      <c r="AG14" s="17">
        <v>2.07664174170267E-2</v>
      </c>
      <c r="AH14" s="17">
        <v>3.7734761675003801E-2</v>
      </c>
      <c r="AI14" s="17"/>
      <c r="AJ14" s="17">
        <v>2.8679412066080701E-2</v>
      </c>
      <c r="AK14" s="17">
        <v>3.1915831353992299E-2</v>
      </c>
      <c r="AL14" s="17">
        <v>3.7210146533030897E-2</v>
      </c>
      <c r="AM14" s="17"/>
      <c r="AN14" s="17">
        <v>1.9695266746021799E-2</v>
      </c>
      <c r="AO14" s="17">
        <v>1.17721878253228E-2</v>
      </c>
      <c r="AP14" s="17">
        <v>2.3530140828503299E-2</v>
      </c>
      <c r="AQ14" s="17">
        <v>5.1130297781084903E-2</v>
      </c>
      <c r="AR14" s="17"/>
      <c r="AS14" s="17">
        <v>1.9818751810302501E-2</v>
      </c>
      <c r="AT14" s="17">
        <v>2.7561302103459299E-2</v>
      </c>
    </row>
    <row r="15" spans="2:46" x14ac:dyDescent="0.5">
      <c r="B15" s="18" t="s">
        <v>93</v>
      </c>
      <c r="C15" s="21">
        <v>0.689021241824467</v>
      </c>
      <c r="D15" s="21">
        <v>0.65875274201877099</v>
      </c>
      <c r="E15" s="21">
        <v>0.71731383139084504</v>
      </c>
      <c r="F15" s="21"/>
      <c r="G15" s="21">
        <v>0.67273395042068296</v>
      </c>
      <c r="H15" s="21">
        <v>0.65677247762522595</v>
      </c>
      <c r="I15" s="21">
        <v>0.66415098331662903</v>
      </c>
      <c r="J15" s="21">
        <v>0.66554548004670999</v>
      </c>
      <c r="K15" s="21">
        <v>0.70463885125322301</v>
      </c>
      <c r="L15" s="21">
        <v>0.66439031546983496</v>
      </c>
      <c r="M15" s="21">
        <v>0.72154572001170403</v>
      </c>
      <c r="N15" s="21">
        <v>0.788417968197341</v>
      </c>
      <c r="O15" s="21">
        <v>0.70724469262754497</v>
      </c>
      <c r="P15" s="21">
        <v>0.65813466759252304</v>
      </c>
      <c r="Q15" s="21">
        <v>0.75187568032395202</v>
      </c>
      <c r="R15" s="21">
        <v>0.78026721154577405</v>
      </c>
      <c r="S15" s="21"/>
      <c r="T15" s="21">
        <v>0.68093928558803496</v>
      </c>
      <c r="U15" s="21">
        <v>0.66890499138164194</v>
      </c>
      <c r="V15" s="21">
        <v>0.70614874384617499</v>
      </c>
      <c r="W15" s="21">
        <v>0.70709472171301602</v>
      </c>
      <c r="X15" s="21"/>
      <c r="Y15" s="21">
        <v>0.63131625316761897</v>
      </c>
      <c r="Z15" s="21">
        <v>0.69675170323861102</v>
      </c>
      <c r="AA15" s="21">
        <v>0.72433618864017602</v>
      </c>
      <c r="AB15" s="21">
        <v>0.69779736758171296</v>
      </c>
      <c r="AC15" s="21">
        <v>0.74452099965044705</v>
      </c>
      <c r="AD15" s="21">
        <v>0.647931131004434</v>
      </c>
      <c r="AE15" s="21"/>
      <c r="AF15" s="21">
        <v>0.68192520882449204</v>
      </c>
      <c r="AG15" s="21">
        <v>0.60178619953117396</v>
      </c>
      <c r="AH15" s="21">
        <v>0.69653000437533097</v>
      </c>
      <c r="AI15" s="21"/>
      <c r="AJ15" s="21">
        <v>0.69094962133438897</v>
      </c>
      <c r="AK15" s="21">
        <v>0.69094718006914502</v>
      </c>
      <c r="AL15" s="21">
        <v>0.68571638232244003</v>
      </c>
      <c r="AM15" s="21"/>
      <c r="AN15" s="21">
        <v>0.72207773638842698</v>
      </c>
      <c r="AO15" s="21">
        <v>0.631386863275193</v>
      </c>
      <c r="AP15" s="21">
        <v>0.64434781767136495</v>
      </c>
      <c r="AQ15" s="21">
        <v>0.69132896227417595</v>
      </c>
      <c r="AR15" s="21"/>
      <c r="AS15" s="21">
        <v>0.72541359935671901</v>
      </c>
      <c r="AT15" s="21">
        <v>0.69133204113964397</v>
      </c>
    </row>
    <row r="16" spans="2:46" x14ac:dyDescent="0.5">
      <c r="B16" s="18" t="s">
        <v>94</v>
      </c>
      <c r="C16" s="21">
        <v>9.7212740484738797E-2</v>
      </c>
      <c r="D16" s="21">
        <v>0.121839335285729</v>
      </c>
      <c r="E16" s="21">
        <v>7.3789396317893594E-2</v>
      </c>
      <c r="F16" s="21"/>
      <c r="G16" s="21">
        <v>9.1464081108383805E-2</v>
      </c>
      <c r="H16" s="21">
        <v>0.101302451773153</v>
      </c>
      <c r="I16" s="21">
        <v>0.120408833501416</v>
      </c>
      <c r="J16" s="21">
        <v>0.119606295092387</v>
      </c>
      <c r="K16" s="21">
        <v>8.4285811351021797E-2</v>
      </c>
      <c r="L16" s="21">
        <v>0.10517717161668</v>
      </c>
      <c r="M16" s="21">
        <v>8.8647273757585104E-2</v>
      </c>
      <c r="N16" s="21">
        <v>3.97298073543738E-2</v>
      </c>
      <c r="O16" s="21">
        <v>0.109828863392803</v>
      </c>
      <c r="P16" s="21">
        <v>9.0480306293857296E-2</v>
      </c>
      <c r="Q16" s="21">
        <v>0.105534162581777</v>
      </c>
      <c r="R16" s="21">
        <v>4.3123998586835702E-2</v>
      </c>
      <c r="S16" s="21"/>
      <c r="T16" s="21">
        <v>0.120255585909014</v>
      </c>
      <c r="U16" s="21">
        <v>0.11007109585630501</v>
      </c>
      <c r="V16" s="21">
        <v>8.4354601692136502E-2</v>
      </c>
      <c r="W16" s="21">
        <v>7.1279766276153497E-2</v>
      </c>
      <c r="X16" s="21"/>
      <c r="Y16" s="21">
        <v>0.123910552067338</v>
      </c>
      <c r="Z16" s="21">
        <v>7.73715311528545E-2</v>
      </c>
      <c r="AA16" s="21">
        <v>6.0955697309084803E-2</v>
      </c>
      <c r="AB16" s="21">
        <v>0.10011013538465501</v>
      </c>
      <c r="AC16" s="21">
        <v>0.100402906471216</v>
      </c>
      <c r="AD16" s="21">
        <v>0.12073228145112699</v>
      </c>
      <c r="AE16" s="21"/>
      <c r="AF16" s="21">
        <v>0.10910031487155</v>
      </c>
      <c r="AG16" s="21">
        <v>0.17593599764162399</v>
      </c>
      <c r="AH16" s="21">
        <v>8.8849890566825199E-2</v>
      </c>
      <c r="AI16" s="21"/>
      <c r="AJ16" s="21">
        <v>9.4551252299048302E-2</v>
      </c>
      <c r="AK16" s="21">
        <v>9.4763136019334407E-2</v>
      </c>
      <c r="AL16" s="21">
        <v>0.10167455232601599</v>
      </c>
      <c r="AM16" s="21"/>
      <c r="AN16" s="21">
        <v>9.2941570661129902E-2</v>
      </c>
      <c r="AO16" s="21">
        <v>0.12045804490416601</v>
      </c>
      <c r="AP16" s="21">
        <v>0.13325998559720101</v>
      </c>
      <c r="AQ16" s="21">
        <v>7.6074492656690598E-2</v>
      </c>
      <c r="AR16" s="21"/>
      <c r="AS16" s="21">
        <v>5.22041320456521E-2</v>
      </c>
      <c r="AT16" s="21">
        <v>7.7310262845878899E-2</v>
      </c>
    </row>
    <row r="17" spans="2:46" x14ac:dyDescent="0.5">
      <c r="B17" s="18" t="s">
        <v>95</v>
      </c>
      <c r="C17" s="22">
        <v>0.59180850133972895</v>
      </c>
      <c r="D17" s="22">
        <v>0.536913406733042</v>
      </c>
      <c r="E17" s="22">
        <v>0.64352443507295198</v>
      </c>
      <c r="F17" s="22"/>
      <c r="G17" s="22">
        <v>0.58126986931229896</v>
      </c>
      <c r="H17" s="22">
        <v>0.55547002585207295</v>
      </c>
      <c r="I17" s="22">
        <v>0.54374214981521296</v>
      </c>
      <c r="J17" s="22">
        <v>0.54593918495432303</v>
      </c>
      <c r="K17" s="22">
        <v>0.62035303990220103</v>
      </c>
      <c r="L17" s="22">
        <v>0.55921314385315601</v>
      </c>
      <c r="M17" s="22">
        <v>0.63289844625411895</v>
      </c>
      <c r="N17" s="22">
        <v>0.74868816084296697</v>
      </c>
      <c r="O17" s="22">
        <v>0.59741582923474201</v>
      </c>
      <c r="P17" s="22">
        <v>0.56765436129866598</v>
      </c>
      <c r="Q17" s="22">
        <v>0.64634151774217496</v>
      </c>
      <c r="R17" s="22">
        <v>0.73714321295893903</v>
      </c>
      <c r="S17" s="22"/>
      <c r="T17" s="22">
        <v>0.56068369967902099</v>
      </c>
      <c r="U17" s="22">
        <v>0.55883389552533702</v>
      </c>
      <c r="V17" s="22">
        <v>0.62179414215403905</v>
      </c>
      <c r="W17" s="22">
        <v>0.63581495543686295</v>
      </c>
      <c r="X17" s="22"/>
      <c r="Y17" s="22">
        <v>0.50740570110028105</v>
      </c>
      <c r="Z17" s="22">
        <v>0.61938017208575602</v>
      </c>
      <c r="AA17" s="22">
        <v>0.663380491331091</v>
      </c>
      <c r="AB17" s="22">
        <v>0.59768723219705799</v>
      </c>
      <c r="AC17" s="22">
        <v>0.64411809317923097</v>
      </c>
      <c r="AD17" s="22">
        <v>0.52719884955330698</v>
      </c>
      <c r="AE17" s="22"/>
      <c r="AF17" s="22">
        <v>0.572824893952942</v>
      </c>
      <c r="AG17" s="22">
        <v>0.42585020188954897</v>
      </c>
      <c r="AH17" s="22">
        <v>0.60768011380850495</v>
      </c>
      <c r="AI17" s="22"/>
      <c r="AJ17" s="22">
        <v>0.59639836903534105</v>
      </c>
      <c r="AK17" s="22">
        <v>0.59618404404981096</v>
      </c>
      <c r="AL17" s="22">
        <v>0.58404182999642396</v>
      </c>
      <c r="AM17" s="22"/>
      <c r="AN17" s="22">
        <v>0.62913616572729802</v>
      </c>
      <c r="AO17" s="22">
        <v>0.51092881837102699</v>
      </c>
      <c r="AP17" s="22">
        <v>0.51108783207416397</v>
      </c>
      <c r="AQ17" s="22">
        <v>0.61525446961748498</v>
      </c>
      <c r="AR17" s="22"/>
      <c r="AS17" s="22">
        <v>0.67320946731106701</v>
      </c>
      <c r="AT17" s="22">
        <v>0.61402177829376503</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0.44710668433232198</v>
      </c>
      <c r="D9" s="17">
        <v>0.41722100008617802</v>
      </c>
      <c r="E9" s="17">
        <v>0.47549953746405799</v>
      </c>
      <c r="F9" s="17"/>
      <c r="G9" s="17">
        <v>0.47077217489505402</v>
      </c>
      <c r="H9" s="17">
        <v>0.390935660512015</v>
      </c>
      <c r="I9" s="17">
        <v>0.48096625714859398</v>
      </c>
      <c r="J9" s="17">
        <v>0.41894670712704102</v>
      </c>
      <c r="K9" s="17">
        <v>0.385735628393718</v>
      </c>
      <c r="L9" s="17">
        <v>0.402873511570775</v>
      </c>
      <c r="M9" s="17">
        <v>0.53171815951455503</v>
      </c>
      <c r="N9" s="17">
        <v>0.40494489466303502</v>
      </c>
      <c r="O9" s="17">
        <v>0.45339876380926702</v>
      </c>
      <c r="P9" s="17">
        <v>0.489501234480546</v>
      </c>
      <c r="Q9" s="17">
        <v>0.49911452993141497</v>
      </c>
      <c r="R9" s="17">
        <v>0.44397018515935699</v>
      </c>
      <c r="S9" s="17"/>
      <c r="T9" s="17">
        <v>0.44237078803607999</v>
      </c>
      <c r="U9" s="17">
        <v>0.44012315285277698</v>
      </c>
      <c r="V9" s="17">
        <v>0.44229887495473003</v>
      </c>
      <c r="W9" s="17">
        <v>0.460765942903403</v>
      </c>
      <c r="X9" s="17"/>
      <c r="Y9" s="17">
        <v>0.36238273326089598</v>
      </c>
      <c r="Z9" s="17">
        <v>0.41856761935532</v>
      </c>
      <c r="AA9" s="17">
        <v>0.45199379870339002</v>
      </c>
      <c r="AB9" s="17">
        <v>0.45504045139690102</v>
      </c>
      <c r="AC9" s="17">
        <v>0.52468802321739505</v>
      </c>
      <c r="AD9" s="17">
        <v>0.46426970439773202</v>
      </c>
      <c r="AE9" s="17"/>
      <c r="AF9" s="17">
        <v>0.48450272000192601</v>
      </c>
      <c r="AG9" s="17">
        <v>0.45802836551057902</v>
      </c>
      <c r="AH9" s="17">
        <v>0.43560333932863798</v>
      </c>
      <c r="AI9" s="17"/>
      <c r="AJ9" s="17">
        <v>0.42583643918173297</v>
      </c>
      <c r="AK9" s="17">
        <v>0.44148001798115499</v>
      </c>
      <c r="AL9" s="17">
        <v>0.47611134260251597</v>
      </c>
      <c r="AM9" s="17"/>
      <c r="AN9" s="17">
        <v>0.470153930956205</v>
      </c>
      <c r="AO9" s="17">
        <v>0.431700898907108</v>
      </c>
      <c r="AP9" s="17">
        <v>0.43048782128373497</v>
      </c>
      <c r="AQ9" s="17">
        <v>0.434854833284954</v>
      </c>
      <c r="AR9" s="17"/>
      <c r="AS9" s="17">
        <v>0.40294190898801502</v>
      </c>
      <c r="AT9" s="17">
        <v>0.50487201675223303</v>
      </c>
    </row>
    <row r="10" spans="2:46" x14ac:dyDescent="0.5">
      <c r="B10" s="18" t="s">
        <v>166</v>
      </c>
      <c r="C10" s="17">
        <v>0.382836266936807</v>
      </c>
      <c r="D10" s="17">
        <v>0.39959686011239098</v>
      </c>
      <c r="E10" s="17">
        <v>0.36686326333348201</v>
      </c>
      <c r="F10" s="17"/>
      <c r="G10" s="17">
        <v>0.34240581113530599</v>
      </c>
      <c r="H10" s="17">
        <v>0.44797206133140799</v>
      </c>
      <c r="I10" s="17">
        <v>0.35623269893210802</v>
      </c>
      <c r="J10" s="17">
        <v>0.40148812646472598</v>
      </c>
      <c r="K10" s="17">
        <v>0.44643924185928902</v>
      </c>
      <c r="L10" s="17">
        <v>0.40383552409704898</v>
      </c>
      <c r="M10" s="17">
        <v>0.30565546149186401</v>
      </c>
      <c r="N10" s="17">
        <v>0.36442977138659299</v>
      </c>
      <c r="O10" s="17">
        <v>0.38870892581288102</v>
      </c>
      <c r="P10" s="17">
        <v>0.354751984874557</v>
      </c>
      <c r="Q10" s="17">
        <v>0.35643740645391903</v>
      </c>
      <c r="R10" s="17">
        <v>0.43006253571168201</v>
      </c>
      <c r="S10" s="17"/>
      <c r="T10" s="17">
        <v>0.41841531698255602</v>
      </c>
      <c r="U10" s="17">
        <v>0.39246983032775401</v>
      </c>
      <c r="V10" s="17">
        <v>0.37625033425433202</v>
      </c>
      <c r="W10" s="17">
        <v>0.342074707321464</v>
      </c>
      <c r="X10" s="17"/>
      <c r="Y10" s="17">
        <v>0.35460217977792602</v>
      </c>
      <c r="Z10" s="17">
        <v>0.36568949520821098</v>
      </c>
      <c r="AA10" s="17">
        <v>0.39219566968895497</v>
      </c>
      <c r="AB10" s="17">
        <v>0.40043533703567802</v>
      </c>
      <c r="AC10" s="17">
        <v>0.341308916879695</v>
      </c>
      <c r="AD10" s="17">
        <v>0.42154539656295498</v>
      </c>
      <c r="AE10" s="17"/>
      <c r="AF10" s="17">
        <v>0.38898371734330101</v>
      </c>
      <c r="AG10" s="17">
        <v>0.37104997396755601</v>
      </c>
      <c r="AH10" s="17">
        <v>0.38179463902969002</v>
      </c>
      <c r="AI10" s="17"/>
      <c r="AJ10" s="17">
        <v>0.40897118675780503</v>
      </c>
      <c r="AK10" s="17">
        <v>0.36651599450913402</v>
      </c>
      <c r="AL10" s="17">
        <v>0.35827930819991399</v>
      </c>
      <c r="AM10" s="17"/>
      <c r="AN10" s="17">
        <v>0.39474054586243901</v>
      </c>
      <c r="AO10" s="17">
        <v>0.36360977612817302</v>
      </c>
      <c r="AP10" s="17">
        <v>0.42212122001721403</v>
      </c>
      <c r="AQ10" s="17">
        <v>0.34388210733736202</v>
      </c>
      <c r="AR10" s="17"/>
      <c r="AS10" s="17">
        <v>0.48183113968839503</v>
      </c>
      <c r="AT10" s="17">
        <v>0.342703347649644</v>
      </c>
    </row>
    <row r="11" spans="2:46" x14ac:dyDescent="0.5">
      <c r="B11" s="18" t="s">
        <v>89</v>
      </c>
      <c r="C11" s="17">
        <v>0.11332606946667199</v>
      </c>
      <c r="D11" s="17">
        <v>0.12711518850678299</v>
      </c>
      <c r="E11" s="17">
        <v>9.9923746601860805E-2</v>
      </c>
      <c r="F11" s="17"/>
      <c r="G11" s="17">
        <v>0.12575757632793499</v>
      </c>
      <c r="H11" s="17">
        <v>0.11853831466180299</v>
      </c>
      <c r="I11" s="17">
        <v>0.10067682176003501</v>
      </c>
      <c r="J11" s="17">
        <v>0.127254114648019</v>
      </c>
      <c r="K11" s="17">
        <v>0.120288909737206</v>
      </c>
      <c r="L11" s="17">
        <v>0.13711365319486199</v>
      </c>
      <c r="M11" s="17">
        <v>8.5008933953531998E-2</v>
      </c>
      <c r="N11" s="17">
        <v>0.14907563496743001</v>
      </c>
      <c r="O11" s="17">
        <v>8.7991971236949101E-2</v>
      </c>
      <c r="P11" s="17">
        <v>0.10799240779651199</v>
      </c>
      <c r="Q11" s="17">
        <v>0.112863962365275</v>
      </c>
      <c r="R11" s="17">
        <v>7.4376417706028194E-2</v>
      </c>
      <c r="S11" s="17"/>
      <c r="T11" s="17">
        <v>0.100160517590501</v>
      </c>
      <c r="U11" s="17">
        <v>0.112769771506255</v>
      </c>
      <c r="V11" s="17">
        <v>0.11977810237216199</v>
      </c>
      <c r="W11" s="17">
        <v>0.12500465756694201</v>
      </c>
      <c r="X11" s="17"/>
      <c r="Y11" s="17">
        <v>0.18349864077335001</v>
      </c>
      <c r="Z11" s="17">
        <v>0.15582572258309699</v>
      </c>
      <c r="AA11" s="17">
        <v>9.53487202887284E-2</v>
      </c>
      <c r="AB11" s="17">
        <v>9.8284564445894701E-2</v>
      </c>
      <c r="AC11" s="17">
        <v>8.5840987494149798E-2</v>
      </c>
      <c r="AD11" s="17">
        <v>7.7268501398421702E-2</v>
      </c>
      <c r="AE11" s="17"/>
      <c r="AF11" s="17">
        <v>8.8668366274451599E-2</v>
      </c>
      <c r="AG11" s="17">
        <v>0.12869295727236199</v>
      </c>
      <c r="AH11" s="17">
        <v>0.119499601354301</v>
      </c>
      <c r="AI11" s="17"/>
      <c r="AJ11" s="17">
        <v>0.11481002139461199</v>
      </c>
      <c r="AK11" s="17">
        <v>0.13714453251275699</v>
      </c>
      <c r="AL11" s="17">
        <v>0.10012959276278</v>
      </c>
      <c r="AM11" s="17"/>
      <c r="AN11" s="17">
        <v>9.68492665964929E-2</v>
      </c>
      <c r="AO11" s="17">
        <v>0.16058807659069799</v>
      </c>
      <c r="AP11" s="17">
        <v>9.9973074895232994E-2</v>
      </c>
      <c r="AQ11" s="17">
        <v>0.13266459615114701</v>
      </c>
      <c r="AR11" s="17"/>
      <c r="AS11" s="17">
        <v>8.2871205199733899E-2</v>
      </c>
      <c r="AT11" s="17">
        <v>0.110211740775498</v>
      </c>
    </row>
    <row r="12" spans="2:46" x14ac:dyDescent="0.5">
      <c r="B12" s="18" t="s">
        <v>167</v>
      </c>
      <c r="C12" s="17">
        <v>2.13019164501402E-2</v>
      </c>
      <c r="D12" s="17">
        <v>2.31853313050462E-2</v>
      </c>
      <c r="E12" s="17">
        <v>1.9592507579802101E-2</v>
      </c>
      <c r="F12" s="17"/>
      <c r="G12" s="17">
        <v>2.8044162223137201E-2</v>
      </c>
      <c r="H12" s="17">
        <v>1.2287358381379201E-2</v>
      </c>
      <c r="I12" s="17">
        <v>2.0177603925251902E-2</v>
      </c>
      <c r="J12" s="17">
        <v>2.1741687080072802E-2</v>
      </c>
      <c r="K12" s="17">
        <v>1.8724494703928299E-2</v>
      </c>
      <c r="L12" s="17">
        <v>1.45445903267497E-2</v>
      </c>
      <c r="M12" s="17">
        <v>3.6067089858583597E-2</v>
      </c>
      <c r="N12" s="17">
        <v>2.4284368343320699E-2</v>
      </c>
      <c r="O12" s="17">
        <v>3.2961042969933803E-2</v>
      </c>
      <c r="P12" s="17">
        <v>1.4523665269008199E-2</v>
      </c>
      <c r="Q12" s="17">
        <v>1.5864964186022099E-2</v>
      </c>
      <c r="R12" s="17">
        <v>0</v>
      </c>
      <c r="S12" s="17"/>
      <c r="T12" s="17">
        <v>2.2019967490203698E-2</v>
      </c>
      <c r="U12" s="17">
        <v>1.6930039748627002E-2</v>
      </c>
      <c r="V12" s="17">
        <v>3.2199106806700302E-2</v>
      </c>
      <c r="W12" s="17">
        <v>1.59761468418026E-2</v>
      </c>
      <c r="X12" s="17"/>
      <c r="Y12" s="17">
        <v>5.9906226727714E-2</v>
      </c>
      <c r="Z12" s="17">
        <v>1.5094063486086299E-2</v>
      </c>
      <c r="AA12" s="17">
        <v>1.73921615953893E-2</v>
      </c>
      <c r="AB12" s="17">
        <v>5.8155254901329301E-3</v>
      </c>
      <c r="AC12" s="17">
        <v>1.13880002454151E-2</v>
      </c>
      <c r="AD12" s="17">
        <v>2.3122555774584101E-2</v>
      </c>
      <c r="AE12" s="17"/>
      <c r="AF12" s="17">
        <v>1.9456744139256701E-2</v>
      </c>
      <c r="AG12" s="17">
        <v>2.7905842002576401E-2</v>
      </c>
      <c r="AH12" s="17">
        <v>2.14228048302916E-2</v>
      </c>
      <c r="AI12" s="17"/>
      <c r="AJ12" s="17">
        <v>1.79759441675858E-2</v>
      </c>
      <c r="AK12" s="17">
        <v>2.4930342941279798E-2</v>
      </c>
      <c r="AL12" s="17">
        <v>2.3687099828215302E-2</v>
      </c>
      <c r="AM12" s="17"/>
      <c r="AN12" s="17">
        <v>1.15974195827154E-2</v>
      </c>
      <c r="AO12" s="17">
        <v>2.8430996479214401E-2</v>
      </c>
      <c r="AP12" s="17">
        <v>2.3050678045853801E-2</v>
      </c>
      <c r="AQ12" s="17">
        <v>4.1800169644266402E-2</v>
      </c>
      <c r="AR12" s="17"/>
      <c r="AS12" s="17">
        <v>6.1769409029693101E-3</v>
      </c>
      <c r="AT12" s="17">
        <v>1.2801797426969699E-2</v>
      </c>
    </row>
    <row r="13" spans="2:46" x14ac:dyDescent="0.5">
      <c r="B13" s="18" t="s">
        <v>91</v>
      </c>
      <c r="C13" s="17">
        <v>6.7323827252208698E-3</v>
      </c>
      <c r="D13" s="17">
        <v>7.5475702680463698E-3</v>
      </c>
      <c r="E13" s="17">
        <v>5.9778025054635702E-3</v>
      </c>
      <c r="F13" s="17"/>
      <c r="G13" s="17">
        <v>5.2198270742693197E-3</v>
      </c>
      <c r="H13" s="17">
        <v>4.8778072219771698E-3</v>
      </c>
      <c r="I13" s="17">
        <v>3.9479030120546897E-3</v>
      </c>
      <c r="J13" s="17">
        <v>3.7691250751580299E-3</v>
      </c>
      <c r="K13" s="17">
        <v>1.4576586371054001E-2</v>
      </c>
      <c r="L13" s="17">
        <v>1.1084317088611901E-2</v>
      </c>
      <c r="M13" s="17">
        <v>4.02037029164701E-3</v>
      </c>
      <c r="N13" s="17">
        <v>0</v>
      </c>
      <c r="O13" s="17">
        <v>1.2722799611767E-2</v>
      </c>
      <c r="P13" s="17">
        <v>1.0815916930503201E-2</v>
      </c>
      <c r="Q13" s="17">
        <v>0</v>
      </c>
      <c r="R13" s="17">
        <v>0</v>
      </c>
      <c r="S13" s="17"/>
      <c r="T13" s="17">
        <v>3.5816733906250901E-3</v>
      </c>
      <c r="U13" s="17">
        <v>5.0347425363093399E-3</v>
      </c>
      <c r="V13" s="17">
        <v>9.4120778400835197E-3</v>
      </c>
      <c r="W13" s="17">
        <v>9.6922720378666404E-3</v>
      </c>
      <c r="X13" s="17"/>
      <c r="Y13" s="17">
        <v>7.2292656275532797E-3</v>
      </c>
      <c r="Z13" s="17">
        <v>1.06060575125513E-2</v>
      </c>
      <c r="AA13" s="17">
        <v>7.8008610251318004E-3</v>
      </c>
      <c r="AB13" s="17">
        <v>1.9951605153181399E-3</v>
      </c>
      <c r="AC13" s="17">
        <v>9.0467987874705991E-3</v>
      </c>
      <c r="AD13" s="17">
        <v>4.66026179052253E-3</v>
      </c>
      <c r="AE13" s="17"/>
      <c r="AF13" s="17">
        <v>3.0542722544536498E-3</v>
      </c>
      <c r="AG13" s="17">
        <v>6.9498191447265999E-3</v>
      </c>
      <c r="AH13" s="17">
        <v>7.7830235724093101E-3</v>
      </c>
      <c r="AI13" s="17"/>
      <c r="AJ13" s="17">
        <v>8.9351476763218796E-3</v>
      </c>
      <c r="AK13" s="17">
        <v>3.7750655669899699E-3</v>
      </c>
      <c r="AL13" s="17">
        <v>5.4170375854506198E-3</v>
      </c>
      <c r="AM13" s="17"/>
      <c r="AN13" s="17">
        <v>7.5961109469664702E-3</v>
      </c>
      <c r="AO13" s="17">
        <v>3.7779744400794802E-3</v>
      </c>
      <c r="AP13" s="17">
        <v>8.5493350106820298E-3</v>
      </c>
      <c r="AQ13" s="17">
        <v>2.9362368893440802E-3</v>
      </c>
      <c r="AR13" s="17"/>
      <c r="AS13" s="17">
        <v>6.4304878996245401E-3</v>
      </c>
      <c r="AT13" s="17">
        <v>0</v>
      </c>
    </row>
    <row r="14" spans="2:46" x14ac:dyDescent="0.5">
      <c r="B14" s="18" t="s">
        <v>92</v>
      </c>
      <c r="C14" s="17">
        <v>2.8696680088838002E-2</v>
      </c>
      <c r="D14" s="17">
        <v>2.5334049721556499E-2</v>
      </c>
      <c r="E14" s="17">
        <v>3.21431425153327E-2</v>
      </c>
      <c r="F14" s="17"/>
      <c r="G14" s="17">
        <v>2.7800448344297901E-2</v>
      </c>
      <c r="H14" s="17">
        <v>2.53887978914181E-2</v>
      </c>
      <c r="I14" s="17">
        <v>3.7998715221957302E-2</v>
      </c>
      <c r="J14" s="17">
        <v>2.6800239604982699E-2</v>
      </c>
      <c r="K14" s="17">
        <v>1.42351389348055E-2</v>
      </c>
      <c r="L14" s="17">
        <v>3.0548403721952701E-2</v>
      </c>
      <c r="M14" s="17">
        <v>3.7529984889819103E-2</v>
      </c>
      <c r="N14" s="17">
        <v>5.7265330639621699E-2</v>
      </c>
      <c r="O14" s="17">
        <v>2.4216496559201401E-2</v>
      </c>
      <c r="P14" s="17">
        <v>2.2414790648874201E-2</v>
      </c>
      <c r="Q14" s="17">
        <v>1.5719137063369099E-2</v>
      </c>
      <c r="R14" s="17">
        <v>5.1590861422933301E-2</v>
      </c>
      <c r="S14" s="17"/>
      <c r="T14" s="17">
        <v>1.3451736510034101E-2</v>
      </c>
      <c r="U14" s="17">
        <v>3.2672463028277497E-2</v>
      </c>
      <c r="V14" s="17">
        <v>2.0061503771991802E-2</v>
      </c>
      <c r="W14" s="17">
        <v>4.6486273328522197E-2</v>
      </c>
      <c r="X14" s="17"/>
      <c r="Y14" s="17">
        <v>3.2380953832560601E-2</v>
      </c>
      <c r="Z14" s="17">
        <v>3.4217041854734398E-2</v>
      </c>
      <c r="AA14" s="17">
        <v>3.5268788698405801E-2</v>
      </c>
      <c r="AB14" s="17">
        <v>3.8428961116074897E-2</v>
      </c>
      <c r="AC14" s="17">
        <v>2.7727273375873902E-2</v>
      </c>
      <c r="AD14" s="17">
        <v>9.1335800757852102E-3</v>
      </c>
      <c r="AE14" s="17"/>
      <c r="AF14" s="17">
        <v>1.53341799866114E-2</v>
      </c>
      <c r="AG14" s="17">
        <v>7.3730421022001804E-3</v>
      </c>
      <c r="AH14" s="17">
        <v>3.38965918846705E-2</v>
      </c>
      <c r="AI14" s="17"/>
      <c r="AJ14" s="17">
        <v>2.3471260821942199E-2</v>
      </c>
      <c r="AK14" s="17">
        <v>2.6154046488684302E-2</v>
      </c>
      <c r="AL14" s="17">
        <v>3.63756190211234E-2</v>
      </c>
      <c r="AM14" s="17"/>
      <c r="AN14" s="17">
        <v>1.9062726055181601E-2</v>
      </c>
      <c r="AO14" s="17">
        <v>1.18922774547274E-2</v>
      </c>
      <c r="AP14" s="17">
        <v>1.5817870747281401E-2</v>
      </c>
      <c r="AQ14" s="17">
        <v>4.3862056692926699E-2</v>
      </c>
      <c r="AR14" s="17"/>
      <c r="AS14" s="17">
        <v>1.9748317321262601E-2</v>
      </c>
      <c r="AT14" s="17">
        <v>2.9411097395656099E-2</v>
      </c>
    </row>
    <row r="15" spans="2:46" x14ac:dyDescent="0.5">
      <c r="B15" s="18" t="s">
        <v>93</v>
      </c>
      <c r="C15" s="21">
        <v>0.82994295126912898</v>
      </c>
      <c r="D15" s="21">
        <v>0.81681786019856795</v>
      </c>
      <c r="E15" s="21">
        <v>0.842362800797541</v>
      </c>
      <c r="F15" s="21"/>
      <c r="G15" s="21">
        <v>0.81317798603035996</v>
      </c>
      <c r="H15" s="21">
        <v>0.83890772184342199</v>
      </c>
      <c r="I15" s="21">
        <v>0.83719895608070105</v>
      </c>
      <c r="J15" s="21">
        <v>0.82043483359176705</v>
      </c>
      <c r="K15" s="21">
        <v>0.83217487025300596</v>
      </c>
      <c r="L15" s="21">
        <v>0.80670903566782404</v>
      </c>
      <c r="M15" s="21">
        <v>0.83737362100641799</v>
      </c>
      <c r="N15" s="21">
        <v>0.76937466604962801</v>
      </c>
      <c r="O15" s="21">
        <v>0.84210768962214899</v>
      </c>
      <c r="P15" s="21">
        <v>0.844253219355102</v>
      </c>
      <c r="Q15" s="21">
        <v>0.855551936385333</v>
      </c>
      <c r="R15" s="21">
        <v>0.874032720871039</v>
      </c>
      <c r="S15" s="21"/>
      <c r="T15" s="21">
        <v>0.86078610501863595</v>
      </c>
      <c r="U15" s="21">
        <v>0.83259298318053099</v>
      </c>
      <c r="V15" s="21">
        <v>0.81854920920906304</v>
      </c>
      <c r="W15" s="21">
        <v>0.80284065022486595</v>
      </c>
      <c r="X15" s="21"/>
      <c r="Y15" s="21">
        <v>0.71698491303882195</v>
      </c>
      <c r="Z15" s="21">
        <v>0.78425711456353098</v>
      </c>
      <c r="AA15" s="21">
        <v>0.84418946839234499</v>
      </c>
      <c r="AB15" s="21">
        <v>0.85547578843257899</v>
      </c>
      <c r="AC15" s="21">
        <v>0.86599694009709105</v>
      </c>
      <c r="AD15" s="21">
        <v>0.88581510096068605</v>
      </c>
      <c r="AE15" s="21"/>
      <c r="AF15" s="21">
        <v>0.87348643734522702</v>
      </c>
      <c r="AG15" s="21">
        <v>0.82907833947813503</v>
      </c>
      <c r="AH15" s="21">
        <v>0.81739797835832795</v>
      </c>
      <c r="AI15" s="21"/>
      <c r="AJ15" s="21">
        <v>0.83480762593953795</v>
      </c>
      <c r="AK15" s="21">
        <v>0.80799601249028896</v>
      </c>
      <c r="AL15" s="21">
        <v>0.83439065080243102</v>
      </c>
      <c r="AM15" s="21"/>
      <c r="AN15" s="21">
        <v>0.86489447681864395</v>
      </c>
      <c r="AO15" s="21">
        <v>0.79531067503528097</v>
      </c>
      <c r="AP15" s="21">
        <v>0.85260904130095005</v>
      </c>
      <c r="AQ15" s="21">
        <v>0.77873694062231602</v>
      </c>
      <c r="AR15" s="21"/>
      <c r="AS15" s="21">
        <v>0.88477304867641005</v>
      </c>
      <c r="AT15" s="21">
        <v>0.84757536440187697</v>
      </c>
    </row>
    <row r="16" spans="2:46" x14ac:dyDescent="0.5">
      <c r="B16" s="18" t="s">
        <v>94</v>
      </c>
      <c r="C16" s="21">
        <v>2.8034299175361099E-2</v>
      </c>
      <c r="D16" s="21">
        <v>3.0732901573092601E-2</v>
      </c>
      <c r="E16" s="21">
        <v>2.55703100852657E-2</v>
      </c>
      <c r="F16" s="21"/>
      <c r="G16" s="21">
        <v>3.3263989297406503E-2</v>
      </c>
      <c r="H16" s="21">
        <v>1.7165165603356399E-2</v>
      </c>
      <c r="I16" s="21">
        <v>2.4125506937306501E-2</v>
      </c>
      <c r="J16" s="21">
        <v>2.5510812155230801E-2</v>
      </c>
      <c r="K16" s="21">
        <v>3.3301081074982301E-2</v>
      </c>
      <c r="L16" s="21">
        <v>2.5628907415361599E-2</v>
      </c>
      <c r="M16" s="21">
        <v>4.0087460150230597E-2</v>
      </c>
      <c r="N16" s="21">
        <v>2.4284368343320699E-2</v>
      </c>
      <c r="O16" s="21">
        <v>4.5683842581700801E-2</v>
      </c>
      <c r="P16" s="21">
        <v>2.53395821995114E-2</v>
      </c>
      <c r="Q16" s="21">
        <v>1.5864964186022099E-2</v>
      </c>
      <c r="R16" s="21">
        <v>0</v>
      </c>
      <c r="S16" s="21"/>
      <c r="T16" s="21">
        <v>2.5601640880828801E-2</v>
      </c>
      <c r="U16" s="21">
        <v>2.1964782284936299E-2</v>
      </c>
      <c r="V16" s="21">
        <v>4.16111846467839E-2</v>
      </c>
      <c r="W16" s="21">
        <v>2.56684188796692E-2</v>
      </c>
      <c r="X16" s="21"/>
      <c r="Y16" s="21">
        <v>6.7135492355267307E-2</v>
      </c>
      <c r="Z16" s="21">
        <v>2.57001209986376E-2</v>
      </c>
      <c r="AA16" s="21">
        <v>2.5193022620521099E-2</v>
      </c>
      <c r="AB16" s="21">
        <v>7.81068600545107E-3</v>
      </c>
      <c r="AC16" s="21">
        <v>2.0434799032885701E-2</v>
      </c>
      <c r="AD16" s="21">
        <v>2.7782817565106602E-2</v>
      </c>
      <c r="AE16" s="21"/>
      <c r="AF16" s="21">
        <v>2.2511016393710299E-2</v>
      </c>
      <c r="AG16" s="21">
        <v>3.4855661147302999E-2</v>
      </c>
      <c r="AH16" s="21">
        <v>2.92058284027009E-2</v>
      </c>
      <c r="AI16" s="21"/>
      <c r="AJ16" s="21">
        <v>2.6911091843907602E-2</v>
      </c>
      <c r="AK16" s="21">
        <v>2.8705408508269799E-2</v>
      </c>
      <c r="AL16" s="21">
        <v>2.9104137413665999E-2</v>
      </c>
      <c r="AM16" s="21"/>
      <c r="AN16" s="21">
        <v>1.9193530529681899E-2</v>
      </c>
      <c r="AO16" s="21">
        <v>3.2208970919293901E-2</v>
      </c>
      <c r="AP16" s="21">
        <v>3.1600013056535897E-2</v>
      </c>
      <c r="AQ16" s="21">
        <v>4.4736406533610398E-2</v>
      </c>
      <c r="AR16" s="21"/>
      <c r="AS16" s="21">
        <v>1.2607428802593801E-2</v>
      </c>
      <c r="AT16" s="21">
        <v>1.2801797426969699E-2</v>
      </c>
    </row>
    <row r="17" spans="2:46" x14ac:dyDescent="0.5">
      <c r="B17" s="18" t="s">
        <v>95</v>
      </c>
      <c r="C17" s="22">
        <v>0.80190865209376805</v>
      </c>
      <c r="D17" s="22">
        <v>0.786084958625476</v>
      </c>
      <c r="E17" s="22">
        <v>0.816792490712275</v>
      </c>
      <c r="F17" s="22"/>
      <c r="G17" s="22">
        <v>0.77991399673295403</v>
      </c>
      <c r="H17" s="22">
        <v>0.82174255624006598</v>
      </c>
      <c r="I17" s="22">
        <v>0.81307344914339497</v>
      </c>
      <c r="J17" s="22">
        <v>0.79492402143653695</v>
      </c>
      <c r="K17" s="22">
        <v>0.79887378917802399</v>
      </c>
      <c r="L17" s="22">
        <v>0.78108012825246198</v>
      </c>
      <c r="M17" s="22">
        <v>0.79728616085618798</v>
      </c>
      <c r="N17" s="22">
        <v>0.74509029770630697</v>
      </c>
      <c r="O17" s="22">
        <v>0.796423847040448</v>
      </c>
      <c r="P17" s="22">
        <v>0.81891363715559096</v>
      </c>
      <c r="Q17" s="22">
        <v>0.83968697219931099</v>
      </c>
      <c r="R17" s="22">
        <v>0.874032720871039</v>
      </c>
      <c r="S17" s="22"/>
      <c r="T17" s="22">
        <v>0.835184464137807</v>
      </c>
      <c r="U17" s="22">
        <v>0.81062820089559495</v>
      </c>
      <c r="V17" s="22">
        <v>0.77693802456227901</v>
      </c>
      <c r="W17" s="22">
        <v>0.77717223134519697</v>
      </c>
      <c r="X17" s="22"/>
      <c r="Y17" s="22">
        <v>0.649849420683555</v>
      </c>
      <c r="Z17" s="22">
        <v>0.75855699356489303</v>
      </c>
      <c r="AA17" s="22">
        <v>0.81899644577182396</v>
      </c>
      <c r="AB17" s="22">
        <v>0.847665102427128</v>
      </c>
      <c r="AC17" s="22">
        <v>0.84556214106420502</v>
      </c>
      <c r="AD17" s="22">
        <v>0.85803228339558002</v>
      </c>
      <c r="AE17" s="22"/>
      <c r="AF17" s="22">
        <v>0.85097542095151602</v>
      </c>
      <c r="AG17" s="22">
        <v>0.79422267833083204</v>
      </c>
      <c r="AH17" s="22">
        <v>0.78819214995562703</v>
      </c>
      <c r="AI17" s="22"/>
      <c r="AJ17" s="22">
        <v>0.80789653409563</v>
      </c>
      <c r="AK17" s="22">
        <v>0.77929060398201999</v>
      </c>
      <c r="AL17" s="22">
        <v>0.805286513388765</v>
      </c>
      <c r="AM17" s="22"/>
      <c r="AN17" s="22">
        <v>0.84570094628896197</v>
      </c>
      <c r="AO17" s="22">
        <v>0.76310170411598699</v>
      </c>
      <c r="AP17" s="22">
        <v>0.82100902824441402</v>
      </c>
      <c r="AQ17" s="22">
        <v>0.73400053408870602</v>
      </c>
      <c r="AR17" s="22"/>
      <c r="AS17" s="22">
        <v>0.87216561987381602</v>
      </c>
      <c r="AT17" s="22">
        <v>0.83477356697490701</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0.44416363258115799</v>
      </c>
      <c r="D9" s="17">
        <v>0.42568589770828502</v>
      </c>
      <c r="E9" s="17">
        <v>0.461422295352581</v>
      </c>
      <c r="F9" s="17"/>
      <c r="G9" s="17">
        <v>0.46078548838670103</v>
      </c>
      <c r="H9" s="17">
        <v>0.39631707965428797</v>
      </c>
      <c r="I9" s="17">
        <v>0.4606940830349</v>
      </c>
      <c r="J9" s="17">
        <v>0.37639845771381703</v>
      </c>
      <c r="K9" s="17">
        <v>0.38084556351055798</v>
      </c>
      <c r="L9" s="17">
        <v>0.41892749890804498</v>
      </c>
      <c r="M9" s="17">
        <v>0.55031998789639502</v>
      </c>
      <c r="N9" s="17">
        <v>0.43487930465649899</v>
      </c>
      <c r="O9" s="17">
        <v>0.45553312119052503</v>
      </c>
      <c r="P9" s="17">
        <v>0.45524478013285402</v>
      </c>
      <c r="Q9" s="17">
        <v>0.52079898198994401</v>
      </c>
      <c r="R9" s="17">
        <v>0.48316059003608203</v>
      </c>
      <c r="S9" s="17"/>
      <c r="T9" s="17">
        <v>0.42404488164919701</v>
      </c>
      <c r="U9" s="17">
        <v>0.434682245588359</v>
      </c>
      <c r="V9" s="17">
        <v>0.455691253602029</v>
      </c>
      <c r="W9" s="17">
        <v>0.46356233738913399</v>
      </c>
      <c r="X9" s="17"/>
      <c r="Y9" s="17">
        <v>0.37337624306918399</v>
      </c>
      <c r="Z9" s="17">
        <v>0.42766685781428898</v>
      </c>
      <c r="AA9" s="17">
        <v>0.443377352175783</v>
      </c>
      <c r="AB9" s="17">
        <v>0.42911420578784698</v>
      </c>
      <c r="AC9" s="17">
        <v>0.49425399565712302</v>
      </c>
      <c r="AD9" s="17">
        <v>0.48394470058390299</v>
      </c>
      <c r="AE9" s="17"/>
      <c r="AF9" s="17">
        <v>0.49157389611904501</v>
      </c>
      <c r="AG9" s="17">
        <v>0.42449939532629499</v>
      </c>
      <c r="AH9" s="17">
        <v>0.43167553556956001</v>
      </c>
      <c r="AI9" s="17"/>
      <c r="AJ9" s="17">
        <v>0.42341324185624402</v>
      </c>
      <c r="AK9" s="17">
        <v>0.426871254374177</v>
      </c>
      <c r="AL9" s="17">
        <v>0.47808892103780198</v>
      </c>
      <c r="AM9" s="17"/>
      <c r="AN9" s="17">
        <v>0.46742464098450498</v>
      </c>
      <c r="AO9" s="17">
        <v>0.41717495664491</v>
      </c>
      <c r="AP9" s="17">
        <v>0.44883458217366301</v>
      </c>
      <c r="AQ9" s="17">
        <v>0.41714556250226797</v>
      </c>
      <c r="AR9" s="17"/>
      <c r="AS9" s="17">
        <v>0.41574635386308001</v>
      </c>
      <c r="AT9" s="17">
        <v>0.44617628232536599</v>
      </c>
    </row>
    <row r="10" spans="2:46" x14ac:dyDescent="0.5">
      <c r="B10" s="18" t="s">
        <v>166</v>
      </c>
      <c r="C10" s="17">
        <v>0.38664689582645301</v>
      </c>
      <c r="D10" s="17">
        <v>0.393065884276803</v>
      </c>
      <c r="E10" s="17">
        <v>0.38077408272238</v>
      </c>
      <c r="F10" s="17"/>
      <c r="G10" s="17">
        <v>0.34018707969172202</v>
      </c>
      <c r="H10" s="17">
        <v>0.43417147057694</v>
      </c>
      <c r="I10" s="17">
        <v>0.35956211489227102</v>
      </c>
      <c r="J10" s="17">
        <v>0.40614443098730602</v>
      </c>
      <c r="K10" s="17">
        <v>0.442065774892619</v>
      </c>
      <c r="L10" s="17">
        <v>0.39079271012556899</v>
      </c>
      <c r="M10" s="17">
        <v>0.31475918523087099</v>
      </c>
      <c r="N10" s="17">
        <v>0.37687027247731902</v>
      </c>
      <c r="O10" s="17">
        <v>0.42504592800151902</v>
      </c>
      <c r="P10" s="17">
        <v>0.38186989773246499</v>
      </c>
      <c r="Q10" s="17">
        <v>0.36804575555609598</v>
      </c>
      <c r="R10" s="17">
        <v>0.37848800621694401</v>
      </c>
      <c r="S10" s="17"/>
      <c r="T10" s="17">
        <v>0.426445732027805</v>
      </c>
      <c r="U10" s="17">
        <v>0.39428030490643101</v>
      </c>
      <c r="V10" s="17">
        <v>0.373013495294579</v>
      </c>
      <c r="W10" s="17">
        <v>0.34719491629126897</v>
      </c>
      <c r="X10" s="17"/>
      <c r="Y10" s="17">
        <v>0.36817279565491501</v>
      </c>
      <c r="Z10" s="17">
        <v>0.35367904429261499</v>
      </c>
      <c r="AA10" s="17">
        <v>0.382300644266933</v>
      </c>
      <c r="AB10" s="17">
        <v>0.429080769670656</v>
      </c>
      <c r="AC10" s="17">
        <v>0.37214469240397802</v>
      </c>
      <c r="AD10" s="17">
        <v>0.40467827853827698</v>
      </c>
      <c r="AE10" s="17"/>
      <c r="AF10" s="17">
        <v>0.380833046191418</v>
      </c>
      <c r="AG10" s="17">
        <v>0.44063170574590299</v>
      </c>
      <c r="AH10" s="17">
        <v>0.38495295694182802</v>
      </c>
      <c r="AI10" s="17"/>
      <c r="AJ10" s="17">
        <v>0.39862942493949599</v>
      </c>
      <c r="AK10" s="17">
        <v>0.39614956401249302</v>
      </c>
      <c r="AL10" s="17">
        <v>0.36728674826708901</v>
      </c>
      <c r="AM10" s="17"/>
      <c r="AN10" s="17">
        <v>0.39836860328262302</v>
      </c>
      <c r="AO10" s="17">
        <v>0.379641054877213</v>
      </c>
      <c r="AP10" s="17">
        <v>0.397149889866734</v>
      </c>
      <c r="AQ10" s="17">
        <v>0.37662007773533501</v>
      </c>
      <c r="AR10" s="17"/>
      <c r="AS10" s="17">
        <v>0.46446191565975298</v>
      </c>
      <c r="AT10" s="17">
        <v>0.40031952524949799</v>
      </c>
    </row>
    <row r="11" spans="2:46" x14ac:dyDescent="0.5">
      <c r="B11" s="18" t="s">
        <v>89</v>
      </c>
      <c r="C11" s="17">
        <v>0.102626188081915</v>
      </c>
      <c r="D11" s="17">
        <v>0.116185581417169</v>
      </c>
      <c r="E11" s="17">
        <v>8.9384470182349005E-2</v>
      </c>
      <c r="F11" s="17"/>
      <c r="G11" s="17">
        <v>0.12936622553903199</v>
      </c>
      <c r="H11" s="17">
        <v>0.10304194274619199</v>
      </c>
      <c r="I11" s="17">
        <v>9.7677129489533401E-2</v>
      </c>
      <c r="J11" s="17">
        <v>0.13636344081080901</v>
      </c>
      <c r="K11" s="17">
        <v>0.11558907995709999</v>
      </c>
      <c r="L11" s="17">
        <v>0.106196319717886</v>
      </c>
      <c r="M11" s="17">
        <v>6.9027041794664595E-2</v>
      </c>
      <c r="N11" s="17">
        <v>9.0267407709968703E-2</v>
      </c>
      <c r="O11" s="17">
        <v>8.23688790104109E-2</v>
      </c>
      <c r="P11" s="17">
        <v>9.8808775837043797E-2</v>
      </c>
      <c r="Q11" s="17">
        <v>8.7424341376205694E-2</v>
      </c>
      <c r="R11" s="17">
        <v>6.4285989154170206E-2</v>
      </c>
      <c r="S11" s="17"/>
      <c r="T11" s="17">
        <v>0.107104563131002</v>
      </c>
      <c r="U11" s="17">
        <v>9.72374300188521E-2</v>
      </c>
      <c r="V11" s="17">
        <v>0.116663903315203</v>
      </c>
      <c r="W11" s="17">
        <v>9.3384358715343105E-2</v>
      </c>
      <c r="X11" s="17"/>
      <c r="Y11" s="17">
        <v>0.15874206220728301</v>
      </c>
      <c r="Z11" s="17">
        <v>0.13531839240686999</v>
      </c>
      <c r="AA11" s="17">
        <v>0.11035586734929299</v>
      </c>
      <c r="AB11" s="17">
        <v>7.9794232667924597E-2</v>
      </c>
      <c r="AC11" s="17">
        <v>7.6711913992898506E-2</v>
      </c>
      <c r="AD11" s="17">
        <v>6.8242225330157405E-2</v>
      </c>
      <c r="AE11" s="17"/>
      <c r="AF11" s="17">
        <v>7.4892086147310702E-2</v>
      </c>
      <c r="AG11" s="17">
        <v>7.7467378026133696E-2</v>
      </c>
      <c r="AH11" s="17">
        <v>0.112224282811583</v>
      </c>
      <c r="AI11" s="17"/>
      <c r="AJ11" s="17">
        <v>0.113724277906325</v>
      </c>
      <c r="AK11" s="17">
        <v>0.114361117974823</v>
      </c>
      <c r="AL11" s="17">
        <v>8.3295826126570605E-2</v>
      </c>
      <c r="AM11" s="17"/>
      <c r="AN11" s="17">
        <v>8.6699171017217802E-2</v>
      </c>
      <c r="AO11" s="17">
        <v>0.12937838789368999</v>
      </c>
      <c r="AP11" s="17">
        <v>0.106112049154462</v>
      </c>
      <c r="AQ11" s="17">
        <v>0.117033052127213</v>
      </c>
      <c r="AR11" s="17"/>
      <c r="AS11" s="17">
        <v>8.6906687915858205E-2</v>
      </c>
      <c r="AT11" s="17">
        <v>8.5598339217664507E-2</v>
      </c>
    </row>
    <row r="12" spans="2:46" x14ac:dyDescent="0.5">
      <c r="B12" s="18" t="s">
        <v>167</v>
      </c>
      <c r="C12" s="17">
        <v>2.2516792835489501E-2</v>
      </c>
      <c r="D12" s="17">
        <v>2.34142362816522E-2</v>
      </c>
      <c r="E12" s="17">
        <v>2.17753733487921E-2</v>
      </c>
      <c r="F12" s="17"/>
      <c r="G12" s="17">
        <v>3.0741893269003898E-2</v>
      </c>
      <c r="H12" s="17">
        <v>2.1748916901984001E-2</v>
      </c>
      <c r="I12" s="17">
        <v>1.60309358700798E-2</v>
      </c>
      <c r="J12" s="17">
        <v>2.9138246462293901E-2</v>
      </c>
      <c r="K12" s="17">
        <v>2.3250503510028501E-2</v>
      </c>
      <c r="L12" s="17">
        <v>3.10386235186236E-2</v>
      </c>
      <c r="M12" s="17">
        <v>1.6162951033325001E-2</v>
      </c>
      <c r="N12" s="17">
        <v>1.65719493686848E-2</v>
      </c>
      <c r="O12" s="17">
        <v>8.8880729595157294E-3</v>
      </c>
      <c r="P12" s="17">
        <v>2.6534273379318501E-2</v>
      </c>
      <c r="Q12" s="17">
        <v>1.5574954464516899E-2</v>
      </c>
      <c r="R12" s="17">
        <v>3.2181644180070697E-2</v>
      </c>
      <c r="S12" s="17"/>
      <c r="T12" s="17">
        <v>2.07598745010317E-2</v>
      </c>
      <c r="U12" s="17">
        <v>2.37091076653776E-2</v>
      </c>
      <c r="V12" s="17">
        <v>2.2263339814051899E-2</v>
      </c>
      <c r="W12" s="17">
        <v>2.39065857680552E-2</v>
      </c>
      <c r="X12" s="17"/>
      <c r="Y12" s="17">
        <v>3.73142279736653E-2</v>
      </c>
      <c r="Z12" s="17">
        <v>2.92339852784145E-2</v>
      </c>
      <c r="AA12" s="17">
        <v>2.0925832076620701E-2</v>
      </c>
      <c r="AB12" s="17">
        <v>1.40157625415813E-2</v>
      </c>
      <c r="AC12" s="17">
        <v>2.0277121151796501E-2</v>
      </c>
      <c r="AD12" s="17">
        <v>1.6894765706174202E-2</v>
      </c>
      <c r="AE12" s="17"/>
      <c r="AF12" s="17">
        <v>2.2168859406133799E-2</v>
      </c>
      <c r="AG12" s="17">
        <v>2.9937708982931702E-2</v>
      </c>
      <c r="AH12" s="17">
        <v>2.2153370641094398E-2</v>
      </c>
      <c r="AI12" s="17"/>
      <c r="AJ12" s="17">
        <v>2.64650738236611E-2</v>
      </c>
      <c r="AK12" s="17">
        <v>1.93507430069552E-2</v>
      </c>
      <c r="AL12" s="17">
        <v>1.9140999312235198E-2</v>
      </c>
      <c r="AM12" s="17"/>
      <c r="AN12" s="17">
        <v>1.5556188177216599E-2</v>
      </c>
      <c r="AO12" s="17">
        <v>3.4871262037170801E-2</v>
      </c>
      <c r="AP12" s="17">
        <v>2.8436017258041599E-2</v>
      </c>
      <c r="AQ12" s="17">
        <v>3.0054974308184702E-2</v>
      </c>
      <c r="AR12" s="17"/>
      <c r="AS12" s="17">
        <v>2.6150407486642401E-2</v>
      </c>
      <c r="AT12" s="17">
        <v>2.5588980707275499E-2</v>
      </c>
    </row>
    <row r="13" spans="2:46" x14ac:dyDescent="0.5">
      <c r="B13" s="18" t="s">
        <v>91</v>
      </c>
      <c r="C13" s="17">
        <v>8.6140220587260907E-3</v>
      </c>
      <c r="D13" s="17">
        <v>1.0707519880775101E-2</v>
      </c>
      <c r="E13" s="17">
        <v>6.6248813445284596E-3</v>
      </c>
      <c r="F13" s="17"/>
      <c r="G13" s="17">
        <v>6.5765096283387399E-3</v>
      </c>
      <c r="H13" s="17">
        <v>7.3292418378961E-3</v>
      </c>
      <c r="I13" s="17">
        <v>7.8721133158163904E-3</v>
      </c>
      <c r="J13" s="17">
        <v>7.1348795507956003E-3</v>
      </c>
      <c r="K13" s="17">
        <v>9.6584441849481197E-3</v>
      </c>
      <c r="L13" s="17">
        <v>1.94330876732433E-2</v>
      </c>
      <c r="M13" s="17">
        <v>8.1891780385862801E-3</v>
      </c>
      <c r="N13" s="17">
        <v>1.6017357784530901E-2</v>
      </c>
      <c r="O13" s="17">
        <v>3.6695232408547702E-3</v>
      </c>
      <c r="P13" s="17">
        <v>1.4941651106613401E-2</v>
      </c>
      <c r="Q13" s="17">
        <v>0</v>
      </c>
      <c r="R13" s="17">
        <v>0</v>
      </c>
      <c r="S13" s="17"/>
      <c r="T13" s="17">
        <v>5.79551051069142E-3</v>
      </c>
      <c r="U13" s="17">
        <v>6.2350682130363402E-3</v>
      </c>
      <c r="V13" s="17">
        <v>1.10680988418305E-2</v>
      </c>
      <c r="W13" s="17">
        <v>1.21641322761727E-2</v>
      </c>
      <c r="X13" s="17"/>
      <c r="Y13" s="17">
        <v>1.8342101888793799E-2</v>
      </c>
      <c r="Z13" s="17">
        <v>1.0694443007719399E-2</v>
      </c>
      <c r="AA13" s="17">
        <v>5.8505403737065202E-3</v>
      </c>
      <c r="AB13" s="17">
        <v>3.7921105840890198E-3</v>
      </c>
      <c r="AC13" s="17">
        <v>1.1396665948380701E-2</v>
      </c>
      <c r="AD13" s="17">
        <v>4.7492778540299896E-3</v>
      </c>
      <c r="AE13" s="17"/>
      <c r="AF13" s="17">
        <v>6.0898533500300103E-3</v>
      </c>
      <c r="AG13" s="17">
        <v>1.36956314888243E-2</v>
      </c>
      <c r="AH13" s="17">
        <v>9.0265776529550902E-3</v>
      </c>
      <c r="AI13" s="17"/>
      <c r="AJ13" s="17">
        <v>1.0931490342978301E-2</v>
      </c>
      <c r="AK13" s="17">
        <v>9.2168718319719806E-3</v>
      </c>
      <c r="AL13" s="17">
        <v>5.4587248260703301E-3</v>
      </c>
      <c r="AM13" s="17"/>
      <c r="AN13" s="17">
        <v>7.5527177810800396E-3</v>
      </c>
      <c r="AO13" s="17">
        <v>1.94143991605495E-2</v>
      </c>
      <c r="AP13" s="17">
        <v>4.1832681300793002E-3</v>
      </c>
      <c r="AQ13" s="17">
        <v>6.9737802472455302E-3</v>
      </c>
      <c r="AR13" s="17"/>
      <c r="AS13" s="17">
        <v>0</v>
      </c>
      <c r="AT13" s="17">
        <v>0</v>
      </c>
    </row>
    <row r="14" spans="2:46" x14ac:dyDescent="0.5">
      <c r="B14" s="18" t="s">
        <v>92</v>
      </c>
      <c r="C14" s="17">
        <v>3.54324686162584E-2</v>
      </c>
      <c r="D14" s="17">
        <v>3.09408804353151E-2</v>
      </c>
      <c r="E14" s="17">
        <v>4.00188970493685E-2</v>
      </c>
      <c r="F14" s="17"/>
      <c r="G14" s="17">
        <v>3.2342803485201597E-2</v>
      </c>
      <c r="H14" s="17">
        <v>3.7391348282699598E-2</v>
      </c>
      <c r="I14" s="17">
        <v>5.8163623397399403E-2</v>
      </c>
      <c r="J14" s="17">
        <v>4.4820544474977797E-2</v>
      </c>
      <c r="K14" s="17">
        <v>2.85906339447453E-2</v>
      </c>
      <c r="L14" s="17">
        <v>3.3611760056634001E-2</v>
      </c>
      <c r="M14" s="17">
        <v>4.1541656006158098E-2</v>
      </c>
      <c r="N14" s="17">
        <v>6.5393708002997597E-2</v>
      </c>
      <c r="O14" s="17">
        <v>2.4494475597173999E-2</v>
      </c>
      <c r="P14" s="17">
        <v>2.2600621811705201E-2</v>
      </c>
      <c r="Q14" s="17">
        <v>8.1559666132372793E-3</v>
      </c>
      <c r="R14" s="17">
        <v>4.1883770412733203E-2</v>
      </c>
      <c r="S14" s="17"/>
      <c r="T14" s="17">
        <v>1.5849438180272998E-2</v>
      </c>
      <c r="U14" s="17">
        <v>4.3855843607943902E-2</v>
      </c>
      <c r="V14" s="17">
        <v>2.1299909132306699E-2</v>
      </c>
      <c r="W14" s="17">
        <v>5.9787669560025999E-2</v>
      </c>
      <c r="X14" s="17"/>
      <c r="Y14" s="17">
        <v>4.4052569206159103E-2</v>
      </c>
      <c r="Z14" s="17">
        <v>4.3407277200092298E-2</v>
      </c>
      <c r="AA14" s="17">
        <v>3.7189763757664397E-2</v>
      </c>
      <c r="AB14" s="17">
        <v>4.4202918747902303E-2</v>
      </c>
      <c r="AC14" s="17">
        <v>2.5215610845823699E-2</v>
      </c>
      <c r="AD14" s="17">
        <v>2.1490751987458801E-2</v>
      </c>
      <c r="AE14" s="17"/>
      <c r="AF14" s="17">
        <v>2.4442258786062699E-2</v>
      </c>
      <c r="AG14" s="17">
        <v>1.3768180429912701E-2</v>
      </c>
      <c r="AH14" s="17">
        <v>3.9967276382979602E-2</v>
      </c>
      <c r="AI14" s="17"/>
      <c r="AJ14" s="17">
        <v>2.6836491131295302E-2</v>
      </c>
      <c r="AK14" s="17">
        <v>3.4050448799580697E-2</v>
      </c>
      <c r="AL14" s="17">
        <v>4.6728780430232701E-2</v>
      </c>
      <c r="AM14" s="17"/>
      <c r="AN14" s="17">
        <v>2.43986787573576E-2</v>
      </c>
      <c r="AO14" s="17">
        <v>1.9519939386467199E-2</v>
      </c>
      <c r="AP14" s="17">
        <v>1.5284193417019599E-2</v>
      </c>
      <c r="AQ14" s="17">
        <v>5.2172553079753999E-2</v>
      </c>
      <c r="AR14" s="17"/>
      <c r="AS14" s="17">
        <v>6.7346350746662299E-3</v>
      </c>
      <c r="AT14" s="17">
        <v>4.2316872500196202E-2</v>
      </c>
    </row>
    <row r="15" spans="2:46" x14ac:dyDescent="0.5">
      <c r="B15" s="18" t="s">
        <v>93</v>
      </c>
      <c r="C15" s="21">
        <v>0.83081052840761105</v>
      </c>
      <c r="D15" s="21">
        <v>0.81875178198508802</v>
      </c>
      <c r="E15" s="21">
        <v>0.84219637807496195</v>
      </c>
      <c r="F15" s="21"/>
      <c r="G15" s="21">
        <v>0.80097256807842299</v>
      </c>
      <c r="H15" s="21">
        <v>0.83048855023122803</v>
      </c>
      <c r="I15" s="21">
        <v>0.82025619792717097</v>
      </c>
      <c r="J15" s="21">
        <v>0.78254288870112299</v>
      </c>
      <c r="K15" s="21">
        <v>0.82291133840317798</v>
      </c>
      <c r="L15" s="21">
        <v>0.80972020903361397</v>
      </c>
      <c r="M15" s="21">
        <v>0.86507917312726601</v>
      </c>
      <c r="N15" s="21">
        <v>0.81174957713381801</v>
      </c>
      <c r="O15" s="21">
        <v>0.88057904919204499</v>
      </c>
      <c r="P15" s="21">
        <v>0.83711467786531901</v>
      </c>
      <c r="Q15" s="21">
        <v>0.88884473754603999</v>
      </c>
      <c r="R15" s="21">
        <v>0.86164859625302603</v>
      </c>
      <c r="S15" s="21"/>
      <c r="T15" s="21">
        <v>0.85049061367700196</v>
      </c>
      <c r="U15" s="21">
        <v>0.82896255049478995</v>
      </c>
      <c r="V15" s="21">
        <v>0.82870474889660795</v>
      </c>
      <c r="W15" s="21">
        <v>0.81075725368040297</v>
      </c>
      <c r="X15" s="21"/>
      <c r="Y15" s="21">
        <v>0.74154903872409905</v>
      </c>
      <c r="Z15" s="21">
        <v>0.78134590210690402</v>
      </c>
      <c r="AA15" s="21">
        <v>0.825677996442716</v>
      </c>
      <c r="AB15" s="21">
        <v>0.85819497545850298</v>
      </c>
      <c r="AC15" s="21">
        <v>0.86639868806110099</v>
      </c>
      <c r="AD15" s="21">
        <v>0.88862297912218002</v>
      </c>
      <c r="AE15" s="21"/>
      <c r="AF15" s="21">
        <v>0.87240694231046301</v>
      </c>
      <c r="AG15" s="21">
        <v>0.86513110107219804</v>
      </c>
      <c r="AH15" s="21">
        <v>0.81662849251138703</v>
      </c>
      <c r="AI15" s="21"/>
      <c r="AJ15" s="21">
        <v>0.82204266679574001</v>
      </c>
      <c r="AK15" s="21">
        <v>0.82302081838666996</v>
      </c>
      <c r="AL15" s="21">
        <v>0.84537566930489105</v>
      </c>
      <c r="AM15" s="21"/>
      <c r="AN15" s="21">
        <v>0.865793244267128</v>
      </c>
      <c r="AO15" s="21">
        <v>0.796816011522123</v>
      </c>
      <c r="AP15" s="21">
        <v>0.84598447204039695</v>
      </c>
      <c r="AQ15" s="21">
        <v>0.79376564023760299</v>
      </c>
      <c r="AR15" s="21"/>
      <c r="AS15" s="21">
        <v>0.88020826952283304</v>
      </c>
      <c r="AT15" s="21">
        <v>0.84649580757486398</v>
      </c>
    </row>
    <row r="16" spans="2:46" x14ac:dyDescent="0.5">
      <c r="B16" s="18" t="s">
        <v>94</v>
      </c>
      <c r="C16" s="21">
        <v>3.1130814894215601E-2</v>
      </c>
      <c r="D16" s="21">
        <v>3.4121756162427297E-2</v>
      </c>
      <c r="E16" s="21">
        <v>2.8400254693320599E-2</v>
      </c>
      <c r="F16" s="21"/>
      <c r="G16" s="21">
        <v>3.7318402897342597E-2</v>
      </c>
      <c r="H16" s="21">
        <v>2.9078158739880101E-2</v>
      </c>
      <c r="I16" s="21">
        <v>2.39030491858962E-2</v>
      </c>
      <c r="J16" s="21">
        <v>3.6273126013089498E-2</v>
      </c>
      <c r="K16" s="21">
        <v>3.2908947694976598E-2</v>
      </c>
      <c r="L16" s="21">
        <v>5.04717111918669E-2</v>
      </c>
      <c r="M16" s="21">
        <v>2.43521290719113E-2</v>
      </c>
      <c r="N16" s="21">
        <v>3.2589307153215702E-2</v>
      </c>
      <c r="O16" s="21">
        <v>1.25575962003705E-2</v>
      </c>
      <c r="P16" s="21">
        <v>4.1475924485931903E-2</v>
      </c>
      <c r="Q16" s="21">
        <v>1.5574954464516899E-2</v>
      </c>
      <c r="R16" s="21">
        <v>3.2181644180070697E-2</v>
      </c>
      <c r="S16" s="21"/>
      <c r="T16" s="21">
        <v>2.6555385011723099E-2</v>
      </c>
      <c r="U16" s="21">
        <v>2.9944175878414001E-2</v>
      </c>
      <c r="V16" s="21">
        <v>3.3331438655882402E-2</v>
      </c>
      <c r="W16" s="21">
        <v>3.6070718044227797E-2</v>
      </c>
      <c r="X16" s="21"/>
      <c r="Y16" s="21">
        <v>5.5656329862459102E-2</v>
      </c>
      <c r="Z16" s="21">
        <v>3.9928428286133903E-2</v>
      </c>
      <c r="AA16" s="21">
        <v>2.6776372450327199E-2</v>
      </c>
      <c r="AB16" s="21">
        <v>1.78078731256704E-2</v>
      </c>
      <c r="AC16" s="21">
        <v>3.1673787100177299E-2</v>
      </c>
      <c r="AD16" s="21">
        <v>2.1644043560204201E-2</v>
      </c>
      <c r="AE16" s="21"/>
      <c r="AF16" s="21">
        <v>2.82587127561638E-2</v>
      </c>
      <c r="AG16" s="21">
        <v>4.3633340471756002E-2</v>
      </c>
      <c r="AH16" s="21">
        <v>3.1179948294049499E-2</v>
      </c>
      <c r="AI16" s="21"/>
      <c r="AJ16" s="21">
        <v>3.7396564166639397E-2</v>
      </c>
      <c r="AK16" s="21">
        <v>2.85676148389272E-2</v>
      </c>
      <c r="AL16" s="21">
        <v>2.4599724138305499E-2</v>
      </c>
      <c r="AM16" s="21"/>
      <c r="AN16" s="21">
        <v>2.3108905958296701E-2</v>
      </c>
      <c r="AO16" s="21">
        <v>5.4285661197720297E-2</v>
      </c>
      <c r="AP16" s="21">
        <v>3.2619285388120901E-2</v>
      </c>
      <c r="AQ16" s="21">
        <v>3.7028754555430199E-2</v>
      </c>
      <c r="AR16" s="21"/>
      <c r="AS16" s="21">
        <v>2.6150407486642401E-2</v>
      </c>
      <c r="AT16" s="21">
        <v>2.5588980707275499E-2</v>
      </c>
    </row>
    <row r="17" spans="2:46" x14ac:dyDescent="0.5">
      <c r="B17" s="18" t="s">
        <v>95</v>
      </c>
      <c r="C17" s="22">
        <v>0.79967971351339495</v>
      </c>
      <c r="D17" s="22">
        <v>0.78463002582266095</v>
      </c>
      <c r="E17" s="22">
        <v>0.81379612338164098</v>
      </c>
      <c r="F17" s="22"/>
      <c r="G17" s="22">
        <v>0.76365416518108098</v>
      </c>
      <c r="H17" s="22">
        <v>0.80141039149134796</v>
      </c>
      <c r="I17" s="22">
        <v>0.79635314874127505</v>
      </c>
      <c r="J17" s="22">
        <v>0.74626976268803402</v>
      </c>
      <c r="K17" s="22">
        <v>0.790002390708201</v>
      </c>
      <c r="L17" s="22">
        <v>0.75924849784174697</v>
      </c>
      <c r="M17" s="22">
        <v>0.84072704405535503</v>
      </c>
      <c r="N17" s="22">
        <v>0.77916026998060295</v>
      </c>
      <c r="O17" s="22">
        <v>0.86802145299167399</v>
      </c>
      <c r="P17" s="22">
        <v>0.79563875337938705</v>
      </c>
      <c r="Q17" s="22">
        <v>0.87326978308152303</v>
      </c>
      <c r="R17" s="22">
        <v>0.82946695207295495</v>
      </c>
      <c r="S17" s="22"/>
      <c r="T17" s="22">
        <v>0.82393522866527902</v>
      </c>
      <c r="U17" s="22">
        <v>0.79901837461637604</v>
      </c>
      <c r="V17" s="22">
        <v>0.79537331024072599</v>
      </c>
      <c r="W17" s="22">
        <v>0.77468653563617496</v>
      </c>
      <c r="X17" s="22"/>
      <c r="Y17" s="22">
        <v>0.68589270886164</v>
      </c>
      <c r="Z17" s="22">
        <v>0.74141747382076995</v>
      </c>
      <c r="AA17" s="22">
        <v>0.79890162399238895</v>
      </c>
      <c r="AB17" s="22">
        <v>0.84038710233283198</v>
      </c>
      <c r="AC17" s="22">
        <v>0.834724900960923</v>
      </c>
      <c r="AD17" s="22">
        <v>0.86697893556197503</v>
      </c>
      <c r="AE17" s="22"/>
      <c r="AF17" s="22">
        <v>0.84414822955429902</v>
      </c>
      <c r="AG17" s="22">
        <v>0.821497760600442</v>
      </c>
      <c r="AH17" s="22">
        <v>0.78544854421733801</v>
      </c>
      <c r="AI17" s="22"/>
      <c r="AJ17" s="22">
        <v>0.78464610262910095</v>
      </c>
      <c r="AK17" s="22">
        <v>0.79445320354774196</v>
      </c>
      <c r="AL17" s="22">
        <v>0.82077594516658603</v>
      </c>
      <c r="AM17" s="22"/>
      <c r="AN17" s="22">
        <v>0.84268433830883105</v>
      </c>
      <c r="AO17" s="22">
        <v>0.74253035032440295</v>
      </c>
      <c r="AP17" s="22">
        <v>0.81336518665227597</v>
      </c>
      <c r="AQ17" s="22">
        <v>0.75673688568217301</v>
      </c>
      <c r="AR17" s="22"/>
      <c r="AS17" s="22">
        <v>0.85405786203619105</v>
      </c>
      <c r="AT17" s="22">
        <v>0.82090682686758798</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0.30276162824110597</v>
      </c>
      <c r="D9" s="17">
        <v>0.29430021925079403</v>
      </c>
      <c r="E9" s="17">
        <v>0.30946290091547402</v>
      </c>
      <c r="F9" s="17"/>
      <c r="G9" s="17">
        <v>0.34577905982709001</v>
      </c>
      <c r="H9" s="17">
        <v>0.275359508779012</v>
      </c>
      <c r="I9" s="17">
        <v>0.31021520171201</v>
      </c>
      <c r="J9" s="17">
        <v>0.28110336021142401</v>
      </c>
      <c r="K9" s="17">
        <v>0.25985852433223899</v>
      </c>
      <c r="L9" s="17">
        <v>0.26716239497246003</v>
      </c>
      <c r="M9" s="17">
        <v>0.34083910899796399</v>
      </c>
      <c r="N9" s="17">
        <v>0.235119332848158</v>
      </c>
      <c r="O9" s="17">
        <v>0.31537337741867799</v>
      </c>
      <c r="P9" s="17">
        <v>0.29771780294579298</v>
      </c>
      <c r="Q9" s="17">
        <v>0.383133005001766</v>
      </c>
      <c r="R9" s="17">
        <v>0.29624417066129399</v>
      </c>
      <c r="S9" s="17"/>
      <c r="T9" s="17">
        <v>0.27071693271902197</v>
      </c>
      <c r="U9" s="17">
        <v>0.29778039146121199</v>
      </c>
      <c r="V9" s="17">
        <v>0.32714209595918903</v>
      </c>
      <c r="W9" s="17">
        <v>0.32236217194896399</v>
      </c>
      <c r="X9" s="17"/>
      <c r="Y9" s="17">
        <v>0.31026151984592998</v>
      </c>
      <c r="Z9" s="17">
        <v>0.333753668534993</v>
      </c>
      <c r="AA9" s="17">
        <v>0.31369128649151501</v>
      </c>
      <c r="AB9" s="17">
        <v>0.29106047744531399</v>
      </c>
      <c r="AC9" s="17">
        <v>0.30880540520946098</v>
      </c>
      <c r="AD9" s="17">
        <v>0.26899945590440399</v>
      </c>
      <c r="AE9" s="17"/>
      <c r="AF9" s="17">
        <v>0.27811911614116902</v>
      </c>
      <c r="AG9" s="17">
        <v>0.234429219793275</v>
      </c>
      <c r="AH9" s="17">
        <v>0.31416521190344199</v>
      </c>
      <c r="AI9" s="17"/>
      <c r="AJ9" s="17">
        <v>0.31271667744022502</v>
      </c>
      <c r="AK9" s="17">
        <v>0.292223722539944</v>
      </c>
      <c r="AL9" s="17">
        <v>0.29546869692566602</v>
      </c>
      <c r="AM9" s="17"/>
      <c r="AN9" s="17">
        <v>0.30946690782191799</v>
      </c>
      <c r="AO9" s="17">
        <v>0.30792478664332301</v>
      </c>
      <c r="AP9" s="17">
        <v>0.32816672134557601</v>
      </c>
      <c r="AQ9" s="17">
        <v>0.27425337543851902</v>
      </c>
      <c r="AR9" s="17"/>
      <c r="AS9" s="17">
        <v>0.274967694945772</v>
      </c>
      <c r="AT9" s="17">
        <v>0.280667194441998</v>
      </c>
    </row>
    <row r="10" spans="2:46" x14ac:dyDescent="0.5">
      <c r="B10" s="18" t="s">
        <v>166</v>
      </c>
      <c r="C10" s="17">
        <v>0.40548694491803</v>
      </c>
      <c r="D10" s="17">
        <v>0.40872270022128099</v>
      </c>
      <c r="E10" s="17">
        <v>0.402788241134869</v>
      </c>
      <c r="F10" s="17"/>
      <c r="G10" s="17">
        <v>0.37245967585159101</v>
      </c>
      <c r="H10" s="17">
        <v>0.44121522656610201</v>
      </c>
      <c r="I10" s="17">
        <v>0.39964665699468799</v>
      </c>
      <c r="J10" s="17">
        <v>0.36630690664844801</v>
      </c>
      <c r="K10" s="17">
        <v>0.46969788728344702</v>
      </c>
      <c r="L10" s="17">
        <v>0.43399120785042899</v>
      </c>
      <c r="M10" s="17">
        <v>0.37877718771000701</v>
      </c>
      <c r="N10" s="17">
        <v>0.50095604895889501</v>
      </c>
      <c r="O10" s="17">
        <v>0.41858237857546898</v>
      </c>
      <c r="P10" s="17">
        <v>0.365873312753283</v>
      </c>
      <c r="Q10" s="17">
        <v>0.34556490502102999</v>
      </c>
      <c r="R10" s="17">
        <v>0.41664941102382902</v>
      </c>
      <c r="S10" s="17"/>
      <c r="T10" s="17">
        <v>0.45608544047301203</v>
      </c>
      <c r="U10" s="17">
        <v>0.41783116170034101</v>
      </c>
      <c r="V10" s="17">
        <v>0.38792184535497198</v>
      </c>
      <c r="W10" s="17">
        <v>0.35340209309134402</v>
      </c>
      <c r="X10" s="17"/>
      <c r="Y10" s="17">
        <v>0.36552396666725101</v>
      </c>
      <c r="Z10" s="17">
        <v>0.36597540303637699</v>
      </c>
      <c r="AA10" s="17">
        <v>0.38023265041295501</v>
      </c>
      <c r="AB10" s="17">
        <v>0.43810079230294302</v>
      </c>
      <c r="AC10" s="17">
        <v>0.42614721212891099</v>
      </c>
      <c r="AD10" s="17">
        <v>0.44457128896134401</v>
      </c>
      <c r="AE10" s="17"/>
      <c r="AF10" s="17">
        <v>0.44269698467150798</v>
      </c>
      <c r="AG10" s="17">
        <v>0.44538257097223899</v>
      </c>
      <c r="AH10" s="17">
        <v>0.39222542315401399</v>
      </c>
      <c r="AI10" s="17"/>
      <c r="AJ10" s="17">
        <v>0.41240240390148802</v>
      </c>
      <c r="AK10" s="17">
        <v>0.41995081002125401</v>
      </c>
      <c r="AL10" s="17">
        <v>0.39003085517226799</v>
      </c>
      <c r="AM10" s="17"/>
      <c r="AN10" s="17">
        <v>0.42390903365628602</v>
      </c>
      <c r="AO10" s="17">
        <v>0.42073077646295198</v>
      </c>
      <c r="AP10" s="17">
        <v>0.42359654887958698</v>
      </c>
      <c r="AQ10" s="17">
        <v>0.37308771733284601</v>
      </c>
      <c r="AR10" s="17"/>
      <c r="AS10" s="17">
        <v>0.47443414241317</v>
      </c>
      <c r="AT10" s="17">
        <v>0.42570704249337998</v>
      </c>
    </row>
    <row r="11" spans="2:46" x14ac:dyDescent="0.5">
      <c r="B11" s="18" t="s">
        <v>89</v>
      </c>
      <c r="C11" s="17">
        <v>0.18652501820279199</v>
      </c>
      <c r="D11" s="17">
        <v>0.19234221750047001</v>
      </c>
      <c r="E11" s="17">
        <v>0.18195902178348999</v>
      </c>
      <c r="F11" s="17"/>
      <c r="G11" s="17">
        <v>0.16682298447972799</v>
      </c>
      <c r="H11" s="17">
        <v>0.175620850178481</v>
      </c>
      <c r="I11" s="17">
        <v>0.18720900387193601</v>
      </c>
      <c r="J11" s="17">
        <v>0.23435938598224901</v>
      </c>
      <c r="K11" s="17">
        <v>0.18995488997410501</v>
      </c>
      <c r="L11" s="17">
        <v>0.20411825804525599</v>
      </c>
      <c r="M11" s="17">
        <v>0.16973065839311299</v>
      </c>
      <c r="N11" s="17">
        <v>0.17518541424470399</v>
      </c>
      <c r="O11" s="17">
        <v>0.170596356202007</v>
      </c>
      <c r="P11" s="17">
        <v>0.212213952977476</v>
      </c>
      <c r="Q11" s="17">
        <v>0.19320557176836001</v>
      </c>
      <c r="R11" s="17">
        <v>0.14992425132536899</v>
      </c>
      <c r="S11" s="17"/>
      <c r="T11" s="17">
        <v>0.19433016071227799</v>
      </c>
      <c r="U11" s="17">
        <v>0.170514847904252</v>
      </c>
      <c r="V11" s="17">
        <v>0.179866004366487</v>
      </c>
      <c r="W11" s="17">
        <v>0.20072837622647799</v>
      </c>
      <c r="X11" s="17"/>
      <c r="Y11" s="17">
        <v>0.190798726693651</v>
      </c>
      <c r="Z11" s="17">
        <v>0.21381213482639699</v>
      </c>
      <c r="AA11" s="17">
        <v>0.19071338853220299</v>
      </c>
      <c r="AB11" s="17">
        <v>0.16979541011938901</v>
      </c>
      <c r="AC11" s="17">
        <v>0.16487470100079199</v>
      </c>
      <c r="AD11" s="17">
        <v>0.18608240558960901</v>
      </c>
      <c r="AE11" s="17"/>
      <c r="AF11" s="17">
        <v>0.175461369772932</v>
      </c>
      <c r="AG11" s="17">
        <v>0.23563436528889001</v>
      </c>
      <c r="AH11" s="17">
        <v>0.186654982109662</v>
      </c>
      <c r="AI11" s="17"/>
      <c r="AJ11" s="17">
        <v>0.19198688077041701</v>
      </c>
      <c r="AK11" s="17">
        <v>0.19046263901454399</v>
      </c>
      <c r="AL11" s="17">
        <v>0.17788815541043501</v>
      </c>
      <c r="AM11" s="17"/>
      <c r="AN11" s="17">
        <v>0.179946360862619</v>
      </c>
      <c r="AO11" s="17">
        <v>0.19664315777843899</v>
      </c>
      <c r="AP11" s="17">
        <v>0.15985304393024599</v>
      </c>
      <c r="AQ11" s="17">
        <v>0.21057379692721501</v>
      </c>
      <c r="AR11" s="17"/>
      <c r="AS11" s="17">
        <v>0.16516253360099301</v>
      </c>
      <c r="AT11" s="17">
        <v>0.17943390182326899</v>
      </c>
    </row>
    <row r="12" spans="2:46" x14ac:dyDescent="0.5">
      <c r="B12" s="18" t="s">
        <v>167</v>
      </c>
      <c r="C12" s="17">
        <v>4.2261141357453999E-2</v>
      </c>
      <c r="D12" s="17">
        <v>4.5789872762877201E-2</v>
      </c>
      <c r="E12" s="17">
        <v>3.9072319090983902E-2</v>
      </c>
      <c r="F12" s="17"/>
      <c r="G12" s="17">
        <v>5.1112203116749501E-2</v>
      </c>
      <c r="H12" s="17">
        <v>4.4577058237349899E-2</v>
      </c>
      <c r="I12" s="17">
        <v>4.5040860460198402E-2</v>
      </c>
      <c r="J12" s="17">
        <v>5.8271464742941703E-2</v>
      </c>
      <c r="K12" s="17">
        <v>3.7627073864801901E-2</v>
      </c>
      <c r="L12" s="17">
        <v>3.0457419097367201E-2</v>
      </c>
      <c r="M12" s="17">
        <v>4.1198304765398999E-2</v>
      </c>
      <c r="N12" s="17">
        <v>8.1157639537512097E-3</v>
      </c>
      <c r="O12" s="17">
        <v>4.1620599087982199E-2</v>
      </c>
      <c r="P12" s="17">
        <v>4.0052401167316898E-2</v>
      </c>
      <c r="Q12" s="17">
        <v>4.6652683156110202E-2</v>
      </c>
      <c r="R12" s="17">
        <v>3.1829781127844799E-2</v>
      </c>
      <c r="S12" s="17"/>
      <c r="T12" s="17">
        <v>4.2139508445912299E-2</v>
      </c>
      <c r="U12" s="17">
        <v>4.3558151156479201E-2</v>
      </c>
      <c r="V12" s="17">
        <v>5.12983492757072E-2</v>
      </c>
      <c r="W12" s="17">
        <v>3.1610105480215998E-2</v>
      </c>
      <c r="X12" s="17"/>
      <c r="Y12" s="17">
        <v>6.22519266523281E-2</v>
      </c>
      <c r="Z12" s="17">
        <v>3.8169636293190999E-2</v>
      </c>
      <c r="AA12" s="17">
        <v>3.4687575346783003E-2</v>
      </c>
      <c r="AB12" s="17">
        <v>3.5709988806967401E-2</v>
      </c>
      <c r="AC12" s="17">
        <v>2.6939312117362401E-2</v>
      </c>
      <c r="AD12" s="17">
        <v>5.4083254119942303E-2</v>
      </c>
      <c r="AE12" s="17"/>
      <c r="AF12" s="17">
        <v>5.7206135760190797E-2</v>
      </c>
      <c r="AG12" s="17">
        <v>2.80840869045192E-2</v>
      </c>
      <c r="AH12" s="17">
        <v>3.8823512418806598E-2</v>
      </c>
      <c r="AI12" s="17"/>
      <c r="AJ12" s="17">
        <v>3.3891133729043399E-2</v>
      </c>
      <c r="AK12" s="17">
        <v>3.7353024886439899E-2</v>
      </c>
      <c r="AL12" s="17">
        <v>5.4959586767424899E-2</v>
      </c>
      <c r="AM12" s="17"/>
      <c r="AN12" s="17">
        <v>3.6565659577153402E-2</v>
      </c>
      <c r="AO12" s="17">
        <v>5.5002292434761298E-2</v>
      </c>
      <c r="AP12" s="17">
        <v>4.4045289690274901E-2</v>
      </c>
      <c r="AQ12" s="17">
        <v>5.0925759561126001E-2</v>
      </c>
      <c r="AR12" s="17"/>
      <c r="AS12" s="17">
        <v>2.6690375653482899E-2</v>
      </c>
      <c r="AT12" s="17">
        <v>5.2156837017897799E-2</v>
      </c>
    </row>
    <row r="13" spans="2:46" x14ac:dyDescent="0.5">
      <c r="B13" s="18" t="s">
        <v>91</v>
      </c>
      <c r="C13" s="17">
        <v>1.23432171125976E-2</v>
      </c>
      <c r="D13" s="17">
        <v>1.9081075303419098E-2</v>
      </c>
      <c r="E13" s="17">
        <v>5.2151803921449101E-3</v>
      </c>
      <c r="F13" s="17"/>
      <c r="G13" s="17">
        <v>1.57533732988125E-2</v>
      </c>
      <c r="H13" s="17">
        <v>9.6677708678124495E-3</v>
      </c>
      <c r="I13" s="17">
        <v>3.9479030120546897E-3</v>
      </c>
      <c r="J13" s="17">
        <v>1.0933307208890001E-2</v>
      </c>
      <c r="K13" s="17">
        <v>9.2622036225962507E-3</v>
      </c>
      <c r="L13" s="17">
        <v>1.94511389177871E-2</v>
      </c>
      <c r="M13" s="17">
        <v>2.4087148462988602E-2</v>
      </c>
      <c r="N13" s="17">
        <v>7.8704521873830102E-3</v>
      </c>
      <c r="O13" s="17">
        <v>1.19407156772612E-2</v>
      </c>
      <c r="P13" s="17">
        <v>1.8092798959645901E-2</v>
      </c>
      <c r="Q13" s="17">
        <v>0</v>
      </c>
      <c r="R13" s="17">
        <v>0</v>
      </c>
      <c r="S13" s="17"/>
      <c r="T13" s="17">
        <v>1.07453151180511E-2</v>
      </c>
      <c r="U13" s="17">
        <v>1.09253396033529E-2</v>
      </c>
      <c r="V13" s="17">
        <v>1.53025117360395E-2</v>
      </c>
      <c r="W13" s="17">
        <v>1.3219068882405101E-2</v>
      </c>
      <c r="X13" s="17"/>
      <c r="Y13" s="17">
        <v>2.0488489274026401E-2</v>
      </c>
      <c r="Z13" s="17">
        <v>6.3500789199427603E-3</v>
      </c>
      <c r="AA13" s="17">
        <v>1.35284123699134E-2</v>
      </c>
      <c r="AB13" s="17">
        <v>0</v>
      </c>
      <c r="AC13" s="17">
        <v>2.2936064750030599E-2</v>
      </c>
      <c r="AD13" s="17">
        <v>1.37741968705063E-2</v>
      </c>
      <c r="AE13" s="17"/>
      <c r="AF13" s="17">
        <v>1.34671527852028E-2</v>
      </c>
      <c r="AG13" s="17">
        <v>2.0907619298722101E-2</v>
      </c>
      <c r="AH13" s="17">
        <v>1.1482406327515E-2</v>
      </c>
      <c r="AI13" s="17"/>
      <c r="AJ13" s="17">
        <v>1.4817643421434599E-2</v>
      </c>
      <c r="AK13" s="17">
        <v>9.2185574990561302E-3</v>
      </c>
      <c r="AL13" s="17">
        <v>1.07715159538192E-2</v>
      </c>
      <c r="AM13" s="17"/>
      <c r="AN13" s="17">
        <v>1.0460893534717901E-2</v>
      </c>
      <c r="AO13" s="17">
        <v>3.72147680243347E-3</v>
      </c>
      <c r="AP13" s="17">
        <v>1.8734115592289699E-2</v>
      </c>
      <c r="AQ13" s="17">
        <v>1.2973398988322501E-2</v>
      </c>
      <c r="AR13" s="17"/>
      <c r="AS13" s="17">
        <v>1.9841071225310598E-2</v>
      </c>
      <c r="AT13" s="17">
        <v>0</v>
      </c>
    </row>
    <row r="14" spans="2:46" x14ac:dyDescent="0.5">
      <c r="B14" s="18" t="s">
        <v>92</v>
      </c>
      <c r="C14" s="17">
        <v>5.0622050168020398E-2</v>
      </c>
      <c r="D14" s="17">
        <v>3.9763914961159497E-2</v>
      </c>
      <c r="E14" s="17">
        <v>6.1502336683037798E-2</v>
      </c>
      <c r="F14" s="17"/>
      <c r="G14" s="17">
        <v>4.8072703426029303E-2</v>
      </c>
      <c r="H14" s="17">
        <v>5.3559585371242897E-2</v>
      </c>
      <c r="I14" s="17">
        <v>5.3940373949113302E-2</v>
      </c>
      <c r="J14" s="17">
        <v>4.9025575206046397E-2</v>
      </c>
      <c r="K14" s="17">
        <v>3.3599420922810597E-2</v>
      </c>
      <c r="L14" s="17">
        <v>4.4819581116699599E-2</v>
      </c>
      <c r="M14" s="17">
        <v>4.53675916705275E-2</v>
      </c>
      <c r="N14" s="17">
        <v>7.2752987807108899E-2</v>
      </c>
      <c r="O14" s="17">
        <v>4.1886573038602298E-2</v>
      </c>
      <c r="P14" s="17">
        <v>6.6049731196485301E-2</v>
      </c>
      <c r="Q14" s="17">
        <v>3.14438350527333E-2</v>
      </c>
      <c r="R14" s="17">
        <v>0.105352385861663</v>
      </c>
      <c r="S14" s="17"/>
      <c r="T14" s="17">
        <v>2.5982642531725001E-2</v>
      </c>
      <c r="U14" s="17">
        <v>5.9390108174362501E-2</v>
      </c>
      <c r="V14" s="17">
        <v>3.8469193307604302E-2</v>
      </c>
      <c r="W14" s="17">
        <v>7.8678184370592097E-2</v>
      </c>
      <c r="X14" s="17"/>
      <c r="Y14" s="17">
        <v>5.06753708668135E-2</v>
      </c>
      <c r="Z14" s="17">
        <v>4.1939078389099202E-2</v>
      </c>
      <c r="AA14" s="17">
        <v>6.71466868466295E-2</v>
      </c>
      <c r="AB14" s="17">
        <v>6.5333331325386795E-2</v>
      </c>
      <c r="AC14" s="17">
        <v>5.0297304793443701E-2</v>
      </c>
      <c r="AD14" s="17">
        <v>3.2489398554194901E-2</v>
      </c>
      <c r="AE14" s="17"/>
      <c r="AF14" s="17">
        <v>3.3049240868997201E-2</v>
      </c>
      <c r="AG14" s="17">
        <v>3.55621377423549E-2</v>
      </c>
      <c r="AH14" s="17">
        <v>5.6648464086560303E-2</v>
      </c>
      <c r="AI14" s="17"/>
      <c r="AJ14" s="17">
        <v>3.4185260737392302E-2</v>
      </c>
      <c r="AK14" s="17">
        <v>5.0791246038761798E-2</v>
      </c>
      <c r="AL14" s="17">
        <v>7.0881189770387404E-2</v>
      </c>
      <c r="AM14" s="17"/>
      <c r="AN14" s="17">
        <v>3.9651144547305103E-2</v>
      </c>
      <c r="AO14" s="17">
        <v>1.5977509878091E-2</v>
      </c>
      <c r="AP14" s="17">
        <v>2.56042805620268E-2</v>
      </c>
      <c r="AQ14" s="17">
        <v>7.81859517519711E-2</v>
      </c>
      <c r="AR14" s="17"/>
      <c r="AS14" s="17">
        <v>3.8904182161271297E-2</v>
      </c>
      <c r="AT14" s="17">
        <v>6.2035024223454097E-2</v>
      </c>
    </row>
    <row r="15" spans="2:46" x14ac:dyDescent="0.5">
      <c r="B15" s="18" t="s">
        <v>93</v>
      </c>
      <c r="C15" s="21">
        <v>0.70824857315913603</v>
      </c>
      <c r="D15" s="21">
        <v>0.70302291947207396</v>
      </c>
      <c r="E15" s="21">
        <v>0.71225114205034301</v>
      </c>
      <c r="F15" s="21"/>
      <c r="G15" s="21">
        <v>0.71823873567868102</v>
      </c>
      <c r="H15" s="21">
        <v>0.71657473534511396</v>
      </c>
      <c r="I15" s="21">
        <v>0.70986185870669805</v>
      </c>
      <c r="J15" s="21">
        <v>0.64741026685987302</v>
      </c>
      <c r="K15" s="21">
        <v>0.72955641161568696</v>
      </c>
      <c r="L15" s="21">
        <v>0.70115360282288997</v>
      </c>
      <c r="M15" s="21">
        <v>0.719616296707972</v>
      </c>
      <c r="N15" s="21">
        <v>0.73607538180705301</v>
      </c>
      <c r="O15" s="21">
        <v>0.73395575599414697</v>
      </c>
      <c r="P15" s="21">
        <v>0.66359111569907603</v>
      </c>
      <c r="Q15" s="21">
        <v>0.72869791002279705</v>
      </c>
      <c r="R15" s="21">
        <v>0.71289358168512296</v>
      </c>
      <c r="S15" s="21"/>
      <c r="T15" s="21">
        <v>0.726802373192033</v>
      </c>
      <c r="U15" s="21">
        <v>0.715611553161553</v>
      </c>
      <c r="V15" s="21">
        <v>0.71506394131416195</v>
      </c>
      <c r="W15" s="21">
        <v>0.67576426504030895</v>
      </c>
      <c r="X15" s="21"/>
      <c r="Y15" s="21">
        <v>0.67578548651318104</v>
      </c>
      <c r="Z15" s="21">
        <v>0.69972907157136999</v>
      </c>
      <c r="AA15" s="21">
        <v>0.69392393690447096</v>
      </c>
      <c r="AB15" s="21">
        <v>0.72916126974825701</v>
      </c>
      <c r="AC15" s="21">
        <v>0.73495261733837103</v>
      </c>
      <c r="AD15" s="21">
        <v>0.71357074486574801</v>
      </c>
      <c r="AE15" s="21"/>
      <c r="AF15" s="21">
        <v>0.720816100812677</v>
      </c>
      <c r="AG15" s="21">
        <v>0.67981179076551401</v>
      </c>
      <c r="AH15" s="21">
        <v>0.70639063505745603</v>
      </c>
      <c r="AI15" s="21"/>
      <c r="AJ15" s="21">
        <v>0.72511908134171299</v>
      </c>
      <c r="AK15" s="21">
        <v>0.712174532561198</v>
      </c>
      <c r="AL15" s="21">
        <v>0.68549955209793301</v>
      </c>
      <c r="AM15" s="21"/>
      <c r="AN15" s="21">
        <v>0.73337594147820495</v>
      </c>
      <c r="AO15" s="21">
        <v>0.72865556310627499</v>
      </c>
      <c r="AP15" s="21">
        <v>0.75176327022516298</v>
      </c>
      <c r="AQ15" s="21">
        <v>0.64734109277136498</v>
      </c>
      <c r="AR15" s="21"/>
      <c r="AS15" s="21">
        <v>0.74940183735894195</v>
      </c>
      <c r="AT15" s="21">
        <v>0.70637423693537904</v>
      </c>
    </row>
    <row r="16" spans="2:46" x14ac:dyDescent="0.5">
      <c r="B16" s="18" t="s">
        <v>94</v>
      </c>
      <c r="C16" s="21">
        <v>5.46043584700516E-2</v>
      </c>
      <c r="D16" s="21">
        <v>6.48709480662963E-2</v>
      </c>
      <c r="E16" s="21">
        <v>4.4287499483128802E-2</v>
      </c>
      <c r="F16" s="21"/>
      <c r="G16" s="21">
        <v>6.6865576415561997E-2</v>
      </c>
      <c r="H16" s="21">
        <v>5.4244829105162401E-2</v>
      </c>
      <c r="I16" s="21">
        <v>4.8988763472253102E-2</v>
      </c>
      <c r="J16" s="21">
        <v>6.9204771951831695E-2</v>
      </c>
      <c r="K16" s="21">
        <v>4.6889277487398101E-2</v>
      </c>
      <c r="L16" s="21">
        <v>4.99085580151543E-2</v>
      </c>
      <c r="M16" s="21">
        <v>6.5285453228387705E-2</v>
      </c>
      <c r="N16" s="21">
        <v>1.5986216141134199E-2</v>
      </c>
      <c r="O16" s="21">
        <v>5.3561314765243402E-2</v>
      </c>
      <c r="P16" s="21">
        <v>5.81452001269629E-2</v>
      </c>
      <c r="Q16" s="21">
        <v>4.6652683156110202E-2</v>
      </c>
      <c r="R16" s="21">
        <v>3.1829781127844799E-2</v>
      </c>
      <c r="S16" s="21"/>
      <c r="T16" s="21">
        <v>5.2884823563963401E-2</v>
      </c>
      <c r="U16" s="21">
        <v>5.44834907598322E-2</v>
      </c>
      <c r="V16" s="21">
        <v>6.6600861011746795E-2</v>
      </c>
      <c r="W16" s="21">
        <v>4.4829174362621002E-2</v>
      </c>
      <c r="X16" s="21"/>
      <c r="Y16" s="21">
        <v>8.2740415926354394E-2</v>
      </c>
      <c r="Z16" s="21">
        <v>4.4519715213133797E-2</v>
      </c>
      <c r="AA16" s="21">
        <v>4.8215987716696301E-2</v>
      </c>
      <c r="AB16" s="21">
        <v>3.5709988806967401E-2</v>
      </c>
      <c r="AC16" s="21">
        <v>4.9875376867392997E-2</v>
      </c>
      <c r="AD16" s="21">
        <v>6.7857450990448695E-2</v>
      </c>
      <c r="AE16" s="21"/>
      <c r="AF16" s="21">
        <v>7.0673288545393606E-2</v>
      </c>
      <c r="AG16" s="21">
        <v>4.8991706203241302E-2</v>
      </c>
      <c r="AH16" s="21">
        <v>5.03059187463216E-2</v>
      </c>
      <c r="AI16" s="21"/>
      <c r="AJ16" s="21">
        <v>4.8708777150478E-2</v>
      </c>
      <c r="AK16" s="21">
        <v>4.6571582385496003E-2</v>
      </c>
      <c r="AL16" s="21">
        <v>6.5731102721244106E-2</v>
      </c>
      <c r="AM16" s="21"/>
      <c r="AN16" s="21">
        <v>4.7026553111871303E-2</v>
      </c>
      <c r="AO16" s="21">
        <v>5.8723769237194801E-2</v>
      </c>
      <c r="AP16" s="21">
        <v>6.2779405282564496E-2</v>
      </c>
      <c r="AQ16" s="21">
        <v>6.3899158549448401E-2</v>
      </c>
      <c r="AR16" s="21"/>
      <c r="AS16" s="21">
        <v>4.65314468787935E-2</v>
      </c>
      <c r="AT16" s="21">
        <v>5.2156837017897799E-2</v>
      </c>
    </row>
    <row r="17" spans="2:46" x14ac:dyDescent="0.5">
      <c r="B17" s="18" t="s">
        <v>95</v>
      </c>
      <c r="C17" s="22">
        <v>0.65364421468908496</v>
      </c>
      <c r="D17" s="22">
        <v>0.63815197140577795</v>
      </c>
      <c r="E17" s="22">
        <v>0.66796364256721397</v>
      </c>
      <c r="F17" s="22"/>
      <c r="G17" s="22">
        <v>0.65137315926311901</v>
      </c>
      <c r="H17" s="22">
        <v>0.66232990623995203</v>
      </c>
      <c r="I17" s="22">
        <v>0.66087309523444504</v>
      </c>
      <c r="J17" s="22">
        <v>0.57820549490804096</v>
      </c>
      <c r="K17" s="22">
        <v>0.68266713412828794</v>
      </c>
      <c r="L17" s="22">
        <v>0.65124504480773504</v>
      </c>
      <c r="M17" s="22">
        <v>0.65433084347958403</v>
      </c>
      <c r="N17" s="22">
        <v>0.72008916566591896</v>
      </c>
      <c r="O17" s="22">
        <v>0.68039444122890402</v>
      </c>
      <c r="P17" s="22">
        <v>0.60544591557211302</v>
      </c>
      <c r="Q17" s="22">
        <v>0.68204522686668601</v>
      </c>
      <c r="R17" s="22">
        <v>0.681063800557278</v>
      </c>
      <c r="S17" s="22"/>
      <c r="T17" s="22">
        <v>0.67391754962807005</v>
      </c>
      <c r="U17" s="22">
        <v>0.66112806240172095</v>
      </c>
      <c r="V17" s="22">
        <v>0.64846308030241495</v>
      </c>
      <c r="W17" s="22">
        <v>0.63093509067768805</v>
      </c>
      <c r="X17" s="22"/>
      <c r="Y17" s="22">
        <v>0.59304507058682698</v>
      </c>
      <c r="Z17" s="22">
        <v>0.65520935635823596</v>
      </c>
      <c r="AA17" s="22">
        <v>0.64570794918777497</v>
      </c>
      <c r="AB17" s="22">
        <v>0.69345128094128905</v>
      </c>
      <c r="AC17" s="22">
        <v>0.68507724047097796</v>
      </c>
      <c r="AD17" s="22">
        <v>0.64571329387529897</v>
      </c>
      <c r="AE17" s="22"/>
      <c r="AF17" s="22">
        <v>0.65014281226728299</v>
      </c>
      <c r="AG17" s="22">
        <v>0.63082008456227201</v>
      </c>
      <c r="AH17" s="22">
        <v>0.65608471631113496</v>
      </c>
      <c r="AI17" s="22"/>
      <c r="AJ17" s="22">
        <v>0.67641030419123505</v>
      </c>
      <c r="AK17" s="22">
        <v>0.66560295017570204</v>
      </c>
      <c r="AL17" s="22">
        <v>0.61976844937668896</v>
      </c>
      <c r="AM17" s="22"/>
      <c r="AN17" s="22">
        <v>0.68634938836633297</v>
      </c>
      <c r="AO17" s="22">
        <v>0.66993179386907997</v>
      </c>
      <c r="AP17" s="22">
        <v>0.688983864942598</v>
      </c>
      <c r="AQ17" s="22">
        <v>0.58344193422191704</v>
      </c>
      <c r="AR17" s="22"/>
      <c r="AS17" s="22">
        <v>0.70287039048014899</v>
      </c>
      <c r="AT17" s="22">
        <v>0.65421739991748096</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0.32001591932115903</v>
      </c>
      <c r="D9" s="17">
        <v>0.31223141038233398</v>
      </c>
      <c r="E9" s="17">
        <v>0.32549578663533701</v>
      </c>
      <c r="F9" s="17"/>
      <c r="G9" s="17">
        <v>0.36967324151893199</v>
      </c>
      <c r="H9" s="17">
        <v>0.232674041231865</v>
      </c>
      <c r="I9" s="17">
        <v>0.34752524013869801</v>
      </c>
      <c r="J9" s="17">
        <v>0.26013734257765297</v>
      </c>
      <c r="K9" s="17">
        <v>0.26415160197578302</v>
      </c>
      <c r="L9" s="17">
        <v>0.298997415933142</v>
      </c>
      <c r="M9" s="17">
        <v>0.38712987414240502</v>
      </c>
      <c r="N9" s="17">
        <v>0.29100002412454901</v>
      </c>
      <c r="O9" s="17">
        <v>0.35321340585247901</v>
      </c>
      <c r="P9" s="17">
        <v>0.330931545852648</v>
      </c>
      <c r="Q9" s="17">
        <v>0.41341734519541801</v>
      </c>
      <c r="R9" s="17">
        <v>0.31574021784403</v>
      </c>
      <c r="S9" s="17"/>
      <c r="T9" s="17">
        <v>0.28979321587957302</v>
      </c>
      <c r="U9" s="17">
        <v>0.29450202602761499</v>
      </c>
      <c r="V9" s="17">
        <v>0.33326197527635998</v>
      </c>
      <c r="W9" s="17">
        <v>0.36640761029957702</v>
      </c>
      <c r="X9" s="17"/>
      <c r="Y9" s="17">
        <v>0.322491677382856</v>
      </c>
      <c r="Z9" s="17">
        <v>0.37968736354266602</v>
      </c>
      <c r="AA9" s="17">
        <v>0.299129938361266</v>
      </c>
      <c r="AB9" s="17">
        <v>0.32429613717283401</v>
      </c>
      <c r="AC9" s="17">
        <v>0.311153288802829</v>
      </c>
      <c r="AD9" s="17">
        <v>0.28911903649352899</v>
      </c>
      <c r="AE9" s="17"/>
      <c r="AF9" s="17">
        <v>0.29280844007724399</v>
      </c>
      <c r="AG9" s="17">
        <v>0.256364364140862</v>
      </c>
      <c r="AH9" s="17">
        <v>0.33186892613771302</v>
      </c>
      <c r="AI9" s="17"/>
      <c r="AJ9" s="17">
        <v>0.33246898054060198</v>
      </c>
      <c r="AK9" s="17">
        <v>0.293349355011362</v>
      </c>
      <c r="AL9" s="17">
        <v>0.31732432099927899</v>
      </c>
      <c r="AM9" s="17"/>
      <c r="AN9" s="17">
        <v>0.34220870399547498</v>
      </c>
      <c r="AO9" s="17">
        <v>0.29564134714933399</v>
      </c>
      <c r="AP9" s="17">
        <v>0.27572613549224401</v>
      </c>
      <c r="AQ9" s="17">
        <v>0.32575565489417802</v>
      </c>
      <c r="AR9" s="17"/>
      <c r="AS9" s="17">
        <v>0.30224593701805103</v>
      </c>
      <c r="AT9" s="17">
        <v>0.30208737871802199</v>
      </c>
    </row>
    <row r="10" spans="2:46" x14ac:dyDescent="0.5">
      <c r="B10" s="18" t="s">
        <v>166</v>
      </c>
      <c r="C10" s="17">
        <v>0.35257623629610402</v>
      </c>
      <c r="D10" s="17">
        <v>0.34766879618242302</v>
      </c>
      <c r="E10" s="17">
        <v>0.358163875055793</v>
      </c>
      <c r="F10" s="17"/>
      <c r="G10" s="17">
        <v>0.32609915056622002</v>
      </c>
      <c r="H10" s="17">
        <v>0.38609042063813998</v>
      </c>
      <c r="I10" s="17">
        <v>0.31182070448042898</v>
      </c>
      <c r="J10" s="17">
        <v>0.34739932043169802</v>
      </c>
      <c r="K10" s="17">
        <v>0.44327660920335998</v>
      </c>
      <c r="L10" s="17">
        <v>0.38591565782575399</v>
      </c>
      <c r="M10" s="17">
        <v>0.27441030328215499</v>
      </c>
      <c r="N10" s="17">
        <v>0.37457411282432101</v>
      </c>
      <c r="O10" s="17">
        <v>0.34630383339804</v>
      </c>
      <c r="P10" s="17">
        <v>0.348336273650455</v>
      </c>
      <c r="Q10" s="17">
        <v>0.31483357845262699</v>
      </c>
      <c r="R10" s="17">
        <v>0.421415919795676</v>
      </c>
      <c r="S10" s="17"/>
      <c r="T10" s="17">
        <v>0.36399821005794297</v>
      </c>
      <c r="U10" s="17">
        <v>0.37511671900642102</v>
      </c>
      <c r="V10" s="17">
        <v>0.33949884731240298</v>
      </c>
      <c r="W10" s="17">
        <v>0.33121658721118202</v>
      </c>
      <c r="X10" s="17"/>
      <c r="Y10" s="17">
        <v>0.35431960859537898</v>
      </c>
      <c r="Z10" s="17">
        <v>0.342843727533239</v>
      </c>
      <c r="AA10" s="17">
        <v>0.40055929281771702</v>
      </c>
      <c r="AB10" s="17">
        <v>0.35786454743669699</v>
      </c>
      <c r="AC10" s="17">
        <v>0.35919396283595001</v>
      </c>
      <c r="AD10" s="17">
        <v>0.31153387301360702</v>
      </c>
      <c r="AE10" s="17"/>
      <c r="AF10" s="17">
        <v>0.31770143786486799</v>
      </c>
      <c r="AG10" s="17">
        <v>0.32248848951750198</v>
      </c>
      <c r="AH10" s="17">
        <v>0.36454869783231802</v>
      </c>
      <c r="AI10" s="17"/>
      <c r="AJ10" s="17">
        <v>0.37109203337647401</v>
      </c>
      <c r="AK10" s="17">
        <v>0.38264718927922498</v>
      </c>
      <c r="AL10" s="17">
        <v>0.31532145865427302</v>
      </c>
      <c r="AM10" s="17"/>
      <c r="AN10" s="17">
        <v>0.34455324484685701</v>
      </c>
      <c r="AO10" s="17">
        <v>0.33891080692682501</v>
      </c>
      <c r="AP10" s="17">
        <v>0.37633373741651399</v>
      </c>
      <c r="AQ10" s="17">
        <v>0.35854632629271499</v>
      </c>
      <c r="AR10" s="17"/>
      <c r="AS10" s="17">
        <v>0.43573163134980503</v>
      </c>
      <c r="AT10" s="17">
        <v>0.23147531910732499</v>
      </c>
    </row>
    <row r="11" spans="2:46" x14ac:dyDescent="0.5">
      <c r="B11" s="18" t="s">
        <v>89</v>
      </c>
      <c r="C11" s="17">
        <v>0.18706816909832599</v>
      </c>
      <c r="D11" s="17">
        <v>0.19204481139212801</v>
      </c>
      <c r="E11" s="17">
        <v>0.18268936990297099</v>
      </c>
      <c r="F11" s="17"/>
      <c r="G11" s="17">
        <v>0.17362718336847699</v>
      </c>
      <c r="H11" s="17">
        <v>0.24645842123601999</v>
      </c>
      <c r="I11" s="17">
        <v>0.17380887820281599</v>
      </c>
      <c r="J11" s="17">
        <v>0.225110058164567</v>
      </c>
      <c r="K11" s="17">
        <v>0.194218039765993</v>
      </c>
      <c r="L11" s="17">
        <v>0.16594443261859201</v>
      </c>
      <c r="M11" s="17">
        <v>0.16580812862441699</v>
      </c>
      <c r="N11" s="17">
        <v>0.170318032486312</v>
      </c>
      <c r="O11" s="17">
        <v>0.16378749854223801</v>
      </c>
      <c r="P11" s="17">
        <v>0.19290437470034899</v>
      </c>
      <c r="Q11" s="17">
        <v>0.18193222325066</v>
      </c>
      <c r="R11" s="17">
        <v>0.115595038633019</v>
      </c>
      <c r="S11" s="17"/>
      <c r="T11" s="17">
        <v>0.19280312209335301</v>
      </c>
      <c r="U11" s="17">
        <v>0.18525220876658499</v>
      </c>
      <c r="V11" s="17">
        <v>0.20568449447332901</v>
      </c>
      <c r="W11" s="17">
        <v>0.16791651678106501</v>
      </c>
      <c r="X11" s="17"/>
      <c r="Y11" s="17">
        <v>0.20164832857779399</v>
      </c>
      <c r="Z11" s="17">
        <v>0.169717319593473</v>
      </c>
      <c r="AA11" s="17">
        <v>0.18449949078254599</v>
      </c>
      <c r="AB11" s="17">
        <v>0.165296303549755</v>
      </c>
      <c r="AC11" s="17">
        <v>0.19694838719033</v>
      </c>
      <c r="AD11" s="17">
        <v>0.204690379374177</v>
      </c>
      <c r="AE11" s="17"/>
      <c r="AF11" s="17">
        <v>0.21559176677748801</v>
      </c>
      <c r="AG11" s="17">
        <v>0.21605769093147401</v>
      </c>
      <c r="AH11" s="17">
        <v>0.177002070716374</v>
      </c>
      <c r="AI11" s="17"/>
      <c r="AJ11" s="17">
        <v>0.16963983445582401</v>
      </c>
      <c r="AK11" s="17">
        <v>0.20058060602414199</v>
      </c>
      <c r="AL11" s="17">
        <v>0.20219028326687</v>
      </c>
      <c r="AM11" s="17"/>
      <c r="AN11" s="17">
        <v>0.17902062451225101</v>
      </c>
      <c r="AO11" s="17">
        <v>0.21916925463394499</v>
      </c>
      <c r="AP11" s="17">
        <v>0.18448794146665101</v>
      </c>
      <c r="AQ11" s="17">
        <v>0.19455077876105001</v>
      </c>
      <c r="AR11" s="17"/>
      <c r="AS11" s="17">
        <v>0.16006853684771</v>
      </c>
      <c r="AT11" s="17">
        <v>0.26749991645499699</v>
      </c>
    </row>
    <row r="12" spans="2:46" x14ac:dyDescent="0.5">
      <c r="B12" s="18" t="s">
        <v>167</v>
      </c>
      <c r="C12" s="17">
        <v>8.0327655411726206E-2</v>
      </c>
      <c r="D12" s="17">
        <v>9.4619540924605894E-2</v>
      </c>
      <c r="E12" s="17">
        <v>6.6875429450089494E-2</v>
      </c>
      <c r="F12" s="17"/>
      <c r="G12" s="17">
        <v>7.6958498394971001E-2</v>
      </c>
      <c r="H12" s="17">
        <v>7.7363888204690506E-2</v>
      </c>
      <c r="I12" s="17">
        <v>9.6291223141563201E-2</v>
      </c>
      <c r="J12" s="17">
        <v>9.0409909787033504E-2</v>
      </c>
      <c r="K12" s="17">
        <v>5.5725222830257097E-2</v>
      </c>
      <c r="L12" s="17">
        <v>8.3379960493053296E-2</v>
      </c>
      <c r="M12" s="17">
        <v>0.103257677316199</v>
      </c>
      <c r="N12" s="17">
        <v>8.21959887125467E-2</v>
      </c>
      <c r="O12" s="17">
        <v>7.1023469436886602E-2</v>
      </c>
      <c r="P12" s="17">
        <v>8.3091615374449604E-2</v>
      </c>
      <c r="Q12" s="17">
        <v>5.7690533031510803E-2</v>
      </c>
      <c r="R12" s="17">
        <v>8.4482534076112906E-2</v>
      </c>
      <c r="S12" s="17"/>
      <c r="T12" s="17">
        <v>9.95166026680427E-2</v>
      </c>
      <c r="U12" s="17">
        <v>9.3441419702388701E-2</v>
      </c>
      <c r="V12" s="17">
        <v>6.7486738320280196E-2</v>
      </c>
      <c r="W12" s="17">
        <v>5.6362991371793403E-2</v>
      </c>
      <c r="X12" s="17"/>
      <c r="Y12" s="17">
        <v>5.9033361534820403E-2</v>
      </c>
      <c r="Z12" s="17">
        <v>4.8790773809915901E-2</v>
      </c>
      <c r="AA12" s="17">
        <v>5.1249646060861603E-2</v>
      </c>
      <c r="AB12" s="17">
        <v>7.8683930747490902E-2</v>
      </c>
      <c r="AC12" s="17">
        <v>7.9838958727923098E-2</v>
      </c>
      <c r="AD12" s="17">
        <v>0.14559838939349801</v>
      </c>
      <c r="AE12" s="17"/>
      <c r="AF12" s="17">
        <v>0.12848507263276601</v>
      </c>
      <c r="AG12" s="17">
        <v>0.15587374861692099</v>
      </c>
      <c r="AH12" s="17">
        <v>6.1669041373898503E-2</v>
      </c>
      <c r="AI12" s="17"/>
      <c r="AJ12" s="17">
        <v>7.2331232558250302E-2</v>
      </c>
      <c r="AK12" s="17">
        <v>6.8444406610178296E-2</v>
      </c>
      <c r="AL12" s="17">
        <v>9.58905749460299E-2</v>
      </c>
      <c r="AM12" s="17"/>
      <c r="AN12" s="17">
        <v>8.2358796892315497E-2</v>
      </c>
      <c r="AO12" s="17">
        <v>0.111888381727987</v>
      </c>
      <c r="AP12" s="17">
        <v>0.113996295012823</v>
      </c>
      <c r="AQ12" s="17">
        <v>4.96621890465688E-2</v>
      </c>
      <c r="AR12" s="17"/>
      <c r="AS12" s="17">
        <v>5.3783441700047903E-2</v>
      </c>
      <c r="AT12" s="17">
        <v>0.116265029902892</v>
      </c>
    </row>
    <row r="13" spans="2:46" x14ac:dyDescent="0.5">
      <c r="B13" s="18" t="s">
        <v>91</v>
      </c>
      <c r="C13" s="17">
        <v>2.1134744944862699E-2</v>
      </c>
      <c r="D13" s="17">
        <v>2.6144337898379701E-2</v>
      </c>
      <c r="E13" s="17">
        <v>1.6377957243276599E-2</v>
      </c>
      <c r="F13" s="17"/>
      <c r="G13" s="17">
        <v>1.4140745327466399E-2</v>
      </c>
      <c r="H13" s="17">
        <v>2.48181918888267E-2</v>
      </c>
      <c r="I13" s="17">
        <v>2.8180565980576298E-2</v>
      </c>
      <c r="J13" s="17">
        <v>3.21968554627464E-2</v>
      </c>
      <c r="K13" s="17">
        <v>2.33122508762936E-2</v>
      </c>
      <c r="L13" s="17">
        <v>2.7740624730710099E-2</v>
      </c>
      <c r="M13" s="17">
        <v>1.58569205068246E-2</v>
      </c>
      <c r="N13" s="17">
        <v>1.6274586625992599E-2</v>
      </c>
      <c r="O13" s="17">
        <v>1.7650182476896599E-2</v>
      </c>
      <c r="P13" s="17">
        <v>2.2139170883646801E-2</v>
      </c>
      <c r="Q13" s="17">
        <v>1.5894213147181299E-2</v>
      </c>
      <c r="R13" s="17">
        <v>0</v>
      </c>
      <c r="S13" s="17"/>
      <c r="T13" s="17">
        <v>2.3813637635520302E-2</v>
      </c>
      <c r="U13" s="17">
        <v>1.6299131150653599E-2</v>
      </c>
      <c r="V13" s="17">
        <v>2.63555992494518E-2</v>
      </c>
      <c r="W13" s="17">
        <v>1.7935980558155401E-2</v>
      </c>
      <c r="X13" s="17"/>
      <c r="Y13" s="17">
        <v>1.40353463171218E-2</v>
      </c>
      <c r="Z13" s="17">
        <v>1.9094031317416001E-2</v>
      </c>
      <c r="AA13" s="17">
        <v>1.5183807061983599E-2</v>
      </c>
      <c r="AB13" s="17">
        <v>2.3973231058072499E-2</v>
      </c>
      <c r="AC13" s="17">
        <v>2.95451534310055E-2</v>
      </c>
      <c r="AD13" s="17">
        <v>2.4424682841368402E-2</v>
      </c>
      <c r="AE13" s="17"/>
      <c r="AF13" s="17">
        <v>2.2408169210413598E-2</v>
      </c>
      <c r="AG13" s="17">
        <v>2.7944632178162301E-2</v>
      </c>
      <c r="AH13" s="17">
        <v>2.0340405665729401E-2</v>
      </c>
      <c r="AI13" s="17"/>
      <c r="AJ13" s="17">
        <v>2.2308291216473E-2</v>
      </c>
      <c r="AK13" s="17">
        <v>1.5247254200991199E-2</v>
      </c>
      <c r="AL13" s="17">
        <v>2.24905527167392E-2</v>
      </c>
      <c r="AM13" s="17"/>
      <c r="AN13" s="17">
        <v>1.86845183821839E-2</v>
      </c>
      <c r="AO13" s="17">
        <v>2.2565239336699499E-2</v>
      </c>
      <c r="AP13" s="17">
        <v>3.1420600262814999E-2</v>
      </c>
      <c r="AQ13" s="17">
        <v>1.34811512426625E-2</v>
      </c>
      <c r="AR13" s="17"/>
      <c r="AS13" s="17">
        <v>1.3187242057575E-2</v>
      </c>
      <c r="AT13" s="17">
        <v>4.6590691671192098E-2</v>
      </c>
    </row>
    <row r="14" spans="2:46" x14ac:dyDescent="0.5">
      <c r="B14" s="18" t="s">
        <v>92</v>
      </c>
      <c r="C14" s="17">
        <v>3.8877274927823099E-2</v>
      </c>
      <c r="D14" s="17">
        <v>2.72911032201298E-2</v>
      </c>
      <c r="E14" s="17">
        <v>5.03975817125333E-2</v>
      </c>
      <c r="F14" s="17"/>
      <c r="G14" s="17">
        <v>3.95011808239338E-2</v>
      </c>
      <c r="H14" s="17">
        <v>3.2595036800458298E-2</v>
      </c>
      <c r="I14" s="17">
        <v>4.2373388055917602E-2</v>
      </c>
      <c r="J14" s="17">
        <v>4.4746513576302403E-2</v>
      </c>
      <c r="K14" s="17">
        <v>1.9316275348313601E-2</v>
      </c>
      <c r="L14" s="17">
        <v>3.8021908398749797E-2</v>
      </c>
      <c r="M14" s="17">
        <v>5.35370961279997E-2</v>
      </c>
      <c r="N14" s="17">
        <v>6.5637255226278904E-2</v>
      </c>
      <c r="O14" s="17">
        <v>4.8021610293459603E-2</v>
      </c>
      <c r="P14" s="17">
        <v>2.2597019538451901E-2</v>
      </c>
      <c r="Q14" s="17">
        <v>1.6232106922602799E-2</v>
      </c>
      <c r="R14" s="17">
        <v>6.2766289651161697E-2</v>
      </c>
      <c r="S14" s="17"/>
      <c r="T14" s="17">
        <v>3.0075211665568102E-2</v>
      </c>
      <c r="U14" s="17">
        <v>3.5388495346336597E-2</v>
      </c>
      <c r="V14" s="17">
        <v>2.7712345368175701E-2</v>
      </c>
      <c r="W14" s="17">
        <v>6.01603137782269E-2</v>
      </c>
      <c r="X14" s="17"/>
      <c r="Y14" s="17">
        <v>4.8471677592028098E-2</v>
      </c>
      <c r="Z14" s="17">
        <v>3.9866784203289797E-2</v>
      </c>
      <c r="AA14" s="17">
        <v>4.9377824915626201E-2</v>
      </c>
      <c r="AB14" s="17">
        <v>4.9885850035149601E-2</v>
      </c>
      <c r="AC14" s="17">
        <v>2.3320249011961901E-2</v>
      </c>
      <c r="AD14" s="17">
        <v>2.4633638883820402E-2</v>
      </c>
      <c r="AE14" s="17"/>
      <c r="AF14" s="17">
        <v>2.3005113437220101E-2</v>
      </c>
      <c r="AG14" s="17">
        <v>2.12710746150781E-2</v>
      </c>
      <c r="AH14" s="17">
        <v>4.45708582739665E-2</v>
      </c>
      <c r="AI14" s="17"/>
      <c r="AJ14" s="17">
        <v>3.2159627852377602E-2</v>
      </c>
      <c r="AK14" s="17">
        <v>3.9731188874101903E-2</v>
      </c>
      <c r="AL14" s="17">
        <v>4.67828094168092E-2</v>
      </c>
      <c r="AM14" s="17"/>
      <c r="AN14" s="17">
        <v>3.3174111370918101E-2</v>
      </c>
      <c r="AO14" s="17">
        <v>1.1824970225210099E-2</v>
      </c>
      <c r="AP14" s="17">
        <v>1.80352903489517E-2</v>
      </c>
      <c r="AQ14" s="17">
        <v>5.8003899762825599E-2</v>
      </c>
      <c r="AR14" s="17"/>
      <c r="AS14" s="17">
        <v>3.49832110268114E-2</v>
      </c>
      <c r="AT14" s="17">
        <v>3.6081664145570902E-2</v>
      </c>
    </row>
    <row r="15" spans="2:46" x14ac:dyDescent="0.5">
      <c r="B15" s="18" t="s">
        <v>93</v>
      </c>
      <c r="C15" s="21">
        <v>0.67259215561726204</v>
      </c>
      <c r="D15" s="21">
        <v>0.65990020656475701</v>
      </c>
      <c r="E15" s="21">
        <v>0.68365966169113002</v>
      </c>
      <c r="F15" s="21"/>
      <c r="G15" s="21">
        <v>0.69577239208515196</v>
      </c>
      <c r="H15" s="21">
        <v>0.618764461870005</v>
      </c>
      <c r="I15" s="21">
        <v>0.65934594461912699</v>
      </c>
      <c r="J15" s="21">
        <v>0.60753666300935105</v>
      </c>
      <c r="K15" s="21">
        <v>0.70742821117914301</v>
      </c>
      <c r="L15" s="21">
        <v>0.68491307375889499</v>
      </c>
      <c r="M15" s="21">
        <v>0.66154017742455995</v>
      </c>
      <c r="N15" s="21">
        <v>0.66557413694887002</v>
      </c>
      <c r="O15" s="21">
        <v>0.69951723925051901</v>
      </c>
      <c r="P15" s="21">
        <v>0.679267819503103</v>
      </c>
      <c r="Q15" s="21">
        <v>0.728250923648045</v>
      </c>
      <c r="R15" s="21">
        <v>0.737156137639706</v>
      </c>
      <c r="S15" s="21"/>
      <c r="T15" s="21">
        <v>0.65379142593751605</v>
      </c>
      <c r="U15" s="21">
        <v>0.66961874503403596</v>
      </c>
      <c r="V15" s="21">
        <v>0.67276082258876302</v>
      </c>
      <c r="W15" s="21">
        <v>0.69762419751075899</v>
      </c>
      <c r="X15" s="21"/>
      <c r="Y15" s="21">
        <v>0.67681128597823503</v>
      </c>
      <c r="Z15" s="21">
        <v>0.72253109107590496</v>
      </c>
      <c r="AA15" s="21">
        <v>0.69968923117898296</v>
      </c>
      <c r="AB15" s="21">
        <v>0.68216068460953205</v>
      </c>
      <c r="AC15" s="21">
        <v>0.67034725163877895</v>
      </c>
      <c r="AD15" s="21">
        <v>0.60065290950713601</v>
      </c>
      <c r="AE15" s="21"/>
      <c r="AF15" s="21">
        <v>0.61050987794211198</v>
      </c>
      <c r="AG15" s="21">
        <v>0.57885285365836403</v>
      </c>
      <c r="AH15" s="21">
        <v>0.69641762397003104</v>
      </c>
      <c r="AI15" s="21"/>
      <c r="AJ15" s="21">
        <v>0.70356101391707504</v>
      </c>
      <c r="AK15" s="21">
        <v>0.67599654429058698</v>
      </c>
      <c r="AL15" s="21">
        <v>0.63264577965355095</v>
      </c>
      <c r="AM15" s="21"/>
      <c r="AN15" s="21">
        <v>0.68676194884233199</v>
      </c>
      <c r="AO15" s="21">
        <v>0.63455215407615895</v>
      </c>
      <c r="AP15" s="21">
        <v>0.652059872908758</v>
      </c>
      <c r="AQ15" s="21">
        <v>0.684301981186893</v>
      </c>
      <c r="AR15" s="21"/>
      <c r="AS15" s="21">
        <v>0.737977568367856</v>
      </c>
      <c r="AT15" s="21">
        <v>0.53356269782534704</v>
      </c>
    </row>
    <row r="16" spans="2:46" x14ac:dyDescent="0.5">
      <c r="B16" s="18" t="s">
        <v>94</v>
      </c>
      <c r="C16" s="21">
        <v>0.101462400356589</v>
      </c>
      <c r="D16" s="21">
        <v>0.120763878822986</v>
      </c>
      <c r="E16" s="21">
        <v>8.3253386693366002E-2</v>
      </c>
      <c r="F16" s="21"/>
      <c r="G16" s="21">
        <v>9.1099243722437301E-2</v>
      </c>
      <c r="H16" s="21">
        <v>0.10218208009351699</v>
      </c>
      <c r="I16" s="21">
        <v>0.12447178912213901</v>
      </c>
      <c r="J16" s="21">
        <v>0.12260676524977999</v>
      </c>
      <c r="K16" s="21">
        <v>7.9037473706550704E-2</v>
      </c>
      <c r="L16" s="21">
        <v>0.111120585223763</v>
      </c>
      <c r="M16" s="21">
        <v>0.119114597823023</v>
      </c>
      <c r="N16" s="21">
        <v>9.8470575338539298E-2</v>
      </c>
      <c r="O16" s="21">
        <v>8.8673651913783194E-2</v>
      </c>
      <c r="P16" s="21">
        <v>0.105230786258096</v>
      </c>
      <c r="Q16" s="21">
        <v>7.3584746178692095E-2</v>
      </c>
      <c r="R16" s="21">
        <v>8.4482534076112906E-2</v>
      </c>
      <c r="S16" s="21"/>
      <c r="T16" s="21">
        <v>0.123330240303563</v>
      </c>
      <c r="U16" s="21">
        <v>0.109740550853042</v>
      </c>
      <c r="V16" s="21">
        <v>9.3842337569731996E-2</v>
      </c>
      <c r="W16" s="21">
        <v>7.4298971929948804E-2</v>
      </c>
      <c r="X16" s="21"/>
      <c r="Y16" s="21">
        <v>7.3068707851942194E-2</v>
      </c>
      <c r="Z16" s="21">
        <v>6.7884805127331901E-2</v>
      </c>
      <c r="AA16" s="21">
        <v>6.6433453122845196E-2</v>
      </c>
      <c r="AB16" s="21">
        <v>0.102657161805563</v>
      </c>
      <c r="AC16" s="21">
        <v>0.109384112158929</v>
      </c>
      <c r="AD16" s="21">
        <v>0.17002307223486601</v>
      </c>
      <c r="AE16" s="21"/>
      <c r="AF16" s="21">
        <v>0.15089324184318001</v>
      </c>
      <c r="AG16" s="21">
        <v>0.183818380795083</v>
      </c>
      <c r="AH16" s="21">
        <v>8.2009447039627897E-2</v>
      </c>
      <c r="AI16" s="21"/>
      <c r="AJ16" s="21">
        <v>9.4639523774723303E-2</v>
      </c>
      <c r="AK16" s="21">
        <v>8.3691660811169494E-2</v>
      </c>
      <c r="AL16" s="21">
        <v>0.118381127662769</v>
      </c>
      <c r="AM16" s="21"/>
      <c r="AN16" s="21">
        <v>0.101043315274499</v>
      </c>
      <c r="AO16" s="21">
        <v>0.134453621064687</v>
      </c>
      <c r="AP16" s="21">
        <v>0.145416895275638</v>
      </c>
      <c r="AQ16" s="21">
        <v>6.3143340289231298E-2</v>
      </c>
      <c r="AR16" s="21"/>
      <c r="AS16" s="21">
        <v>6.6970683757622898E-2</v>
      </c>
      <c r="AT16" s="21">
        <v>0.16285572157408401</v>
      </c>
    </row>
    <row r="17" spans="2:46" x14ac:dyDescent="0.5">
      <c r="B17" s="18" t="s">
        <v>95</v>
      </c>
      <c r="C17" s="22">
        <v>0.571129755260673</v>
      </c>
      <c r="D17" s="22">
        <v>0.539136327741771</v>
      </c>
      <c r="E17" s="22">
        <v>0.600406274997764</v>
      </c>
      <c r="F17" s="22"/>
      <c r="G17" s="22">
        <v>0.60467314836271502</v>
      </c>
      <c r="H17" s="22">
        <v>0.51658238177648796</v>
      </c>
      <c r="I17" s="22">
        <v>0.53487415549698802</v>
      </c>
      <c r="J17" s="22">
        <v>0.48492989775957102</v>
      </c>
      <c r="K17" s="22">
        <v>0.628390737472592</v>
      </c>
      <c r="L17" s="22">
        <v>0.57379248853513198</v>
      </c>
      <c r="M17" s="22">
        <v>0.54242557960153703</v>
      </c>
      <c r="N17" s="22">
        <v>0.56710356161033104</v>
      </c>
      <c r="O17" s="22">
        <v>0.61084358733673605</v>
      </c>
      <c r="P17" s="22">
        <v>0.57403703324500699</v>
      </c>
      <c r="Q17" s="22">
        <v>0.65466617746935296</v>
      </c>
      <c r="R17" s="22">
        <v>0.65267360356359305</v>
      </c>
      <c r="S17" s="22"/>
      <c r="T17" s="22">
        <v>0.53046118563395295</v>
      </c>
      <c r="U17" s="22">
        <v>0.55987819418099305</v>
      </c>
      <c r="V17" s="22">
        <v>0.57891848501903098</v>
      </c>
      <c r="W17" s="22">
        <v>0.62332522558081005</v>
      </c>
      <c r="X17" s="22"/>
      <c r="Y17" s="22">
        <v>0.60374257812629295</v>
      </c>
      <c r="Z17" s="22">
        <v>0.65464628594857299</v>
      </c>
      <c r="AA17" s="22">
        <v>0.63325577805613797</v>
      </c>
      <c r="AB17" s="22">
        <v>0.579503522803968</v>
      </c>
      <c r="AC17" s="22">
        <v>0.56096313947985099</v>
      </c>
      <c r="AD17" s="22">
        <v>0.43062983727227</v>
      </c>
      <c r="AE17" s="22"/>
      <c r="AF17" s="22">
        <v>0.459616636098932</v>
      </c>
      <c r="AG17" s="22">
        <v>0.39503447286328103</v>
      </c>
      <c r="AH17" s="22">
        <v>0.61440817693040295</v>
      </c>
      <c r="AI17" s="22"/>
      <c r="AJ17" s="22">
        <v>0.60892149014235197</v>
      </c>
      <c r="AK17" s="22">
        <v>0.59230488347941701</v>
      </c>
      <c r="AL17" s="22">
        <v>0.51426465199078197</v>
      </c>
      <c r="AM17" s="22"/>
      <c r="AN17" s="22">
        <v>0.58571863356783205</v>
      </c>
      <c r="AO17" s="22">
        <v>0.500098533011472</v>
      </c>
      <c r="AP17" s="22">
        <v>0.50664297763312005</v>
      </c>
      <c r="AQ17" s="22">
        <v>0.62115864089766204</v>
      </c>
      <c r="AR17" s="22"/>
      <c r="AS17" s="22">
        <v>0.67100688461023295</v>
      </c>
      <c r="AT17" s="22">
        <v>0.37070697625126298</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43" x14ac:dyDescent="0.5">
      <c r="B9" s="18" t="s">
        <v>174</v>
      </c>
      <c r="C9" s="17">
        <v>0.400255591095387</v>
      </c>
      <c r="D9" s="17">
        <v>0.41599395138330097</v>
      </c>
      <c r="E9" s="17">
        <v>0.38398759008168398</v>
      </c>
      <c r="F9" s="17"/>
      <c r="G9" s="17">
        <v>0.35732511583870702</v>
      </c>
      <c r="H9" s="17">
        <v>0.415130296810165</v>
      </c>
      <c r="I9" s="17">
        <v>0.42032911447303001</v>
      </c>
      <c r="J9" s="17">
        <v>0.39044242660398998</v>
      </c>
      <c r="K9" s="17">
        <v>0.34182113927188701</v>
      </c>
      <c r="L9" s="17">
        <v>0.374845924256691</v>
      </c>
      <c r="M9" s="17">
        <v>0.43314870231105501</v>
      </c>
      <c r="N9" s="17">
        <v>0.41423781615141197</v>
      </c>
      <c r="O9" s="17">
        <v>0.46283954830857199</v>
      </c>
      <c r="P9" s="17">
        <v>0.37870867542410802</v>
      </c>
      <c r="Q9" s="17">
        <v>0.46453182016378503</v>
      </c>
      <c r="R9" s="17">
        <v>0.34534047183467398</v>
      </c>
      <c r="S9" s="17"/>
      <c r="T9" s="17">
        <v>0.44658973393224599</v>
      </c>
      <c r="U9" s="17">
        <v>0.409204517827991</v>
      </c>
      <c r="V9" s="17">
        <v>0.38234137348077601</v>
      </c>
      <c r="W9" s="17">
        <v>0.35630793154863399</v>
      </c>
      <c r="X9" s="17"/>
      <c r="Y9" s="17">
        <v>0.260229177692193</v>
      </c>
      <c r="Z9" s="17">
        <v>0.27244014634507302</v>
      </c>
      <c r="AA9" s="17">
        <v>0.334005023523473</v>
      </c>
      <c r="AB9" s="17">
        <v>0.42530938662718498</v>
      </c>
      <c r="AC9" s="17">
        <v>0.46940444131778303</v>
      </c>
      <c r="AD9" s="17">
        <v>0.58499537942583602</v>
      </c>
      <c r="AE9" s="17"/>
      <c r="AF9" s="17">
        <v>0.575243486004964</v>
      </c>
      <c r="AG9" s="17">
        <v>0.430782153887943</v>
      </c>
      <c r="AH9" s="17">
        <v>0.34771480858875597</v>
      </c>
      <c r="AI9" s="17"/>
      <c r="AJ9" s="17">
        <v>0.37283087327486603</v>
      </c>
      <c r="AK9" s="17">
        <v>0.36896124608105002</v>
      </c>
      <c r="AL9" s="17">
        <v>0.449118277622854</v>
      </c>
      <c r="AM9" s="17"/>
      <c r="AN9" s="17">
        <v>0.45013232286036298</v>
      </c>
      <c r="AO9" s="17">
        <v>0.37654971343298699</v>
      </c>
      <c r="AP9" s="17">
        <v>0.52519045297814504</v>
      </c>
      <c r="AQ9" s="17">
        <v>0.245552192240102</v>
      </c>
      <c r="AR9" s="17"/>
      <c r="AS9" s="17">
        <v>0.49333137256466097</v>
      </c>
      <c r="AT9" s="17">
        <v>0.52558133359958104</v>
      </c>
    </row>
    <row r="10" spans="2:46" ht="57.35" x14ac:dyDescent="0.5">
      <c r="B10" s="18" t="s">
        <v>175</v>
      </c>
      <c r="C10" s="17">
        <v>0.32943376844654398</v>
      </c>
      <c r="D10" s="17">
        <v>0.31513684899976102</v>
      </c>
      <c r="E10" s="17">
        <v>0.343997950430314</v>
      </c>
      <c r="F10" s="17"/>
      <c r="G10" s="17">
        <v>0.353838005510135</v>
      </c>
      <c r="H10" s="17">
        <v>0.329162820083508</v>
      </c>
      <c r="I10" s="17">
        <v>0.34694361467969498</v>
      </c>
      <c r="J10" s="17">
        <v>0.31201465710132398</v>
      </c>
      <c r="K10" s="17">
        <v>0.34843573431691599</v>
      </c>
      <c r="L10" s="17">
        <v>0.370622898493291</v>
      </c>
      <c r="M10" s="17">
        <v>0.29518701648089302</v>
      </c>
      <c r="N10" s="17">
        <v>0.26787743720100798</v>
      </c>
      <c r="O10" s="17">
        <v>0.332854742855549</v>
      </c>
      <c r="P10" s="17">
        <v>0.32083253372889198</v>
      </c>
      <c r="Q10" s="17">
        <v>0.26581655497669099</v>
      </c>
      <c r="R10" s="17">
        <v>0.34767066065431101</v>
      </c>
      <c r="S10" s="17"/>
      <c r="T10" s="17">
        <v>0.363847168707715</v>
      </c>
      <c r="U10" s="17">
        <v>0.336466389698656</v>
      </c>
      <c r="V10" s="17">
        <v>0.324525100759955</v>
      </c>
      <c r="W10" s="17">
        <v>0.29044062231342999</v>
      </c>
      <c r="X10" s="17"/>
      <c r="Y10" s="17">
        <v>0.41396612894012202</v>
      </c>
      <c r="Z10" s="17">
        <v>0.44356962076498901</v>
      </c>
      <c r="AA10" s="17">
        <v>0.39544800431959598</v>
      </c>
      <c r="AB10" s="17">
        <v>0.30504819482738799</v>
      </c>
      <c r="AC10" s="17">
        <v>0.26665869272052101</v>
      </c>
      <c r="AD10" s="17">
        <v>0.188123803797315</v>
      </c>
      <c r="AE10" s="17"/>
      <c r="AF10" s="17">
        <v>0.194130098173668</v>
      </c>
      <c r="AG10" s="17">
        <v>0.28447258273597298</v>
      </c>
      <c r="AH10" s="17">
        <v>0.37139488321096698</v>
      </c>
      <c r="AI10" s="17"/>
      <c r="AJ10" s="17">
        <v>0.394075762276479</v>
      </c>
      <c r="AK10" s="17">
        <v>0.34528698908974398</v>
      </c>
      <c r="AL10" s="17">
        <v>0.24188086533354899</v>
      </c>
      <c r="AM10" s="17"/>
      <c r="AN10" s="17">
        <v>0.34348016292288702</v>
      </c>
      <c r="AO10" s="17">
        <v>0.330089202288957</v>
      </c>
      <c r="AP10" s="17">
        <v>0.33651063379882101</v>
      </c>
      <c r="AQ10" s="17">
        <v>0.31654250536728801</v>
      </c>
      <c r="AR10" s="17"/>
      <c r="AS10" s="17">
        <v>0.32035882239094698</v>
      </c>
      <c r="AT10" s="17">
        <v>0.25217188156147202</v>
      </c>
    </row>
    <row r="11" spans="2:46" ht="57.35" x14ac:dyDescent="0.5">
      <c r="B11" s="18" t="s">
        <v>176</v>
      </c>
      <c r="C11" s="17">
        <v>0.133903784978119</v>
      </c>
      <c r="D11" s="17">
        <v>0.14331718764253101</v>
      </c>
      <c r="E11" s="17">
        <v>0.125522272768989</v>
      </c>
      <c r="F11" s="17"/>
      <c r="G11" s="17">
        <v>0.15972440874392099</v>
      </c>
      <c r="H11" s="17">
        <v>0.13435336279288401</v>
      </c>
      <c r="I11" s="17">
        <v>8.2174187094193399E-2</v>
      </c>
      <c r="J11" s="17">
        <v>0.11570944223483701</v>
      </c>
      <c r="K11" s="17">
        <v>0.18010381371037901</v>
      </c>
      <c r="L11" s="17">
        <v>0.124074751986873</v>
      </c>
      <c r="M11" s="17">
        <v>0.14899561238474901</v>
      </c>
      <c r="N11" s="17">
        <v>0.13087384842802</v>
      </c>
      <c r="O11" s="17">
        <v>0.110413903419355</v>
      </c>
      <c r="P11" s="17">
        <v>0.149923915235358</v>
      </c>
      <c r="Q11" s="17">
        <v>0.14087125742974899</v>
      </c>
      <c r="R11" s="17">
        <v>0.115851603298523</v>
      </c>
      <c r="S11" s="17"/>
      <c r="T11" s="17">
        <v>9.4988107033747493E-2</v>
      </c>
      <c r="U11" s="17">
        <v>0.12755937157594199</v>
      </c>
      <c r="V11" s="17">
        <v>0.162538811082274</v>
      </c>
      <c r="W11" s="17">
        <v>0.156276364242735</v>
      </c>
      <c r="X11" s="17"/>
      <c r="Y11" s="17">
        <v>0.18253374815572901</v>
      </c>
      <c r="Z11" s="17">
        <v>0.16060907934107199</v>
      </c>
      <c r="AA11" s="17">
        <v>0.15127787830189901</v>
      </c>
      <c r="AB11" s="17">
        <v>0.11695119871099301</v>
      </c>
      <c r="AC11" s="17">
        <v>0.13828878194783001</v>
      </c>
      <c r="AD11" s="17">
        <v>7.6432214840423396E-2</v>
      </c>
      <c r="AE11" s="17"/>
      <c r="AF11" s="17">
        <v>8.1070102513197101E-2</v>
      </c>
      <c r="AG11" s="17">
        <v>0.178687667958214</v>
      </c>
      <c r="AH11" s="17">
        <v>0.14639016488840101</v>
      </c>
      <c r="AI11" s="17"/>
      <c r="AJ11" s="17">
        <v>0.13313731537465201</v>
      </c>
      <c r="AK11" s="17">
        <v>0.14055558596902601</v>
      </c>
      <c r="AL11" s="17">
        <v>0.13167970130676099</v>
      </c>
      <c r="AM11" s="17"/>
      <c r="AN11" s="17">
        <v>0.111855107214015</v>
      </c>
      <c r="AO11" s="17">
        <v>0.15474809188192201</v>
      </c>
      <c r="AP11" s="17">
        <v>8.4005431786188106E-2</v>
      </c>
      <c r="AQ11" s="17">
        <v>0.202920092144978</v>
      </c>
      <c r="AR11" s="17"/>
      <c r="AS11" s="17">
        <v>0.11006594677949701</v>
      </c>
      <c r="AT11" s="17">
        <v>0.108008520855974</v>
      </c>
    </row>
    <row r="12" spans="2:46" ht="43" x14ac:dyDescent="0.5">
      <c r="B12" s="18" t="s">
        <v>177</v>
      </c>
      <c r="C12" s="17">
        <v>5.5389908686135303E-2</v>
      </c>
      <c r="D12" s="17">
        <v>6.0256866160068603E-2</v>
      </c>
      <c r="E12" s="17">
        <v>5.0974632234362702E-2</v>
      </c>
      <c r="F12" s="17"/>
      <c r="G12" s="17">
        <v>5.58008617272766E-2</v>
      </c>
      <c r="H12" s="17">
        <v>5.0391761983098797E-2</v>
      </c>
      <c r="I12" s="17">
        <v>5.6522426898795303E-2</v>
      </c>
      <c r="J12" s="17">
        <v>8.85656230036031E-2</v>
      </c>
      <c r="K12" s="17">
        <v>7.1998587942091102E-2</v>
      </c>
      <c r="L12" s="17">
        <v>5.1978490364418303E-2</v>
      </c>
      <c r="M12" s="17">
        <v>4.8848857726850103E-2</v>
      </c>
      <c r="N12" s="17">
        <v>6.5331485038513007E-2</v>
      </c>
      <c r="O12" s="17">
        <v>3.6325678173332397E-2</v>
      </c>
      <c r="P12" s="17">
        <v>6.0449426772327501E-2</v>
      </c>
      <c r="Q12" s="17">
        <v>3.8331450316077299E-2</v>
      </c>
      <c r="R12" s="17">
        <v>3.1498101475013703E-2</v>
      </c>
      <c r="S12" s="17"/>
      <c r="T12" s="17">
        <v>5.1170814139895202E-2</v>
      </c>
      <c r="U12" s="17">
        <v>5.2109848912178097E-2</v>
      </c>
      <c r="V12" s="17">
        <v>4.9222338871816103E-2</v>
      </c>
      <c r="W12" s="17">
        <v>7.0022536695630896E-2</v>
      </c>
      <c r="X12" s="17"/>
      <c r="Y12" s="17">
        <v>5.5986925294779499E-2</v>
      </c>
      <c r="Z12" s="17">
        <v>5.1026072498083302E-2</v>
      </c>
      <c r="AA12" s="17">
        <v>3.5607334778008398E-2</v>
      </c>
      <c r="AB12" s="17">
        <v>5.2262513873074699E-2</v>
      </c>
      <c r="AC12" s="17">
        <v>4.34987998158015E-2</v>
      </c>
      <c r="AD12" s="17">
        <v>8.5192694218494194E-2</v>
      </c>
      <c r="AE12" s="17"/>
      <c r="AF12" s="17">
        <v>7.8851575378536903E-2</v>
      </c>
      <c r="AG12" s="17">
        <v>4.2251458915256203E-2</v>
      </c>
      <c r="AH12" s="17">
        <v>4.9423079061683299E-2</v>
      </c>
      <c r="AI12" s="17"/>
      <c r="AJ12" s="17">
        <v>4.0450142469368199E-2</v>
      </c>
      <c r="AK12" s="17">
        <v>6.06039761979172E-2</v>
      </c>
      <c r="AL12" s="17">
        <v>7.1390407652015805E-2</v>
      </c>
      <c r="AM12" s="17"/>
      <c r="AN12" s="17">
        <v>3.86002098907548E-2</v>
      </c>
      <c r="AO12" s="17">
        <v>9.1580997503940997E-2</v>
      </c>
      <c r="AP12" s="17">
        <v>3.4207879131862698E-2</v>
      </c>
      <c r="AQ12" s="17">
        <v>9.0237808741971196E-2</v>
      </c>
      <c r="AR12" s="17"/>
      <c r="AS12" s="17">
        <v>5.59166176525797E-2</v>
      </c>
      <c r="AT12" s="17">
        <v>2.6197973448705801E-2</v>
      </c>
    </row>
    <row r="13" spans="2:46" x14ac:dyDescent="0.5">
      <c r="B13" s="18" t="s">
        <v>73</v>
      </c>
      <c r="C13" s="19">
        <v>8.10169467938152E-2</v>
      </c>
      <c r="D13" s="19">
        <v>6.5295145814338998E-2</v>
      </c>
      <c r="E13" s="19">
        <v>9.5517554484650505E-2</v>
      </c>
      <c r="F13" s="19"/>
      <c r="G13" s="19">
        <v>7.3311608179961393E-2</v>
      </c>
      <c r="H13" s="19">
        <v>7.0961758330344196E-2</v>
      </c>
      <c r="I13" s="19">
        <v>9.4030656854286798E-2</v>
      </c>
      <c r="J13" s="19">
        <v>9.3267851056246701E-2</v>
      </c>
      <c r="K13" s="19">
        <v>5.7640724758726503E-2</v>
      </c>
      <c r="L13" s="19">
        <v>7.8477934898727494E-2</v>
      </c>
      <c r="M13" s="19">
        <v>7.3819811096452498E-2</v>
      </c>
      <c r="N13" s="19">
        <v>0.121679413181047</v>
      </c>
      <c r="O13" s="19">
        <v>5.7566127243191802E-2</v>
      </c>
      <c r="P13" s="19">
        <v>9.0085448839314394E-2</v>
      </c>
      <c r="Q13" s="19">
        <v>9.0448917113697194E-2</v>
      </c>
      <c r="R13" s="19">
        <v>0.159639162737479</v>
      </c>
      <c r="S13" s="19"/>
      <c r="T13" s="19">
        <v>4.3404176186396297E-2</v>
      </c>
      <c r="U13" s="19">
        <v>7.4659871985231704E-2</v>
      </c>
      <c r="V13" s="19">
        <v>8.1372375805179198E-2</v>
      </c>
      <c r="W13" s="19">
        <v>0.126952545199571</v>
      </c>
      <c r="X13" s="19"/>
      <c r="Y13" s="19">
        <v>8.72840199171762E-2</v>
      </c>
      <c r="Z13" s="19">
        <v>7.2355081050782699E-2</v>
      </c>
      <c r="AA13" s="19">
        <v>8.3661759077024098E-2</v>
      </c>
      <c r="AB13" s="19">
        <v>0.10042870596136</v>
      </c>
      <c r="AC13" s="19">
        <v>8.2149284198064595E-2</v>
      </c>
      <c r="AD13" s="19">
        <v>6.5255907717931799E-2</v>
      </c>
      <c r="AE13" s="19"/>
      <c r="AF13" s="19">
        <v>7.0704737929633499E-2</v>
      </c>
      <c r="AG13" s="19">
        <v>6.3806136502613006E-2</v>
      </c>
      <c r="AH13" s="19">
        <v>8.5077064250192999E-2</v>
      </c>
      <c r="AI13" s="19"/>
      <c r="AJ13" s="19">
        <v>5.9505906604634499E-2</v>
      </c>
      <c r="AK13" s="19">
        <v>8.4592202662263596E-2</v>
      </c>
      <c r="AL13" s="19">
        <v>0.105930748084821</v>
      </c>
      <c r="AM13" s="19"/>
      <c r="AN13" s="19">
        <v>5.5932197111979297E-2</v>
      </c>
      <c r="AO13" s="19">
        <v>4.7031994892193701E-2</v>
      </c>
      <c r="AP13" s="19">
        <v>2.0085602304982301E-2</v>
      </c>
      <c r="AQ13" s="19">
        <v>0.14474740150566101</v>
      </c>
      <c r="AR13" s="19"/>
      <c r="AS13" s="19">
        <v>2.0327240612315198E-2</v>
      </c>
      <c r="AT13" s="19">
        <v>8.8040290534266999E-2</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T19"/>
  <sheetViews>
    <sheetView showGridLines="0" workbookViewId="0">
      <pane xSplit="2" topLeftCell="C1" activePane="topRight" state="frozen"/>
      <selection pane="topRight" activeCell="B19" sqref="B19"/>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179</v>
      </c>
      <c r="C9" s="17">
        <v>0.60237644169195304</v>
      </c>
      <c r="D9" s="17">
        <v>0.60252925238793098</v>
      </c>
      <c r="E9" s="17">
        <v>0.60312796658670298</v>
      </c>
      <c r="F9" s="17"/>
      <c r="G9" s="17">
        <v>0.63554118345658706</v>
      </c>
      <c r="H9" s="17">
        <v>0.60089911251081796</v>
      </c>
      <c r="I9" s="17">
        <v>0.60035220570390402</v>
      </c>
      <c r="J9" s="17">
        <v>0.56842718761716304</v>
      </c>
      <c r="K9" s="17">
        <v>0.580602317389454</v>
      </c>
      <c r="L9" s="17">
        <v>0.60450586744002099</v>
      </c>
      <c r="M9" s="17">
        <v>0.59774535613164503</v>
      </c>
      <c r="N9" s="17">
        <v>0.53420412874126999</v>
      </c>
      <c r="O9" s="17">
        <v>0.615047786560177</v>
      </c>
      <c r="P9" s="17">
        <v>0.57621725646678601</v>
      </c>
      <c r="Q9" s="17">
        <v>0.64391594235641902</v>
      </c>
      <c r="R9" s="17">
        <v>0.66821454892925602</v>
      </c>
      <c r="S9" s="17"/>
      <c r="T9" s="17">
        <v>0.624206531640906</v>
      </c>
      <c r="U9" s="17">
        <v>0.60367254331916298</v>
      </c>
      <c r="V9" s="17">
        <v>0.572378313796708</v>
      </c>
      <c r="W9" s="17">
        <v>0.60936062577301597</v>
      </c>
      <c r="X9" s="17"/>
      <c r="Y9" s="17">
        <v>0.59408381123410503</v>
      </c>
      <c r="Z9" s="17">
        <v>0.644680708986613</v>
      </c>
      <c r="AA9" s="17">
        <v>0.63965686880670802</v>
      </c>
      <c r="AB9" s="17">
        <v>0.63038983692359596</v>
      </c>
      <c r="AC9" s="17">
        <v>0.57892828437537502</v>
      </c>
      <c r="AD9" s="17">
        <v>0.53530789737842399</v>
      </c>
      <c r="AE9" s="17"/>
      <c r="AF9" s="17">
        <v>0.54160153250085297</v>
      </c>
      <c r="AG9" s="17">
        <v>0.56386611262396202</v>
      </c>
      <c r="AH9" s="17">
        <v>0.62238961825254802</v>
      </c>
      <c r="AI9" s="17"/>
      <c r="AJ9" s="17">
        <v>0.63085651525541198</v>
      </c>
      <c r="AK9" s="17">
        <v>0.60749675172869699</v>
      </c>
      <c r="AL9" s="17">
        <v>0.56482244435324103</v>
      </c>
      <c r="AM9" s="17"/>
      <c r="AN9" s="17">
        <v>0.64126110251595003</v>
      </c>
      <c r="AO9" s="17">
        <v>0.55439378237122405</v>
      </c>
      <c r="AP9" s="17">
        <v>0.59267833276974602</v>
      </c>
      <c r="AQ9" s="17">
        <v>0.56153059858727195</v>
      </c>
      <c r="AR9" s="17"/>
      <c r="AS9" s="17">
        <v>0.67645557575906401</v>
      </c>
      <c r="AT9" s="17">
        <v>0.63030133882254902</v>
      </c>
    </row>
    <row r="10" spans="2:46" x14ac:dyDescent="0.5">
      <c r="B10" s="18" t="s">
        <v>180</v>
      </c>
      <c r="C10" s="17">
        <v>0.49629712043702101</v>
      </c>
      <c r="D10" s="17">
        <v>0.51093948668336198</v>
      </c>
      <c r="E10" s="17">
        <v>0.48081876962984599</v>
      </c>
      <c r="F10" s="17"/>
      <c r="G10" s="17">
        <v>0.53729101767778498</v>
      </c>
      <c r="H10" s="17">
        <v>0.45089882920881003</v>
      </c>
      <c r="I10" s="17">
        <v>0.52299107902075603</v>
      </c>
      <c r="J10" s="17">
        <v>0.524550884141324</v>
      </c>
      <c r="K10" s="17">
        <v>0.44196214899726699</v>
      </c>
      <c r="L10" s="17">
        <v>0.53044391102786004</v>
      </c>
      <c r="M10" s="17">
        <v>0.47345998520838101</v>
      </c>
      <c r="N10" s="17">
        <v>0.42951052944177598</v>
      </c>
      <c r="O10" s="17">
        <v>0.53841140507388197</v>
      </c>
      <c r="P10" s="17">
        <v>0.46333560070055702</v>
      </c>
      <c r="Q10" s="17">
        <v>0.513329939254352</v>
      </c>
      <c r="R10" s="17">
        <v>0.429005534047742</v>
      </c>
      <c r="S10" s="17"/>
      <c r="T10" s="17">
        <v>0.55348390667577596</v>
      </c>
      <c r="U10" s="17">
        <v>0.51037339861950404</v>
      </c>
      <c r="V10" s="17">
        <v>0.48812838252609903</v>
      </c>
      <c r="W10" s="17">
        <v>0.43539262931177802</v>
      </c>
      <c r="X10" s="17"/>
      <c r="Y10" s="17">
        <v>0.441584788798005</v>
      </c>
      <c r="Z10" s="17">
        <v>0.561920190438296</v>
      </c>
      <c r="AA10" s="17">
        <v>0.52365657335640303</v>
      </c>
      <c r="AB10" s="17">
        <v>0.52201099538338303</v>
      </c>
      <c r="AC10" s="17">
        <v>0.45548422665985899</v>
      </c>
      <c r="AD10" s="17">
        <v>0.46281552183093699</v>
      </c>
      <c r="AE10" s="17"/>
      <c r="AF10" s="17">
        <v>0.47052519435234202</v>
      </c>
      <c r="AG10" s="17">
        <v>0.41081443237160098</v>
      </c>
      <c r="AH10" s="17">
        <v>0.50909699272088904</v>
      </c>
      <c r="AI10" s="17"/>
      <c r="AJ10" s="17">
        <v>0.55530136830815602</v>
      </c>
      <c r="AK10" s="17">
        <v>0.47978342466468998</v>
      </c>
      <c r="AL10" s="17">
        <v>0.43157519371772202</v>
      </c>
      <c r="AM10" s="17"/>
      <c r="AN10" s="17">
        <v>0.55228719251098202</v>
      </c>
      <c r="AO10" s="17">
        <v>0.43650829103934202</v>
      </c>
      <c r="AP10" s="17">
        <v>0.56365265894592698</v>
      </c>
      <c r="AQ10" s="17">
        <v>0.39184539573330601</v>
      </c>
      <c r="AR10" s="17"/>
      <c r="AS10" s="17">
        <v>0.535553375286137</v>
      </c>
      <c r="AT10" s="17">
        <v>0.45773063647433199</v>
      </c>
    </row>
    <row r="11" spans="2:46" ht="28.7" x14ac:dyDescent="0.5">
      <c r="B11" s="18" t="s">
        <v>181</v>
      </c>
      <c r="C11" s="17">
        <v>0.35994410785084402</v>
      </c>
      <c r="D11" s="17">
        <v>0.37761264990981402</v>
      </c>
      <c r="E11" s="17">
        <v>0.343340163132347</v>
      </c>
      <c r="F11" s="17"/>
      <c r="G11" s="17">
        <v>0.35819055231385399</v>
      </c>
      <c r="H11" s="17">
        <v>0.38725329360335098</v>
      </c>
      <c r="I11" s="17">
        <v>0.36466338608390603</v>
      </c>
      <c r="J11" s="17">
        <v>0.31940926784027901</v>
      </c>
      <c r="K11" s="17">
        <v>0.35076399318319701</v>
      </c>
      <c r="L11" s="17">
        <v>0.34118087082453502</v>
      </c>
      <c r="M11" s="17">
        <v>0.40442704197650597</v>
      </c>
      <c r="N11" s="17">
        <v>0.391305504995825</v>
      </c>
      <c r="O11" s="17">
        <v>0.32445588755656402</v>
      </c>
      <c r="P11" s="17">
        <v>0.38701965692757501</v>
      </c>
      <c r="Q11" s="17">
        <v>0.378740504269234</v>
      </c>
      <c r="R11" s="17">
        <v>0.295992322553845</v>
      </c>
      <c r="S11" s="17"/>
      <c r="T11" s="17">
        <v>0.407645984766624</v>
      </c>
      <c r="U11" s="17">
        <v>0.37760516825426299</v>
      </c>
      <c r="V11" s="17">
        <v>0.36651106091027302</v>
      </c>
      <c r="W11" s="17">
        <v>0.27948749226150499</v>
      </c>
      <c r="X11" s="17"/>
      <c r="Y11" s="17">
        <v>0.30715891064945899</v>
      </c>
      <c r="Z11" s="17">
        <v>0.314116873501667</v>
      </c>
      <c r="AA11" s="17">
        <v>0.35444791857240199</v>
      </c>
      <c r="AB11" s="17">
        <v>0.37606460538349401</v>
      </c>
      <c r="AC11" s="17">
        <v>0.42850929357177803</v>
      </c>
      <c r="AD11" s="17">
        <v>0.38147891410578399</v>
      </c>
      <c r="AE11" s="17"/>
      <c r="AF11" s="17">
        <v>0.39682207332334701</v>
      </c>
      <c r="AG11" s="17">
        <v>0.39173663417510601</v>
      </c>
      <c r="AH11" s="17">
        <v>0.34727473207527898</v>
      </c>
      <c r="AI11" s="17"/>
      <c r="AJ11" s="17">
        <v>0.38593797187603801</v>
      </c>
      <c r="AK11" s="17">
        <v>0.32287764488297599</v>
      </c>
      <c r="AL11" s="17">
        <v>0.34580043345336298</v>
      </c>
      <c r="AM11" s="17"/>
      <c r="AN11" s="17">
        <v>0.36406343507146399</v>
      </c>
      <c r="AO11" s="17">
        <v>0.408333550440791</v>
      </c>
      <c r="AP11" s="17">
        <v>0.47155255747098201</v>
      </c>
      <c r="AQ11" s="17">
        <v>0.295607720170182</v>
      </c>
      <c r="AR11" s="17"/>
      <c r="AS11" s="17">
        <v>0.41326631744063602</v>
      </c>
      <c r="AT11" s="17">
        <v>0.42202563371979002</v>
      </c>
    </row>
    <row r="12" spans="2:46" ht="43" x14ac:dyDescent="0.5">
      <c r="B12" s="18" t="s">
        <v>182</v>
      </c>
      <c r="C12" s="17">
        <v>0.35722869515783301</v>
      </c>
      <c r="D12" s="17">
        <v>0.35559013074587797</v>
      </c>
      <c r="E12" s="17">
        <v>0.35823880311546802</v>
      </c>
      <c r="F12" s="17"/>
      <c r="G12" s="17">
        <v>0.37132559857685699</v>
      </c>
      <c r="H12" s="17">
        <v>0.39374196996351501</v>
      </c>
      <c r="I12" s="17">
        <v>0.36311566930851702</v>
      </c>
      <c r="J12" s="17">
        <v>0.33589734356316903</v>
      </c>
      <c r="K12" s="17">
        <v>0.35386623121886801</v>
      </c>
      <c r="L12" s="17">
        <v>0.401276250249267</v>
      </c>
      <c r="M12" s="17">
        <v>0.322497323185645</v>
      </c>
      <c r="N12" s="17">
        <v>0.34416324305817603</v>
      </c>
      <c r="O12" s="17">
        <v>0.341718161972276</v>
      </c>
      <c r="P12" s="17">
        <v>0.32437908356311401</v>
      </c>
      <c r="Q12" s="17">
        <v>0.32920936819065899</v>
      </c>
      <c r="R12" s="17">
        <v>0.36590952950102501</v>
      </c>
      <c r="S12" s="17"/>
      <c r="T12" s="17">
        <v>0.38966425895114198</v>
      </c>
      <c r="U12" s="17">
        <v>0.35025646046367898</v>
      </c>
      <c r="V12" s="17">
        <v>0.33991775951004199</v>
      </c>
      <c r="W12" s="17">
        <v>0.35155933398031902</v>
      </c>
      <c r="X12" s="17"/>
      <c r="Y12" s="17">
        <v>0.34314754374546402</v>
      </c>
      <c r="Z12" s="17">
        <v>0.37116592883974697</v>
      </c>
      <c r="AA12" s="17">
        <v>0.33681567683054298</v>
      </c>
      <c r="AB12" s="17">
        <v>0.33964490106305401</v>
      </c>
      <c r="AC12" s="17">
        <v>0.392463340984325</v>
      </c>
      <c r="AD12" s="17">
        <v>0.36337539310873701</v>
      </c>
      <c r="AE12" s="17"/>
      <c r="AF12" s="17">
        <v>0.39254358578464499</v>
      </c>
      <c r="AG12" s="17">
        <v>0.31124977475862298</v>
      </c>
      <c r="AH12" s="17">
        <v>0.349863044094751</v>
      </c>
      <c r="AI12" s="17"/>
      <c r="AJ12" s="17">
        <v>0.36799585294785903</v>
      </c>
      <c r="AK12" s="17">
        <v>0.32049456850781199</v>
      </c>
      <c r="AL12" s="17">
        <v>0.361682378805608</v>
      </c>
      <c r="AM12" s="17"/>
      <c r="AN12" s="17">
        <v>0.367145501128056</v>
      </c>
      <c r="AO12" s="17">
        <v>0.31246933909569502</v>
      </c>
      <c r="AP12" s="17">
        <v>0.46879897259702102</v>
      </c>
      <c r="AQ12" s="17">
        <v>0.30130775930770198</v>
      </c>
      <c r="AR12" s="17"/>
      <c r="AS12" s="17">
        <v>0.379301701230574</v>
      </c>
      <c r="AT12" s="17">
        <v>0.37226452406521199</v>
      </c>
    </row>
    <row r="13" spans="2:46" x14ac:dyDescent="0.5">
      <c r="B13" s="18" t="s">
        <v>183</v>
      </c>
      <c r="C13" s="17">
        <v>9.2587144285440903E-3</v>
      </c>
      <c r="D13" s="17">
        <v>1.0459737808643401E-2</v>
      </c>
      <c r="E13" s="17">
        <v>8.1338608284168504E-3</v>
      </c>
      <c r="F13" s="17"/>
      <c r="G13" s="17">
        <v>1.31436974765034E-2</v>
      </c>
      <c r="H13" s="17">
        <v>1.03201448016925E-2</v>
      </c>
      <c r="I13" s="17">
        <v>4.2189835878740497E-3</v>
      </c>
      <c r="J13" s="17">
        <v>2.22966532239256E-2</v>
      </c>
      <c r="K13" s="17">
        <v>2.4929884101702E-2</v>
      </c>
      <c r="L13" s="17">
        <v>3.7174399426872398E-3</v>
      </c>
      <c r="M13" s="17">
        <v>0</v>
      </c>
      <c r="N13" s="17">
        <v>1.73923298826116E-2</v>
      </c>
      <c r="O13" s="17">
        <v>9.0906086071929799E-3</v>
      </c>
      <c r="P13" s="17">
        <v>0</v>
      </c>
      <c r="Q13" s="17">
        <v>0</v>
      </c>
      <c r="R13" s="17">
        <v>0</v>
      </c>
      <c r="S13" s="17"/>
      <c r="T13" s="17">
        <v>5.1182513087578698E-3</v>
      </c>
      <c r="U13" s="17">
        <v>1.28177603913356E-2</v>
      </c>
      <c r="V13" s="17">
        <v>4.5234182536706196E-3</v>
      </c>
      <c r="W13" s="17">
        <v>1.43734970253898E-2</v>
      </c>
      <c r="X13" s="17"/>
      <c r="Y13" s="17">
        <v>2.07712513080415E-2</v>
      </c>
      <c r="Z13" s="17">
        <v>1.30542159117911E-2</v>
      </c>
      <c r="AA13" s="17">
        <v>1.3793182845985401E-2</v>
      </c>
      <c r="AB13" s="17">
        <v>3.9686340892120999E-3</v>
      </c>
      <c r="AC13" s="17">
        <v>2.46485039059266E-3</v>
      </c>
      <c r="AD13" s="17">
        <v>3.1620979494383799E-3</v>
      </c>
      <c r="AE13" s="17"/>
      <c r="AF13" s="17">
        <v>3.0910158883835099E-3</v>
      </c>
      <c r="AG13" s="17">
        <v>7.2037874009461596E-3</v>
      </c>
      <c r="AH13" s="17">
        <v>1.11741450411542E-2</v>
      </c>
      <c r="AI13" s="17"/>
      <c r="AJ13" s="17">
        <v>6.1323621064750004E-3</v>
      </c>
      <c r="AK13" s="17">
        <v>1.9271518350733902E-2</v>
      </c>
      <c r="AL13" s="17">
        <v>8.2806521187150095E-3</v>
      </c>
      <c r="AM13" s="17"/>
      <c r="AN13" s="17">
        <v>4.0699981706013603E-3</v>
      </c>
      <c r="AO13" s="17">
        <v>3.6623829647657101E-3</v>
      </c>
      <c r="AP13" s="17">
        <v>9.3744235077726796E-3</v>
      </c>
      <c r="AQ13" s="17">
        <v>1.5245084437771599E-2</v>
      </c>
      <c r="AR13" s="17"/>
      <c r="AS13" s="17">
        <v>1.3333467650102E-2</v>
      </c>
      <c r="AT13" s="17">
        <v>1.26392719633204E-2</v>
      </c>
    </row>
    <row r="14" spans="2:46" x14ac:dyDescent="0.5">
      <c r="B14" s="18" t="s">
        <v>184</v>
      </c>
      <c r="C14" s="19">
        <v>9.3395121661480798E-2</v>
      </c>
      <c r="D14" s="19">
        <v>7.4963571329823606E-2</v>
      </c>
      <c r="E14" s="19">
        <v>0.110084441174715</v>
      </c>
      <c r="F14" s="19"/>
      <c r="G14" s="19">
        <v>7.1818530252262106E-2</v>
      </c>
      <c r="H14" s="19">
        <v>9.9413660277957699E-2</v>
      </c>
      <c r="I14" s="19">
        <v>0.108809404362843</v>
      </c>
      <c r="J14" s="19">
        <v>9.8202465659058505E-2</v>
      </c>
      <c r="K14" s="19">
        <v>6.96337073607355E-2</v>
      </c>
      <c r="L14" s="19">
        <v>7.8534174443567403E-2</v>
      </c>
      <c r="M14" s="19">
        <v>9.95657346007746E-2</v>
      </c>
      <c r="N14" s="19">
        <v>0.120758074507231</v>
      </c>
      <c r="O14" s="19">
        <v>7.4954457804555993E-2</v>
      </c>
      <c r="P14" s="19">
        <v>0.13154534886181601</v>
      </c>
      <c r="Q14" s="19">
        <v>8.3551899981271993E-2</v>
      </c>
      <c r="R14" s="19">
        <v>0.13050476833091301</v>
      </c>
      <c r="S14" s="19"/>
      <c r="T14" s="19">
        <v>6.3039767430744104E-2</v>
      </c>
      <c r="U14" s="19">
        <v>0.103072250030548</v>
      </c>
      <c r="V14" s="19">
        <v>9.04661160631587E-2</v>
      </c>
      <c r="W14" s="19">
        <v>0.117183229836835</v>
      </c>
      <c r="X14" s="19"/>
      <c r="Y14" s="19">
        <v>0.10439940203183599</v>
      </c>
      <c r="Z14" s="19">
        <v>8.2174214495553705E-2</v>
      </c>
      <c r="AA14" s="19">
        <v>9.47739963600749E-2</v>
      </c>
      <c r="AB14" s="19">
        <v>8.8742904634794798E-2</v>
      </c>
      <c r="AC14" s="19">
        <v>8.7760076000037504E-2</v>
      </c>
      <c r="AD14" s="19">
        <v>0.10139167829102801</v>
      </c>
      <c r="AE14" s="19"/>
      <c r="AF14" s="19">
        <v>0.101311580653891</v>
      </c>
      <c r="AG14" s="19">
        <v>8.7873593566472896E-2</v>
      </c>
      <c r="AH14" s="19">
        <v>9.1445500263851301E-2</v>
      </c>
      <c r="AI14" s="19"/>
      <c r="AJ14" s="19">
        <v>6.2234641959561E-2</v>
      </c>
      <c r="AK14" s="19">
        <v>0.105044786125413</v>
      </c>
      <c r="AL14" s="19">
        <v>0.12616257154069199</v>
      </c>
      <c r="AM14" s="19"/>
      <c r="AN14" s="19">
        <v>7.37669333654737E-2</v>
      </c>
      <c r="AO14" s="19">
        <v>5.2061623870781101E-2</v>
      </c>
      <c r="AP14" s="19">
        <v>4.9101265910763602E-2</v>
      </c>
      <c r="AQ14" s="19">
        <v>0.15147005828249099</v>
      </c>
      <c r="AR14" s="19"/>
      <c r="AS14" s="19">
        <v>4.6884280449120602E-2</v>
      </c>
      <c r="AT14" s="19">
        <v>0.101883641518377</v>
      </c>
    </row>
    <row r="15" spans="2:46" x14ac:dyDescent="0.5">
      <c r="B15" s="16"/>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43" x14ac:dyDescent="0.5">
      <c r="B9" s="18" t="s">
        <v>186</v>
      </c>
      <c r="C9" s="17">
        <v>0.40670034128069399</v>
      </c>
      <c r="D9" s="17">
        <v>0.39260537344678798</v>
      </c>
      <c r="E9" s="17">
        <v>0.42015162889010899</v>
      </c>
      <c r="F9" s="17"/>
      <c r="G9" s="17">
        <v>0.38194698166922197</v>
      </c>
      <c r="H9" s="17">
        <v>0.38243983529396702</v>
      </c>
      <c r="I9" s="17">
        <v>0.401458529441306</v>
      </c>
      <c r="J9" s="17">
        <v>0.36109930129495799</v>
      </c>
      <c r="K9" s="17">
        <v>0.38684439137830501</v>
      </c>
      <c r="L9" s="17">
        <v>0.38965709768450801</v>
      </c>
      <c r="M9" s="17">
        <v>0.427968094031485</v>
      </c>
      <c r="N9" s="17">
        <v>0.35813510242222801</v>
      </c>
      <c r="O9" s="17">
        <v>0.43860364308809102</v>
      </c>
      <c r="P9" s="17">
        <v>0.44594735651948902</v>
      </c>
      <c r="Q9" s="17">
        <v>0.507055498001729</v>
      </c>
      <c r="R9" s="17">
        <v>0.48173852700901199</v>
      </c>
      <c r="S9" s="17"/>
      <c r="T9" s="17">
        <v>0.367197012123474</v>
      </c>
      <c r="U9" s="17">
        <v>0.402012149797143</v>
      </c>
      <c r="V9" s="17">
        <v>0.43139239920021499</v>
      </c>
      <c r="W9" s="17">
        <v>0.43466290232696098</v>
      </c>
      <c r="X9" s="17"/>
      <c r="Y9" s="17">
        <v>0.41784928055026699</v>
      </c>
      <c r="Z9" s="17">
        <v>0.438514139648294</v>
      </c>
      <c r="AA9" s="17">
        <v>0.44988599583588701</v>
      </c>
      <c r="AB9" s="17">
        <v>0.40020348604763101</v>
      </c>
      <c r="AC9" s="17">
        <v>0.38098910960681898</v>
      </c>
      <c r="AD9" s="17">
        <v>0.36062867580501301</v>
      </c>
      <c r="AE9" s="17"/>
      <c r="AF9" s="17">
        <v>0.37618770348917402</v>
      </c>
      <c r="AG9" s="17">
        <v>0.28656631323597398</v>
      </c>
      <c r="AH9" s="17">
        <v>0.42304201756198301</v>
      </c>
      <c r="AI9" s="17"/>
      <c r="AJ9" s="17">
        <v>0.43435112122351399</v>
      </c>
      <c r="AK9" s="17">
        <v>0.36614418253300401</v>
      </c>
      <c r="AL9" s="17">
        <v>0.39182680658156099</v>
      </c>
      <c r="AM9" s="17"/>
      <c r="AN9" s="17">
        <v>0.44213786001798</v>
      </c>
      <c r="AO9" s="17">
        <v>0.36989994024774803</v>
      </c>
      <c r="AP9" s="17">
        <v>0.35705061282792799</v>
      </c>
      <c r="AQ9" s="17">
        <v>0.398991173551134</v>
      </c>
      <c r="AR9" s="17"/>
      <c r="AS9" s="17">
        <v>0.40739327428919803</v>
      </c>
      <c r="AT9" s="17">
        <v>0.35429184307648298</v>
      </c>
    </row>
    <row r="10" spans="2:46" ht="57.35" x14ac:dyDescent="0.5">
      <c r="B10" s="18" t="s">
        <v>187</v>
      </c>
      <c r="C10" s="17">
        <v>0.34481767691201798</v>
      </c>
      <c r="D10" s="17">
        <v>0.36155468405521901</v>
      </c>
      <c r="E10" s="17">
        <v>0.32988260833785699</v>
      </c>
      <c r="F10" s="17"/>
      <c r="G10" s="17">
        <v>0.34499234917241001</v>
      </c>
      <c r="H10" s="17">
        <v>0.37588717727850501</v>
      </c>
      <c r="I10" s="17">
        <v>0.31869459287399898</v>
      </c>
      <c r="J10" s="17">
        <v>0.35633199313791503</v>
      </c>
      <c r="K10" s="17">
        <v>0.36459668414394802</v>
      </c>
      <c r="L10" s="17">
        <v>0.38537387562731501</v>
      </c>
      <c r="M10" s="17">
        <v>0.32518899103896998</v>
      </c>
      <c r="N10" s="17">
        <v>0.314250350349771</v>
      </c>
      <c r="O10" s="17">
        <v>0.33410035836785601</v>
      </c>
      <c r="P10" s="17">
        <v>0.34012839076851198</v>
      </c>
      <c r="Q10" s="17">
        <v>0.27531849982223899</v>
      </c>
      <c r="R10" s="17">
        <v>0.339396130264005</v>
      </c>
      <c r="S10" s="17"/>
      <c r="T10" s="17">
        <v>0.41872788834298103</v>
      </c>
      <c r="U10" s="17">
        <v>0.34946578836134001</v>
      </c>
      <c r="V10" s="17">
        <v>0.31904103932210998</v>
      </c>
      <c r="W10" s="17">
        <v>0.28289514251040698</v>
      </c>
      <c r="X10" s="17"/>
      <c r="Y10" s="17">
        <v>0.26581752586777102</v>
      </c>
      <c r="Z10" s="17">
        <v>0.33363443114672803</v>
      </c>
      <c r="AA10" s="17">
        <v>0.325425138674446</v>
      </c>
      <c r="AB10" s="17">
        <v>0.346538380024704</v>
      </c>
      <c r="AC10" s="17">
        <v>0.33573239960828499</v>
      </c>
      <c r="AD10" s="17">
        <v>0.42695484428418101</v>
      </c>
      <c r="AE10" s="17"/>
      <c r="AF10" s="17">
        <v>0.40218116713977098</v>
      </c>
      <c r="AG10" s="17">
        <v>0.41817245299018402</v>
      </c>
      <c r="AH10" s="17">
        <v>0.32363238344593198</v>
      </c>
      <c r="AI10" s="17"/>
      <c r="AJ10" s="17">
        <v>0.34588629038130297</v>
      </c>
      <c r="AK10" s="17">
        <v>0.33427686415151397</v>
      </c>
      <c r="AL10" s="17">
        <v>0.34852272337589901</v>
      </c>
      <c r="AM10" s="17"/>
      <c r="AN10" s="17">
        <v>0.35920223952730901</v>
      </c>
      <c r="AO10" s="17">
        <v>0.37125572374118498</v>
      </c>
      <c r="AP10" s="17">
        <v>0.43859439233873698</v>
      </c>
      <c r="AQ10" s="17">
        <v>0.26678578845801898</v>
      </c>
      <c r="AR10" s="17"/>
      <c r="AS10" s="17">
        <v>0.41223534656885902</v>
      </c>
      <c r="AT10" s="17">
        <v>0.39350672423540101</v>
      </c>
    </row>
    <row r="11" spans="2:46" ht="43" x14ac:dyDescent="0.5">
      <c r="B11" s="18" t="s">
        <v>188</v>
      </c>
      <c r="C11" s="17">
        <v>0.133706410413302</v>
      </c>
      <c r="D11" s="17">
        <v>0.14081773492869701</v>
      </c>
      <c r="E11" s="17">
        <v>0.12691636029254399</v>
      </c>
      <c r="F11" s="17"/>
      <c r="G11" s="17">
        <v>0.14978248249558199</v>
      </c>
      <c r="H11" s="17">
        <v>0.13298521270144301</v>
      </c>
      <c r="I11" s="17">
        <v>0.15675688446751601</v>
      </c>
      <c r="J11" s="17">
        <v>0.15758895287005401</v>
      </c>
      <c r="K11" s="17">
        <v>0.14566609268035999</v>
      </c>
      <c r="L11" s="17">
        <v>0.123618271862242</v>
      </c>
      <c r="M11" s="17">
        <v>0.13573699988676499</v>
      </c>
      <c r="N11" s="17">
        <v>0.156395947225097</v>
      </c>
      <c r="O11" s="17">
        <v>0.112892707081998</v>
      </c>
      <c r="P11" s="17">
        <v>0.102517051432905</v>
      </c>
      <c r="Q11" s="17">
        <v>0.12916191790439299</v>
      </c>
      <c r="R11" s="17">
        <v>7.2545622304001606E-2</v>
      </c>
      <c r="S11" s="17"/>
      <c r="T11" s="17">
        <v>0.13611880660516901</v>
      </c>
      <c r="U11" s="17">
        <v>0.13547861590069399</v>
      </c>
      <c r="V11" s="17">
        <v>0.1267778971763</v>
      </c>
      <c r="W11" s="17">
        <v>0.13335381813604999</v>
      </c>
      <c r="X11" s="17"/>
      <c r="Y11" s="17">
        <v>0.152275613301774</v>
      </c>
      <c r="Z11" s="17">
        <v>0.122290635974403</v>
      </c>
      <c r="AA11" s="17">
        <v>0.116146144210813</v>
      </c>
      <c r="AB11" s="17">
        <v>0.13969293954287701</v>
      </c>
      <c r="AC11" s="17">
        <v>0.157011069470644</v>
      </c>
      <c r="AD11" s="17">
        <v>0.12451150795703</v>
      </c>
      <c r="AE11" s="17"/>
      <c r="AF11" s="17">
        <v>0.137203319237406</v>
      </c>
      <c r="AG11" s="17">
        <v>0.202247169208186</v>
      </c>
      <c r="AH11" s="17">
        <v>0.12840814934330999</v>
      </c>
      <c r="AI11" s="17"/>
      <c r="AJ11" s="17">
        <v>0.13330689348771299</v>
      </c>
      <c r="AK11" s="17">
        <v>0.13232415642182399</v>
      </c>
      <c r="AL11" s="17">
        <v>0.13486005796692299</v>
      </c>
      <c r="AM11" s="17"/>
      <c r="AN11" s="17">
        <v>0.115579399262139</v>
      </c>
      <c r="AO11" s="17">
        <v>0.165070194030597</v>
      </c>
      <c r="AP11" s="17">
        <v>0.143303564437952</v>
      </c>
      <c r="AQ11" s="17">
        <v>0.15095900009507299</v>
      </c>
      <c r="AR11" s="17"/>
      <c r="AS11" s="17">
        <v>0.11272721651287</v>
      </c>
      <c r="AT11" s="17">
        <v>0.15697359531531699</v>
      </c>
    </row>
    <row r="12" spans="2:46" ht="57.35" x14ac:dyDescent="0.5">
      <c r="B12" s="18" t="s">
        <v>189</v>
      </c>
      <c r="C12" s="17">
        <v>1.48611477885588E-2</v>
      </c>
      <c r="D12" s="17">
        <v>1.9510426210085401E-2</v>
      </c>
      <c r="E12" s="17">
        <v>9.7901049870341202E-3</v>
      </c>
      <c r="F12" s="17"/>
      <c r="G12" s="17">
        <v>2.5775960384097501E-2</v>
      </c>
      <c r="H12" s="17">
        <v>1.54063990706055E-2</v>
      </c>
      <c r="I12" s="17">
        <v>0</v>
      </c>
      <c r="J12" s="17">
        <v>1.41800321326909E-2</v>
      </c>
      <c r="K12" s="17">
        <v>9.6181108209307808E-3</v>
      </c>
      <c r="L12" s="17">
        <v>1.5840567961173599E-2</v>
      </c>
      <c r="M12" s="17">
        <v>1.3206169383257801E-2</v>
      </c>
      <c r="N12" s="17">
        <v>1.8020381992847698E-2</v>
      </c>
      <c r="O12" s="17">
        <v>1.83989982575186E-2</v>
      </c>
      <c r="P12" s="17">
        <v>7.2961405300823396E-3</v>
      </c>
      <c r="Q12" s="17">
        <v>1.5624288266770399E-2</v>
      </c>
      <c r="R12" s="17">
        <v>2.1134684584313501E-2</v>
      </c>
      <c r="S12" s="17"/>
      <c r="T12" s="17">
        <v>1.1258595703432E-2</v>
      </c>
      <c r="U12" s="17">
        <v>1.1314294319106801E-2</v>
      </c>
      <c r="V12" s="17">
        <v>2.65781764166102E-2</v>
      </c>
      <c r="W12" s="17">
        <v>1.2472589303346E-2</v>
      </c>
      <c r="X12" s="17"/>
      <c r="Y12" s="17">
        <v>4.0081757380697997E-2</v>
      </c>
      <c r="Z12" s="17">
        <v>2.2442170490924299E-2</v>
      </c>
      <c r="AA12" s="17">
        <v>9.2188973713250907E-3</v>
      </c>
      <c r="AB12" s="17">
        <v>7.6145604937042904E-3</v>
      </c>
      <c r="AC12" s="17">
        <v>1.37644408765595E-2</v>
      </c>
      <c r="AD12" s="17">
        <v>3.1231511838239199E-3</v>
      </c>
      <c r="AE12" s="17"/>
      <c r="AF12" s="17">
        <v>3.0301024129149E-3</v>
      </c>
      <c r="AG12" s="17">
        <v>2.85005052259148E-2</v>
      </c>
      <c r="AH12" s="17">
        <v>1.7431401274550899E-2</v>
      </c>
      <c r="AI12" s="17"/>
      <c r="AJ12" s="17">
        <v>1.22543805367092E-2</v>
      </c>
      <c r="AK12" s="17">
        <v>3.1152111940447098E-2</v>
      </c>
      <c r="AL12" s="17">
        <v>1.0316983660676101E-2</v>
      </c>
      <c r="AM12" s="17"/>
      <c r="AN12" s="17">
        <v>1.44710296746275E-2</v>
      </c>
      <c r="AO12" s="17">
        <v>1.09022730210533E-2</v>
      </c>
      <c r="AP12" s="17">
        <v>2.3031517870428998E-3</v>
      </c>
      <c r="AQ12" s="17">
        <v>2.0617567165633101E-2</v>
      </c>
      <c r="AR12" s="17"/>
      <c r="AS12" s="17">
        <v>1.37364529001496E-2</v>
      </c>
      <c r="AT12" s="17">
        <v>6.0791035506988804E-3</v>
      </c>
    </row>
    <row r="13" spans="2:46" ht="43" x14ac:dyDescent="0.5">
      <c r="B13" s="18" t="s">
        <v>190</v>
      </c>
      <c r="C13" s="17">
        <v>2.4325543674843599E-2</v>
      </c>
      <c r="D13" s="17">
        <v>2.9268523189056799E-2</v>
      </c>
      <c r="E13" s="17">
        <v>1.9652533246191501E-2</v>
      </c>
      <c r="F13" s="17"/>
      <c r="G13" s="17">
        <v>2.2525116536115199E-2</v>
      </c>
      <c r="H13" s="17">
        <v>2.5359004746582599E-2</v>
      </c>
      <c r="I13" s="17">
        <v>1.69586053098062E-2</v>
      </c>
      <c r="J13" s="17">
        <v>3.6522627404330203E-2</v>
      </c>
      <c r="K13" s="17">
        <v>4.4071797620512297E-2</v>
      </c>
      <c r="L13" s="17">
        <v>1.7902398460963101E-2</v>
      </c>
      <c r="M13" s="17">
        <v>2.46004498461386E-2</v>
      </c>
      <c r="N13" s="17">
        <v>3.2392531515834599E-2</v>
      </c>
      <c r="O13" s="17">
        <v>2.3565169869301399E-2</v>
      </c>
      <c r="P13" s="17">
        <v>1.83294335579311E-2</v>
      </c>
      <c r="Q13" s="17">
        <v>7.8650189281725992E-3</v>
      </c>
      <c r="R13" s="17">
        <v>2.12074200797575E-2</v>
      </c>
      <c r="S13" s="17"/>
      <c r="T13" s="17">
        <v>1.80871789231405E-2</v>
      </c>
      <c r="U13" s="17">
        <v>2.5733294166306101E-2</v>
      </c>
      <c r="V13" s="17">
        <v>3.08364317768146E-2</v>
      </c>
      <c r="W13" s="17">
        <v>2.44229549209127E-2</v>
      </c>
      <c r="X13" s="17"/>
      <c r="Y13" s="17">
        <v>3.4014562273919899E-2</v>
      </c>
      <c r="Z13" s="17">
        <v>1.5237968901687601E-2</v>
      </c>
      <c r="AA13" s="17">
        <v>2.49759440207253E-2</v>
      </c>
      <c r="AB13" s="17">
        <v>2.3165041913556499E-2</v>
      </c>
      <c r="AC13" s="17">
        <v>2.7528765608476599E-2</v>
      </c>
      <c r="AD13" s="17">
        <v>2.3573064246119099E-2</v>
      </c>
      <c r="AE13" s="17"/>
      <c r="AF13" s="17">
        <v>2.2921067704300899E-2</v>
      </c>
      <c r="AG13" s="17">
        <v>1.42944890342654E-2</v>
      </c>
      <c r="AH13" s="17">
        <v>2.5359249673978401E-2</v>
      </c>
      <c r="AI13" s="17"/>
      <c r="AJ13" s="17">
        <v>2.0200886214688501E-2</v>
      </c>
      <c r="AK13" s="17">
        <v>2.6512389118669499E-2</v>
      </c>
      <c r="AL13" s="17">
        <v>2.8386624437133402E-2</v>
      </c>
      <c r="AM13" s="17"/>
      <c r="AN13" s="17">
        <v>1.5585942372682401E-2</v>
      </c>
      <c r="AO13" s="17">
        <v>2.82856426501716E-2</v>
      </c>
      <c r="AP13" s="17">
        <v>1.9467401762144301E-2</v>
      </c>
      <c r="AQ13" s="17">
        <v>4.0043516319232801E-2</v>
      </c>
      <c r="AR13" s="17"/>
      <c r="AS13" s="17">
        <v>2.6902375630528899E-2</v>
      </c>
      <c r="AT13" s="17">
        <v>1.43743805296491E-2</v>
      </c>
    </row>
    <row r="14" spans="2:46" x14ac:dyDescent="0.5">
      <c r="B14" s="18" t="s">
        <v>73</v>
      </c>
      <c r="C14" s="19">
        <v>7.5588879930584496E-2</v>
      </c>
      <c r="D14" s="19">
        <v>5.6243258170153299E-2</v>
      </c>
      <c r="E14" s="19">
        <v>9.3606764246264601E-2</v>
      </c>
      <c r="F14" s="19"/>
      <c r="G14" s="19">
        <v>7.49771097425731E-2</v>
      </c>
      <c r="H14" s="19">
        <v>6.79223709088978E-2</v>
      </c>
      <c r="I14" s="19">
        <v>0.106131387907373</v>
      </c>
      <c r="J14" s="19">
        <v>7.4277093160051905E-2</v>
      </c>
      <c r="K14" s="19">
        <v>4.9202923355945297E-2</v>
      </c>
      <c r="L14" s="19">
        <v>6.76077884037979E-2</v>
      </c>
      <c r="M14" s="19">
        <v>7.3299295813383805E-2</v>
      </c>
      <c r="N14" s="19">
        <v>0.12080568649422201</v>
      </c>
      <c r="O14" s="19">
        <v>7.2439123335234001E-2</v>
      </c>
      <c r="P14" s="19">
        <v>8.5781627191081206E-2</v>
      </c>
      <c r="Q14" s="19">
        <v>6.4974777076696202E-2</v>
      </c>
      <c r="R14" s="19">
        <v>6.3977615758910103E-2</v>
      </c>
      <c r="S14" s="19"/>
      <c r="T14" s="19">
        <v>4.8610518301803199E-2</v>
      </c>
      <c r="U14" s="19">
        <v>7.5995857455409099E-2</v>
      </c>
      <c r="V14" s="19">
        <v>6.5374056107950093E-2</v>
      </c>
      <c r="W14" s="19">
        <v>0.11219259280232299</v>
      </c>
      <c r="X14" s="19"/>
      <c r="Y14" s="19">
        <v>8.9961260625569597E-2</v>
      </c>
      <c r="Z14" s="19">
        <v>6.7880653837963406E-2</v>
      </c>
      <c r="AA14" s="19">
        <v>7.4347879886803997E-2</v>
      </c>
      <c r="AB14" s="19">
        <v>8.2785591977527398E-2</v>
      </c>
      <c r="AC14" s="19">
        <v>8.4974214829215494E-2</v>
      </c>
      <c r="AD14" s="19">
        <v>6.1208756523833001E-2</v>
      </c>
      <c r="AE14" s="19"/>
      <c r="AF14" s="19">
        <v>5.8476640016432803E-2</v>
      </c>
      <c r="AG14" s="19">
        <v>5.0219070305475698E-2</v>
      </c>
      <c r="AH14" s="19">
        <v>8.2126798700245002E-2</v>
      </c>
      <c r="AI14" s="19"/>
      <c r="AJ14" s="19">
        <v>5.4000428156073199E-2</v>
      </c>
      <c r="AK14" s="19">
        <v>0.109590295834542</v>
      </c>
      <c r="AL14" s="19">
        <v>8.6086803977807005E-2</v>
      </c>
      <c r="AM14" s="19"/>
      <c r="AN14" s="19">
        <v>5.3023529145260997E-2</v>
      </c>
      <c r="AO14" s="19">
        <v>5.4586226309245103E-2</v>
      </c>
      <c r="AP14" s="19">
        <v>3.92808768461963E-2</v>
      </c>
      <c r="AQ14" s="19">
        <v>0.122602954410908</v>
      </c>
      <c r="AR14" s="19"/>
      <c r="AS14" s="19">
        <v>2.7005334098394299E-2</v>
      </c>
      <c r="AT14" s="19">
        <v>7.4774353292450496E-2</v>
      </c>
    </row>
    <row r="15" spans="2:46" x14ac:dyDescent="0.5">
      <c r="B15" s="16"/>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28.7" x14ac:dyDescent="0.5">
      <c r="B9" s="18" t="s">
        <v>192</v>
      </c>
      <c r="C9" s="17">
        <v>0.13039115702977899</v>
      </c>
      <c r="D9" s="17">
        <v>0.13587414958287899</v>
      </c>
      <c r="E9" s="17">
        <v>0.12519444841289801</v>
      </c>
      <c r="F9" s="17"/>
      <c r="G9" s="17">
        <v>0.15371533535719401</v>
      </c>
      <c r="H9" s="17">
        <v>0.108779933791372</v>
      </c>
      <c r="I9" s="17">
        <v>9.3342697861838297E-2</v>
      </c>
      <c r="J9" s="17">
        <v>0.144544992547427</v>
      </c>
      <c r="K9" s="17">
        <v>0.15574044992143499</v>
      </c>
      <c r="L9" s="17">
        <v>0.16097218234462499</v>
      </c>
      <c r="M9" s="17">
        <v>0.108070413679694</v>
      </c>
      <c r="N9" s="17">
        <v>0.15525597942952801</v>
      </c>
      <c r="O9" s="17">
        <v>0.10849821658141399</v>
      </c>
      <c r="P9" s="17">
        <v>0.109021850109512</v>
      </c>
      <c r="Q9" s="17">
        <v>0.165041901432148</v>
      </c>
      <c r="R9" s="17">
        <v>0.13354778342701201</v>
      </c>
      <c r="S9" s="17"/>
      <c r="T9" s="17">
        <v>0.113197396431637</v>
      </c>
      <c r="U9" s="17">
        <v>0.12298728647613</v>
      </c>
      <c r="V9" s="17">
        <v>0.137773677573856</v>
      </c>
      <c r="W9" s="17">
        <v>0.14883168620328299</v>
      </c>
      <c r="X9" s="17"/>
      <c r="Y9" s="17">
        <v>0.12816331688393001</v>
      </c>
      <c r="Z9" s="17">
        <v>0.18968370194880799</v>
      </c>
      <c r="AA9" s="17">
        <v>0.13471536737304399</v>
      </c>
      <c r="AB9" s="17">
        <v>0.145351050979627</v>
      </c>
      <c r="AC9" s="17">
        <v>0.11085080138225401</v>
      </c>
      <c r="AD9" s="17">
        <v>8.0877845031078796E-2</v>
      </c>
      <c r="AE9" s="17"/>
      <c r="AF9" s="17">
        <v>9.1965924471864496E-2</v>
      </c>
      <c r="AG9" s="17">
        <v>7.0290253488716398E-2</v>
      </c>
      <c r="AH9" s="17">
        <v>0.14526789977149299</v>
      </c>
      <c r="AI9" s="17"/>
      <c r="AJ9" s="17">
        <v>0.151930813749658</v>
      </c>
      <c r="AK9" s="17">
        <v>0.134974297445667</v>
      </c>
      <c r="AL9" s="17">
        <v>0.10155081998790599</v>
      </c>
      <c r="AM9" s="17"/>
      <c r="AN9" s="17">
        <v>0.132614215270217</v>
      </c>
      <c r="AO9" s="17">
        <v>0.12163527585394</v>
      </c>
      <c r="AP9" s="17">
        <v>0.129184732730486</v>
      </c>
      <c r="AQ9" s="17">
        <v>0.136473115792415</v>
      </c>
      <c r="AR9" s="17"/>
      <c r="AS9" s="17">
        <v>0.14830937234917199</v>
      </c>
      <c r="AT9" s="17">
        <v>5.9962978360607003E-2</v>
      </c>
    </row>
    <row r="10" spans="2:46" ht="57.35" x14ac:dyDescent="0.5">
      <c r="B10" s="18" t="s">
        <v>193</v>
      </c>
      <c r="C10" s="17">
        <v>0.23500721292983301</v>
      </c>
      <c r="D10" s="17">
        <v>0.25916326887459601</v>
      </c>
      <c r="E10" s="17">
        <v>0.21222875372208999</v>
      </c>
      <c r="F10" s="17"/>
      <c r="G10" s="17">
        <v>0.24812661770535699</v>
      </c>
      <c r="H10" s="17">
        <v>0.21515142889934599</v>
      </c>
      <c r="I10" s="17">
        <v>0.213967555314823</v>
      </c>
      <c r="J10" s="17">
        <v>0.21456822981894599</v>
      </c>
      <c r="K10" s="17">
        <v>0.22376929020331901</v>
      </c>
      <c r="L10" s="17">
        <v>0.28865455431486903</v>
      </c>
      <c r="M10" s="17">
        <v>0.255466670020631</v>
      </c>
      <c r="N10" s="17">
        <v>0.26164350883006998</v>
      </c>
      <c r="O10" s="17">
        <v>0.268402283173856</v>
      </c>
      <c r="P10" s="17">
        <v>0.18878562051613099</v>
      </c>
      <c r="Q10" s="17">
        <v>0.22340416380290301</v>
      </c>
      <c r="R10" s="17">
        <v>0.187520898784614</v>
      </c>
      <c r="S10" s="17"/>
      <c r="T10" s="17">
        <v>0.25923212692805703</v>
      </c>
      <c r="U10" s="17">
        <v>0.23474224911087399</v>
      </c>
      <c r="V10" s="17">
        <v>0.23595842278250001</v>
      </c>
      <c r="W10" s="17">
        <v>0.21086096940127699</v>
      </c>
      <c r="X10" s="17"/>
      <c r="Y10" s="17">
        <v>0.245094062849289</v>
      </c>
      <c r="Z10" s="17">
        <v>0.27059209527002698</v>
      </c>
      <c r="AA10" s="17">
        <v>0.23829871010961401</v>
      </c>
      <c r="AB10" s="17">
        <v>0.24560467618866799</v>
      </c>
      <c r="AC10" s="17">
        <v>0.21292793588959999</v>
      </c>
      <c r="AD10" s="17">
        <v>0.202760445064677</v>
      </c>
      <c r="AE10" s="17"/>
      <c r="AF10" s="17">
        <v>0.20374486394809399</v>
      </c>
      <c r="AG10" s="17">
        <v>0.19538905641254001</v>
      </c>
      <c r="AH10" s="17">
        <v>0.24653045371094101</v>
      </c>
      <c r="AI10" s="17"/>
      <c r="AJ10" s="17">
        <v>0.27877412675617902</v>
      </c>
      <c r="AK10" s="17">
        <v>0.195572473174454</v>
      </c>
      <c r="AL10" s="17">
        <v>0.19965578130782399</v>
      </c>
      <c r="AM10" s="17"/>
      <c r="AN10" s="17">
        <v>0.229201195809591</v>
      </c>
      <c r="AO10" s="17">
        <v>0.30717879644311502</v>
      </c>
      <c r="AP10" s="17">
        <v>0.27782433153263802</v>
      </c>
      <c r="AQ10" s="17">
        <v>0.20217275954932801</v>
      </c>
      <c r="AR10" s="17"/>
      <c r="AS10" s="17">
        <v>0.23536824487240601</v>
      </c>
      <c r="AT10" s="17">
        <v>0.16473469350094799</v>
      </c>
    </row>
    <row r="11" spans="2:46" ht="43" x14ac:dyDescent="0.5">
      <c r="B11" s="18" t="s">
        <v>194</v>
      </c>
      <c r="C11" s="17">
        <v>0.29905180550708599</v>
      </c>
      <c r="D11" s="17">
        <v>0.29219619930969998</v>
      </c>
      <c r="E11" s="17">
        <v>0.30610136684339301</v>
      </c>
      <c r="F11" s="17"/>
      <c r="G11" s="17">
        <v>0.29416476744999498</v>
      </c>
      <c r="H11" s="17">
        <v>0.30352782748618901</v>
      </c>
      <c r="I11" s="17">
        <v>0.29912711492447203</v>
      </c>
      <c r="J11" s="17">
        <v>0.29954361852961597</v>
      </c>
      <c r="K11" s="17">
        <v>0.29816031573239299</v>
      </c>
      <c r="L11" s="17">
        <v>0.26506748117719198</v>
      </c>
      <c r="M11" s="17">
        <v>0.28386015361199501</v>
      </c>
      <c r="N11" s="17">
        <v>0.217028593827892</v>
      </c>
      <c r="O11" s="17">
        <v>0.31918417027442397</v>
      </c>
      <c r="P11" s="17">
        <v>0.34417038832916902</v>
      </c>
      <c r="Q11" s="17">
        <v>0.284095335184052</v>
      </c>
      <c r="R11" s="17">
        <v>0.371143015113787</v>
      </c>
      <c r="S11" s="17"/>
      <c r="T11" s="17">
        <v>0.31729645577862597</v>
      </c>
      <c r="U11" s="17">
        <v>0.28137358726906397</v>
      </c>
      <c r="V11" s="17">
        <v>0.317173692060288</v>
      </c>
      <c r="W11" s="17">
        <v>0.28736017968608202</v>
      </c>
      <c r="X11" s="17"/>
      <c r="Y11" s="17">
        <v>0.349857470959758</v>
      </c>
      <c r="Z11" s="17">
        <v>0.29510522247357301</v>
      </c>
      <c r="AA11" s="17">
        <v>0.279355459606483</v>
      </c>
      <c r="AB11" s="17">
        <v>0.29869464786019001</v>
      </c>
      <c r="AC11" s="17">
        <v>0.32571856790070203</v>
      </c>
      <c r="AD11" s="17">
        <v>0.26696703720930998</v>
      </c>
      <c r="AE11" s="17"/>
      <c r="AF11" s="17">
        <v>0.26655866125102101</v>
      </c>
      <c r="AG11" s="17">
        <v>0.41511942579646299</v>
      </c>
      <c r="AH11" s="17">
        <v>0.30119477956771901</v>
      </c>
      <c r="AI11" s="17"/>
      <c r="AJ11" s="17">
        <v>0.29793547656869601</v>
      </c>
      <c r="AK11" s="17">
        <v>0.33478341083662699</v>
      </c>
      <c r="AL11" s="17">
        <v>0.28339112778325798</v>
      </c>
      <c r="AM11" s="17"/>
      <c r="AN11" s="17">
        <v>0.308992504585406</v>
      </c>
      <c r="AO11" s="17">
        <v>0.26828348498889698</v>
      </c>
      <c r="AP11" s="17">
        <v>0.30014769032677502</v>
      </c>
      <c r="AQ11" s="17">
        <v>0.29633172219162601</v>
      </c>
      <c r="AR11" s="17"/>
      <c r="AS11" s="17">
        <v>0.32279449215933598</v>
      </c>
      <c r="AT11" s="17">
        <v>0.25843025520290203</v>
      </c>
    </row>
    <row r="12" spans="2:46" ht="57.35" x14ac:dyDescent="0.5">
      <c r="B12" s="18" t="s">
        <v>195</v>
      </c>
      <c r="C12" s="17">
        <v>0.13299672157496001</v>
      </c>
      <c r="D12" s="17">
        <v>0.13975488747364201</v>
      </c>
      <c r="E12" s="17">
        <v>0.125218072242091</v>
      </c>
      <c r="F12" s="17"/>
      <c r="G12" s="17">
        <v>0.141066758790972</v>
      </c>
      <c r="H12" s="17">
        <v>0.16644146869085499</v>
      </c>
      <c r="I12" s="17">
        <v>0.15325357535074899</v>
      </c>
      <c r="J12" s="17">
        <v>0.112556022017698</v>
      </c>
      <c r="K12" s="17">
        <v>0.108526478950261</v>
      </c>
      <c r="L12" s="17">
        <v>0.11097327005632</v>
      </c>
      <c r="M12" s="17">
        <v>0.16624212505392999</v>
      </c>
      <c r="N12" s="17">
        <v>9.8263606390268599E-2</v>
      </c>
      <c r="O12" s="17">
        <v>0.108138643099237</v>
      </c>
      <c r="P12" s="17">
        <v>0.177352801986495</v>
      </c>
      <c r="Q12" s="17">
        <v>8.0522833513293507E-2</v>
      </c>
      <c r="R12" s="17">
        <v>8.4333018801419996E-2</v>
      </c>
      <c r="S12" s="17"/>
      <c r="T12" s="17">
        <v>0.130163210951627</v>
      </c>
      <c r="U12" s="17">
        <v>0.130976385693965</v>
      </c>
      <c r="V12" s="17">
        <v>0.14487757860476799</v>
      </c>
      <c r="W12" s="17">
        <v>0.12695313665752</v>
      </c>
      <c r="X12" s="17"/>
      <c r="Y12" s="17">
        <v>0.121745460295129</v>
      </c>
      <c r="Z12" s="17">
        <v>0.101128856105363</v>
      </c>
      <c r="AA12" s="17">
        <v>0.13670037780656299</v>
      </c>
      <c r="AB12" s="17">
        <v>0.12902783626389799</v>
      </c>
      <c r="AC12" s="17">
        <v>0.14306372405679599</v>
      </c>
      <c r="AD12" s="17">
        <v>0.15995655984152199</v>
      </c>
      <c r="AE12" s="17"/>
      <c r="AF12" s="17">
        <v>0.15346757474457001</v>
      </c>
      <c r="AG12" s="17">
        <v>0.16170014328669699</v>
      </c>
      <c r="AH12" s="17">
        <v>0.125278528503075</v>
      </c>
      <c r="AI12" s="17"/>
      <c r="AJ12" s="17">
        <v>0.123108231711951</v>
      </c>
      <c r="AK12" s="17">
        <v>0.124918760877087</v>
      </c>
      <c r="AL12" s="17">
        <v>0.14908607324572601</v>
      </c>
      <c r="AM12" s="17"/>
      <c r="AN12" s="17">
        <v>0.139517253918854</v>
      </c>
      <c r="AO12" s="17">
        <v>0.13453554030332501</v>
      </c>
      <c r="AP12" s="17">
        <v>0.164012922862523</v>
      </c>
      <c r="AQ12" s="17">
        <v>0.104372499192929</v>
      </c>
      <c r="AR12" s="17"/>
      <c r="AS12" s="17">
        <v>0.127704894665537</v>
      </c>
      <c r="AT12" s="17">
        <v>0.190969294095435</v>
      </c>
    </row>
    <row r="13" spans="2:46" x14ac:dyDescent="0.5">
      <c r="B13" s="18" t="s">
        <v>73</v>
      </c>
      <c r="C13" s="19">
        <v>0.202553102958342</v>
      </c>
      <c r="D13" s="19">
        <v>0.17301149475918401</v>
      </c>
      <c r="E13" s="19">
        <v>0.23125735877952899</v>
      </c>
      <c r="F13" s="19"/>
      <c r="G13" s="19">
        <v>0.162926520696482</v>
      </c>
      <c r="H13" s="19">
        <v>0.20609934113223699</v>
      </c>
      <c r="I13" s="19">
        <v>0.24030905654811699</v>
      </c>
      <c r="J13" s="19">
        <v>0.22878713708631199</v>
      </c>
      <c r="K13" s="19">
        <v>0.213803465192592</v>
      </c>
      <c r="L13" s="19">
        <v>0.17433251210699499</v>
      </c>
      <c r="M13" s="19">
        <v>0.18636063763374899</v>
      </c>
      <c r="N13" s="19">
        <v>0.26780831152223999</v>
      </c>
      <c r="O13" s="19">
        <v>0.195776686871069</v>
      </c>
      <c r="P13" s="19">
        <v>0.18066933905869301</v>
      </c>
      <c r="Q13" s="19">
        <v>0.24693576606760401</v>
      </c>
      <c r="R13" s="19">
        <v>0.22345528387316699</v>
      </c>
      <c r="S13" s="19"/>
      <c r="T13" s="19">
        <v>0.18011080991005299</v>
      </c>
      <c r="U13" s="19">
        <v>0.22992049144996701</v>
      </c>
      <c r="V13" s="19">
        <v>0.16421662897858799</v>
      </c>
      <c r="W13" s="19">
        <v>0.22599402805183799</v>
      </c>
      <c r="X13" s="19"/>
      <c r="Y13" s="19">
        <v>0.15513968901189301</v>
      </c>
      <c r="Z13" s="19">
        <v>0.14349012420222901</v>
      </c>
      <c r="AA13" s="19">
        <v>0.210930085104297</v>
      </c>
      <c r="AB13" s="19">
        <v>0.181321788707617</v>
      </c>
      <c r="AC13" s="19">
        <v>0.20743897077064799</v>
      </c>
      <c r="AD13" s="19">
        <v>0.28943811285341198</v>
      </c>
      <c r="AE13" s="19"/>
      <c r="AF13" s="19">
        <v>0.28426297558445102</v>
      </c>
      <c r="AG13" s="19">
        <v>0.157501121015583</v>
      </c>
      <c r="AH13" s="19">
        <v>0.181728338446772</v>
      </c>
      <c r="AI13" s="19"/>
      <c r="AJ13" s="19">
        <v>0.14825135121351601</v>
      </c>
      <c r="AK13" s="19">
        <v>0.209751057666165</v>
      </c>
      <c r="AL13" s="19">
        <v>0.26631619767528703</v>
      </c>
      <c r="AM13" s="19"/>
      <c r="AN13" s="19">
        <v>0.189674830415933</v>
      </c>
      <c r="AO13" s="19">
        <v>0.168366902410722</v>
      </c>
      <c r="AP13" s="19">
        <v>0.12883032254757801</v>
      </c>
      <c r="AQ13" s="19">
        <v>0.26064990327370102</v>
      </c>
      <c r="AR13" s="19"/>
      <c r="AS13" s="19">
        <v>0.16582299595354999</v>
      </c>
      <c r="AT13" s="19">
        <v>0.32590277884010799</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57.35" x14ac:dyDescent="0.5">
      <c r="B9" s="18" t="s">
        <v>197</v>
      </c>
      <c r="C9" s="17">
        <v>0.36299953529599099</v>
      </c>
      <c r="D9" s="17">
        <v>0.37371833441818397</v>
      </c>
      <c r="E9" s="17">
        <v>0.35201297571908402</v>
      </c>
      <c r="F9" s="17"/>
      <c r="G9" s="17">
        <v>0.34523072206314798</v>
      </c>
      <c r="H9" s="17">
        <v>0.36426230993779302</v>
      </c>
      <c r="I9" s="17">
        <v>0.354980767916865</v>
      </c>
      <c r="J9" s="17">
        <v>0.338920221451873</v>
      </c>
      <c r="K9" s="17">
        <v>0.353623060701998</v>
      </c>
      <c r="L9" s="17">
        <v>0.371996363432542</v>
      </c>
      <c r="M9" s="17">
        <v>0.35809659479626799</v>
      </c>
      <c r="N9" s="17">
        <v>0.43635861793304398</v>
      </c>
      <c r="O9" s="17">
        <v>0.35028847867969498</v>
      </c>
      <c r="P9" s="17">
        <v>0.3663860464523</v>
      </c>
      <c r="Q9" s="17">
        <v>0.40992172215974698</v>
      </c>
      <c r="R9" s="17">
        <v>0.40214849911011802</v>
      </c>
      <c r="S9" s="17"/>
      <c r="T9" s="17">
        <v>0.40833653120595398</v>
      </c>
      <c r="U9" s="17">
        <v>0.37741209144960902</v>
      </c>
      <c r="V9" s="17">
        <v>0.35969443920206101</v>
      </c>
      <c r="W9" s="17">
        <v>0.29977988797976302</v>
      </c>
      <c r="X9" s="17"/>
      <c r="Y9" s="17">
        <v>0.35416026525552502</v>
      </c>
      <c r="Z9" s="17">
        <v>0.34406828361080599</v>
      </c>
      <c r="AA9" s="17">
        <v>0.31329827467459298</v>
      </c>
      <c r="AB9" s="17">
        <v>0.38028427787897201</v>
      </c>
      <c r="AC9" s="17">
        <v>0.41348422006520402</v>
      </c>
      <c r="AD9" s="17">
        <v>0.37695138773229098</v>
      </c>
      <c r="AE9" s="17"/>
      <c r="AF9" s="17">
        <v>0.38824042891253202</v>
      </c>
      <c r="AG9" s="17">
        <v>0.32649154193014202</v>
      </c>
      <c r="AH9" s="17">
        <v>0.35797939855771499</v>
      </c>
      <c r="AI9" s="17"/>
      <c r="AJ9" s="17">
        <v>0.36676398632107698</v>
      </c>
      <c r="AK9" s="17">
        <v>0.35527383439628801</v>
      </c>
      <c r="AL9" s="17">
        <v>0.36202593629792001</v>
      </c>
      <c r="AM9" s="17"/>
      <c r="AN9" s="17">
        <v>0.38205197152922599</v>
      </c>
      <c r="AO9" s="17">
        <v>0.396959525082131</v>
      </c>
      <c r="AP9" s="17">
        <v>0.40679815766954502</v>
      </c>
      <c r="AQ9" s="17">
        <v>0.29915287437607901</v>
      </c>
      <c r="AR9" s="17"/>
      <c r="AS9" s="17">
        <v>0.382325416799776</v>
      </c>
      <c r="AT9" s="17">
        <v>0.364075353020054</v>
      </c>
    </row>
    <row r="10" spans="2:46" ht="57.35" x14ac:dyDescent="0.5">
      <c r="B10" s="18" t="s">
        <v>198</v>
      </c>
      <c r="C10" s="17">
        <v>0.17339551843704701</v>
      </c>
      <c r="D10" s="17">
        <v>0.195341898765137</v>
      </c>
      <c r="E10" s="17">
        <v>0.15238862153774199</v>
      </c>
      <c r="F10" s="17"/>
      <c r="G10" s="17">
        <v>0.23049221294552</v>
      </c>
      <c r="H10" s="17">
        <v>0.16235106225297299</v>
      </c>
      <c r="I10" s="17">
        <v>0.138416915063337</v>
      </c>
      <c r="J10" s="17">
        <v>0.148911333394323</v>
      </c>
      <c r="K10" s="17">
        <v>0.181075925919259</v>
      </c>
      <c r="L10" s="17">
        <v>0.205108101898482</v>
      </c>
      <c r="M10" s="17">
        <v>0.16583782001939801</v>
      </c>
      <c r="N10" s="17">
        <v>0.105867388396357</v>
      </c>
      <c r="O10" s="17">
        <v>0.169113119775222</v>
      </c>
      <c r="P10" s="17">
        <v>0.16454011675885299</v>
      </c>
      <c r="Q10" s="17">
        <v>0.18813799841439499</v>
      </c>
      <c r="R10" s="17">
        <v>0.136444492686769</v>
      </c>
      <c r="S10" s="17"/>
      <c r="T10" s="17">
        <v>0.18456256016705599</v>
      </c>
      <c r="U10" s="17">
        <v>0.15452154507209101</v>
      </c>
      <c r="V10" s="17">
        <v>0.179205664961225</v>
      </c>
      <c r="W10" s="17">
        <v>0.17977888609800699</v>
      </c>
      <c r="X10" s="17"/>
      <c r="Y10" s="17">
        <v>0.22335182137944401</v>
      </c>
      <c r="Z10" s="17">
        <v>0.215533245845341</v>
      </c>
      <c r="AA10" s="17">
        <v>0.21117776624508</v>
      </c>
      <c r="AB10" s="17">
        <v>0.167264767975175</v>
      </c>
      <c r="AC10" s="17">
        <v>0.119692653309991</v>
      </c>
      <c r="AD10" s="17">
        <v>0.11597983972473</v>
      </c>
      <c r="AE10" s="17"/>
      <c r="AF10" s="17">
        <v>0.113673706860728</v>
      </c>
      <c r="AG10" s="17">
        <v>0.12157229350035199</v>
      </c>
      <c r="AH10" s="17">
        <v>0.193916622193681</v>
      </c>
      <c r="AI10" s="17"/>
      <c r="AJ10" s="17">
        <v>0.21795985802537399</v>
      </c>
      <c r="AK10" s="17">
        <v>0.16832272736139101</v>
      </c>
      <c r="AL10" s="17">
        <v>0.120668471825746</v>
      </c>
      <c r="AM10" s="17"/>
      <c r="AN10" s="17">
        <v>0.16076482316394</v>
      </c>
      <c r="AO10" s="17">
        <v>0.19057427793686699</v>
      </c>
      <c r="AP10" s="17">
        <v>0.20873977852707801</v>
      </c>
      <c r="AQ10" s="17">
        <v>0.18104359210474599</v>
      </c>
      <c r="AR10" s="17"/>
      <c r="AS10" s="17">
        <v>0.17330920756687701</v>
      </c>
      <c r="AT10" s="17">
        <v>9.1046332609046807E-2</v>
      </c>
    </row>
    <row r="11" spans="2:46" ht="57.35" x14ac:dyDescent="0.5">
      <c r="B11" s="18" t="s">
        <v>199</v>
      </c>
      <c r="C11" s="17">
        <v>0.20169844633568301</v>
      </c>
      <c r="D11" s="17">
        <v>0.21840269174723301</v>
      </c>
      <c r="E11" s="17">
        <v>0.18466923375691499</v>
      </c>
      <c r="F11" s="17"/>
      <c r="G11" s="17">
        <v>0.214790101532883</v>
      </c>
      <c r="H11" s="17">
        <v>0.21837720557784099</v>
      </c>
      <c r="I11" s="17">
        <v>0.225974565856429</v>
      </c>
      <c r="J11" s="17">
        <v>0.20653819613618901</v>
      </c>
      <c r="K11" s="17">
        <v>0.20591288171210001</v>
      </c>
      <c r="L11" s="17">
        <v>0.17675285775196001</v>
      </c>
      <c r="M11" s="17">
        <v>0.19078274955392999</v>
      </c>
      <c r="N11" s="17">
        <v>0.171997305576923</v>
      </c>
      <c r="O11" s="17">
        <v>0.20893638567685699</v>
      </c>
      <c r="P11" s="17">
        <v>0.16987884362602701</v>
      </c>
      <c r="Q11" s="17">
        <v>0.17879381802726901</v>
      </c>
      <c r="R11" s="17">
        <v>0.230037495205275</v>
      </c>
      <c r="S11" s="17"/>
      <c r="T11" s="17">
        <v>0.20707349158237001</v>
      </c>
      <c r="U11" s="17">
        <v>0.17615522064412301</v>
      </c>
      <c r="V11" s="17">
        <v>0.214191127890344</v>
      </c>
      <c r="W11" s="17">
        <v>0.21191652204407499</v>
      </c>
      <c r="X11" s="17"/>
      <c r="Y11" s="17">
        <v>0.22473589988022799</v>
      </c>
      <c r="Z11" s="17">
        <v>0.23889899083431301</v>
      </c>
      <c r="AA11" s="17">
        <v>0.226891130042955</v>
      </c>
      <c r="AB11" s="17">
        <v>0.201049723353661</v>
      </c>
      <c r="AC11" s="17">
        <v>0.17820793610352501</v>
      </c>
      <c r="AD11" s="17">
        <v>0.15175239263291401</v>
      </c>
      <c r="AE11" s="17"/>
      <c r="AF11" s="17">
        <v>0.167501100001752</v>
      </c>
      <c r="AG11" s="17">
        <v>0.233614296856404</v>
      </c>
      <c r="AH11" s="17">
        <v>0.20959726531362499</v>
      </c>
      <c r="AI11" s="17"/>
      <c r="AJ11" s="17">
        <v>0.21930597779278899</v>
      </c>
      <c r="AK11" s="17">
        <v>0.199223518669008</v>
      </c>
      <c r="AL11" s="17">
        <v>0.18109027485773899</v>
      </c>
      <c r="AM11" s="17"/>
      <c r="AN11" s="17">
        <v>0.204068508246457</v>
      </c>
      <c r="AO11" s="17">
        <v>0.209591943005386</v>
      </c>
      <c r="AP11" s="17">
        <v>0.22164481281235099</v>
      </c>
      <c r="AQ11" s="17">
        <v>0.19376579803386201</v>
      </c>
      <c r="AR11" s="17"/>
      <c r="AS11" s="17">
        <v>0.28498012722777699</v>
      </c>
      <c r="AT11" s="17">
        <v>0.173023073814115</v>
      </c>
    </row>
    <row r="12" spans="2:46" x14ac:dyDescent="0.5">
      <c r="B12" s="18" t="s">
        <v>73</v>
      </c>
      <c r="C12" s="19">
        <v>0.26190649993127901</v>
      </c>
      <c r="D12" s="19">
        <v>0.212537075069447</v>
      </c>
      <c r="E12" s="19">
        <v>0.310929168986259</v>
      </c>
      <c r="F12" s="19"/>
      <c r="G12" s="19">
        <v>0.209486963458449</v>
      </c>
      <c r="H12" s="19">
        <v>0.255009422231393</v>
      </c>
      <c r="I12" s="19">
        <v>0.28062775116336902</v>
      </c>
      <c r="J12" s="19">
        <v>0.30563024901761499</v>
      </c>
      <c r="K12" s="19">
        <v>0.25938813166664199</v>
      </c>
      <c r="L12" s="19">
        <v>0.24614267691701699</v>
      </c>
      <c r="M12" s="19">
        <v>0.28528283563040402</v>
      </c>
      <c r="N12" s="19">
        <v>0.28577668809367701</v>
      </c>
      <c r="O12" s="19">
        <v>0.27166201586822603</v>
      </c>
      <c r="P12" s="19">
        <v>0.29919499316282</v>
      </c>
      <c r="Q12" s="19">
        <v>0.22314646139858799</v>
      </c>
      <c r="R12" s="19">
        <v>0.23136951299783701</v>
      </c>
      <c r="S12" s="19"/>
      <c r="T12" s="19">
        <v>0.20002741704461899</v>
      </c>
      <c r="U12" s="19">
        <v>0.29191114283417702</v>
      </c>
      <c r="V12" s="19">
        <v>0.24690876794637001</v>
      </c>
      <c r="W12" s="19">
        <v>0.308524703878155</v>
      </c>
      <c r="X12" s="19"/>
      <c r="Y12" s="19">
        <v>0.19775201348480301</v>
      </c>
      <c r="Z12" s="19">
        <v>0.20149947970953999</v>
      </c>
      <c r="AA12" s="19">
        <v>0.24863282903737199</v>
      </c>
      <c r="AB12" s="19">
        <v>0.25140123079219201</v>
      </c>
      <c r="AC12" s="19">
        <v>0.28861519052127999</v>
      </c>
      <c r="AD12" s="19">
        <v>0.35531637991006498</v>
      </c>
      <c r="AE12" s="19"/>
      <c r="AF12" s="19">
        <v>0.330584764224989</v>
      </c>
      <c r="AG12" s="19">
        <v>0.318321867713102</v>
      </c>
      <c r="AH12" s="19">
        <v>0.23850671393497899</v>
      </c>
      <c r="AI12" s="19"/>
      <c r="AJ12" s="19">
        <v>0.19597017786075999</v>
      </c>
      <c r="AK12" s="19">
        <v>0.27717991957331201</v>
      </c>
      <c r="AL12" s="19">
        <v>0.33621531701859497</v>
      </c>
      <c r="AM12" s="19"/>
      <c r="AN12" s="19">
        <v>0.25311469706037698</v>
      </c>
      <c r="AO12" s="19">
        <v>0.20287425397561601</v>
      </c>
      <c r="AP12" s="19">
        <v>0.16281725099102701</v>
      </c>
      <c r="AQ12" s="19">
        <v>0.32603773548531301</v>
      </c>
      <c r="AR12" s="19"/>
      <c r="AS12" s="19">
        <v>0.15938524840557</v>
      </c>
      <c r="AT12" s="19">
        <v>0.37185524055678498</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144</v>
      </c>
      <c r="C9" s="17">
        <v>7.0387694817908603E-2</v>
      </c>
      <c r="D9" s="17">
        <v>7.8775165487612001E-2</v>
      </c>
      <c r="E9" s="17">
        <v>6.2760061416662502E-2</v>
      </c>
      <c r="F9" s="17"/>
      <c r="G9" s="17">
        <v>9.1056007189413493E-2</v>
      </c>
      <c r="H9" s="17">
        <v>6.3624461128195295E-2</v>
      </c>
      <c r="I9" s="17">
        <v>7.3322253132675694E-2</v>
      </c>
      <c r="J9" s="17">
        <v>6.1699864709177502E-2</v>
      </c>
      <c r="K9" s="17">
        <v>6.8624423518307401E-2</v>
      </c>
      <c r="L9" s="17">
        <v>7.2465471262457504E-2</v>
      </c>
      <c r="M9" s="17">
        <v>7.5792702599330797E-2</v>
      </c>
      <c r="N9" s="17">
        <v>3.4409488937563501E-2</v>
      </c>
      <c r="O9" s="17">
        <v>8.1548092385723803E-2</v>
      </c>
      <c r="P9" s="17">
        <v>7.1448709952530096E-2</v>
      </c>
      <c r="Q9" s="17">
        <v>5.05034227852659E-2</v>
      </c>
      <c r="R9" s="17">
        <v>2.5881590195877002E-2</v>
      </c>
      <c r="S9" s="17"/>
      <c r="T9" s="17">
        <v>5.79643113080614E-2</v>
      </c>
      <c r="U9" s="17">
        <v>5.4279644626168702E-2</v>
      </c>
      <c r="V9" s="17">
        <v>9.4590457046684395E-2</v>
      </c>
      <c r="W9" s="17">
        <v>7.6636437393377804E-2</v>
      </c>
      <c r="X9" s="17"/>
      <c r="Y9" s="17">
        <v>8.3121673682629696E-2</v>
      </c>
      <c r="Z9" s="17">
        <v>9.9251390687081595E-2</v>
      </c>
      <c r="AA9" s="17">
        <v>8.3673917534540801E-2</v>
      </c>
      <c r="AB9" s="17">
        <v>4.5595039620141303E-2</v>
      </c>
      <c r="AC9" s="17">
        <v>5.3331192183796103E-2</v>
      </c>
      <c r="AD9" s="17">
        <v>0</v>
      </c>
      <c r="AE9" s="17"/>
      <c r="AF9" s="17" t="s">
        <v>77</v>
      </c>
      <c r="AG9" s="17">
        <v>5.7773097828064897E-2</v>
      </c>
      <c r="AH9" s="17">
        <v>7.1176595623168207E-2</v>
      </c>
      <c r="AI9" s="17"/>
      <c r="AJ9" s="17">
        <v>7.3881696430980803E-2</v>
      </c>
      <c r="AK9" s="17">
        <v>7.7317523914946298E-2</v>
      </c>
      <c r="AL9" s="17">
        <v>5.35915076706341E-2</v>
      </c>
      <c r="AM9" s="17"/>
      <c r="AN9" s="17">
        <v>7.2153935687786205E-2</v>
      </c>
      <c r="AO9" s="17">
        <v>9.2102802844893805E-2</v>
      </c>
      <c r="AP9" s="17">
        <v>5.3383880358414001E-2</v>
      </c>
      <c r="AQ9" s="17">
        <v>6.8202026248671693E-2</v>
      </c>
      <c r="AR9" s="17"/>
      <c r="AS9" s="17">
        <v>9.1110402318252903E-2</v>
      </c>
      <c r="AT9" s="17">
        <v>2.1122412446196202E-2</v>
      </c>
    </row>
    <row r="10" spans="2:46" x14ac:dyDescent="0.5">
      <c r="B10" s="18" t="s">
        <v>201</v>
      </c>
      <c r="C10" s="17">
        <v>0.45470056388466301</v>
      </c>
      <c r="D10" s="17">
        <v>0.48914028799987302</v>
      </c>
      <c r="E10" s="17">
        <v>0.42287022052789502</v>
      </c>
      <c r="F10" s="17"/>
      <c r="G10" s="17">
        <v>0.45885987891690799</v>
      </c>
      <c r="H10" s="17">
        <v>0.41373935501401898</v>
      </c>
      <c r="I10" s="17">
        <v>0.45956379240106698</v>
      </c>
      <c r="J10" s="17">
        <v>0.44374862304438201</v>
      </c>
      <c r="K10" s="17">
        <v>0.50723254882834401</v>
      </c>
      <c r="L10" s="17">
        <v>0.43415626045723998</v>
      </c>
      <c r="M10" s="17">
        <v>0.44239282755314202</v>
      </c>
      <c r="N10" s="17">
        <v>0.45977430602975899</v>
      </c>
      <c r="O10" s="17">
        <v>0.47041718676165001</v>
      </c>
      <c r="P10" s="17">
        <v>0.43097811388396101</v>
      </c>
      <c r="Q10" s="17">
        <v>0.48612598205625202</v>
      </c>
      <c r="R10" s="17">
        <v>0.54084805910854405</v>
      </c>
      <c r="S10" s="17"/>
      <c r="T10" s="17">
        <v>0.51359498476264198</v>
      </c>
      <c r="U10" s="17">
        <v>0.45746259077621099</v>
      </c>
      <c r="V10" s="17">
        <v>0.430633937827058</v>
      </c>
      <c r="W10" s="17">
        <v>0.41641740154902102</v>
      </c>
      <c r="X10" s="17"/>
      <c r="Y10" s="17">
        <v>0.46681632736704698</v>
      </c>
      <c r="Z10" s="17">
        <v>0.47945789728647797</v>
      </c>
      <c r="AA10" s="17">
        <v>0.43485641295369498</v>
      </c>
      <c r="AB10" s="17">
        <v>0.42715367871984</v>
      </c>
      <c r="AC10" s="17">
        <v>0.47065710772818797</v>
      </c>
      <c r="AD10" s="17">
        <v>0.46424688696028799</v>
      </c>
      <c r="AE10" s="17"/>
      <c r="AF10" s="17" t="s">
        <v>77</v>
      </c>
      <c r="AG10" s="17">
        <v>0.45158049385852</v>
      </c>
      <c r="AH10" s="17">
        <v>0.454895689084308</v>
      </c>
      <c r="AI10" s="17"/>
      <c r="AJ10" s="17">
        <v>0.48932569499101902</v>
      </c>
      <c r="AK10" s="17">
        <v>0.43757383394342397</v>
      </c>
      <c r="AL10" s="17">
        <v>0.37823112792799102</v>
      </c>
      <c r="AM10" s="17"/>
      <c r="AN10" s="17">
        <v>0.44661978653777301</v>
      </c>
      <c r="AO10" s="17">
        <v>0.59205188652140806</v>
      </c>
      <c r="AP10" s="17">
        <v>0.50685067688378904</v>
      </c>
      <c r="AQ10" s="17">
        <v>0.42297494359072801</v>
      </c>
      <c r="AR10" s="17"/>
      <c r="AS10" s="17">
        <v>0.47577071617871802</v>
      </c>
      <c r="AT10" s="17">
        <v>0.42565517718600199</v>
      </c>
    </row>
    <row r="11" spans="2:46" x14ac:dyDescent="0.5">
      <c r="B11" s="18" t="s">
        <v>145</v>
      </c>
      <c r="C11" s="17">
        <v>0.26716669147775302</v>
      </c>
      <c r="D11" s="17">
        <v>0.27914374052879798</v>
      </c>
      <c r="E11" s="17">
        <v>0.25657011911004701</v>
      </c>
      <c r="F11" s="17"/>
      <c r="G11" s="17">
        <v>0.26843206300136402</v>
      </c>
      <c r="H11" s="17">
        <v>0.308902307384959</v>
      </c>
      <c r="I11" s="17">
        <v>0.27607377733194799</v>
      </c>
      <c r="J11" s="17">
        <v>0.25732125050913401</v>
      </c>
      <c r="K11" s="17">
        <v>0.21523914400211</v>
      </c>
      <c r="L11" s="17">
        <v>0.28692913943309001</v>
      </c>
      <c r="M11" s="17">
        <v>0.27486970817555001</v>
      </c>
      <c r="N11" s="17">
        <v>0.27209170886045397</v>
      </c>
      <c r="O11" s="17">
        <v>0.27193529004161798</v>
      </c>
      <c r="P11" s="17">
        <v>0.24778691583381099</v>
      </c>
      <c r="Q11" s="17">
        <v>0.23202735642223499</v>
      </c>
      <c r="R11" s="17">
        <v>0.219560390390902</v>
      </c>
      <c r="S11" s="17"/>
      <c r="T11" s="17">
        <v>0.29321055219380399</v>
      </c>
      <c r="U11" s="17">
        <v>0.27955907711783001</v>
      </c>
      <c r="V11" s="17">
        <v>0.28142185291173</v>
      </c>
      <c r="W11" s="17">
        <v>0.21662737036067201</v>
      </c>
      <c r="X11" s="17"/>
      <c r="Y11" s="17">
        <v>0.24482685333898499</v>
      </c>
      <c r="Z11" s="17">
        <v>0.233062478445447</v>
      </c>
      <c r="AA11" s="17">
        <v>0.249645610216891</v>
      </c>
      <c r="AB11" s="17">
        <v>0.30492887041559003</v>
      </c>
      <c r="AC11" s="17">
        <v>0.28629314786583598</v>
      </c>
      <c r="AD11" s="17">
        <v>0.35036398736598101</v>
      </c>
      <c r="AE11" s="17"/>
      <c r="AF11" s="17" t="s">
        <v>77</v>
      </c>
      <c r="AG11" s="17">
        <v>0.27697204533293901</v>
      </c>
      <c r="AH11" s="17">
        <v>0.26655347715481897</v>
      </c>
      <c r="AI11" s="17"/>
      <c r="AJ11" s="17">
        <v>0.28950337350400401</v>
      </c>
      <c r="AK11" s="17">
        <v>0.24593423799571701</v>
      </c>
      <c r="AL11" s="17">
        <v>0.22851616334781499</v>
      </c>
      <c r="AM11" s="17"/>
      <c r="AN11" s="17">
        <v>0.294925985789672</v>
      </c>
      <c r="AO11" s="17">
        <v>0.206934162012435</v>
      </c>
      <c r="AP11" s="17">
        <v>0.34558446320105701</v>
      </c>
      <c r="AQ11" s="17">
        <v>0.202185816807956</v>
      </c>
      <c r="AR11" s="17"/>
      <c r="AS11" s="17">
        <v>0.33245087242909099</v>
      </c>
      <c r="AT11" s="17">
        <v>0.24307278592412301</v>
      </c>
    </row>
    <row r="12" spans="2:46" x14ac:dyDescent="0.5">
      <c r="B12" s="18" t="s">
        <v>92</v>
      </c>
      <c r="C12" s="19">
        <v>0.20774504981967601</v>
      </c>
      <c r="D12" s="19">
        <v>0.15294080598371701</v>
      </c>
      <c r="E12" s="19">
        <v>0.257799598945395</v>
      </c>
      <c r="F12" s="19"/>
      <c r="G12" s="19">
        <v>0.18165205089231401</v>
      </c>
      <c r="H12" s="19">
        <v>0.21373387647282599</v>
      </c>
      <c r="I12" s="19">
        <v>0.19104017713430901</v>
      </c>
      <c r="J12" s="19">
        <v>0.23723026173730699</v>
      </c>
      <c r="K12" s="19">
        <v>0.20890388365123799</v>
      </c>
      <c r="L12" s="19">
        <v>0.206449128847213</v>
      </c>
      <c r="M12" s="19">
        <v>0.20694476167197701</v>
      </c>
      <c r="N12" s="19">
        <v>0.23372449617222299</v>
      </c>
      <c r="O12" s="19">
        <v>0.17609943081100801</v>
      </c>
      <c r="P12" s="19">
        <v>0.249786260329697</v>
      </c>
      <c r="Q12" s="19">
        <v>0.23134323873624801</v>
      </c>
      <c r="R12" s="19">
        <v>0.21370996030467701</v>
      </c>
      <c r="S12" s="19"/>
      <c r="T12" s="19">
        <v>0.13523015173549299</v>
      </c>
      <c r="U12" s="19">
        <v>0.20869868747979101</v>
      </c>
      <c r="V12" s="19">
        <v>0.193353752214527</v>
      </c>
      <c r="W12" s="19">
        <v>0.29031879069693001</v>
      </c>
      <c r="X12" s="19"/>
      <c r="Y12" s="19">
        <v>0.20523514561133899</v>
      </c>
      <c r="Z12" s="19">
        <v>0.188228233580994</v>
      </c>
      <c r="AA12" s="19">
        <v>0.23182405929487299</v>
      </c>
      <c r="AB12" s="19">
        <v>0.222322411244429</v>
      </c>
      <c r="AC12" s="19">
        <v>0.18971855222218001</v>
      </c>
      <c r="AD12" s="19">
        <v>0.185389125673731</v>
      </c>
      <c r="AE12" s="19"/>
      <c r="AF12" s="19" t="s">
        <v>77</v>
      </c>
      <c r="AG12" s="19">
        <v>0.21367436298047601</v>
      </c>
      <c r="AH12" s="19">
        <v>0.207374238137704</v>
      </c>
      <c r="AI12" s="19"/>
      <c r="AJ12" s="19">
        <v>0.14728923507399699</v>
      </c>
      <c r="AK12" s="19">
        <v>0.23917440414591301</v>
      </c>
      <c r="AL12" s="19">
        <v>0.33966120105356001</v>
      </c>
      <c r="AM12" s="19"/>
      <c r="AN12" s="19">
        <v>0.18630029198476999</v>
      </c>
      <c r="AO12" s="19">
        <v>0.108911148621264</v>
      </c>
      <c r="AP12" s="19">
        <v>9.4180979556739403E-2</v>
      </c>
      <c r="AQ12" s="19">
        <v>0.30663721335264399</v>
      </c>
      <c r="AR12" s="19"/>
      <c r="AS12" s="19">
        <v>0.100668009073938</v>
      </c>
      <c r="AT12" s="19">
        <v>0.310149624443678</v>
      </c>
    </row>
    <row r="13" spans="2:46" x14ac:dyDescent="0.5">
      <c r="B13" s="16" t="s">
        <v>97</v>
      </c>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T21"/>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636</v>
      </c>
      <c r="D7" s="10">
        <v>325</v>
      </c>
      <c r="E7" s="10">
        <v>310</v>
      </c>
      <c r="F7" s="10"/>
      <c r="G7" s="10">
        <v>102</v>
      </c>
      <c r="H7" s="10">
        <v>97</v>
      </c>
      <c r="I7" s="10">
        <v>53</v>
      </c>
      <c r="J7" s="10">
        <v>51</v>
      </c>
      <c r="K7" s="10">
        <v>36</v>
      </c>
      <c r="L7" s="10">
        <v>64</v>
      </c>
      <c r="M7" s="10">
        <v>49</v>
      </c>
      <c r="N7" s="10">
        <v>23</v>
      </c>
      <c r="O7" s="10">
        <v>72</v>
      </c>
      <c r="P7" s="10">
        <v>49</v>
      </c>
      <c r="Q7" s="10">
        <v>22</v>
      </c>
      <c r="R7" s="10">
        <v>18</v>
      </c>
      <c r="S7" s="10"/>
      <c r="T7" s="10">
        <v>183</v>
      </c>
      <c r="U7" s="10">
        <v>177</v>
      </c>
      <c r="V7" s="10">
        <v>151</v>
      </c>
      <c r="W7" s="10">
        <v>124</v>
      </c>
      <c r="X7" s="10"/>
      <c r="Y7" s="10">
        <v>102</v>
      </c>
      <c r="Z7" s="10">
        <v>108</v>
      </c>
      <c r="AA7" s="10">
        <v>128</v>
      </c>
      <c r="AB7" s="10">
        <v>156</v>
      </c>
      <c r="AC7" s="10">
        <v>100</v>
      </c>
      <c r="AD7" s="10">
        <v>42</v>
      </c>
      <c r="AE7" s="10"/>
      <c r="AF7" s="10" t="s">
        <v>76</v>
      </c>
      <c r="AG7" s="10">
        <v>40</v>
      </c>
      <c r="AH7" s="10">
        <v>596</v>
      </c>
      <c r="AI7" s="10"/>
      <c r="AJ7" s="10">
        <v>395</v>
      </c>
      <c r="AK7" s="10">
        <v>129</v>
      </c>
      <c r="AL7" s="10">
        <v>112</v>
      </c>
      <c r="AM7" s="10"/>
      <c r="AN7" s="10">
        <v>337</v>
      </c>
      <c r="AO7" s="10">
        <v>38</v>
      </c>
      <c r="AP7" s="10">
        <v>128</v>
      </c>
      <c r="AQ7" s="10">
        <v>115</v>
      </c>
      <c r="AR7" s="10"/>
      <c r="AS7" s="10">
        <v>40</v>
      </c>
      <c r="AT7" s="10">
        <v>22</v>
      </c>
    </row>
    <row r="8" spans="2:46" ht="30" customHeight="1" x14ac:dyDescent="0.5">
      <c r="B8" s="11" t="s">
        <v>19</v>
      </c>
      <c r="C8" s="11">
        <v>633</v>
      </c>
      <c r="D8" s="11">
        <v>324</v>
      </c>
      <c r="E8" s="11">
        <v>308</v>
      </c>
      <c r="F8" s="11"/>
      <c r="G8" s="11">
        <v>100</v>
      </c>
      <c r="H8" s="11">
        <v>95</v>
      </c>
      <c r="I8" s="11">
        <v>51</v>
      </c>
      <c r="J8" s="11">
        <v>51</v>
      </c>
      <c r="K8" s="11">
        <v>37</v>
      </c>
      <c r="L8" s="11">
        <v>64</v>
      </c>
      <c r="M8" s="11">
        <v>48</v>
      </c>
      <c r="N8" s="11">
        <v>23</v>
      </c>
      <c r="O8" s="11">
        <v>71</v>
      </c>
      <c r="P8" s="11">
        <v>49</v>
      </c>
      <c r="Q8" s="11">
        <v>27</v>
      </c>
      <c r="R8" s="11">
        <v>17</v>
      </c>
      <c r="S8" s="11"/>
      <c r="T8" s="11">
        <v>179</v>
      </c>
      <c r="U8" s="11">
        <v>171</v>
      </c>
      <c r="V8" s="11">
        <v>154</v>
      </c>
      <c r="W8" s="11">
        <v>128</v>
      </c>
      <c r="X8" s="11"/>
      <c r="Y8" s="11">
        <v>100</v>
      </c>
      <c r="Z8" s="11">
        <v>117</v>
      </c>
      <c r="AA8" s="11">
        <v>127</v>
      </c>
      <c r="AB8" s="11">
        <v>152</v>
      </c>
      <c r="AC8" s="11">
        <v>97</v>
      </c>
      <c r="AD8" s="11">
        <v>41</v>
      </c>
      <c r="AE8" s="11"/>
      <c r="AF8" s="11" t="s">
        <v>76</v>
      </c>
      <c r="AG8" s="11">
        <v>39</v>
      </c>
      <c r="AH8" s="11">
        <v>594</v>
      </c>
      <c r="AI8" s="11"/>
      <c r="AJ8" s="11">
        <v>392</v>
      </c>
      <c r="AK8" s="11">
        <v>128</v>
      </c>
      <c r="AL8" s="11">
        <v>113</v>
      </c>
      <c r="AM8" s="11"/>
      <c r="AN8" s="11">
        <v>336</v>
      </c>
      <c r="AO8" s="11">
        <v>38</v>
      </c>
      <c r="AP8" s="11">
        <v>125</v>
      </c>
      <c r="AQ8" s="11">
        <v>116</v>
      </c>
      <c r="AR8" s="11"/>
      <c r="AS8" s="11">
        <v>40</v>
      </c>
      <c r="AT8" s="11">
        <v>22</v>
      </c>
    </row>
    <row r="9" spans="2:46" x14ac:dyDescent="0.5">
      <c r="B9" s="18" t="s">
        <v>203</v>
      </c>
      <c r="C9" s="17">
        <v>3.43209590100131E-2</v>
      </c>
      <c r="D9" s="17">
        <v>3.0665214316942298E-2</v>
      </c>
      <c r="E9" s="17">
        <v>3.8271498842790699E-2</v>
      </c>
      <c r="F9" s="17"/>
      <c r="G9" s="17">
        <v>0</v>
      </c>
      <c r="H9" s="17">
        <v>5.12498820339954E-2</v>
      </c>
      <c r="I9" s="17">
        <v>1.83532272799815E-2</v>
      </c>
      <c r="J9" s="17">
        <v>0</v>
      </c>
      <c r="K9" s="17">
        <v>2.7013459508584699E-2</v>
      </c>
      <c r="L9" s="17">
        <v>4.67935847930172E-2</v>
      </c>
      <c r="M9" s="17">
        <v>4.02783025257566E-2</v>
      </c>
      <c r="N9" s="17">
        <v>8.4854138600479995E-2</v>
      </c>
      <c r="O9" s="17">
        <v>4.1552139496126003E-2</v>
      </c>
      <c r="P9" s="17">
        <v>0.103212956468891</v>
      </c>
      <c r="Q9" s="17">
        <v>0</v>
      </c>
      <c r="R9" s="17">
        <v>0</v>
      </c>
      <c r="S9" s="17"/>
      <c r="T9" s="17">
        <v>4.3830466602700097E-2</v>
      </c>
      <c r="U9" s="17">
        <v>3.9428824707229797E-2</v>
      </c>
      <c r="V9" s="17">
        <v>2.6682311038133601E-2</v>
      </c>
      <c r="W9" s="17">
        <v>2.3611723134120199E-2</v>
      </c>
      <c r="X9" s="17"/>
      <c r="Y9" s="17">
        <v>2.9020947481266501E-2</v>
      </c>
      <c r="Z9" s="17">
        <v>1.89731806832165E-2</v>
      </c>
      <c r="AA9" s="17">
        <v>1.5466578705742501E-2</v>
      </c>
      <c r="AB9" s="17">
        <v>4.5268856157582797E-2</v>
      </c>
      <c r="AC9" s="17">
        <v>6.0724608212060702E-2</v>
      </c>
      <c r="AD9" s="17">
        <v>4.6215090008837903E-2</v>
      </c>
      <c r="AE9" s="17"/>
      <c r="AF9" s="17" t="s">
        <v>77</v>
      </c>
      <c r="AG9" s="17">
        <v>4.9018166960156498E-2</v>
      </c>
      <c r="AH9" s="17">
        <v>3.3365888481085799E-2</v>
      </c>
      <c r="AI9" s="17"/>
      <c r="AJ9" s="17">
        <v>2.4942639036383999E-2</v>
      </c>
      <c r="AK9" s="17">
        <v>3.0159682666805701E-2</v>
      </c>
      <c r="AL9" s="17">
        <v>7.1420205554085001E-2</v>
      </c>
      <c r="AM9" s="17"/>
      <c r="AN9" s="17">
        <v>3.8258862010765303E-2</v>
      </c>
      <c r="AO9" s="17">
        <v>0</v>
      </c>
      <c r="AP9" s="17">
        <v>3.9022235709860797E-2</v>
      </c>
      <c r="AQ9" s="17">
        <v>2.5926865588368798E-2</v>
      </c>
      <c r="AR9" s="17"/>
      <c r="AS9" s="17">
        <v>4.99958786952183E-2</v>
      </c>
      <c r="AT9" s="17">
        <v>0</v>
      </c>
    </row>
    <row r="10" spans="2:46" x14ac:dyDescent="0.5">
      <c r="B10" s="18" t="s">
        <v>204</v>
      </c>
      <c r="C10" s="17">
        <v>0.30837119494403897</v>
      </c>
      <c r="D10" s="17">
        <v>0.31996343429329999</v>
      </c>
      <c r="E10" s="17">
        <v>0.29717938599573801</v>
      </c>
      <c r="F10" s="17"/>
      <c r="G10" s="17">
        <v>0.34603215515045199</v>
      </c>
      <c r="H10" s="17">
        <v>0.277611173482677</v>
      </c>
      <c r="I10" s="17">
        <v>0.29819969392692702</v>
      </c>
      <c r="J10" s="17">
        <v>0.356944145465796</v>
      </c>
      <c r="K10" s="17">
        <v>0.401109406253849</v>
      </c>
      <c r="L10" s="17">
        <v>0.294646075803084</v>
      </c>
      <c r="M10" s="17">
        <v>0.32683481012554499</v>
      </c>
      <c r="N10" s="17">
        <v>0.39504509878784599</v>
      </c>
      <c r="O10" s="17">
        <v>0.26661347311996197</v>
      </c>
      <c r="P10" s="17">
        <v>0.23621118182154099</v>
      </c>
      <c r="Q10" s="17">
        <v>0.26623873658513397</v>
      </c>
      <c r="R10" s="17">
        <v>0.27791878804182701</v>
      </c>
      <c r="S10" s="17"/>
      <c r="T10" s="17">
        <v>0.26137970023412099</v>
      </c>
      <c r="U10" s="17">
        <v>0.32907810211343103</v>
      </c>
      <c r="V10" s="17">
        <v>0.31291094888441701</v>
      </c>
      <c r="W10" s="17">
        <v>0.33603051967272302</v>
      </c>
      <c r="X10" s="17"/>
      <c r="Y10" s="17">
        <v>0.26267428880007698</v>
      </c>
      <c r="Z10" s="17">
        <v>0.30837091776793402</v>
      </c>
      <c r="AA10" s="17">
        <v>0.34389935323885701</v>
      </c>
      <c r="AB10" s="17">
        <v>0.34100642881614901</v>
      </c>
      <c r="AC10" s="17">
        <v>0.26900614557053498</v>
      </c>
      <c r="AD10" s="17">
        <v>0.28103618259775198</v>
      </c>
      <c r="AE10" s="17"/>
      <c r="AF10" s="17" t="s">
        <v>77</v>
      </c>
      <c r="AG10" s="17">
        <v>0.27448412224093</v>
      </c>
      <c r="AH10" s="17">
        <v>0.310573282888916</v>
      </c>
      <c r="AI10" s="17"/>
      <c r="AJ10" s="17">
        <v>0.32841300163913301</v>
      </c>
      <c r="AK10" s="17">
        <v>0.26296114987484098</v>
      </c>
      <c r="AL10" s="17">
        <v>0.29037667119529897</v>
      </c>
      <c r="AM10" s="17"/>
      <c r="AN10" s="17">
        <v>0.350591413423822</v>
      </c>
      <c r="AO10" s="17">
        <v>0.20934340475972199</v>
      </c>
      <c r="AP10" s="17">
        <v>0.24161086180920599</v>
      </c>
      <c r="AQ10" s="17">
        <v>0.29425973159777302</v>
      </c>
      <c r="AR10" s="17"/>
      <c r="AS10" s="17">
        <v>0.453344291010849</v>
      </c>
      <c r="AT10" s="17">
        <v>0.31561255362107299</v>
      </c>
    </row>
    <row r="11" spans="2:46" x14ac:dyDescent="0.5">
      <c r="B11" s="18" t="s">
        <v>205</v>
      </c>
      <c r="C11" s="17">
        <v>7.7876093698055496E-2</v>
      </c>
      <c r="D11" s="17">
        <v>7.8193788652916402E-2</v>
      </c>
      <c r="E11" s="17">
        <v>7.7791560902947907E-2</v>
      </c>
      <c r="F11" s="17"/>
      <c r="G11" s="17">
        <v>4.76556038186303E-2</v>
      </c>
      <c r="H11" s="17">
        <v>9.42165836014663E-2</v>
      </c>
      <c r="I11" s="17">
        <v>9.21573958017297E-2</v>
      </c>
      <c r="J11" s="17">
        <v>5.7938486946916903E-2</v>
      </c>
      <c r="K11" s="17">
        <v>0.13352030711785201</v>
      </c>
      <c r="L11" s="17">
        <v>7.8475009271252893E-2</v>
      </c>
      <c r="M11" s="17">
        <v>7.9971179751557306E-2</v>
      </c>
      <c r="N11" s="17">
        <v>8.3888490242827504E-2</v>
      </c>
      <c r="O11" s="17">
        <v>9.7040139236447095E-2</v>
      </c>
      <c r="P11" s="17">
        <v>5.94563229647306E-2</v>
      </c>
      <c r="Q11" s="17">
        <v>8.9652321453005501E-2</v>
      </c>
      <c r="R11" s="17">
        <v>0</v>
      </c>
      <c r="S11" s="17"/>
      <c r="T11" s="17">
        <v>0.101166999350984</v>
      </c>
      <c r="U11" s="17">
        <v>6.9712753851548598E-2</v>
      </c>
      <c r="V11" s="17">
        <v>8.5492699878837494E-2</v>
      </c>
      <c r="W11" s="17">
        <v>4.7445701900908702E-2</v>
      </c>
      <c r="X11" s="17"/>
      <c r="Y11" s="17">
        <v>0.19394423884296</v>
      </c>
      <c r="Z11" s="17">
        <v>7.3936426759787302E-2</v>
      </c>
      <c r="AA11" s="17">
        <v>6.9047863204449403E-2</v>
      </c>
      <c r="AB11" s="17">
        <v>5.69433329428446E-2</v>
      </c>
      <c r="AC11" s="17">
        <v>3.06464840341822E-2</v>
      </c>
      <c r="AD11" s="17">
        <v>2.3578856647825899E-2</v>
      </c>
      <c r="AE11" s="17"/>
      <c r="AF11" s="17" t="s">
        <v>77</v>
      </c>
      <c r="AG11" s="17">
        <v>0.10196199140891</v>
      </c>
      <c r="AH11" s="17">
        <v>7.6310916751221106E-2</v>
      </c>
      <c r="AI11" s="17"/>
      <c r="AJ11" s="17">
        <v>7.4886220071425397E-2</v>
      </c>
      <c r="AK11" s="17">
        <v>0.117404538907133</v>
      </c>
      <c r="AL11" s="17">
        <v>4.3593250498796497E-2</v>
      </c>
      <c r="AM11" s="17"/>
      <c r="AN11" s="17">
        <v>6.4667996677779505E-2</v>
      </c>
      <c r="AO11" s="17">
        <v>0.18966752109756599</v>
      </c>
      <c r="AP11" s="17">
        <v>6.9289485570807899E-2</v>
      </c>
      <c r="AQ11" s="17">
        <v>0.101257141832406</v>
      </c>
      <c r="AR11" s="17"/>
      <c r="AS11" s="17">
        <v>2.4941579130716599E-2</v>
      </c>
      <c r="AT11" s="17">
        <v>4.42552546166382E-2</v>
      </c>
    </row>
    <row r="12" spans="2:46" x14ac:dyDescent="0.5">
      <c r="B12" s="18" t="s">
        <v>206</v>
      </c>
      <c r="C12" s="17">
        <v>0.23234618280364799</v>
      </c>
      <c r="D12" s="17">
        <v>0.24641318772905299</v>
      </c>
      <c r="E12" s="17">
        <v>0.21831109214032299</v>
      </c>
      <c r="F12" s="17"/>
      <c r="G12" s="17">
        <v>0.18632507700890699</v>
      </c>
      <c r="H12" s="17">
        <v>0.27927974740427303</v>
      </c>
      <c r="I12" s="17">
        <v>0.170112417805306</v>
      </c>
      <c r="J12" s="17">
        <v>0.23143435792367301</v>
      </c>
      <c r="K12" s="17">
        <v>0.137209691682326</v>
      </c>
      <c r="L12" s="17">
        <v>0.25321247546824799</v>
      </c>
      <c r="M12" s="17">
        <v>0.28712947859319599</v>
      </c>
      <c r="N12" s="17">
        <v>0.18331298165052401</v>
      </c>
      <c r="O12" s="17">
        <v>0.23403555707252399</v>
      </c>
      <c r="P12" s="17">
        <v>0.29434163118571099</v>
      </c>
      <c r="Q12" s="17">
        <v>0.13170862536304301</v>
      </c>
      <c r="R12" s="17">
        <v>0.443505094566642</v>
      </c>
      <c r="S12" s="17"/>
      <c r="T12" s="17">
        <v>0.26609772217701599</v>
      </c>
      <c r="U12" s="17">
        <v>0.23011314051538301</v>
      </c>
      <c r="V12" s="17">
        <v>0.210230219737885</v>
      </c>
      <c r="W12" s="17">
        <v>0.216354590389364</v>
      </c>
      <c r="X12" s="17"/>
      <c r="Y12" s="17">
        <v>0.229002906755958</v>
      </c>
      <c r="Z12" s="17">
        <v>0.22355391761830901</v>
      </c>
      <c r="AA12" s="17">
        <v>0.21816535685835001</v>
      </c>
      <c r="AB12" s="17">
        <v>0.25423126826636999</v>
      </c>
      <c r="AC12" s="17">
        <v>0.25981514450738102</v>
      </c>
      <c r="AD12" s="17">
        <v>0.16313949944499501</v>
      </c>
      <c r="AE12" s="17"/>
      <c r="AF12" s="17" t="s">
        <v>77</v>
      </c>
      <c r="AG12" s="17">
        <v>0.12404265493399599</v>
      </c>
      <c r="AH12" s="17">
        <v>0.239384084696174</v>
      </c>
      <c r="AI12" s="17"/>
      <c r="AJ12" s="17">
        <v>0.233087587085132</v>
      </c>
      <c r="AK12" s="17">
        <v>0.26252292851415299</v>
      </c>
      <c r="AL12" s="17">
        <v>0.195726157116454</v>
      </c>
      <c r="AM12" s="17"/>
      <c r="AN12" s="17">
        <v>0.22541778989994199</v>
      </c>
      <c r="AO12" s="17">
        <v>0.28889584790429901</v>
      </c>
      <c r="AP12" s="17">
        <v>0.27985001901134599</v>
      </c>
      <c r="AQ12" s="17">
        <v>0.17639604558514299</v>
      </c>
      <c r="AR12" s="17"/>
      <c r="AS12" s="17">
        <v>0.221434865282085</v>
      </c>
      <c r="AT12" s="17">
        <v>0.221906093933736</v>
      </c>
    </row>
    <row r="13" spans="2:46" x14ac:dyDescent="0.5">
      <c r="B13" s="18" t="s">
        <v>207</v>
      </c>
      <c r="C13" s="17">
        <v>2.3844615460363702E-2</v>
      </c>
      <c r="D13" s="17">
        <v>2.5697581465356001E-2</v>
      </c>
      <c r="E13" s="17">
        <v>2.1974215331626801E-2</v>
      </c>
      <c r="F13" s="17"/>
      <c r="G13" s="17">
        <v>1.19807885313427E-2</v>
      </c>
      <c r="H13" s="17">
        <v>2.0492591314189498E-2</v>
      </c>
      <c r="I13" s="17">
        <v>3.72379728278424E-2</v>
      </c>
      <c r="J13" s="17">
        <v>7.7368976237471798E-2</v>
      </c>
      <c r="K13" s="17">
        <v>2.7656611885108401E-2</v>
      </c>
      <c r="L13" s="17">
        <v>1.91844212290492E-2</v>
      </c>
      <c r="M13" s="17">
        <v>0</v>
      </c>
      <c r="N13" s="17">
        <v>4.0423992029288203E-2</v>
      </c>
      <c r="O13" s="17">
        <v>4.1364055352937801E-2</v>
      </c>
      <c r="P13" s="17">
        <v>0</v>
      </c>
      <c r="Q13" s="17">
        <v>0</v>
      </c>
      <c r="R13" s="17">
        <v>0</v>
      </c>
      <c r="S13" s="17"/>
      <c r="T13" s="17">
        <v>2.1629679791696301E-2</v>
      </c>
      <c r="U13" s="17">
        <v>2.7874100202271102E-2</v>
      </c>
      <c r="V13" s="17">
        <v>2.0880772486852099E-2</v>
      </c>
      <c r="W13" s="17">
        <v>2.5330705203749099E-2</v>
      </c>
      <c r="X13" s="17"/>
      <c r="Y13" s="17">
        <v>2.8610037322960601E-2</v>
      </c>
      <c r="Z13" s="17">
        <v>2.9131826776517201E-2</v>
      </c>
      <c r="AA13" s="17">
        <v>4.6971557176351701E-2</v>
      </c>
      <c r="AB13" s="17">
        <v>6.4467154120430199E-3</v>
      </c>
      <c r="AC13" s="17">
        <v>9.3479151546939504E-3</v>
      </c>
      <c r="AD13" s="17">
        <v>2.4649490190450499E-2</v>
      </c>
      <c r="AE13" s="17"/>
      <c r="AF13" s="17" t="s">
        <v>77</v>
      </c>
      <c r="AG13" s="17">
        <v>2.6144552037163201E-2</v>
      </c>
      <c r="AH13" s="17">
        <v>2.3695158389989899E-2</v>
      </c>
      <c r="AI13" s="17"/>
      <c r="AJ13" s="17">
        <v>2.2715489541441598E-2</v>
      </c>
      <c r="AK13" s="17">
        <v>1.5275313224343501E-2</v>
      </c>
      <c r="AL13" s="17">
        <v>3.7417402714560302E-2</v>
      </c>
      <c r="AM13" s="17"/>
      <c r="AN13" s="17">
        <v>1.7356442721061901E-2</v>
      </c>
      <c r="AO13" s="17">
        <v>0</v>
      </c>
      <c r="AP13" s="17">
        <v>4.08984626801423E-2</v>
      </c>
      <c r="AQ13" s="17">
        <v>1.6778861356346601E-2</v>
      </c>
      <c r="AR13" s="17"/>
      <c r="AS13" s="17">
        <v>2.5597479547370398E-2</v>
      </c>
      <c r="AT13" s="17">
        <v>4.4573986926465303E-2</v>
      </c>
    </row>
    <row r="14" spans="2:46" x14ac:dyDescent="0.5">
      <c r="B14" s="18" t="s">
        <v>208</v>
      </c>
      <c r="C14" s="17">
        <v>5.0548897953274399E-2</v>
      </c>
      <c r="D14" s="17">
        <v>6.2113751065297901E-2</v>
      </c>
      <c r="E14" s="17">
        <v>3.8560724441207499E-2</v>
      </c>
      <c r="F14" s="17"/>
      <c r="G14" s="17">
        <v>7.13986600446994E-2</v>
      </c>
      <c r="H14" s="17">
        <v>5.0802908099351403E-2</v>
      </c>
      <c r="I14" s="17">
        <v>3.7815529406275201E-2</v>
      </c>
      <c r="J14" s="17">
        <v>3.9721255076957403E-2</v>
      </c>
      <c r="K14" s="17">
        <v>7.9043747837106201E-2</v>
      </c>
      <c r="L14" s="17">
        <v>3.0798155793122901E-2</v>
      </c>
      <c r="M14" s="17">
        <v>6.4728988429781004E-2</v>
      </c>
      <c r="N14" s="17">
        <v>8.1755862830095005E-2</v>
      </c>
      <c r="O14" s="17">
        <v>4.2136946759252697E-2</v>
      </c>
      <c r="P14" s="17">
        <v>6.5096296300937995E-2</v>
      </c>
      <c r="Q14" s="17">
        <v>0</v>
      </c>
      <c r="R14" s="17">
        <v>0</v>
      </c>
      <c r="S14" s="17"/>
      <c r="T14" s="17">
        <v>6.0501602157645003E-2</v>
      </c>
      <c r="U14" s="17">
        <v>3.8746746504101599E-2</v>
      </c>
      <c r="V14" s="17">
        <v>6.8061280359754395E-2</v>
      </c>
      <c r="W14" s="17">
        <v>3.1572775302846898E-2</v>
      </c>
      <c r="X14" s="17"/>
      <c r="Y14" s="17">
        <v>7.8450005409553006E-2</v>
      </c>
      <c r="Z14" s="17">
        <v>4.9526230388515197E-2</v>
      </c>
      <c r="AA14" s="17">
        <v>3.8651000700223197E-2</v>
      </c>
      <c r="AB14" s="17">
        <v>5.6562340689591303E-2</v>
      </c>
      <c r="AC14" s="17">
        <v>2.9939497697594901E-2</v>
      </c>
      <c r="AD14" s="17">
        <v>4.8649750872889301E-2</v>
      </c>
      <c r="AE14" s="17"/>
      <c r="AF14" s="17" t="s">
        <v>77</v>
      </c>
      <c r="AG14" s="17">
        <v>4.8221221863490198E-2</v>
      </c>
      <c r="AH14" s="17">
        <v>5.070015762394E-2</v>
      </c>
      <c r="AI14" s="17"/>
      <c r="AJ14" s="17">
        <v>5.0212899199112197E-2</v>
      </c>
      <c r="AK14" s="17">
        <v>4.6481308085927299E-2</v>
      </c>
      <c r="AL14" s="17">
        <v>5.6300605376948802E-2</v>
      </c>
      <c r="AM14" s="17"/>
      <c r="AN14" s="17">
        <v>3.4582746104166201E-2</v>
      </c>
      <c r="AO14" s="17">
        <v>5.0784047966920202E-2</v>
      </c>
      <c r="AP14" s="17">
        <v>4.03301460142673E-2</v>
      </c>
      <c r="AQ14" s="17">
        <v>0.107931353527437</v>
      </c>
      <c r="AR14" s="17"/>
      <c r="AS14" s="17">
        <v>4.7618671433824401E-2</v>
      </c>
      <c r="AT14" s="17">
        <v>4.41092344283468E-2</v>
      </c>
    </row>
    <row r="15" spans="2:46" x14ac:dyDescent="0.5">
      <c r="B15" s="18" t="s">
        <v>209</v>
      </c>
      <c r="C15" s="17">
        <v>0.20397823079563199</v>
      </c>
      <c r="D15" s="17">
        <v>0.196457235845103</v>
      </c>
      <c r="E15" s="17">
        <v>0.20933213956033001</v>
      </c>
      <c r="F15" s="17"/>
      <c r="G15" s="17">
        <v>0.27820434843970898</v>
      </c>
      <c r="H15" s="17">
        <v>0.154168253772134</v>
      </c>
      <c r="I15" s="17">
        <v>0.248924805405805</v>
      </c>
      <c r="J15" s="17">
        <v>0.154963078213539</v>
      </c>
      <c r="K15" s="17">
        <v>0.16686745235846101</v>
      </c>
      <c r="L15" s="17">
        <v>0.22957040593299299</v>
      </c>
      <c r="M15" s="17">
        <v>0.16027075153904799</v>
      </c>
      <c r="N15" s="17">
        <v>8.65278707980211E-2</v>
      </c>
      <c r="O15" s="17">
        <v>0.19359716066632601</v>
      </c>
      <c r="P15" s="17">
        <v>0.22154914644177001</v>
      </c>
      <c r="Q15" s="17">
        <v>0.33157682457470899</v>
      </c>
      <c r="R15" s="17">
        <v>0.108931319166181</v>
      </c>
      <c r="S15" s="17"/>
      <c r="T15" s="17">
        <v>0.21143012377117101</v>
      </c>
      <c r="U15" s="17">
        <v>0.22022178805269799</v>
      </c>
      <c r="V15" s="17">
        <v>0.19844701973205001</v>
      </c>
      <c r="W15" s="17">
        <v>0.180015162300566</v>
      </c>
      <c r="X15" s="17"/>
      <c r="Y15" s="17">
        <v>0.13581590889884501</v>
      </c>
      <c r="Z15" s="17">
        <v>0.24387308387010301</v>
      </c>
      <c r="AA15" s="17">
        <v>0.22702979996627701</v>
      </c>
      <c r="AB15" s="17">
        <v>0.160006304733574</v>
      </c>
      <c r="AC15" s="17">
        <v>0.21971748390609599</v>
      </c>
      <c r="AD15" s="17">
        <v>0.31117319207319299</v>
      </c>
      <c r="AE15" s="17"/>
      <c r="AF15" s="17" t="s">
        <v>77</v>
      </c>
      <c r="AG15" s="17">
        <v>0.32591721241504501</v>
      </c>
      <c r="AH15" s="17">
        <v>0.19605425448209099</v>
      </c>
      <c r="AI15" s="17"/>
      <c r="AJ15" s="17">
        <v>0.22273462448419701</v>
      </c>
      <c r="AK15" s="17">
        <v>0.186742096702773</v>
      </c>
      <c r="AL15" s="17">
        <v>0.15862692789641999</v>
      </c>
      <c r="AM15" s="17"/>
      <c r="AN15" s="17">
        <v>0.19352698867763299</v>
      </c>
      <c r="AO15" s="17">
        <v>0.18523521056841699</v>
      </c>
      <c r="AP15" s="17">
        <v>0.26512465286640002</v>
      </c>
      <c r="AQ15" s="17">
        <v>0.18033050570992201</v>
      </c>
      <c r="AR15" s="17"/>
      <c r="AS15" s="17">
        <v>0.12190540436481501</v>
      </c>
      <c r="AT15" s="17">
        <v>0.32954287647373998</v>
      </c>
    </row>
    <row r="16" spans="2:46" x14ac:dyDescent="0.5">
      <c r="B16" s="18" t="s">
        <v>73</v>
      </c>
      <c r="C16" s="19">
        <v>6.8713825334974402E-2</v>
      </c>
      <c r="D16" s="19">
        <v>4.0495806632030902E-2</v>
      </c>
      <c r="E16" s="19">
        <v>9.8579382785036695E-2</v>
      </c>
      <c r="F16" s="19"/>
      <c r="G16" s="19">
        <v>5.8403367006260302E-2</v>
      </c>
      <c r="H16" s="19">
        <v>7.2178860291913394E-2</v>
      </c>
      <c r="I16" s="19">
        <v>9.71989575461331E-2</v>
      </c>
      <c r="J16" s="19">
        <v>8.1629700135646202E-2</v>
      </c>
      <c r="K16" s="19">
        <v>2.7579323356711299E-2</v>
      </c>
      <c r="L16" s="19">
        <v>4.7319871709231999E-2</v>
      </c>
      <c r="M16" s="19">
        <v>4.0786489035116898E-2</v>
      </c>
      <c r="N16" s="19">
        <v>4.4191565060917398E-2</v>
      </c>
      <c r="O16" s="19">
        <v>8.3660528296424494E-2</v>
      </c>
      <c r="P16" s="19">
        <v>2.0132464816417301E-2</v>
      </c>
      <c r="Q16" s="19">
        <v>0.180823492024108</v>
      </c>
      <c r="R16" s="19">
        <v>0.16964479822535</v>
      </c>
      <c r="S16" s="19"/>
      <c r="T16" s="19">
        <v>3.3963705914666999E-2</v>
      </c>
      <c r="U16" s="19">
        <v>4.4824544053337398E-2</v>
      </c>
      <c r="V16" s="19">
        <v>7.72947478820704E-2</v>
      </c>
      <c r="W16" s="19">
        <v>0.13963882209572101</v>
      </c>
      <c r="X16" s="19"/>
      <c r="Y16" s="19">
        <v>4.2481666488379602E-2</v>
      </c>
      <c r="Z16" s="19">
        <v>5.2634416135617597E-2</v>
      </c>
      <c r="AA16" s="19">
        <v>4.0768490149749703E-2</v>
      </c>
      <c r="AB16" s="19">
        <v>7.9534752981845799E-2</v>
      </c>
      <c r="AC16" s="19">
        <v>0.120802720917456</v>
      </c>
      <c r="AD16" s="19">
        <v>0.101557938164057</v>
      </c>
      <c r="AE16" s="19"/>
      <c r="AF16" s="19" t="s">
        <v>77</v>
      </c>
      <c r="AG16" s="19">
        <v>5.0210078140308499E-2</v>
      </c>
      <c r="AH16" s="19">
        <v>6.9916256686581899E-2</v>
      </c>
      <c r="AI16" s="19"/>
      <c r="AJ16" s="19">
        <v>4.30075389431748E-2</v>
      </c>
      <c r="AK16" s="19">
        <v>7.8452982024023593E-2</v>
      </c>
      <c r="AL16" s="19">
        <v>0.146538779647436</v>
      </c>
      <c r="AM16" s="19"/>
      <c r="AN16" s="19">
        <v>7.5597760484830398E-2</v>
      </c>
      <c r="AO16" s="19">
        <v>7.6073967703075701E-2</v>
      </c>
      <c r="AP16" s="19">
        <v>2.3874136337969899E-2</v>
      </c>
      <c r="AQ16" s="19">
        <v>9.7119494802603401E-2</v>
      </c>
      <c r="AR16" s="19"/>
      <c r="AS16" s="19">
        <v>5.5161830535121102E-2</v>
      </c>
      <c r="AT16" s="19">
        <v>0</v>
      </c>
    </row>
    <row r="17" spans="2:2" x14ac:dyDescent="0.5">
      <c r="B17" s="16" t="s">
        <v>211</v>
      </c>
    </row>
    <row r="18" spans="2:2" x14ac:dyDescent="0.5">
      <c r="B18" t="s">
        <v>65</v>
      </c>
    </row>
    <row r="19" spans="2:2" x14ac:dyDescent="0.5">
      <c r="B19" t="s">
        <v>66</v>
      </c>
    </row>
    <row r="21" spans="2:2" x14ac:dyDescent="0.5">
      <c r="B21"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1070</v>
      </c>
      <c r="D7" s="10">
        <v>559</v>
      </c>
      <c r="E7" s="10">
        <v>509</v>
      </c>
      <c r="F7" s="10"/>
      <c r="G7" s="10">
        <v>173</v>
      </c>
      <c r="H7" s="10">
        <v>129</v>
      </c>
      <c r="I7" s="10">
        <v>86</v>
      </c>
      <c r="J7" s="10">
        <v>87</v>
      </c>
      <c r="K7" s="10">
        <v>84</v>
      </c>
      <c r="L7" s="10">
        <v>94</v>
      </c>
      <c r="M7" s="10">
        <v>79</v>
      </c>
      <c r="N7" s="10">
        <v>39</v>
      </c>
      <c r="O7" s="10">
        <v>124</v>
      </c>
      <c r="P7" s="10">
        <v>86</v>
      </c>
      <c r="Q7" s="10">
        <v>45</v>
      </c>
      <c r="R7" s="10">
        <v>44</v>
      </c>
      <c r="S7" s="10"/>
      <c r="T7" s="10">
        <v>317</v>
      </c>
      <c r="U7" s="10">
        <v>285</v>
      </c>
      <c r="V7" s="10">
        <v>231</v>
      </c>
      <c r="W7" s="10">
        <v>235</v>
      </c>
      <c r="X7" s="10"/>
      <c r="Y7" s="10">
        <v>195</v>
      </c>
      <c r="Z7" s="10">
        <v>216</v>
      </c>
      <c r="AA7" s="10">
        <v>223</v>
      </c>
      <c r="AB7" s="10">
        <v>217</v>
      </c>
      <c r="AC7" s="10">
        <v>164</v>
      </c>
      <c r="AD7" s="10">
        <v>55</v>
      </c>
      <c r="AE7" s="10"/>
      <c r="AF7" s="10" t="s">
        <v>76</v>
      </c>
      <c r="AG7" s="10">
        <v>64</v>
      </c>
      <c r="AH7" s="10">
        <v>1006</v>
      </c>
      <c r="AI7" s="10"/>
      <c r="AJ7" s="10">
        <v>660</v>
      </c>
      <c r="AK7" s="10">
        <v>225</v>
      </c>
      <c r="AL7" s="10">
        <v>185</v>
      </c>
      <c r="AM7" s="10"/>
      <c r="AN7" s="10">
        <v>507</v>
      </c>
      <c r="AO7" s="10">
        <v>108</v>
      </c>
      <c r="AP7" s="10">
        <v>183</v>
      </c>
      <c r="AQ7" s="10">
        <v>237</v>
      </c>
      <c r="AR7" s="10"/>
      <c r="AS7" s="10">
        <v>55</v>
      </c>
      <c r="AT7" s="10">
        <v>39</v>
      </c>
    </row>
    <row r="8" spans="2:46" ht="30" customHeight="1" x14ac:dyDescent="0.5">
      <c r="B8" s="11" t="s">
        <v>19</v>
      </c>
      <c r="C8" s="11">
        <v>1077</v>
      </c>
      <c r="D8" s="11">
        <v>567</v>
      </c>
      <c r="E8" s="11">
        <v>508</v>
      </c>
      <c r="F8" s="11"/>
      <c r="G8" s="11">
        <v>172</v>
      </c>
      <c r="H8" s="11">
        <v>127</v>
      </c>
      <c r="I8" s="11">
        <v>86</v>
      </c>
      <c r="J8" s="11">
        <v>87</v>
      </c>
      <c r="K8" s="11">
        <v>86</v>
      </c>
      <c r="L8" s="11">
        <v>97</v>
      </c>
      <c r="M8" s="11">
        <v>77</v>
      </c>
      <c r="N8" s="11">
        <v>39</v>
      </c>
      <c r="O8" s="11">
        <v>123</v>
      </c>
      <c r="P8" s="11">
        <v>86</v>
      </c>
      <c r="Q8" s="11">
        <v>56</v>
      </c>
      <c r="R8" s="11">
        <v>42</v>
      </c>
      <c r="S8" s="11"/>
      <c r="T8" s="11">
        <v>314</v>
      </c>
      <c r="U8" s="11">
        <v>279</v>
      </c>
      <c r="V8" s="11">
        <v>236</v>
      </c>
      <c r="W8" s="11">
        <v>245</v>
      </c>
      <c r="X8" s="11"/>
      <c r="Y8" s="11">
        <v>190</v>
      </c>
      <c r="Z8" s="11">
        <v>240</v>
      </c>
      <c r="AA8" s="11">
        <v>220</v>
      </c>
      <c r="AB8" s="11">
        <v>214</v>
      </c>
      <c r="AC8" s="11">
        <v>159</v>
      </c>
      <c r="AD8" s="11">
        <v>54</v>
      </c>
      <c r="AE8" s="11"/>
      <c r="AF8" s="11" t="s">
        <v>76</v>
      </c>
      <c r="AG8" s="11">
        <v>63</v>
      </c>
      <c r="AH8" s="11">
        <v>1014</v>
      </c>
      <c r="AI8" s="11"/>
      <c r="AJ8" s="11">
        <v>662</v>
      </c>
      <c r="AK8" s="11">
        <v>228</v>
      </c>
      <c r="AL8" s="11">
        <v>188</v>
      </c>
      <c r="AM8" s="11"/>
      <c r="AN8" s="11">
        <v>509</v>
      </c>
      <c r="AO8" s="11">
        <v>108</v>
      </c>
      <c r="AP8" s="11">
        <v>183</v>
      </c>
      <c r="AQ8" s="11">
        <v>242</v>
      </c>
      <c r="AR8" s="11"/>
      <c r="AS8" s="11">
        <v>57</v>
      </c>
      <c r="AT8" s="11">
        <v>39</v>
      </c>
    </row>
    <row r="9" spans="2:46" ht="43" x14ac:dyDescent="0.5">
      <c r="B9" s="18" t="s">
        <v>212</v>
      </c>
      <c r="C9" s="17">
        <v>0.31847891385044702</v>
      </c>
      <c r="D9" s="17">
        <v>0.33902676005283</v>
      </c>
      <c r="E9" s="17">
        <v>0.294865623911861</v>
      </c>
      <c r="F9" s="17"/>
      <c r="G9" s="17">
        <v>0.31003458199339701</v>
      </c>
      <c r="H9" s="17">
        <v>0.32074807016965601</v>
      </c>
      <c r="I9" s="17">
        <v>0.28857058253982298</v>
      </c>
      <c r="J9" s="17">
        <v>0.28119996588514401</v>
      </c>
      <c r="K9" s="17">
        <v>0.30366830239531101</v>
      </c>
      <c r="L9" s="17">
        <v>0.29096859341611497</v>
      </c>
      <c r="M9" s="17">
        <v>0.36374250714241402</v>
      </c>
      <c r="N9" s="17">
        <v>0.42398817193488297</v>
      </c>
      <c r="O9" s="17">
        <v>0.34488288629451003</v>
      </c>
      <c r="P9" s="17">
        <v>0.317264346179088</v>
      </c>
      <c r="Q9" s="17">
        <v>0.29020394683989698</v>
      </c>
      <c r="R9" s="17">
        <v>0.36097758445825301</v>
      </c>
      <c r="S9" s="17"/>
      <c r="T9" s="17">
        <v>0.36238299444472299</v>
      </c>
      <c r="U9" s="17">
        <v>0.31966446351769801</v>
      </c>
      <c r="V9" s="17">
        <v>0.30924645023831798</v>
      </c>
      <c r="W9" s="17">
        <v>0.27270414976921398</v>
      </c>
      <c r="X9" s="17"/>
      <c r="Y9" s="17">
        <v>0.31185699383132498</v>
      </c>
      <c r="Z9" s="17">
        <v>0.28679048432733301</v>
      </c>
      <c r="AA9" s="17">
        <v>0.23570814942528301</v>
      </c>
      <c r="AB9" s="17">
        <v>0.34994674234054002</v>
      </c>
      <c r="AC9" s="17">
        <v>0.392279222777141</v>
      </c>
      <c r="AD9" s="17">
        <v>0.47842208766920002</v>
      </c>
      <c r="AE9" s="17"/>
      <c r="AF9" s="17" t="s">
        <v>77</v>
      </c>
      <c r="AG9" s="17">
        <v>0.40206630998002402</v>
      </c>
      <c r="AH9" s="17">
        <v>0.31328956139359398</v>
      </c>
      <c r="AI9" s="17"/>
      <c r="AJ9" s="17">
        <v>0.32512570106923699</v>
      </c>
      <c r="AK9" s="17">
        <v>0.315648161968684</v>
      </c>
      <c r="AL9" s="17">
        <v>0.298461702908005</v>
      </c>
      <c r="AM9" s="17"/>
      <c r="AN9" s="17">
        <v>0.30142668175225601</v>
      </c>
      <c r="AO9" s="17">
        <v>0.33021865293604402</v>
      </c>
      <c r="AP9" s="17">
        <v>0.431593776197572</v>
      </c>
      <c r="AQ9" s="17">
        <v>0.27170121264930902</v>
      </c>
      <c r="AR9" s="17"/>
      <c r="AS9" s="17">
        <v>0.27666520498173802</v>
      </c>
      <c r="AT9" s="17">
        <v>0.35586534979240902</v>
      </c>
    </row>
    <row r="10" spans="2:46" ht="43" x14ac:dyDescent="0.5">
      <c r="B10" s="18" t="s">
        <v>213</v>
      </c>
      <c r="C10" s="17">
        <v>0.31283026785178802</v>
      </c>
      <c r="D10" s="17">
        <v>0.32471510137684101</v>
      </c>
      <c r="E10" s="17">
        <v>0.29880444329735001</v>
      </c>
      <c r="F10" s="17"/>
      <c r="G10" s="17">
        <v>0.32572165367366401</v>
      </c>
      <c r="H10" s="17">
        <v>0.41733043005690101</v>
      </c>
      <c r="I10" s="17">
        <v>0.31363051678769399</v>
      </c>
      <c r="J10" s="17">
        <v>0.32637346990170202</v>
      </c>
      <c r="K10" s="17">
        <v>0.30584131328404102</v>
      </c>
      <c r="L10" s="17">
        <v>0.30311183553464999</v>
      </c>
      <c r="M10" s="17">
        <v>0.25827808312508399</v>
      </c>
      <c r="N10" s="17">
        <v>0.30548859559930103</v>
      </c>
      <c r="O10" s="17">
        <v>0.31042678527824102</v>
      </c>
      <c r="P10" s="17">
        <v>0.25484610695014798</v>
      </c>
      <c r="Q10" s="17">
        <v>0.29918582748072198</v>
      </c>
      <c r="R10" s="17">
        <v>0.202187672253173</v>
      </c>
      <c r="S10" s="17"/>
      <c r="T10" s="17">
        <v>0.310307624377819</v>
      </c>
      <c r="U10" s="17">
        <v>0.332076177432653</v>
      </c>
      <c r="V10" s="17">
        <v>0.30763905170962802</v>
      </c>
      <c r="W10" s="17">
        <v>0.30202725447489498</v>
      </c>
      <c r="X10" s="17"/>
      <c r="Y10" s="17">
        <v>0.30361326348766499</v>
      </c>
      <c r="Z10" s="17">
        <v>0.33847932966620897</v>
      </c>
      <c r="AA10" s="17">
        <v>0.32764176161570902</v>
      </c>
      <c r="AB10" s="17">
        <v>0.32846117312427398</v>
      </c>
      <c r="AC10" s="17">
        <v>0.27725239561310899</v>
      </c>
      <c r="AD10" s="17">
        <v>0.213970142058476</v>
      </c>
      <c r="AE10" s="17"/>
      <c r="AF10" s="17" t="s">
        <v>77</v>
      </c>
      <c r="AG10" s="17">
        <v>0.31090524786503099</v>
      </c>
      <c r="AH10" s="17">
        <v>0.31294977877879798</v>
      </c>
      <c r="AI10" s="17"/>
      <c r="AJ10" s="17">
        <v>0.33069239512363402</v>
      </c>
      <c r="AK10" s="17">
        <v>0.271032838507688</v>
      </c>
      <c r="AL10" s="17">
        <v>0.30051811212763302</v>
      </c>
      <c r="AM10" s="17"/>
      <c r="AN10" s="17">
        <v>0.33459095339414502</v>
      </c>
      <c r="AO10" s="17">
        <v>0.274829104015823</v>
      </c>
      <c r="AP10" s="17">
        <v>0.31146605258457999</v>
      </c>
      <c r="AQ10" s="17">
        <v>0.30521091863400202</v>
      </c>
      <c r="AR10" s="17"/>
      <c r="AS10" s="17">
        <v>0.51072435358947299</v>
      </c>
      <c r="AT10" s="17">
        <v>0.22949909610163799</v>
      </c>
    </row>
    <row r="11" spans="2:46" ht="28.7" x14ac:dyDescent="0.5">
      <c r="B11" s="18" t="s">
        <v>214</v>
      </c>
      <c r="C11" s="17">
        <v>0.257730275255866</v>
      </c>
      <c r="D11" s="17">
        <v>0.30500030432445402</v>
      </c>
      <c r="E11" s="17">
        <v>0.20403646954087101</v>
      </c>
      <c r="F11" s="17"/>
      <c r="G11" s="17">
        <v>0.286029309818149</v>
      </c>
      <c r="H11" s="17">
        <v>0.176450405503181</v>
      </c>
      <c r="I11" s="17">
        <v>0.27856724685136303</v>
      </c>
      <c r="J11" s="17">
        <v>0.24978858397328901</v>
      </c>
      <c r="K11" s="17">
        <v>0.29473891864581397</v>
      </c>
      <c r="L11" s="17">
        <v>0.31130328680081198</v>
      </c>
      <c r="M11" s="17">
        <v>0.26330037914066401</v>
      </c>
      <c r="N11" s="17">
        <v>0.35614364501178303</v>
      </c>
      <c r="O11" s="17">
        <v>0.24681507353742599</v>
      </c>
      <c r="P11" s="17">
        <v>0.28923470068714002</v>
      </c>
      <c r="Q11" s="17">
        <v>0.12760741731665201</v>
      </c>
      <c r="R11" s="17">
        <v>0.201190949531801</v>
      </c>
      <c r="S11" s="17"/>
      <c r="T11" s="17">
        <v>0.29233419423552598</v>
      </c>
      <c r="U11" s="17">
        <v>0.26289403501599801</v>
      </c>
      <c r="V11" s="17">
        <v>0.27845904152879403</v>
      </c>
      <c r="W11" s="17">
        <v>0.18998467567472299</v>
      </c>
      <c r="X11" s="17"/>
      <c r="Y11" s="17">
        <v>0.22980723322318999</v>
      </c>
      <c r="Z11" s="17">
        <v>0.20062619588560801</v>
      </c>
      <c r="AA11" s="17">
        <v>0.27169818195237699</v>
      </c>
      <c r="AB11" s="17">
        <v>0.237158041038531</v>
      </c>
      <c r="AC11" s="17">
        <v>0.33841192025307998</v>
      </c>
      <c r="AD11" s="17">
        <v>0.39625935546963598</v>
      </c>
      <c r="AE11" s="17"/>
      <c r="AF11" s="17" t="s">
        <v>77</v>
      </c>
      <c r="AG11" s="17">
        <v>0.44921261436664101</v>
      </c>
      <c r="AH11" s="17">
        <v>0.24584248603261799</v>
      </c>
      <c r="AI11" s="17"/>
      <c r="AJ11" s="17">
        <v>0.26956185095469398</v>
      </c>
      <c r="AK11" s="17">
        <v>0.24621665598335399</v>
      </c>
      <c r="AL11" s="17">
        <v>0.22995413944753201</v>
      </c>
      <c r="AM11" s="17"/>
      <c r="AN11" s="17">
        <v>0.21603901476631901</v>
      </c>
      <c r="AO11" s="17">
        <v>0.41125790149205299</v>
      </c>
      <c r="AP11" s="17">
        <v>0.38999247975326601</v>
      </c>
      <c r="AQ11" s="17">
        <v>0.18905973336738</v>
      </c>
      <c r="AR11" s="17"/>
      <c r="AS11" s="17">
        <v>0.198051604852507</v>
      </c>
      <c r="AT11" s="17">
        <v>0.22685849649971801</v>
      </c>
    </row>
    <row r="12" spans="2:46" ht="28.7" x14ac:dyDescent="0.5">
      <c r="B12" s="18" t="s">
        <v>215</v>
      </c>
      <c r="C12" s="17">
        <v>0.25280277006135898</v>
      </c>
      <c r="D12" s="17">
        <v>0.208647469292701</v>
      </c>
      <c r="E12" s="17">
        <v>0.30309148305114803</v>
      </c>
      <c r="F12" s="17"/>
      <c r="G12" s="17">
        <v>0.19536906189714601</v>
      </c>
      <c r="H12" s="17">
        <v>0.22249176687174199</v>
      </c>
      <c r="I12" s="17">
        <v>0.28718368292018498</v>
      </c>
      <c r="J12" s="17">
        <v>0.304718698236222</v>
      </c>
      <c r="K12" s="17">
        <v>0.23120972512520599</v>
      </c>
      <c r="L12" s="17">
        <v>0.26822533155232797</v>
      </c>
      <c r="M12" s="17">
        <v>0.26611293640351702</v>
      </c>
      <c r="N12" s="17">
        <v>0.22278798381730799</v>
      </c>
      <c r="O12" s="17">
        <v>0.274600500502931</v>
      </c>
      <c r="P12" s="17">
        <v>0.243875944357824</v>
      </c>
      <c r="Q12" s="17">
        <v>0.241019256189245</v>
      </c>
      <c r="R12" s="17">
        <v>0.383818375100065</v>
      </c>
      <c r="S12" s="17"/>
      <c r="T12" s="17">
        <v>0.21019987164853501</v>
      </c>
      <c r="U12" s="17">
        <v>0.26111791099522003</v>
      </c>
      <c r="V12" s="17">
        <v>0.29372639108005499</v>
      </c>
      <c r="W12" s="17">
        <v>0.25626479817099601</v>
      </c>
      <c r="X12" s="17"/>
      <c r="Y12" s="17">
        <v>0.25753569605895799</v>
      </c>
      <c r="Z12" s="17">
        <v>0.24168186155219301</v>
      </c>
      <c r="AA12" s="17">
        <v>0.29499734252638599</v>
      </c>
      <c r="AB12" s="17">
        <v>0.24843221607673899</v>
      </c>
      <c r="AC12" s="17">
        <v>0.245393703067258</v>
      </c>
      <c r="AD12" s="17">
        <v>0.152931524122046</v>
      </c>
      <c r="AE12" s="17"/>
      <c r="AF12" s="17" t="s">
        <v>77</v>
      </c>
      <c r="AG12" s="17">
        <v>0.17508467812004699</v>
      </c>
      <c r="AH12" s="17">
        <v>0.25762773877712603</v>
      </c>
      <c r="AI12" s="17"/>
      <c r="AJ12" s="17">
        <v>0.24182211710745299</v>
      </c>
      <c r="AK12" s="17">
        <v>0.32176285996654203</v>
      </c>
      <c r="AL12" s="17">
        <v>0.207880683715232</v>
      </c>
      <c r="AM12" s="17"/>
      <c r="AN12" s="17">
        <v>0.29432906926743801</v>
      </c>
      <c r="AO12" s="17">
        <v>0.14890948519470601</v>
      </c>
      <c r="AP12" s="17">
        <v>0.20933480396444901</v>
      </c>
      <c r="AQ12" s="17">
        <v>0.245042348915231</v>
      </c>
      <c r="AR12" s="17"/>
      <c r="AS12" s="17">
        <v>0.181482925728776</v>
      </c>
      <c r="AT12" s="17">
        <v>0.31104365957177499</v>
      </c>
    </row>
    <row r="13" spans="2:46" ht="28.7" x14ac:dyDescent="0.5">
      <c r="B13" s="18" t="s">
        <v>216</v>
      </c>
      <c r="C13" s="17">
        <v>0.191242966485828</v>
      </c>
      <c r="D13" s="17">
        <v>0.18896468852920101</v>
      </c>
      <c r="E13" s="17">
        <v>0.194520654845311</v>
      </c>
      <c r="F13" s="17"/>
      <c r="G13" s="17">
        <v>0.201043104052951</v>
      </c>
      <c r="H13" s="17">
        <v>0.21329044264404301</v>
      </c>
      <c r="I13" s="17">
        <v>7.1185371936675096E-2</v>
      </c>
      <c r="J13" s="17">
        <v>0.19778973621545101</v>
      </c>
      <c r="K13" s="17">
        <v>0.19454352962002799</v>
      </c>
      <c r="L13" s="17">
        <v>0.19363591153564599</v>
      </c>
      <c r="M13" s="17">
        <v>0.163026026184794</v>
      </c>
      <c r="N13" s="17">
        <v>0.275928644518248</v>
      </c>
      <c r="O13" s="17">
        <v>0.17103492370124501</v>
      </c>
      <c r="P13" s="17">
        <v>0.19643929970294999</v>
      </c>
      <c r="Q13" s="17">
        <v>0.26465985008158999</v>
      </c>
      <c r="R13" s="17">
        <v>0.22864126882452901</v>
      </c>
      <c r="S13" s="17"/>
      <c r="T13" s="17">
        <v>0.15765138404434101</v>
      </c>
      <c r="U13" s="17">
        <v>0.18494978272338</v>
      </c>
      <c r="V13" s="17">
        <v>0.203394554000637</v>
      </c>
      <c r="W13" s="17">
        <v>0.22693841910857199</v>
      </c>
      <c r="X13" s="17"/>
      <c r="Y13" s="17">
        <v>0.207407948102066</v>
      </c>
      <c r="Z13" s="17">
        <v>0.20608796608483201</v>
      </c>
      <c r="AA13" s="17">
        <v>0.17420281324133299</v>
      </c>
      <c r="AB13" s="17">
        <v>0.14844519038158799</v>
      </c>
      <c r="AC13" s="17">
        <v>0.240714813570653</v>
      </c>
      <c r="AD13" s="17">
        <v>0.161837214549442</v>
      </c>
      <c r="AE13" s="17"/>
      <c r="AF13" s="17" t="s">
        <v>77</v>
      </c>
      <c r="AG13" s="17">
        <v>0.14128687114522101</v>
      </c>
      <c r="AH13" s="17">
        <v>0.19434438844768401</v>
      </c>
      <c r="AI13" s="17"/>
      <c r="AJ13" s="17">
        <v>0.19270594193850801</v>
      </c>
      <c r="AK13" s="17">
        <v>0.18908623348536799</v>
      </c>
      <c r="AL13" s="17">
        <v>0.18869783281809399</v>
      </c>
      <c r="AM13" s="17"/>
      <c r="AN13" s="17">
        <v>0.18019585608730099</v>
      </c>
      <c r="AO13" s="17">
        <v>0.20359538851581299</v>
      </c>
      <c r="AP13" s="17">
        <v>0.16675354730323899</v>
      </c>
      <c r="AQ13" s="17">
        <v>0.23879045585704201</v>
      </c>
      <c r="AR13" s="17"/>
      <c r="AS13" s="17">
        <v>0.25846626715471499</v>
      </c>
      <c r="AT13" s="17">
        <v>0.126777448628031</v>
      </c>
    </row>
    <row r="14" spans="2:46" ht="28.7" x14ac:dyDescent="0.5">
      <c r="B14" s="18" t="s">
        <v>217</v>
      </c>
      <c r="C14" s="17">
        <v>0.15473882496078001</v>
      </c>
      <c r="D14" s="17">
        <v>0.16795819871199899</v>
      </c>
      <c r="E14" s="17">
        <v>0.13868363864730099</v>
      </c>
      <c r="F14" s="17"/>
      <c r="G14" s="17">
        <v>0.17365715162041501</v>
      </c>
      <c r="H14" s="17">
        <v>0.15434224939265001</v>
      </c>
      <c r="I14" s="17">
        <v>0.116495647229146</v>
      </c>
      <c r="J14" s="17">
        <v>0.174042269060497</v>
      </c>
      <c r="K14" s="17">
        <v>0.189650916390628</v>
      </c>
      <c r="L14" s="17">
        <v>9.3055201222367698E-2</v>
      </c>
      <c r="M14" s="17">
        <v>0.201477243305558</v>
      </c>
      <c r="N14" s="17">
        <v>0.15627294069183301</v>
      </c>
      <c r="O14" s="17">
        <v>0.159885664517041</v>
      </c>
      <c r="P14" s="17">
        <v>0.138494641869461</v>
      </c>
      <c r="Q14" s="17">
        <v>0.14498892933836799</v>
      </c>
      <c r="R14" s="17">
        <v>0.13079378021303301</v>
      </c>
      <c r="S14" s="17"/>
      <c r="T14" s="17">
        <v>0.17083290493191899</v>
      </c>
      <c r="U14" s="17">
        <v>0.14041529181152401</v>
      </c>
      <c r="V14" s="17">
        <v>0.16860086147945599</v>
      </c>
      <c r="W14" s="17">
        <v>0.138522753257629</v>
      </c>
      <c r="X14" s="17"/>
      <c r="Y14" s="17">
        <v>0.209368299902015</v>
      </c>
      <c r="Z14" s="17">
        <v>0.181120126214704</v>
      </c>
      <c r="AA14" s="17">
        <v>0.12965546298674699</v>
      </c>
      <c r="AB14" s="17">
        <v>9.0546366585615198E-2</v>
      </c>
      <c r="AC14" s="17">
        <v>0.16896577371767299</v>
      </c>
      <c r="AD14" s="17">
        <v>0.159718538395097</v>
      </c>
      <c r="AE14" s="17"/>
      <c r="AF14" s="17" t="s">
        <v>77</v>
      </c>
      <c r="AG14" s="17">
        <v>0.12336587902280199</v>
      </c>
      <c r="AH14" s="17">
        <v>0.15668655011577401</v>
      </c>
      <c r="AI14" s="17"/>
      <c r="AJ14" s="17">
        <v>0.166278695261249</v>
      </c>
      <c r="AK14" s="17">
        <v>0.13259708093726699</v>
      </c>
      <c r="AL14" s="17">
        <v>0.14088629132824601</v>
      </c>
      <c r="AM14" s="17"/>
      <c r="AN14" s="17">
        <v>0.13308466040046801</v>
      </c>
      <c r="AO14" s="17">
        <v>0.188230150183538</v>
      </c>
      <c r="AP14" s="17">
        <v>0.239769026770774</v>
      </c>
      <c r="AQ14" s="17">
        <v>0.135351432290433</v>
      </c>
      <c r="AR14" s="17"/>
      <c r="AS14" s="17">
        <v>5.3814348398274398E-2</v>
      </c>
      <c r="AT14" s="17">
        <v>7.4970028553706394E-2</v>
      </c>
    </row>
    <row r="15" spans="2:46" x14ac:dyDescent="0.5">
      <c r="B15" s="18" t="s">
        <v>92</v>
      </c>
      <c r="C15" s="17">
        <v>3.4762282891666399E-2</v>
      </c>
      <c r="D15" s="17">
        <v>3.26487928303252E-2</v>
      </c>
      <c r="E15" s="17">
        <v>3.7256199601851399E-2</v>
      </c>
      <c r="F15" s="17"/>
      <c r="G15" s="17">
        <v>3.8557468534766499E-2</v>
      </c>
      <c r="H15" s="17">
        <v>1.5081947018631E-2</v>
      </c>
      <c r="I15" s="17">
        <v>4.6614254457444097E-2</v>
      </c>
      <c r="J15" s="17">
        <v>2.6055165601531202E-2</v>
      </c>
      <c r="K15" s="17">
        <v>4.8025489352435502E-2</v>
      </c>
      <c r="L15" s="17">
        <v>1.09397043248064E-2</v>
      </c>
      <c r="M15" s="17">
        <v>2.6777776265779901E-2</v>
      </c>
      <c r="N15" s="17">
        <v>5.0052226973219503E-2</v>
      </c>
      <c r="O15" s="17">
        <v>4.3322040226395499E-2</v>
      </c>
      <c r="P15" s="17">
        <v>6.9162462463422697E-2</v>
      </c>
      <c r="Q15" s="17">
        <v>2.0873673959981801E-2</v>
      </c>
      <c r="R15" s="17">
        <v>2.3657422980471299E-2</v>
      </c>
      <c r="S15" s="17"/>
      <c r="T15" s="17">
        <v>3.8359874655888297E-2</v>
      </c>
      <c r="U15" s="17">
        <v>3.4758684659702797E-2</v>
      </c>
      <c r="V15" s="17">
        <v>2.65234079387782E-2</v>
      </c>
      <c r="W15" s="17">
        <v>3.8397165715925601E-2</v>
      </c>
      <c r="X15" s="17"/>
      <c r="Y15" s="17">
        <v>2.5148382884518601E-2</v>
      </c>
      <c r="Z15" s="17">
        <v>4.5152711551579003E-2</v>
      </c>
      <c r="AA15" s="17">
        <v>3.1070895309813801E-2</v>
      </c>
      <c r="AB15" s="17">
        <v>4.7139206058723897E-2</v>
      </c>
      <c r="AC15" s="17">
        <v>3.08997484674003E-2</v>
      </c>
      <c r="AD15" s="17">
        <v>0</v>
      </c>
      <c r="AE15" s="17"/>
      <c r="AF15" s="17" t="s">
        <v>77</v>
      </c>
      <c r="AG15" s="17">
        <v>3.1849452588241199E-2</v>
      </c>
      <c r="AH15" s="17">
        <v>3.49431200009842E-2</v>
      </c>
      <c r="AI15" s="17"/>
      <c r="AJ15" s="17">
        <v>3.3691612707150702E-2</v>
      </c>
      <c r="AK15" s="17">
        <v>2.2895548065664E-2</v>
      </c>
      <c r="AL15" s="17">
        <v>5.2936995371515597E-2</v>
      </c>
      <c r="AM15" s="17"/>
      <c r="AN15" s="17">
        <v>4.2020453034971803E-2</v>
      </c>
      <c r="AO15" s="17">
        <v>2.9114929388551699E-2</v>
      </c>
      <c r="AP15" s="17">
        <v>1.5387243013619699E-2</v>
      </c>
      <c r="AQ15" s="17">
        <v>2.9436960808300199E-2</v>
      </c>
      <c r="AR15" s="17"/>
      <c r="AS15" s="17">
        <v>1.7050128374523799E-2</v>
      </c>
      <c r="AT15" s="17">
        <v>8.1664491245627899E-2</v>
      </c>
    </row>
    <row r="16" spans="2:46" x14ac:dyDescent="0.5">
      <c r="B16" s="18" t="s">
        <v>103</v>
      </c>
      <c r="C16" s="17">
        <v>6.0637640251354598E-3</v>
      </c>
      <c r="D16" s="17">
        <v>4.4624319090722604E-3</v>
      </c>
      <c r="E16" s="17">
        <v>7.8756325089772393E-3</v>
      </c>
      <c r="F16" s="17"/>
      <c r="G16" s="17">
        <v>6.6130118236712304E-3</v>
      </c>
      <c r="H16" s="17">
        <v>0</v>
      </c>
      <c r="I16" s="17">
        <v>0</v>
      </c>
      <c r="J16" s="17">
        <v>1.16051652634559E-2</v>
      </c>
      <c r="K16" s="17">
        <v>0</v>
      </c>
      <c r="L16" s="17">
        <v>1.01111246786053E-2</v>
      </c>
      <c r="M16" s="17">
        <v>0</v>
      </c>
      <c r="N16" s="17">
        <v>0</v>
      </c>
      <c r="O16" s="17">
        <v>0</v>
      </c>
      <c r="P16" s="17">
        <v>1.1763944593977799E-2</v>
      </c>
      <c r="Q16" s="17">
        <v>2.4943801091367901E-2</v>
      </c>
      <c r="R16" s="17">
        <v>2.39005844167627E-2</v>
      </c>
      <c r="S16" s="17"/>
      <c r="T16" s="17">
        <v>0</v>
      </c>
      <c r="U16" s="17">
        <v>1.25742437885071E-2</v>
      </c>
      <c r="V16" s="17">
        <v>8.5921988911474706E-3</v>
      </c>
      <c r="W16" s="17">
        <v>4.04756813801247E-3</v>
      </c>
      <c r="X16" s="17"/>
      <c r="Y16" s="17">
        <v>1.06781694544563E-2</v>
      </c>
      <c r="Z16" s="17">
        <v>1.05376710407335E-2</v>
      </c>
      <c r="AA16" s="17">
        <v>0</v>
      </c>
      <c r="AB16" s="17">
        <v>4.5884139406965401E-3</v>
      </c>
      <c r="AC16" s="17">
        <v>6.2554309811078896E-3</v>
      </c>
      <c r="AD16" s="17">
        <v>0</v>
      </c>
      <c r="AE16" s="17"/>
      <c r="AF16" s="17" t="s">
        <v>77</v>
      </c>
      <c r="AG16" s="17">
        <v>0</v>
      </c>
      <c r="AH16" s="17">
        <v>6.4402204073014304E-3</v>
      </c>
      <c r="AI16" s="17"/>
      <c r="AJ16" s="17">
        <v>3.5906160687428699E-3</v>
      </c>
      <c r="AK16" s="17">
        <v>4.4558113794802004E-3</v>
      </c>
      <c r="AL16" s="17">
        <v>1.6740486192431299E-2</v>
      </c>
      <c r="AM16" s="17"/>
      <c r="AN16" s="17">
        <v>6.6561076944572301E-3</v>
      </c>
      <c r="AO16" s="17">
        <v>0</v>
      </c>
      <c r="AP16" s="17">
        <v>0</v>
      </c>
      <c r="AQ16" s="17">
        <v>8.2999558208788002E-3</v>
      </c>
      <c r="AR16" s="17"/>
      <c r="AS16" s="17">
        <v>0</v>
      </c>
      <c r="AT16" s="17">
        <v>2.5378713183947001E-2</v>
      </c>
    </row>
    <row r="17" spans="2:46" x14ac:dyDescent="0.5">
      <c r="B17" s="18" t="s">
        <v>183</v>
      </c>
      <c r="C17" s="19">
        <v>2.4511015036246701E-2</v>
      </c>
      <c r="D17" s="19">
        <v>2.57636601052607E-2</v>
      </c>
      <c r="E17" s="19">
        <v>2.3205794520363001E-2</v>
      </c>
      <c r="F17" s="19"/>
      <c r="G17" s="19">
        <v>3.9413626963839203E-2</v>
      </c>
      <c r="H17" s="19">
        <v>3.16048770472456E-2</v>
      </c>
      <c r="I17" s="19">
        <v>1.16360763746169E-2</v>
      </c>
      <c r="J17" s="19">
        <v>4.5220457948820798E-2</v>
      </c>
      <c r="K17" s="19">
        <v>1.1869063208852899E-2</v>
      </c>
      <c r="L17" s="19">
        <v>2.3000806289944799E-2</v>
      </c>
      <c r="M17" s="19">
        <v>0</v>
      </c>
      <c r="N17" s="19">
        <v>0</v>
      </c>
      <c r="O17" s="19">
        <v>2.4509180963778202E-2</v>
      </c>
      <c r="P17" s="19">
        <v>2.2610065781947498E-2</v>
      </c>
      <c r="Q17" s="19">
        <v>2.63926664395835E-2</v>
      </c>
      <c r="R17" s="19">
        <v>2.3868020299638901E-2</v>
      </c>
      <c r="S17" s="19"/>
      <c r="T17" s="19">
        <v>1.7649258137532702E-2</v>
      </c>
      <c r="U17" s="19">
        <v>2.48415347413555E-2</v>
      </c>
      <c r="V17" s="19">
        <v>2.2033534926421801E-2</v>
      </c>
      <c r="W17" s="19">
        <v>3.5528739571121203E-2</v>
      </c>
      <c r="X17" s="19"/>
      <c r="Y17" s="19">
        <v>3.4635722684010703E-2</v>
      </c>
      <c r="Z17" s="19">
        <v>3.7673042034183903E-2</v>
      </c>
      <c r="AA17" s="19">
        <v>1.8017529471049801E-2</v>
      </c>
      <c r="AB17" s="19">
        <v>2.2679080322872101E-2</v>
      </c>
      <c r="AC17" s="19">
        <v>1.23541650120853E-2</v>
      </c>
      <c r="AD17" s="19">
        <v>0</v>
      </c>
      <c r="AE17" s="19"/>
      <c r="AF17" s="19" t="s">
        <v>77</v>
      </c>
      <c r="AG17" s="19">
        <v>0</v>
      </c>
      <c r="AH17" s="19">
        <v>2.6032731251705001E-2</v>
      </c>
      <c r="AI17" s="19"/>
      <c r="AJ17" s="19">
        <v>2.0402909733905499E-2</v>
      </c>
      <c r="AK17" s="19">
        <v>2.6179133803972299E-2</v>
      </c>
      <c r="AL17" s="19">
        <v>3.6981648967824E-2</v>
      </c>
      <c r="AM17" s="19"/>
      <c r="AN17" s="19">
        <v>1.8933558585976101E-2</v>
      </c>
      <c r="AO17" s="19">
        <v>9.1694971514030606E-3</v>
      </c>
      <c r="AP17" s="19">
        <v>1.56744841616967E-2</v>
      </c>
      <c r="AQ17" s="19">
        <v>3.6534343464827299E-2</v>
      </c>
      <c r="AR17" s="19"/>
      <c r="AS17" s="19">
        <v>1.76524664730352E-2</v>
      </c>
      <c r="AT17" s="19">
        <v>2.5137144661161501E-2</v>
      </c>
    </row>
    <row r="18" spans="2:46" x14ac:dyDescent="0.5">
      <c r="B18" s="16" t="s">
        <v>219</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T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71.7" x14ac:dyDescent="0.5">
      <c r="B9" s="18" t="s">
        <v>220</v>
      </c>
      <c r="C9" s="17">
        <v>0.40579902712108401</v>
      </c>
      <c r="D9" s="17">
        <v>0.40822699408228602</v>
      </c>
      <c r="E9" s="17">
        <v>0.40117976198935901</v>
      </c>
      <c r="F9" s="17"/>
      <c r="G9" s="17">
        <v>0.442696728405442</v>
      </c>
      <c r="H9" s="17">
        <v>0.39339990637053102</v>
      </c>
      <c r="I9" s="17">
        <v>0.39521336200510099</v>
      </c>
      <c r="J9" s="17">
        <v>0.34143729736214801</v>
      </c>
      <c r="K9" s="17">
        <v>0.39100142339392002</v>
      </c>
      <c r="L9" s="17">
        <v>0.43007470226954098</v>
      </c>
      <c r="M9" s="17">
        <v>0.38901983671188001</v>
      </c>
      <c r="N9" s="17">
        <v>0.39011266677213502</v>
      </c>
      <c r="O9" s="17">
        <v>0.381580561341617</v>
      </c>
      <c r="P9" s="17">
        <v>0.41434787354799502</v>
      </c>
      <c r="Q9" s="17">
        <v>0.47517903868981798</v>
      </c>
      <c r="R9" s="17">
        <v>0.48376650617586198</v>
      </c>
      <c r="S9" s="17"/>
      <c r="T9" s="17">
        <v>0.40027311509934599</v>
      </c>
      <c r="U9" s="17">
        <v>0.40752274642955999</v>
      </c>
      <c r="V9" s="17">
        <v>0.39579492558388402</v>
      </c>
      <c r="W9" s="17">
        <v>0.42394882582439197</v>
      </c>
      <c r="X9" s="17"/>
      <c r="Y9" s="17">
        <v>0.49067903126446799</v>
      </c>
      <c r="Z9" s="17">
        <v>0.44874724189009302</v>
      </c>
      <c r="AA9" s="17">
        <v>0.42728623889758799</v>
      </c>
      <c r="AB9" s="17">
        <v>0.40857196273734597</v>
      </c>
      <c r="AC9" s="17">
        <v>0.35616569750422999</v>
      </c>
      <c r="AD9" s="17">
        <v>0.32783435638568498</v>
      </c>
      <c r="AE9" s="17"/>
      <c r="AF9" s="17">
        <v>0.33817987267962102</v>
      </c>
      <c r="AG9" s="17">
        <v>0.38832109808959198</v>
      </c>
      <c r="AH9" s="17">
        <v>0.42645726832722602</v>
      </c>
      <c r="AI9" s="17"/>
      <c r="AJ9" s="17">
        <v>0.42429367917169097</v>
      </c>
      <c r="AK9" s="17">
        <v>0.43533473583311799</v>
      </c>
      <c r="AL9" s="17">
        <v>0.36882569880491101</v>
      </c>
      <c r="AM9" s="17"/>
      <c r="AN9" s="17">
        <v>0.41506267827207599</v>
      </c>
      <c r="AO9" s="17">
        <v>0.39525747475929901</v>
      </c>
      <c r="AP9" s="17">
        <v>0.38480980671489201</v>
      </c>
      <c r="AQ9" s="17">
        <v>0.418575308075331</v>
      </c>
      <c r="AR9" s="17"/>
      <c r="AS9" s="17">
        <v>0.42372436491995003</v>
      </c>
      <c r="AT9" s="17">
        <v>0.36028604008671999</v>
      </c>
    </row>
    <row r="10" spans="2:46" ht="57.35" x14ac:dyDescent="0.5">
      <c r="B10" s="18" t="s">
        <v>221</v>
      </c>
      <c r="C10" s="17">
        <v>0.45845629552921302</v>
      </c>
      <c r="D10" s="17">
        <v>0.48357919522973303</v>
      </c>
      <c r="E10" s="17">
        <v>0.43606045510605801</v>
      </c>
      <c r="F10" s="17"/>
      <c r="G10" s="17">
        <v>0.42875145277580901</v>
      </c>
      <c r="H10" s="17">
        <v>0.45624570358141298</v>
      </c>
      <c r="I10" s="17">
        <v>0.46973340039704098</v>
      </c>
      <c r="J10" s="17">
        <v>0.51209304600783701</v>
      </c>
      <c r="K10" s="17">
        <v>0.451761445914514</v>
      </c>
      <c r="L10" s="17">
        <v>0.44985026100368303</v>
      </c>
      <c r="M10" s="17">
        <v>0.47647324146133502</v>
      </c>
      <c r="N10" s="17">
        <v>0.47075330153886202</v>
      </c>
      <c r="O10" s="17">
        <v>0.47956953937118602</v>
      </c>
      <c r="P10" s="17">
        <v>0.459256527896653</v>
      </c>
      <c r="Q10" s="17">
        <v>0.41925625605147399</v>
      </c>
      <c r="R10" s="17">
        <v>0.37795333100796003</v>
      </c>
      <c r="S10" s="17"/>
      <c r="T10" s="17">
        <v>0.50261849938244096</v>
      </c>
      <c r="U10" s="17">
        <v>0.44867684862480101</v>
      </c>
      <c r="V10" s="17">
        <v>0.475441917038674</v>
      </c>
      <c r="W10" s="17">
        <v>0.40028550106675698</v>
      </c>
      <c r="X10" s="17"/>
      <c r="Y10" s="17">
        <v>0.36567804503440199</v>
      </c>
      <c r="Z10" s="17">
        <v>0.41222223827281501</v>
      </c>
      <c r="AA10" s="17">
        <v>0.38993441307359</v>
      </c>
      <c r="AB10" s="17">
        <v>0.44604948646529802</v>
      </c>
      <c r="AC10" s="17">
        <v>0.51619562992185497</v>
      </c>
      <c r="AD10" s="17">
        <v>0.58506714080259803</v>
      </c>
      <c r="AE10" s="17"/>
      <c r="AF10" s="17">
        <v>0.57542455985462204</v>
      </c>
      <c r="AG10" s="17">
        <v>0.471575511386498</v>
      </c>
      <c r="AH10" s="17">
        <v>0.42379177588160599</v>
      </c>
      <c r="AI10" s="17"/>
      <c r="AJ10" s="17">
        <v>0.454466168234614</v>
      </c>
      <c r="AK10" s="17">
        <v>0.39947077235536299</v>
      </c>
      <c r="AL10" s="17">
        <v>0.49152688876885398</v>
      </c>
      <c r="AM10" s="17"/>
      <c r="AN10" s="17">
        <v>0.45917133997303999</v>
      </c>
      <c r="AO10" s="17">
        <v>0.50759349522588604</v>
      </c>
      <c r="AP10" s="17">
        <v>0.54943271162095297</v>
      </c>
      <c r="AQ10" s="17">
        <v>0.400877672386865</v>
      </c>
      <c r="AR10" s="17"/>
      <c r="AS10" s="17">
        <v>0.45580704471394301</v>
      </c>
      <c r="AT10" s="17">
        <v>0.52564389418351298</v>
      </c>
    </row>
    <row r="11" spans="2:46" x14ac:dyDescent="0.5">
      <c r="B11" s="18" t="s">
        <v>73</v>
      </c>
      <c r="C11" s="19">
        <v>0.135744677349703</v>
      </c>
      <c r="D11" s="19">
        <v>0.10819381068797999</v>
      </c>
      <c r="E11" s="19">
        <v>0.16275978290458301</v>
      </c>
      <c r="F11" s="19"/>
      <c r="G11" s="19">
        <v>0.128551818818749</v>
      </c>
      <c r="H11" s="19">
        <v>0.15035439004805601</v>
      </c>
      <c r="I11" s="19">
        <v>0.13505323759785801</v>
      </c>
      <c r="J11" s="19">
        <v>0.14646965663001499</v>
      </c>
      <c r="K11" s="19">
        <v>0.157237130691566</v>
      </c>
      <c r="L11" s="19">
        <v>0.120075036726775</v>
      </c>
      <c r="M11" s="19">
        <v>0.134506921826785</v>
      </c>
      <c r="N11" s="19">
        <v>0.13913403168900301</v>
      </c>
      <c r="O11" s="19">
        <v>0.13884989928719699</v>
      </c>
      <c r="P11" s="19">
        <v>0.12639559855535201</v>
      </c>
      <c r="Q11" s="19">
        <v>0.105564705258707</v>
      </c>
      <c r="R11" s="19">
        <v>0.138280162816178</v>
      </c>
      <c r="S11" s="19"/>
      <c r="T11" s="19">
        <v>9.7108385518213394E-2</v>
      </c>
      <c r="U11" s="19">
        <v>0.143800404945639</v>
      </c>
      <c r="V11" s="19">
        <v>0.12876315737744201</v>
      </c>
      <c r="W11" s="19">
        <v>0.17576567310885099</v>
      </c>
      <c r="X11" s="19"/>
      <c r="Y11" s="19">
        <v>0.14364292370112999</v>
      </c>
      <c r="Z11" s="19">
        <v>0.139030519837092</v>
      </c>
      <c r="AA11" s="19">
        <v>0.18277934802882201</v>
      </c>
      <c r="AB11" s="19">
        <v>0.14537855079735601</v>
      </c>
      <c r="AC11" s="19">
        <v>0.12763867257391501</v>
      </c>
      <c r="AD11" s="19">
        <v>8.70985028117163E-2</v>
      </c>
      <c r="AE11" s="19"/>
      <c r="AF11" s="19">
        <v>8.6395567465757606E-2</v>
      </c>
      <c r="AG11" s="19">
        <v>0.14010339052390999</v>
      </c>
      <c r="AH11" s="19">
        <v>0.14975095579116801</v>
      </c>
      <c r="AI11" s="19"/>
      <c r="AJ11" s="19">
        <v>0.121240152593695</v>
      </c>
      <c r="AK11" s="19">
        <v>0.16519449181151999</v>
      </c>
      <c r="AL11" s="19">
        <v>0.13964741242623499</v>
      </c>
      <c r="AM11" s="19"/>
      <c r="AN11" s="19">
        <v>0.12576598175488399</v>
      </c>
      <c r="AO11" s="19">
        <v>9.7149030014814897E-2</v>
      </c>
      <c r="AP11" s="19">
        <v>6.5757481664154904E-2</v>
      </c>
      <c r="AQ11" s="19">
        <v>0.180547019537805</v>
      </c>
      <c r="AR11" s="19"/>
      <c r="AS11" s="19">
        <v>0.12046859036610701</v>
      </c>
      <c r="AT11" s="19">
        <v>0.11407006572976799</v>
      </c>
    </row>
    <row r="12" spans="2:46" x14ac:dyDescent="0.5">
      <c r="B12" s="16"/>
    </row>
    <row r="13" spans="2:46" x14ac:dyDescent="0.5">
      <c r="B13" t="s">
        <v>65</v>
      </c>
    </row>
    <row r="14" spans="2:46" x14ac:dyDescent="0.5">
      <c r="B14" t="s">
        <v>66</v>
      </c>
    </row>
    <row r="16" spans="2:46" x14ac:dyDescent="0.5">
      <c r="B16"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F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6" width="20.703125" customWidth="1"/>
  </cols>
  <sheetData>
    <row r="2" spans="2:6" ht="39.950000000000003" customHeight="1" x14ac:dyDescent="0.5">
      <c r="D2" s="30" t="s">
        <v>231</v>
      </c>
      <c r="E2" s="26"/>
      <c r="F2" s="26"/>
    </row>
    <row r="6" spans="2:6" ht="50.1" customHeight="1" x14ac:dyDescent="0.5">
      <c r="B6" s="20" t="s">
        <v>14</v>
      </c>
      <c r="C6" s="20" t="s">
        <v>223</v>
      </c>
      <c r="D6" s="20" t="s">
        <v>224</v>
      </c>
      <c r="E6" s="20" t="s">
        <v>225</v>
      </c>
    </row>
    <row r="7" spans="2:6" x14ac:dyDescent="0.5">
      <c r="B7" s="18" t="s">
        <v>226</v>
      </c>
      <c r="C7" s="17">
        <v>0.25781413880780402</v>
      </c>
      <c r="D7" s="17">
        <v>0.190761901303622</v>
      </c>
      <c r="E7" s="17">
        <v>9.1679293838941495E-2</v>
      </c>
    </row>
    <row r="8" spans="2:6" x14ac:dyDescent="0.5">
      <c r="B8" s="18" t="s">
        <v>227</v>
      </c>
      <c r="C8" s="17">
        <v>0.43653349025280802</v>
      </c>
      <c r="D8" s="17">
        <v>0.266268247766971</v>
      </c>
      <c r="E8" s="17">
        <v>0.25552071925922398</v>
      </c>
    </row>
    <row r="9" spans="2:6" x14ac:dyDescent="0.5">
      <c r="B9" s="18" t="s">
        <v>228</v>
      </c>
      <c r="C9" s="17">
        <v>0.17398383534487899</v>
      </c>
      <c r="D9" s="17">
        <v>0.26578760428685999</v>
      </c>
      <c r="E9" s="17">
        <v>0.23928273093863001</v>
      </c>
    </row>
    <row r="10" spans="2:6" x14ac:dyDescent="0.5">
      <c r="B10" s="18" t="s">
        <v>229</v>
      </c>
      <c r="C10" s="17">
        <v>5.91518776250438E-2</v>
      </c>
      <c r="D10" s="17">
        <v>0.153158905368387</v>
      </c>
      <c r="E10" s="17">
        <v>0.21237345294557</v>
      </c>
    </row>
    <row r="11" spans="2:6" x14ac:dyDescent="0.5">
      <c r="B11" s="18" t="s">
        <v>230</v>
      </c>
      <c r="C11" s="17">
        <v>2.4748557900337101E-2</v>
      </c>
      <c r="D11" s="17">
        <v>7.7901247044255606E-2</v>
      </c>
      <c r="E11" s="17">
        <v>0.15641327809071201</v>
      </c>
    </row>
    <row r="12" spans="2:6" x14ac:dyDescent="0.5">
      <c r="B12" s="18" t="s">
        <v>184</v>
      </c>
      <c r="C12" s="17">
        <v>4.7768100069127802E-2</v>
      </c>
      <c r="D12" s="17">
        <v>4.6122094229905E-2</v>
      </c>
      <c r="E12" s="17">
        <v>4.47305249269217E-2</v>
      </c>
    </row>
    <row r="13" spans="2:6" x14ac:dyDescent="0.5">
      <c r="B13" s="23" t="s">
        <v>93</v>
      </c>
      <c r="C13" s="21">
        <v>0.69434762906061298</v>
      </c>
      <c r="D13" s="21">
        <v>0.45703014907059297</v>
      </c>
      <c r="E13" s="21">
        <v>0.347200013098166</v>
      </c>
    </row>
    <row r="14" spans="2:6" x14ac:dyDescent="0.5">
      <c r="B14" s="23" t="s">
        <v>94</v>
      </c>
      <c r="C14" s="21">
        <v>8.3900435525380901E-2</v>
      </c>
      <c r="D14" s="21">
        <v>0.23106015241264199</v>
      </c>
      <c r="E14" s="21">
        <v>0.36878673103628201</v>
      </c>
    </row>
    <row r="15" spans="2:6" x14ac:dyDescent="0.5">
      <c r="B15" s="23" t="s">
        <v>95</v>
      </c>
      <c r="C15" s="22">
        <v>0.61044719353523202</v>
      </c>
      <c r="D15" s="22">
        <v>0.22596999665795001</v>
      </c>
      <c r="E15" s="22">
        <v>-2.1586717938116E-2</v>
      </c>
    </row>
    <row r="16" spans="2:6" x14ac:dyDescent="0.5">
      <c r="B16" s="16" t="s">
        <v>97</v>
      </c>
      <c r="C16" s="16"/>
      <c r="D16" s="16"/>
      <c r="E16" s="16"/>
    </row>
    <row r="17" spans="2:2" x14ac:dyDescent="0.5">
      <c r="B17" t="s">
        <v>65</v>
      </c>
    </row>
    <row r="18" spans="2:2" x14ac:dyDescent="0.5">
      <c r="B18" t="s">
        <v>66</v>
      </c>
    </row>
    <row r="22" spans="2:2" x14ac:dyDescent="0.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226</v>
      </c>
      <c r="C9" s="17">
        <v>9.1679293838941495E-2</v>
      </c>
      <c r="D9" s="17">
        <v>0.12387278959659</v>
      </c>
      <c r="E9" s="17">
        <v>6.1206404581330899E-2</v>
      </c>
      <c r="F9" s="17"/>
      <c r="G9" s="17">
        <v>0.132840915798773</v>
      </c>
      <c r="H9" s="17">
        <v>6.9634846031588093E-2</v>
      </c>
      <c r="I9" s="17">
        <v>0.10112439728530299</v>
      </c>
      <c r="J9" s="17">
        <v>0.101326330209578</v>
      </c>
      <c r="K9" s="17">
        <v>0.127638276266754</v>
      </c>
      <c r="L9" s="17">
        <v>8.5015730431608802E-2</v>
      </c>
      <c r="M9" s="17">
        <v>9.6024242667109405E-2</v>
      </c>
      <c r="N9" s="17">
        <v>4.6458837097427499E-2</v>
      </c>
      <c r="O9" s="17">
        <v>9.5181113887105206E-2</v>
      </c>
      <c r="P9" s="17">
        <v>4.6911408116890298E-2</v>
      </c>
      <c r="Q9" s="17">
        <v>8.5655269350183097E-2</v>
      </c>
      <c r="R9" s="17">
        <v>2.4690748334632501E-2</v>
      </c>
      <c r="S9" s="17"/>
      <c r="T9" s="17">
        <v>0.12702181002782401</v>
      </c>
      <c r="U9" s="17">
        <v>7.2812603393277997E-2</v>
      </c>
      <c r="V9" s="17">
        <v>8.92928233537542E-2</v>
      </c>
      <c r="W9" s="17">
        <v>7.4656758442641802E-2</v>
      </c>
      <c r="X9" s="17"/>
      <c r="Y9" s="17">
        <v>0.12532502042361099</v>
      </c>
      <c r="Z9" s="17">
        <v>0.10181973415460301</v>
      </c>
      <c r="AA9" s="17">
        <v>6.5931258479040106E-2</v>
      </c>
      <c r="AB9" s="17">
        <v>7.1672187968173096E-2</v>
      </c>
      <c r="AC9" s="17">
        <v>8.8714140063357996E-2</v>
      </c>
      <c r="AD9" s="17">
        <v>0.136969764333117</v>
      </c>
      <c r="AE9" s="17"/>
      <c r="AF9" s="17" t="s">
        <v>77</v>
      </c>
      <c r="AG9" s="17">
        <v>0.14218461702368901</v>
      </c>
      <c r="AH9" s="17">
        <v>8.8520755348776597E-2</v>
      </c>
      <c r="AI9" s="17"/>
      <c r="AJ9" s="17">
        <v>0.103139344358501</v>
      </c>
      <c r="AK9" s="17">
        <v>8.5833557444069605E-2</v>
      </c>
      <c r="AL9" s="17">
        <v>6.6555675324456498E-2</v>
      </c>
      <c r="AM9" s="17"/>
      <c r="AN9" s="17">
        <v>8.1862054251103794E-2</v>
      </c>
      <c r="AO9" s="17">
        <v>8.0379432804523601E-2</v>
      </c>
      <c r="AP9" s="17">
        <v>0.170117544481903</v>
      </c>
      <c r="AQ9" s="17">
        <v>7.6709768485313898E-2</v>
      </c>
      <c r="AR9" s="17"/>
      <c r="AS9" s="17">
        <v>0.130314201768744</v>
      </c>
      <c r="AT9" s="17">
        <v>3.2267366291655303E-2</v>
      </c>
    </row>
    <row r="10" spans="2:46" x14ac:dyDescent="0.5">
      <c r="B10" s="18" t="s">
        <v>227</v>
      </c>
      <c r="C10" s="17">
        <v>0.25552071925922398</v>
      </c>
      <c r="D10" s="17">
        <v>0.30891327216792602</v>
      </c>
      <c r="E10" s="17">
        <v>0.204878904629023</v>
      </c>
      <c r="F10" s="17"/>
      <c r="G10" s="17">
        <v>0.297586235368476</v>
      </c>
      <c r="H10" s="17">
        <v>0.24729306496676801</v>
      </c>
      <c r="I10" s="17">
        <v>0.18697376700676499</v>
      </c>
      <c r="J10" s="17">
        <v>0.23713529588594501</v>
      </c>
      <c r="K10" s="17">
        <v>0.26532596373080702</v>
      </c>
      <c r="L10" s="17">
        <v>0.29617740493128702</v>
      </c>
      <c r="M10" s="17">
        <v>0.27460623948115198</v>
      </c>
      <c r="N10" s="17">
        <v>0.25028614534070498</v>
      </c>
      <c r="O10" s="17">
        <v>0.27793119145749301</v>
      </c>
      <c r="P10" s="17">
        <v>0.2203196736992</v>
      </c>
      <c r="Q10" s="17">
        <v>0.182620956696945</v>
      </c>
      <c r="R10" s="17">
        <v>0.24387569240844201</v>
      </c>
      <c r="S10" s="17"/>
      <c r="T10" s="17">
        <v>0.302589410419418</v>
      </c>
      <c r="U10" s="17">
        <v>0.25999819029006299</v>
      </c>
      <c r="V10" s="17">
        <v>0.28982112010887001</v>
      </c>
      <c r="W10" s="17">
        <v>0.174170570077718</v>
      </c>
      <c r="X10" s="17"/>
      <c r="Y10" s="17">
        <v>0.26052804173250899</v>
      </c>
      <c r="Z10" s="17">
        <v>0.29931497013366198</v>
      </c>
      <c r="AA10" s="17">
        <v>0.25169124147338001</v>
      </c>
      <c r="AB10" s="17">
        <v>0.211915100161087</v>
      </c>
      <c r="AC10" s="17">
        <v>0.251949380061182</v>
      </c>
      <c r="AD10" s="17">
        <v>0.26376596875186098</v>
      </c>
      <c r="AE10" s="17"/>
      <c r="AF10" s="17" t="s">
        <v>77</v>
      </c>
      <c r="AG10" s="17">
        <v>0.27336294839717501</v>
      </c>
      <c r="AH10" s="17">
        <v>0.25440488900750202</v>
      </c>
      <c r="AI10" s="17"/>
      <c r="AJ10" s="17">
        <v>0.28748321345384198</v>
      </c>
      <c r="AK10" s="17">
        <v>0.24331935813526401</v>
      </c>
      <c r="AL10" s="17">
        <v>0.181147647171538</v>
      </c>
      <c r="AM10" s="17"/>
      <c r="AN10" s="17">
        <v>0.24743607888975899</v>
      </c>
      <c r="AO10" s="17">
        <v>0.42805760683559801</v>
      </c>
      <c r="AP10" s="17">
        <v>0.29636828728285303</v>
      </c>
      <c r="AQ10" s="17">
        <v>0.21027773314996701</v>
      </c>
      <c r="AR10" s="17"/>
      <c r="AS10" s="17">
        <v>0.309449050117729</v>
      </c>
      <c r="AT10" s="17">
        <v>0.122239025820349</v>
      </c>
    </row>
    <row r="11" spans="2:46" x14ac:dyDescent="0.5">
      <c r="B11" s="18" t="s">
        <v>228</v>
      </c>
      <c r="C11" s="17">
        <v>0.23928273093863001</v>
      </c>
      <c r="D11" s="17">
        <v>0.24085087315645001</v>
      </c>
      <c r="E11" s="17">
        <v>0.23854714107750799</v>
      </c>
      <c r="F11" s="17"/>
      <c r="G11" s="17">
        <v>0.224029950512459</v>
      </c>
      <c r="H11" s="17">
        <v>0.25951884021775701</v>
      </c>
      <c r="I11" s="17">
        <v>0.22674132550248299</v>
      </c>
      <c r="J11" s="17">
        <v>0.24965325699905799</v>
      </c>
      <c r="K11" s="17">
        <v>0.23917573955246599</v>
      </c>
      <c r="L11" s="17">
        <v>0.268936453349155</v>
      </c>
      <c r="M11" s="17">
        <v>0.22206505106094401</v>
      </c>
      <c r="N11" s="17">
        <v>0.22209357393771001</v>
      </c>
      <c r="O11" s="17">
        <v>0.237612344137517</v>
      </c>
      <c r="P11" s="17">
        <v>0.23318523520530801</v>
      </c>
      <c r="Q11" s="17">
        <v>0.27872028852477798</v>
      </c>
      <c r="R11" s="17">
        <v>0.17126596679263201</v>
      </c>
      <c r="S11" s="17"/>
      <c r="T11" s="17">
        <v>0.19538591577689299</v>
      </c>
      <c r="U11" s="17">
        <v>0.24626235124712501</v>
      </c>
      <c r="V11" s="17">
        <v>0.24859294512611799</v>
      </c>
      <c r="W11" s="17">
        <v>0.26762496151751303</v>
      </c>
      <c r="X11" s="17"/>
      <c r="Y11" s="17">
        <v>0.27107770037162299</v>
      </c>
      <c r="Z11" s="17">
        <v>0.222839338309746</v>
      </c>
      <c r="AA11" s="17">
        <v>0.20024351041230201</v>
      </c>
      <c r="AB11" s="17">
        <v>0.24121359977222501</v>
      </c>
      <c r="AC11" s="17">
        <v>0.234937348921125</v>
      </c>
      <c r="AD11" s="17">
        <v>0.37277626318722401</v>
      </c>
      <c r="AE11" s="17"/>
      <c r="AF11" s="17" t="s">
        <v>77</v>
      </c>
      <c r="AG11" s="17">
        <v>0.33008646511278</v>
      </c>
      <c r="AH11" s="17">
        <v>0.23360398122762199</v>
      </c>
      <c r="AI11" s="17"/>
      <c r="AJ11" s="17">
        <v>0.22073002608460601</v>
      </c>
      <c r="AK11" s="17">
        <v>0.25267569734116702</v>
      </c>
      <c r="AL11" s="17">
        <v>0.275834786437123</v>
      </c>
      <c r="AM11" s="17"/>
      <c r="AN11" s="17">
        <v>0.226073078250321</v>
      </c>
      <c r="AO11" s="17">
        <v>0.26206062149232501</v>
      </c>
      <c r="AP11" s="17">
        <v>0.21688306504136101</v>
      </c>
      <c r="AQ11" s="17">
        <v>0.26728650771499401</v>
      </c>
      <c r="AR11" s="17"/>
      <c r="AS11" s="17">
        <v>0.20090924993502901</v>
      </c>
      <c r="AT11" s="17">
        <v>0.248454113732372</v>
      </c>
    </row>
    <row r="12" spans="2:46" x14ac:dyDescent="0.5">
      <c r="B12" s="18" t="s">
        <v>229</v>
      </c>
      <c r="C12" s="17">
        <v>0.21237345294557</v>
      </c>
      <c r="D12" s="17">
        <v>0.17245960890620901</v>
      </c>
      <c r="E12" s="17">
        <v>0.252338510942265</v>
      </c>
      <c r="F12" s="17"/>
      <c r="G12" s="17">
        <v>0.199212006267626</v>
      </c>
      <c r="H12" s="17">
        <v>0.215478314849856</v>
      </c>
      <c r="I12" s="17">
        <v>0.19981471899980699</v>
      </c>
      <c r="J12" s="17">
        <v>0.182059119970266</v>
      </c>
      <c r="K12" s="17">
        <v>0.22214018168990099</v>
      </c>
      <c r="L12" s="17">
        <v>0.16777208043396299</v>
      </c>
      <c r="M12" s="17">
        <v>0.207837981609239</v>
      </c>
      <c r="N12" s="17">
        <v>0.29065340815611601</v>
      </c>
      <c r="O12" s="17">
        <v>0.193743378209872</v>
      </c>
      <c r="P12" s="17">
        <v>0.27183746921449597</v>
      </c>
      <c r="Q12" s="17">
        <v>0.20559608869408799</v>
      </c>
      <c r="R12" s="17">
        <v>0.323843762500792</v>
      </c>
      <c r="S12" s="17"/>
      <c r="T12" s="17">
        <v>0.24562215306622201</v>
      </c>
      <c r="U12" s="17">
        <v>0.214734982061772</v>
      </c>
      <c r="V12" s="17">
        <v>0.18771320476227699</v>
      </c>
      <c r="W12" s="17">
        <v>0.198408636061641</v>
      </c>
      <c r="X12" s="17"/>
      <c r="Y12" s="17">
        <v>0.160598299538939</v>
      </c>
      <c r="Z12" s="17">
        <v>0.18399041628375701</v>
      </c>
      <c r="AA12" s="17">
        <v>0.23368832554081601</v>
      </c>
      <c r="AB12" s="17">
        <v>0.240664656694386</v>
      </c>
      <c r="AC12" s="17">
        <v>0.264084709272843</v>
      </c>
      <c r="AD12" s="17">
        <v>0.15144098337099901</v>
      </c>
      <c r="AE12" s="17"/>
      <c r="AF12" s="17" t="s">
        <v>77</v>
      </c>
      <c r="AG12" s="17">
        <v>0.154973167578173</v>
      </c>
      <c r="AH12" s="17">
        <v>0.21596319357580401</v>
      </c>
      <c r="AI12" s="17"/>
      <c r="AJ12" s="17">
        <v>0.22668544536794999</v>
      </c>
      <c r="AK12" s="17">
        <v>0.21683790640783701</v>
      </c>
      <c r="AL12" s="17">
        <v>0.16865970757153101</v>
      </c>
      <c r="AM12" s="17"/>
      <c r="AN12" s="17">
        <v>0.24295709269177301</v>
      </c>
      <c r="AO12" s="17">
        <v>0.17446499265374699</v>
      </c>
      <c r="AP12" s="17">
        <v>0.222235565401254</v>
      </c>
      <c r="AQ12" s="17">
        <v>0.15667212331430799</v>
      </c>
      <c r="AR12" s="17"/>
      <c r="AS12" s="17">
        <v>0.21641386602510301</v>
      </c>
      <c r="AT12" s="17">
        <v>0.32108971787331497</v>
      </c>
    </row>
    <row r="13" spans="2:46" x14ac:dyDescent="0.5">
      <c r="B13" s="18" t="s">
        <v>230</v>
      </c>
      <c r="C13" s="17">
        <v>0.15641327809071201</v>
      </c>
      <c r="D13" s="17">
        <v>0.115311774598564</v>
      </c>
      <c r="E13" s="17">
        <v>0.19372146206122801</v>
      </c>
      <c r="F13" s="17"/>
      <c r="G13" s="17">
        <v>0.114691996842852</v>
      </c>
      <c r="H13" s="17">
        <v>0.16871395728080901</v>
      </c>
      <c r="I13" s="17">
        <v>0.23662249392276299</v>
      </c>
      <c r="J13" s="17">
        <v>0.188900681830137</v>
      </c>
      <c r="K13" s="17">
        <v>0.108788044541684</v>
      </c>
      <c r="L13" s="17">
        <v>0.131295138366503</v>
      </c>
      <c r="M13" s="17">
        <v>0.14221522023675701</v>
      </c>
      <c r="N13" s="17">
        <v>0.104988743158495</v>
      </c>
      <c r="O13" s="17">
        <v>0.14970088841882601</v>
      </c>
      <c r="P13" s="17">
        <v>0.17667805051077301</v>
      </c>
      <c r="Q13" s="17">
        <v>0.20387541922115701</v>
      </c>
      <c r="R13" s="17">
        <v>0.198471120379238</v>
      </c>
      <c r="S13" s="17"/>
      <c r="T13" s="17">
        <v>0.10925810924707199</v>
      </c>
      <c r="U13" s="17">
        <v>0.16581224060189001</v>
      </c>
      <c r="V13" s="17">
        <v>0.14195758078807699</v>
      </c>
      <c r="W13" s="17">
        <v>0.20768512211374501</v>
      </c>
      <c r="X13" s="17"/>
      <c r="Y13" s="17">
        <v>0.102448695101044</v>
      </c>
      <c r="Z13" s="17">
        <v>0.151212332533677</v>
      </c>
      <c r="AA13" s="17">
        <v>0.21045248160475699</v>
      </c>
      <c r="AB13" s="17">
        <v>0.19083133535147001</v>
      </c>
      <c r="AC13" s="17">
        <v>0.13088963251607899</v>
      </c>
      <c r="AD13" s="17">
        <v>5.8528707719161702E-2</v>
      </c>
      <c r="AE13" s="17"/>
      <c r="AF13" s="17" t="s">
        <v>77</v>
      </c>
      <c r="AG13" s="17">
        <v>8.5123173448143893E-2</v>
      </c>
      <c r="AH13" s="17">
        <v>0.16087167030132599</v>
      </c>
      <c r="AI13" s="17"/>
      <c r="AJ13" s="17">
        <v>0.132958105026627</v>
      </c>
      <c r="AK13" s="17">
        <v>0.17441976219335101</v>
      </c>
      <c r="AL13" s="17">
        <v>0.20149723717162099</v>
      </c>
      <c r="AM13" s="17"/>
      <c r="AN13" s="17">
        <v>0.17143485757798399</v>
      </c>
      <c r="AO13" s="17">
        <v>4.3413919169118097E-2</v>
      </c>
      <c r="AP13" s="17">
        <v>8.3258879103351793E-2</v>
      </c>
      <c r="AQ13" s="17">
        <v>0.21010155699256</v>
      </c>
      <c r="AR13" s="17"/>
      <c r="AS13" s="17">
        <v>0.117354509780157</v>
      </c>
      <c r="AT13" s="17">
        <v>0.207684128138134</v>
      </c>
    </row>
    <row r="14" spans="2:46" x14ac:dyDescent="0.5">
      <c r="B14" s="18" t="s">
        <v>184</v>
      </c>
      <c r="C14" s="17">
        <v>4.47305249269217E-2</v>
      </c>
      <c r="D14" s="17">
        <v>3.8591681574262501E-2</v>
      </c>
      <c r="E14" s="17">
        <v>4.9307576708645801E-2</v>
      </c>
      <c r="F14" s="17"/>
      <c r="G14" s="17">
        <v>3.1638895209814201E-2</v>
      </c>
      <c r="H14" s="17">
        <v>3.9360976653222197E-2</v>
      </c>
      <c r="I14" s="17">
        <v>4.8723297282878102E-2</v>
      </c>
      <c r="J14" s="17">
        <v>4.0925315105016201E-2</v>
      </c>
      <c r="K14" s="17">
        <v>3.6931794218387999E-2</v>
      </c>
      <c r="L14" s="17">
        <v>5.0803192487482801E-2</v>
      </c>
      <c r="M14" s="17">
        <v>5.7251264944797903E-2</v>
      </c>
      <c r="N14" s="17">
        <v>8.55192923095454E-2</v>
      </c>
      <c r="O14" s="17">
        <v>4.5831083889187101E-2</v>
      </c>
      <c r="P14" s="17">
        <v>5.1068163253333E-2</v>
      </c>
      <c r="Q14" s="17">
        <v>4.3531977512848603E-2</v>
      </c>
      <c r="R14" s="17">
        <v>3.7852709584262498E-2</v>
      </c>
      <c r="S14" s="17"/>
      <c r="T14" s="17">
        <v>2.0122601462570399E-2</v>
      </c>
      <c r="U14" s="17">
        <v>4.0379632405871099E-2</v>
      </c>
      <c r="V14" s="17">
        <v>4.2622325860903698E-2</v>
      </c>
      <c r="W14" s="17">
        <v>7.7453951786740499E-2</v>
      </c>
      <c r="X14" s="17"/>
      <c r="Y14" s="17">
        <v>8.0022242832274604E-2</v>
      </c>
      <c r="Z14" s="17">
        <v>4.0823208584554203E-2</v>
      </c>
      <c r="AA14" s="17">
        <v>3.79931824897052E-2</v>
      </c>
      <c r="AB14" s="17">
        <v>4.3703120052660298E-2</v>
      </c>
      <c r="AC14" s="17">
        <v>2.9424789165413599E-2</v>
      </c>
      <c r="AD14" s="17">
        <v>1.65183126376383E-2</v>
      </c>
      <c r="AE14" s="17"/>
      <c r="AF14" s="17" t="s">
        <v>77</v>
      </c>
      <c r="AG14" s="17">
        <v>1.42696284400388E-2</v>
      </c>
      <c r="AH14" s="17">
        <v>4.6635510538969201E-2</v>
      </c>
      <c r="AI14" s="17"/>
      <c r="AJ14" s="17">
        <v>2.90038657084731E-2</v>
      </c>
      <c r="AK14" s="17">
        <v>2.69137184783119E-2</v>
      </c>
      <c r="AL14" s="17">
        <v>0.10630494632373</v>
      </c>
      <c r="AM14" s="17"/>
      <c r="AN14" s="17">
        <v>3.02368383390587E-2</v>
      </c>
      <c r="AO14" s="17">
        <v>1.16234270446891E-2</v>
      </c>
      <c r="AP14" s="17">
        <v>1.11366586892783E-2</v>
      </c>
      <c r="AQ14" s="17">
        <v>7.8952310342856699E-2</v>
      </c>
      <c r="AR14" s="17"/>
      <c r="AS14" s="17">
        <v>2.5559122373238301E-2</v>
      </c>
      <c r="AT14" s="17">
        <v>6.8265648144175003E-2</v>
      </c>
    </row>
    <row r="15" spans="2:46" x14ac:dyDescent="0.5">
      <c r="B15" s="18" t="s">
        <v>93</v>
      </c>
      <c r="C15" s="21">
        <v>0.347200013098166</v>
      </c>
      <c r="D15" s="21">
        <v>0.43278606176451501</v>
      </c>
      <c r="E15" s="21">
        <v>0.266085309210354</v>
      </c>
      <c r="F15" s="21"/>
      <c r="G15" s="21">
        <v>0.430427151167249</v>
      </c>
      <c r="H15" s="21">
        <v>0.31692791099835599</v>
      </c>
      <c r="I15" s="21">
        <v>0.28809816429206903</v>
      </c>
      <c r="J15" s="21">
        <v>0.33846162609552299</v>
      </c>
      <c r="K15" s="21">
        <v>0.39296423999756103</v>
      </c>
      <c r="L15" s="21">
        <v>0.38119313536289601</v>
      </c>
      <c r="M15" s="21">
        <v>0.370630482148262</v>
      </c>
      <c r="N15" s="21">
        <v>0.29674498243813302</v>
      </c>
      <c r="O15" s="21">
        <v>0.37311230534459799</v>
      </c>
      <c r="P15" s="21">
        <v>0.26723108181609001</v>
      </c>
      <c r="Q15" s="21">
        <v>0.26827622604712797</v>
      </c>
      <c r="R15" s="21">
        <v>0.26856644074307501</v>
      </c>
      <c r="S15" s="21"/>
      <c r="T15" s="21">
        <v>0.42961122044724198</v>
      </c>
      <c r="U15" s="21">
        <v>0.33281079368334099</v>
      </c>
      <c r="V15" s="21">
        <v>0.379113943462624</v>
      </c>
      <c r="W15" s="21">
        <v>0.24882732852035999</v>
      </c>
      <c r="X15" s="21"/>
      <c r="Y15" s="21">
        <v>0.38585306215611997</v>
      </c>
      <c r="Z15" s="21">
        <v>0.40113470428826498</v>
      </c>
      <c r="AA15" s="21">
        <v>0.31762249995241998</v>
      </c>
      <c r="AB15" s="21">
        <v>0.28358728812925998</v>
      </c>
      <c r="AC15" s="21">
        <v>0.34066352012453999</v>
      </c>
      <c r="AD15" s="21">
        <v>0.40073573308497701</v>
      </c>
      <c r="AE15" s="21"/>
      <c r="AF15" s="21" t="s">
        <v>77</v>
      </c>
      <c r="AG15" s="21">
        <v>0.41554756542086502</v>
      </c>
      <c r="AH15" s="21">
        <v>0.34292564435627898</v>
      </c>
      <c r="AI15" s="21"/>
      <c r="AJ15" s="21">
        <v>0.39062255781234301</v>
      </c>
      <c r="AK15" s="21">
        <v>0.32915291557933402</v>
      </c>
      <c r="AL15" s="21">
        <v>0.247703322495994</v>
      </c>
      <c r="AM15" s="21"/>
      <c r="AN15" s="21">
        <v>0.32929813314086298</v>
      </c>
      <c r="AO15" s="21">
        <v>0.50843703964012099</v>
      </c>
      <c r="AP15" s="21">
        <v>0.466485831764755</v>
      </c>
      <c r="AQ15" s="21">
        <v>0.28698750163528097</v>
      </c>
      <c r="AR15" s="21"/>
      <c r="AS15" s="21">
        <v>0.43976325188647297</v>
      </c>
      <c r="AT15" s="21">
        <v>0.15450639211200501</v>
      </c>
    </row>
    <row r="16" spans="2:46" x14ac:dyDescent="0.5">
      <c r="B16" s="18" t="s">
        <v>94</v>
      </c>
      <c r="C16" s="21">
        <v>0.36878673103628201</v>
      </c>
      <c r="D16" s="21">
        <v>0.28777138350477299</v>
      </c>
      <c r="E16" s="21">
        <v>0.44605997300349198</v>
      </c>
      <c r="F16" s="21"/>
      <c r="G16" s="21">
        <v>0.313904003110478</v>
      </c>
      <c r="H16" s="21">
        <v>0.38419227213066498</v>
      </c>
      <c r="I16" s="21">
        <v>0.43643721292256998</v>
      </c>
      <c r="J16" s="21">
        <v>0.370959801800403</v>
      </c>
      <c r="K16" s="21">
        <v>0.33092822623158502</v>
      </c>
      <c r="L16" s="21">
        <v>0.29906721880046699</v>
      </c>
      <c r="M16" s="21">
        <v>0.35005320184599598</v>
      </c>
      <c r="N16" s="21">
        <v>0.395642151314612</v>
      </c>
      <c r="O16" s="21">
        <v>0.34344426662869798</v>
      </c>
      <c r="P16" s="21">
        <v>0.44851551972526899</v>
      </c>
      <c r="Q16" s="21">
        <v>0.409471507915246</v>
      </c>
      <c r="R16" s="21">
        <v>0.52231488288003003</v>
      </c>
      <c r="S16" s="21"/>
      <c r="T16" s="21">
        <v>0.354880262313295</v>
      </c>
      <c r="U16" s="21">
        <v>0.38054722266366198</v>
      </c>
      <c r="V16" s="21">
        <v>0.32967078555035401</v>
      </c>
      <c r="W16" s="21">
        <v>0.40609375817538701</v>
      </c>
      <c r="X16" s="21"/>
      <c r="Y16" s="21">
        <v>0.26304699463998299</v>
      </c>
      <c r="Z16" s="21">
        <v>0.335202748817435</v>
      </c>
      <c r="AA16" s="21">
        <v>0.44414080714557302</v>
      </c>
      <c r="AB16" s="21">
        <v>0.43149599204585498</v>
      </c>
      <c r="AC16" s="21">
        <v>0.39497434178892099</v>
      </c>
      <c r="AD16" s="21">
        <v>0.209969691090161</v>
      </c>
      <c r="AE16" s="21"/>
      <c r="AF16" s="21" t="s">
        <v>77</v>
      </c>
      <c r="AG16" s="21">
        <v>0.240096341026317</v>
      </c>
      <c r="AH16" s="21">
        <v>0.37683486387713</v>
      </c>
      <c r="AI16" s="21"/>
      <c r="AJ16" s="21">
        <v>0.35964355039457802</v>
      </c>
      <c r="AK16" s="21">
        <v>0.39125766860118799</v>
      </c>
      <c r="AL16" s="21">
        <v>0.37015694474315303</v>
      </c>
      <c r="AM16" s="21"/>
      <c r="AN16" s="21">
        <v>0.414391950269757</v>
      </c>
      <c r="AO16" s="21">
        <v>0.21787891182286501</v>
      </c>
      <c r="AP16" s="21">
        <v>0.305494444504606</v>
      </c>
      <c r="AQ16" s="21">
        <v>0.36677368030686802</v>
      </c>
      <c r="AR16" s="21"/>
      <c r="AS16" s="21">
        <v>0.33376837580525998</v>
      </c>
      <c r="AT16" s="21">
        <v>0.52877384601144894</v>
      </c>
    </row>
    <row r="17" spans="2:46" x14ac:dyDescent="0.5">
      <c r="B17" s="18" t="s">
        <v>95</v>
      </c>
      <c r="C17" s="22">
        <v>-2.1586717938116E-2</v>
      </c>
      <c r="D17" s="22">
        <v>0.14501467825974301</v>
      </c>
      <c r="E17" s="22">
        <v>-0.17997466379313801</v>
      </c>
      <c r="F17" s="22"/>
      <c r="G17" s="22">
        <v>0.116523148056771</v>
      </c>
      <c r="H17" s="22">
        <v>-6.7264361132309006E-2</v>
      </c>
      <c r="I17" s="22">
        <v>-0.14833904863050201</v>
      </c>
      <c r="J17" s="22">
        <v>-3.2498175704880498E-2</v>
      </c>
      <c r="K17" s="22">
        <v>6.2036013765976498E-2</v>
      </c>
      <c r="L17" s="22">
        <v>8.2125916562428694E-2</v>
      </c>
      <c r="M17" s="22">
        <v>2.05772803022654E-2</v>
      </c>
      <c r="N17" s="22">
        <v>-9.8897168876478897E-2</v>
      </c>
      <c r="O17" s="22">
        <v>2.9668038715899701E-2</v>
      </c>
      <c r="P17" s="22">
        <v>-0.181284437909179</v>
      </c>
      <c r="Q17" s="22">
        <v>-0.141195281868118</v>
      </c>
      <c r="R17" s="22">
        <v>-0.25374844213695602</v>
      </c>
      <c r="S17" s="22"/>
      <c r="T17" s="22">
        <v>7.4730958133947603E-2</v>
      </c>
      <c r="U17" s="22">
        <v>-4.7736428980320898E-2</v>
      </c>
      <c r="V17" s="22">
        <v>4.9443157912270302E-2</v>
      </c>
      <c r="W17" s="22">
        <v>-0.15726642965502699</v>
      </c>
      <c r="X17" s="22"/>
      <c r="Y17" s="22">
        <v>0.122806067516137</v>
      </c>
      <c r="Z17" s="22">
        <v>6.5931955470830694E-2</v>
      </c>
      <c r="AA17" s="22">
        <v>-0.12651830719315299</v>
      </c>
      <c r="AB17" s="22">
        <v>-0.147908703916596</v>
      </c>
      <c r="AC17" s="22">
        <v>-5.4310821664381101E-2</v>
      </c>
      <c r="AD17" s="22">
        <v>0.190766041994816</v>
      </c>
      <c r="AE17" s="22"/>
      <c r="AF17" s="22" t="s">
        <v>77</v>
      </c>
      <c r="AG17" s="22">
        <v>0.17545122439454799</v>
      </c>
      <c r="AH17" s="22">
        <v>-3.3909219520851401E-2</v>
      </c>
      <c r="AI17" s="22"/>
      <c r="AJ17" s="22">
        <v>3.09790074177657E-2</v>
      </c>
      <c r="AK17" s="22">
        <v>-6.2104753021854399E-2</v>
      </c>
      <c r="AL17" s="22">
        <v>-0.122453622247159</v>
      </c>
      <c r="AM17" s="22"/>
      <c r="AN17" s="22">
        <v>-8.5093817128894494E-2</v>
      </c>
      <c r="AO17" s="22">
        <v>0.29055812781725698</v>
      </c>
      <c r="AP17" s="22">
        <v>0.16099138726015</v>
      </c>
      <c r="AQ17" s="22">
        <v>-7.9786178671587396E-2</v>
      </c>
      <c r="AR17" s="22"/>
      <c r="AS17" s="22">
        <v>0.105994876081212</v>
      </c>
      <c r="AT17" s="22">
        <v>-0.37426745389944399</v>
      </c>
    </row>
    <row r="18" spans="2:46" x14ac:dyDescent="0.5">
      <c r="B18" s="16" t="s">
        <v>97</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226</v>
      </c>
      <c r="C9" s="17">
        <v>0.25781413880780402</v>
      </c>
      <c r="D9" s="17">
        <v>0.28874044662130299</v>
      </c>
      <c r="E9" s="17">
        <v>0.227883961634431</v>
      </c>
      <c r="F9" s="17"/>
      <c r="G9" s="17">
        <v>0.322067019809884</v>
      </c>
      <c r="H9" s="17">
        <v>0.25184055921584803</v>
      </c>
      <c r="I9" s="17">
        <v>0.220844751706712</v>
      </c>
      <c r="J9" s="17">
        <v>0.24901267362920601</v>
      </c>
      <c r="K9" s="17">
        <v>0.23958889552704801</v>
      </c>
      <c r="L9" s="17">
        <v>0.29352974756685801</v>
      </c>
      <c r="M9" s="17">
        <v>0.22510856751535299</v>
      </c>
      <c r="N9" s="17">
        <v>0.199963647857682</v>
      </c>
      <c r="O9" s="17">
        <v>0.25250904530873802</v>
      </c>
      <c r="P9" s="17">
        <v>0.248952982225701</v>
      </c>
      <c r="Q9" s="17">
        <v>0.291370423402391</v>
      </c>
      <c r="R9" s="17">
        <v>0.14625991984853701</v>
      </c>
      <c r="S9" s="17"/>
      <c r="T9" s="17">
        <v>0.29334948433924102</v>
      </c>
      <c r="U9" s="17">
        <v>0.27833184429521401</v>
      </c>
      <c r="V9" s="17">
        <v>0.246606789541227</v>
      </c>
      <c r="W9" s="17">
        <v>0.20872758421837301</v>
      </c>
      <c r="X9" s="17"/>
      <c r="Y9" s="17">
        <v>0.258697896139154</v>
      </c>
      <c r="Z9" s="17">
        <v>0.27901159692020899</v>
      </c>
      <c r="AA9" s="17">
        <v>0.253511966721299</v>
      </c>
      <c r="AB9" s="17">
        <v>0.24609798114486101</v>
      </c>
      <c r="AC9" s="17">
        <v>0.24565705770264801</v>
      </c>
      <c r="AD9" s="17">
        <v>0.26773079912312597</v>
      </c>
      <c r="AE9" s="17"/>
      <c r="AF9" s="17" t="s">
        <v>77</v>
      </c>
      <c r="AG9" s="17">
        <v>0.22594249383369799</v>
      </c>
      <c r="AH9" s="17">
        <v>0.25980735083077</v>
      </c>
      <c r="AI9" s="17"/>
      <c r="AJ9" s="17">
        <v>0.30081645733929202</v>
      </c>
      <c r="AK9" s="17">
        <v>0.21166840298540601</v>
      </c>
      <c r="AL9" s="17">
        <v>0.18893045842922601</v>
      </c>
      <c r="AM9" s="17"/>
      <c r="AN9" s="17">
        <v>0.25526970828585299</v>
      </c>
      <c r="AO9" s="17">
        <v>0.30037910349167701</v>
      </c>
      <c r="AP9" s="17">
        <v>0.39769447294056198</v>
      </c>
      <c r="AQ9" s="17">
        <v>0.174480884217734</v>
      </c>
      <c r="AR9" s="17"/>
      <c r="AS9" s="17">
        <v>0.24424981796352199</v>
      </c>
      <c r="AT9" s="17">
        <v>0.26434428571581398</v>
      </c>
    </row>
    <row r="10" spans="2:46" x14ac:dyDescent="0.5">
      <c r="B10" s="18" t="s">
        <v>227</v>
      </c>
      <c r="C10" s="17">
        <v>0.43653349025280802</v>
      </c>
      <c r="D10" s="17">
        <v>0.416211323123585</v>
      </c>
      <c r="E10" s="17">
        <v>0.45664024650248902</v>
      </c>
      <c r="F10" s="17"/>
      <c r="G10" s="17">
        <v>0.354515649701169</v>
      </c>
      <c r="H10" s="17">
        <v>0.43558068475980999</v>
      </c>
      <c r="I10" s="17">
        <v>0.50180905471102</v>
      </c>
      <c r="J10" s="17">
        <v>0.41118692706985899</v>
      </c>
      <c r="K10" s="17">
        <v>0.46021441292207499</v>
      </c>
      <c r="L10" s="17">
        <v>0.427104611198585</v>
      </c>
      <c r="M10" s="17">
        <v>0.4205914624789</v>
      </c>
      <c r="N10" s="17">
        <v>0.45845435914989002</v>
      </c>
      <c r="O10" s="17">
        <v>0.53002233997957304</v>
      </c>
      <c r="P10" s="17">
        <v>0.40151415738708601</v>
      </c>
      <c r="Q10" s="17">
        <v>0.40289376491257101</v>
      </c>
      <c r="R10" s="17">
        <v>0.55568101850034801</v>
      </c>
      <c r="S10" s="17"/>
      <c r="T10" s="17">
        <v>0.47131811988789002</v>
      </c>
      <c r="U10" s="17">
        <v>0.444861150374187</v>
      </c>
      <c r="V10" s="17">
        <v>0.44013443591742402</v>
      </c>
      <c r="W10" s="17">
        <v>0.39178083815527598</v>
      </c>
      <c r="X10" s="17"/>
      <c r="Y10" s="17">
        <v>0.38942858359806598</v>
      </c>
      <c r="Z10" s="17">
        <v>0.40987307880442803</v>
      </c>
      <c r="AA10" s="17">
        <v>0.486697621587246</v>
      </c>
      <c r="AB10" s="17">
        <v>0.47789401349326099</v>
      </c>
      <c r="AC10" s="17">
        <v>0.39999939141679502</v>
      </c>
      <c r="AD10" s="17">
        <v>0.42566591882914701</v>
      </c>
      <c r="AE10" s="17"/>
      <c r="AF10" s="17" t="s">
        <v>77</v>
      </c>
      <c r="AG10" s="17">
        <v>0.37039131791246399</v>
      </c>
      <c r="AH10" s="17">
        <v>0.440669937343661</v>
      </c>
      <c r="AI10" s="17"/>
      <c r="AJ10" s="17">
        <v>0.45420763742133202</v>
      </c>
      <c r="AK10" s="17">
        <v>0.46827490332218402</v>
      </c>
      <c r="AL10" s="17">
        <v>0.35504515402082498</v>
      </c>
      <c r="AM10" s="17"/>
      <c r="AN10" s="17">
        <v>0.47827653654866897</v>
      </c>
      <c r="AO10" s="17">
        <v>0.428254970486519</v>
      </c>
      <c r="AP10" s="17">
        <v>0.44601386622406702</v>
      </c>
      <c r="AQ10" s="17">
        <v>0.38834270765749102</v>
      </c>
      <c r="AR10" s="17"/>
      <c r="AS10" s="17">
        <v>0.47745369748830602</v>
      </c>
      <c r="AT10" s="17">
        <v>0.46010444163387698</v>
      </c>
    </row>
    <row r="11" spans="2:46" x14ac:dyDescent="0.5">
      <c r="B11" s="18" t="s">
        <v>228</v>
      </c>
      <c r="C11" s="17">
        <v>0.17398383534487899</v>
      </c>
      <c r="D11" s="17">
        <v>0.17980800667406799</v>
      </c>
      <c r="E11" s="17">
        <v>0.16870724076058999</v>
      </c>
      <c r="F11" s="17"/>
      <c r="G11" s="17">
        <v>0.20986624459252601</v>
      </c>
      <c r="H11" s="17">
        <v>0.17137702673254099</v>
      </c>
      <c r="I11" s="17">
        <v>0.16965432662393701</v>
      </c>
      <c r="J11" s="17">
        <v>0.15408130660109501</v>
      </c>
      <c r="K11" s="17">
        <v>0.18021086552129001</v>
      </c>
      <c r="L11" s="17">
        <v>0.17626678464048701</v>
      </c>
      <c r="M11" s="17">
        <v>0.19685958690446401</v>
      </c>
      <c r="N11" s="17">
        <v>0.129129506585868</v>
      </c>
      <c r="O11" s="17">
        <v>0.12613285396347201</v>
      </c>
      <c r="P11" s="17">
        <v>0.19002472617589899</v>
      </c>
      <c r="Q11" s="17">
        <v>0.187876585671372</v>
      </c>
      <c r="R11" s="17">
        <v>0.14892690644357701</v>
      </c>
      <c r="S11" s="17"/>
      <c r="T11" s="17">
        <v>0.15484307399076799</v>
      </c>
      <c r="U11" s="17">
        <v>0.16017032341575499</v>
      </c>
      <c r="V11" s="17">
        <v>0.17911527932465299</v>
      </c>
      <c r="W11" s="17">
        <v>0.20291906361633399</v>
      </c>
      <c r="X11" s="17"/>
      <c r="Y11" s="17">
        <v>0.20474249209462</v>
      </c>
      <c r="Z11" s="17">
        <v>0.17636360945907201</v>
      </c>
      <c r="AA11" s="17">
        <v>0.13743805599143299</v>
      </c>
      <c r="AB11" s="17">
        <v>0.14786195383673201</v>
      </c>
      <c r="AC11" s="17">
        <v>0.22575429323545801</v>
      </c>
      <c r="AD11" s="17">
        <v>0.177575170579374</v>
      </c>
      <c r="AE11" s="17"/>
      <c r="AF11" s="17" t="s">
        <v>77</v>
      </c>
      <c r="AG11" s="17">
        <v>0.254659937547419</v>
      </c>
      <c r="AH11" s="17">
        <v>0.16893845481912501</v>
      </c>
      <c r="AI11" s="17"/>
      <c r="AJ11" s="17">
        <v>0.14738248263831</v>
      </c>
      <c r="AK11" s="17">
        <v>0.17775515163519801</v>
      </c>
      <c r="AL11" s="17">
        <v>0.242576484306122</v>
      </c>
      <c r="AM11" s="17"/>
      <c r="AN11" s="17">
        <v>0.16293804552352101</v>
      </c>
      <c r="AO11" s="17">
        <v>0.15844564132317901</v>
      </c>
      <c r="AP11" s="17">
        <v>9.5266719553997903E-2</v>
      </c>
      <c r="AQ11" s="17">
        <v>0.236253065233409</v>
      </c>
      <c r="AR11" s="17"/>
      <c r="AS11" s="17">
        <v>0.17834458316285601</v>
      </c>
      <c r="AT11" s="17">
        <v>0.142383160659833</v>
      </c>
    </row>
    <row r="12" spans="2:46" x14ac:dyDescent="0.5">
      <c r="B12" s="18" t="s">
        <v>229</v>
      </c>
      <c r="C12" s="17">
        <v>5.91518776250438E-2</v>
      </c>
      <c r="D12" s="17">
        <v>5.3682896394533997E-2</v>
      </c>
      <c r="E12" s="17">
        <v>6.4829226624506603E-2</v>
      </c>
      <c r="F12" s="17"/>
      <c r="G12" s="17">
        <v>6.0907101821454403E-2</v>
      </c>
      <c r="H12" s="17">
        <v>6.2328434541083402E-2</v>
      </c>
      <c r="I12" s="17">
        <v>6.0545909135513401E-2</v>
      </c>
      <c r="J12" s="17">
        <v>9.8225429050930194E-2</v>
      </c>
      <c r="K12" s="17">
        <v>6.5523956716574905E-2</v>
      </c>
      <c r="L12" s="17">
        <v>3.2950293069141698E-2</v>
      </c>
      <c r="M12" s="17">
        <v>5.9951806364253103E-2</v>
      </c>
      <c r="N12" s="17">
        <v>8.1457045675310202E-2</v>
      </c>
      <c r="O12" s="17">
        <v>4.1159606915913798E-2</v>
      </c>
      <c r="P12" s="17">
        <v>5.5772923225949601E-2</v>
      </c>
      <c r="Q12" s="17">
        <v>5.3724113381488199E-2</v>
      </c>
      <c r="R12" s="17">
        <v>4.8549168563719103E-2</v>
      </c>
      <c r="S12" s="17"/>
      <c r="T12" s="17">
        <v>4.48013228508327E-2</v>
      </c>
      <c r="U12" s="17">
        <v>6.3299354839375294E-2</v>
      </c>
      <c r="V12" s="17">
        <v>6.3476452743571402E-2</v>
      </c>
      <c r="W12" s="17">
        <v>6.5025039660078596E-2</v>
      </c>
      <c r="X12" s="17"/>
      <c r="Y12" s="17">
        <v>8.4357695392193802E-2</v>
      </c>
      <c r="Z12" s="17">
        <v>7.5960993235969207E-2</v>
      </c>
      <c r="AA12" s="17">
        <v>4.2702928413525597E-2</v>
      </c>
      <c r="AB12" s="17">
        <v>6.0939649450823599E-2</v>
      </c>
      <c r="AC12" s="17">
        <v>3.6913259879834098E-2</v>
      </c>
      <c r="AD12" s="17">
        <v>2.7322968454881899E-2</v>
      </c>
      <c r="AE12" s="17"/>
      <c r="AF12" s="17" t="s">
        <v>77</v>
      </c>
      <c r="AG12" s="17">
        <v>5.7228936007082697E-2</v>
      </c>
      <c r="AH12" s="17">
        <v>5.9272135941032603E-2</v>
      </c>
      <c r="AI12" s="17"/>
      <c r="AJ12" s="17">
        <v>6.3322010002498597E-2</v>
      </c>
      <c r="AK12" s="17">
        <v>6.7163923089094593E-2</v>
      </c>
      <c r="AL12" s="17">
        <v>3.9376819011778502E-2</v>
      </c>
      <c r="AM12" s="17"/>
      <c r="AN12" s="17">
        <v>5.9389532258162202E-2</v>
      </c>
      <c r="AO12" s="17">
        <v>6.7810256252613194E-2</v>
      </c>
      <c r="AP12" s="17">
        <v>3.80228592722286E-2</v>
      </c>
      <c r="AQ12" s="17">
        <v>5.7902441487793797E-2</v>
      </c>
      <c r="AR12" s="17"/>
      <c r="AS12" s="17">
        <v>7.4392779012078497E-2</v>
      </c>
      <c r="AT12" s="17">
        <v>3.1698987696578397E-2</v>
      </c>
    </row>
    <row r="13" spans="2:46" x14ac:dyDescent="0.5">
      <c r="B13" s="18" t="s">
        <v>230</v>
      </c>
      <c r="C13" s="17">
        <v>2.4748557900337101E-2</v>
      </c>
      <c r="D13" s="17">
        <v>2.46830469777411E-2</v>
      </c>
      <c r="E13" s="17">
        <v>2.4977631525288198E-2</v>
      </c>
      <c r="F13" s="17"/>
      <c r="G13" s="17">
        <v>2.1145075458345802E-2</v>
      </c>
      <c r="H13" s="17">
        <v>3.0195659025961899E-2</v>
      </c>
      <c r="I13" s="17">
        <v>1.03789100658965E-2</v>
      </c>
      <c r="J13" s="17">
        <v>3.5767178700483598E-2</v>
      </c>
      <c r="K13" s="17">
        <v>3.65798720568946E-2</v>
      </c>
      <c r="L13" s="17">
        <v>9.18883654039402E-3</v>
      </c>
      <c r="M13" s="17">
        <v>2.8290494770149201E-2</v>
      </c>
      <c r="N13" s="17">
        <v>1.14941330588577E-2</v>
      </c>
      <c r="O13" s="17">
        <v>2.7116689307885598E-2</v>
      </c>
      <c r="P13" s="17">
        <v>3.5953458123987703E-2</v>
      </c>
      <c r="Q13" s="17">
        <v>1.0690057697432601E-2</v>
      </c>
      <c r="R13" s="17">
        <v>3.6621232729301602E-2</v>
      </c>
      <c r="S13" s="17"/>
      <c r="T13" s="17">
        <v>1.09038814225185E-2</v>
      </c>
      <c r="U13" s="17">
        <v>2.2217940850825901E-2</v>
      </c>
      <c r="V13" s="17">
        <v>3.02785991876891E-2</v>
      </c>
      <c r="W13" s="17">
        <v>3.6996211921330097E-2</v>
      </c>
      <c r="X13" s="17"/>
      <c r="Y13" s="17">
        <v>1.9225111256956601E-2</v>
      </c>
      <c r="Z13" s="17">
        <v>2.0476288016996799E-2</v>
      </c>
      <c r="AA13" s="17">
        <v>3.7480179188895103E-2</v>
      </c>
      <c r="AB13" s="17">
        <v>1.7588127924872399E-2</v>
      </c>
      <c r="AC13" s="17">
        <v>2.8959572045369999E-2</v>
      </c>
      <c r="AD13" s="17">
        <v>2.55138316545108E-2</v>
      </c>
      <c r="AE13" s="17"/>
      <c r="AF13" s="17" t="s">
        <v>77</v>
      </c>
      <c r="AG13" s="17">
        <v>2.8195215381777598E-2</v>
      </c>
      <c r="AH13" s="17">
        <v>2.4533008337814299E-2</v>
      </c>
      <c r="AI13" s="17"/>
      <c r="AJ13" s="17">
        <v>1.46766774702879E-2</v>
      </c>
      <c r="AK13" s="17">
        <v>4.4464430680747902E-2</v>
      </c>
      <c r="AL13" s="17">
        <v>3.15407646234541E-2</v>
      </c>
      <c r="AM13" s="17"/>
      <c r="AN13" s="17">
        <v>2.1252533273364401E-2</v>
      </c>
      <c r="AO13" s="17">
        <v>3.3295398588446899E-2</v>
      </c>
      <c r="AP13" s="17">
        <v>1.1291192861391301E-2</v>
      </c>
      <c r="AQ13" s="17">
        <v>3.7190543668521599E-2</v>
      </c>
      <c r="AR13" s="17"/>
      <c r="AS13" s="17">
        <v>0</v>
      </c>
      <c r="AT13" s="17">
        <v>1.06941607617382E-2</v>
      </c>
    </row>
    <row r="14" spans="2:46" x14ac:dyDescent="0.5">
      <c r="B14" s="18" t="s">
        <v>184</v>
      </c>
      <c r="C14" s="17">
        <v>4.7768100069127802E-2</v>
      </c>
      <c r="D14" s="17">
        <v>3.6874280208769303E-2</v>
      </c>
      <c r="E14" s="17">
        <v>5.6961692952694903E-2</v>
      </c>
      <c r="F14" s="17"/>
      <c r="G14" s="17">
        <v>3.14989086166204E-2</v>
      </c>
      <c r="H14" s="17">
        <v>4.8677635724756002E-2</v>
      </c>
      <c r="I14" s="17">
        <v>3.6767047756920898E-2</v>
      </c>
      <c r="J14" s="17">
        <v>5.17264849484265E-2</v>
      </c>
      <c r="K14" s="17">
        <v>1.7881997256117201E-2</v>
      </c>
      <c r="L14" s="17">
        <v>6.0959726984535202E-2</v>
      </c>
      <c r="M14" s="17">
        <v>6.9198081966880806E-2</v>
      </c>
      <c r="N14" s="17">
        <v>0.11950130767239101</v>
      </c>
      <c r="O14" s="17">
        <v>2.3059464524417501E-2</v>
      </c>
      <c r="P14" s="17">
        <v>6.7781752861376998E-2</v>
      </c>
      <c r="Q14" s="17">
        <v>5.3445054934745301E-2</v>
      </c>
      <c r="R14" s="17">
        <v>6.3961753914517097E-2</v>
      </c>
      <c r="S14" s="17"/>
      <c r="T14" s="17">
        <v>2.4784117508750401E-2</v>
      </c>
      <c r="U14" s="17">
        <v>3.11193862246429E-2</v>
      </c>
      <c r="V14" s="17">
        <v>4.0388443285434998E-2</v>
      </c>
      <c r="W14" s="17">
        <v>9.4551262428608798E-2</v>
      </c>
      <c r="X14" s="17"/>
      <c r="Y14" s="17">
        <v>4.35482215190095E-2</v>
      </c>
      <c r="Z14" s="17">
        <v>3.8314433563324903E-2</v>
      </c>
      <c r="AA14" s="17">
        <v>4.21692480976011E-2</v>
      </c>
      <c r="AB14" s="17">
        <v>4.9618274149449297E-2</v>
      </c>
      <c r="AC14" s="17">
        <v>6.2716425719893998E-2</v>
      </c>
      <c r="AD14" s="17">
        <v>7.6191311358960803E-2</v>
      </c>
      <c r="AE14" s="17"/>
      <c r="AF14" s="17" t="s">
        <v>77</v>
      </c>
      <c r="AG14" s="17">
        <v>6.3582099317557705E-2</v>
      </c>
      <c r="AH14" s="17">
        <v>4.6779112727597598E-2</v>
      </c>
      <c r="AI14" s="17"/>
      <c r="AJ14" s="17">
        <v>1.9594735128279799E-2</v>
      </c>
      <c r="AK14" s="17">
        <v>3.0673188287369701E-2</v>
      </c>
      <c r="AL14" s="17">
        <v>0.142530319608595</v>
      </c>
      <c r="AM14" s="17"/>
      <c r="AN14" s="17">
        <v>2.2873644110430399E-2</v>
      </c>
      <c r="AO14" s="17">
        <v>1.1814629857564599E-2</v>
      </c>
      <c r="AP14" s="17">
        <v>1.17108891477536E-2</v>
      </c>
      <c r="AQ14" s="17">
        <v>0.10583035773505001</v>
      </c>
      <c r="AR14" s="17"/>
      <c r="AS14" s="17">
        <v>2.5559122373238301E-2</v>
      </c>
      <c r="AT14" s="17">
        <v>9.0774963532160399E-2</v>
      </c>
    </row>
    <row r="15" spans="2:46" x14ac:dyDescent="0.5">
      <c r="B15" s="18" t="s">
        <v>93</v>
      </c>
      <c r="C15" s="21">
        <v>0.69434762906061298</v>
      </c>
      <c r="D15" s="21">
        <v>0.70495176974488805</v>
      </c>
      <c r="E15" s="21">
        <v>0.68452420813692005</v>
      </c>
      <c r="F15" s="21"/>
      <c r="G15" s="21">
        <v>0.67658266951105295</v>
      </c>
      <c r="H15" s="21">
        <v>0.68742124397565796</v>
      </c>
      <c r="I15" s="21">
        <v>0.72265380641773203</v>
      </c>
      <c r="J15" s="21">
        <v>0.66019960069906503</v>
      </c>
      <c r="K15" s="21">
        <v>0.69980330844912297</v>
      </c>
      <c r="L15" s="21">
        <v>0.72063435876544202</v>
      </c>
      <c r="M15" s="21">
        <v>0.64570002999425302</v>
      </c>
      <c r="N15" s="21">
        <v>0.65841800700757203</v>
      </c>
      <c r="O15" s="21">
        <v>0.78253138528831201</v>
      </c>
      <c r="P15" s="21">
        <v>0.65046713961278702</v>
      </c>
      <c r="Q15" s="21">
        <v>0.69426418831496195</v>
      </c>
      <c r="R15" s="21">
        <v>0.70194093834888505</v>
      </c>
      <c r="S15" s="21"/>
      <c r="T15" s="21">
        <v>0.76466760422713098</v>
      </c>
      <c r="U15" s="21">
        <v>0.72319299466940101</v>
      </c>
      <c r="V15" s="21">
        <v>0.68674122545865102</v>
      </c>
      <c r="W15" s="21">
        <v>0.60050842237364799</v>
      </c>
      <c r="X15" s="21"/>
      <c r="Y15" s="21">
        <v>0.64812647973722004</v>
      </c>
      <c r="Z15" s="21">
        <v>0.68888467572463696</v>
      </c>
      <c r="AA15" s="21">
        <v>0.740209588308545</v>
      </c>
      <c r="AB15" s="21">
        <v>0.72399199463812303</v>
      </c>
      <c r="AC15" s="21">
        <v>0.64565644911944398</v>
      </c>
      <c r="AD15" s="21">
        <v>0.69339671795227298</v>
      </c>
      <c r="AE15" s="21"/>
      <c r="AF15" s="21" t="s">
        <v>77</v>
      </c>
      <c r="AG15" s="21">
        <v>0.59633381174616296</v>
      </c>
      <c r="AH15" s="21">
        <v>0.70047728817443</v>
      </c>
      <c r="AI15" s="21"/>
      <c r="AJ15" s="21">
        <v>0.75502409476062404</v>
      </c>
      <c r="AK15" s="21">
        <v>0.67994330630759003</v>
      </c>
      <c r="AL15" s="21">
        <v>0.54397561245005099</v>
      </c>
      <c r="AM15" s="21"/>
      <c r="AN15" s="21">
        <v>0.73354624483452202</v>
      </c>
      <c r="AO15" s="21">
        <v>0.72863407397819602</v>
      </c>
      <c r="AP15" s="21">
        <v>0.84370833916462895</v>
      </c>
      <c r="AQ15" s="21">
        <v>0.56282359187522502</v>
      </c>
      <c r="AR15" s="21"/>
      <c r="AS15" s="21">
        <v>0.72170351545182698</v>
      </c>
      <c r="AT15" s="21">
        <v>0.72444872734969001</v>
      </c>
    </row>
    <row r="16" spans="2:46" x14ac:dyDescent="0.5">
      <c r="B16" s="18" t="s">
        <v>94</v>
      </c>
      <c r="C16" s="21">
        <v>8.3900435525380901E-2</v>
      </c>
      <c r="D16" s="21">
        <v>7.8365943372275093E-2</v>
      </c>
      <c r="E16" s="21">
        <v>8.9806858149794805E-2</v>
      </c>
      <c r="F16" s="21"/>
      <c r="G16" s="21">
        <v>8.2052177279800201E-2</v>
      </c>
      <c r="H16" s="21">
        <v>9.2524093567045301E-2</v>
      </c>
      <c r="I16" s="21">
        <v>7.0924819201409903E-2</v>
      </c>
      <c r="J16" s="21">
        <v>0.133992607751414</v>
      </c>
      <c r="K16" s="21">
        <v>0.10210382877347</v>
      </c>
      <c r="L16" s="21">
        <v>4.2139129609535801E-2</v>
      </c>
      <c r="M16" s="21">
        <v>8.8242301134402401E-2</v>
      </c>
      <c r="N16" s="21">
        <v>9.2951178734167902E-2</v>
      </c>
      <c r="O16" s="21">
        <v>6.8276296223799396E-2</v>
      </c>
      <c r="P16" s="21">
        <v>9.1726381349937297E-2</v>
      </c>
      <c r="Q16" s="21">
        <v>6.4414171078920807E-2</v>
      </c>
      <c r="R16" s="21">
        <v>8.5170401293020698E-2</v>
      </c>
      <c r="S16" s="21"/>
      <c r="T16" s="21">
        <v>5.5705204273351197E-2</v>
      </c>
      <c r="U16" s="21">
        <v>8.5517295690201195E-2</v>
      </c>
      <c r="V16" s="21">
        <v>9.3755051931260505E-2</v>
      </c>
      <c r="W16" s="21">
        <v>0.102021251581409</v>
      </c>
      <c r="X16" s="21"/>
      <c r="Y16" s="21">
        <v>0.10358280664915</v>
      </c>
      <c r="Z16" s="21">
        <v>9.6437281252966106E-2</v>
      </c>
      <c r="AA16" s="21">
        <v>8.01831076024207E-2</v>
      </c>
      <c r="AB16" s="21">
        <v>7.8527777375695995E-2</v>
      </c>
      <c r="AC16" s="21">
        <v>6.5872831925204198E-2</v>
      </c>
      <c r="AD16" s="21">
        <v>5.2836800109392699E-2</v>
      </c>
      <c r="AE16" s="21"/>
      <c r="AF16" s="21" t="s">
        <v>77</v>
      </c>
      <c r="AG16" s="21">
        <v>8.5424151388860406E-2</v>
      </c>
      <c r="AH16" s="21">
        <v>8.3805144278846902E-2</v>
      </c>
      <c r="AI16" s="21"/>
      <c r="AJ16" s="21">
        <v>7.7998687472786501E-2</v>
      </c>
      <c r="AK16" s="21">
        <v>0.11162835376984299</v>
      </c>
      <c r="AL16" s="21">
        <v>7.0917583635232498E-2</v>
      </c>
      <c r="AM16" s="21"/>
      <c r="AN16" s="21">
        <v>8.0642065531526599E-2</v>
      </c>
      <c r="AO16" s="21">
        <v>0.10110565484106</v>
      </c>
      <c r="AP16" s="21">
        <v>4.9314052133620001E-2</v>
      </c>
      <c r="AQ16" s="21">
        <v>9.5092985156315396E-2</v>
      </c>
      <c r="AR16" s="21"/>
      <c r="AS16" s="21">
        <v>7.4392779012078497E-2</v>
      </c>
      <c r="AT16" s="21">
        <v>4.2393148458316599E-2</v>
      </c>
    </row>
    <row r="17" spans="2:46" x14ac:dyDescent="0.5">
      <c r="B17" s="18" t="s">
        <v>95</v>
      </c>
      <c r="C17" s="22">
        <v>0.61044719353523202</v>
      </c>
      <c r="D17" s="22">
        <v>0.62658582637261295</v>
      </c>
      <c r="E17" s="22">
        <v>0.594717349987125</v>
      </c>
      <c r="F17" s="22"/>
      <c r="G17" s="22">
        <v>0.59453049223125298</v>
      </c>
      <c r="H17" s="22">
        <v>0.59489715040861302</v>
      </c>
      <c r="I17" s="22">
        <v>0.651728987216322</v>
      </c>
      <c r="J17" s="22">
        <v>0.52620699294765105</v>
      </c>
      <c r="K17" s="22">
        <v>0.59769947967565296</v>
      </c>
      <c r="L17" s="22">
        <v>0.67849522915590599</v>
      </c>
      <c r="M17" s="22">
        <v>0.55745772885985101</v>
      </c>
      <c r="N17" s="22">
        <v>0.565466828273405</v>
      </c>
      <c r="O17" s="22">
        <v>0.71425508906451196</v>
      </c>
      <c r="P17" s="22">
        <v>0.55874075826284997</v>
      </c>
      <c r="Q17" s="22">
        <v>0.62985001723604095</v>
      </c>
      <c r="R17" s="22">
        <v>0.61677053705586404</v>
      </c>
      <c r="S17" s="22"/>
      <c r="T17" s="22">
        <v>0.70896239995377897</v>
      </c>
      <c r="U17" s="22">
        <v>0.63767569897919996</v>
      </c>
      <c r="V17" s="22">
        <v>0.59298617352739103</v>
      </c>
      <c r="W17" s="22">
        <v>0.49848717079223998</v>
      </c>
      <c r="X17" s="22"/>
      <c r="Y17" s="22">
        <v>0.54454367308806995</v>
      </c>
      <c r="Z17" s="22">
        <v>0.59244739447167105</v>
      </c>
      <c r="AA17" s="22">
        <v>0.66002648070612402</v>
      </c>
      <c r="AB17" s="22">
        <v>0.64546421726242698</v>
      </c>
      <c r="AC17" s="22">
        <v>0.57978361719423999</v>
      </c>
      <c r="AD17" s="22">
        <v>0.64055991784288002</v>
      </c>
      <c r="AE17" s="22"/>
      <c r="AF17" s="22" t="s">
        <v>77</v>
      </c>
      <c r="AG17" s="22">
        <v>0.51090966035730201</v>
      </c>
      <c r="AH17" s="22">
        <v>0.616672143895583</v>
      </c>
      <c r="AI17" s="22"/>
      <c r="AJ17" s="22">
        <v>0.677025407287837</v>
      </c>
      <c r="AK17" s="22">
        <v>0.568314952537748</v>
      </c>
      <c r="AL17" s="22">
        <v>0.47305802881481801</v>
      </c>
      <c r="AM17" s="22"/>
      <c r="AN17" s="22">
        <v>0.65290417930299505</v>
      </c>
      <c r="AO17" s="22">
        <v>0.62752841913713597</v>
      </c>
      <c r="AP17" s="22">
        <v>0.79439428703100901</v>
      </c>
      <c r="AQ17" s="22">
        <v>0.46773060671890998</v>
      </c>
      <c r="AR17" s="22"/>
      <c r="AS17" s="22">
        <v>0.64731073643974901</v>
      </c>
      <c r="AT17" s="22">
        <v>0.68205557889137403</v>
      </c>
    </row>
    <row r="18" spans="2:46" x14ac:dyDescent="0.5">
      <c r="B18" s="16" t="s">
        <v>97</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226</v>
      </c>
      <c r="C9" s="17">
        <v>0.190761901303622</v>
      </c>
      <c r="D9" s="17">
        <v>0.14455604089542201</v>
      </c>
      <c r="E9" s="17">
        <v>0.23417744830495599</v>
      </c>
      <c r="F9" s="17"/>
      <c r="G9" s="17">
        <v>0.164867474069856</v>
      </c>
      <c r="H9" s="17">
        <v>0.17641710714446299</v>
      </c>
      <c r="I9" s="17">
        <v>0.19004895171778499</v>
      </c>
      <c r="J9" s="17">
        <v>0.184877787859269</v>
      </c>
      <c r="K9" s="17">
        <v>0.23225280602361001</v>
      </c>
      <c r="L9" s="17">
        <v>0.136827944681611</v>
      </c>
      <c r="M9" s="17">
        <v>0.22302936832526801</v>
      </c>
      <c r="N9" s="17">
        <v>0.162568134385323</v>
      </c>
      <c r="O9" s="17">
        <v>0.19917017395765199</v>
      </c>
      <c r="P9" s="17">
        <v>0.19794324063996799</v>
      </c>
      <c r="Q9" s="17">
        <v>0.26734947068971499</v>
      </c>
      <c r="R9" s="17">
        <v>0.251119760738859</v>
      </c>
      <c r="S9" s="17"/>
      <c r="T9" s="17">
        <v>0.120626849789844</v>
      </c>
      <c r="U9" s="17">
        <v>0.194258824099349</v>
      </c>
      <c r="V9" s="17">
        <v>0.18471643706431701</v>
      </c>
      <c r="W9" s="17">
        <v>0.263095063474935</v>
      </c>
      <c r="X9" s="17"/>
      <c r="Y9" s="17">
        <v>0.16540762898161901</v>
      </c>
      <c r="Z9" s="17">
        <v>0.195727989154034</v>
      </c>
      <c r="AA9" s="17">
        <v>0.22921432125207</v>
      </c>
      <c r="AB9" s="17">
        <v>0.19435700316118401</v>
      </c>
      <c r="AC9" s="17">
        <v>0.182339384648214</v>
      </c>
      <c r="AD9" s="17">
        <v>9.9826728457578603E-2</v>
      </c>
      <c r="AE9" s="17"/>
      <c r="AF9" s="17" t="s">
        <v>77</v>
      </c>
      <c r="AG9" s="17">
        <v>9.2666555459478994E-2</v>
      </c>
      <c r="AH9" s="17">
        <v>0.19689665910769399</v>
      </c>
      <c r="AI9" s="17"/>
      <c r="AJ9" s="17">
        <v>0.16164009062305601</v>
      </c>
      <c r="AK9" s="17">
        <v>0.23026379853304799</v>
      </c>
      <c r="AL9" s="17">
        <v>0.22875782228071501</v>
      </c>
      <c r="AM9" s="17"/>
      <c r="AN9" s="17">
        <v>0.199894846692795</v>
      </c>
      <c r="AO9" s="17">
        <v>0.12647496182819701</v>
      </c>
      <c r="AP9" s="17">
        <v>0.104707213734698</v>
      </c>
      <c r="AQ9" s="17">
        <v>0.24242666023163401</v>
      </c>
      <c r="AR9" s="17"/>
      <c r="AS9" s="17">
        <v>0.20262333245754799</v>
      </c>
      <c r="AT9" s="17">
        <v>0.23102098202351401</v>
      </c>
    </row>
    <row r="10" spans="2:46" x14ac:dyDescent="0.5">
      <c r="B10" s="18" t="s">
        <v>227</v>
      </c>
      <c r="C10" s="17">
        <v>0.266268247766971</v>
      </c>
      <c r="D10" s="17">
        <v>0.26408833718246999</v>
      </c>
      <c r="E10" s="17">
        <v>0.26853658394386598</v>
      </c>
      <c r="F10" s="17"/>
      <c r="G10" s="17">
        <v>0.255218700256649</v>
      </c>
      <c r="H10" s="17">
        <v>0.266330974069521</v>
      </c>
      <c r="I10" s="17">
        <v>0.25090250642737599</v>
      </c>
      <c r="J10" s="17">
        <v>0.296883227330975</v>
      </c>
      <c r="K10" s="17">
        <v>0.27454691088254102</v>
      </c>
      <c r="L10" s="17">
        <v>0.24775300801063099</v>
      </c>
      <c r="M10" s="17">
        <v>0.244166838135359</v>
      </c>
      <c r="N10" s="17">
        <v>0.28306505754901401</v>
      </c>
      <c r="O10" s="17">
        <v>0.31980879509189902</v>
      </c>
      <c r="P10" s="17">
        <v>0.244358867354834</v>
      </c>
      <c r="Q10" s="17">
        <v>0.24081081972113799</v>
      </c>
      <c r="R10" s="17">
        <v>0.258231157401064</v>
      </c>
      <c r="S10" s="17"/>
      <c r="T10" s="17">
        <v>0.26321922192005198</v>
      </c>
      <c r="U10" s="17">
        <v>0.27362591247550999</v>
      </c>
      <c r="V10" s="17">
        <v>0.28722338675495801</v>
      </c>
      <c r="W10" s="17">
        <v>0.24489909702051499</v>
      </c>
      <c r="X10" s="17"/>
      <c r="Y10" s="17">
        <v>0.220303309446473</v>
      </c>
      <c r="Z10" s="17">
        <v>0.32787883712697702</v>
      </c>
      <c r="AA10" s="17">
        <v>0.290062109228655</v>
      </c>
      <c r="AB10" s="17">
        <v>0.27633818234091001</v>
      </c>
      <c r="AC10" s="17">
        <v>0.205959286054376</v>
      </c>
      <c r="AD10" s="17">
        <v>0.18988982721741199</v>
      </c>
      <c r="AE10" s="17"/>
      <c r="AF10" s="17" t="s">
        <v>77</v>
      </c>
      <c r="AG10" s="17">
        <v>0.178503688029718</v>
      </c>
      <c r="AH10" s="17">
        <v>0.27175693138529899</v>
      </c>
      <c r="AI10" s="17"/>
      <c r="AJ10" s="17">
        <v>0.29351978672868501</v>
      </c>
      <c r="AK10" s="17">
        <v>0.26849265298351199</v>
      </c>
      <c r="AL10" s="17">
        <v>0.18961470458973101</v>
      </c>
      <c r="AM10" s="17"/>
      <c r="AN10" s="17">
        <v>0.29125254205197798</v>
      </c>
      <c r="AO10" s="17">
        <v>0.23597298170495401</v>
      </c>
      <c r="AP10" s="17">
        <v>0.25297630955051797</v>
      </c>
      <c r="AQ10" s="17">
        <v>0.25314139856617801</v>
      </c>
      <c r="AR10" s="17"/>
      <c r="AS10" s="17">
        <v>0.24621757032903699</v>
      </c>
      <c r="AT10" s="17">
        <v>0.23823152684815799</v>
      </c>
    </row>
    <row r="11" spans="2:46" x14ac:dyDescent="0.5">
      <c r="B11" s="18" t="s">
        <v>228</v>
      </c>
      <c r="C11" s="17">
        <v>0.26578760428685999</v>
      </c>
      <c r="D11" s="17">
        <v>0.27041920974315597</v>
      </c>
      <c r="E11" s="17">
        <v>0.26309593143277599</v>
      </c>
      <c r="F11" s="17"/>
      <c r="G11" s="17">
        <v>0.31779507188421802</v>
      </c>
      <c r="H11" s="17">
        <v>0.27808092791439698</v>
      </c>
      <c r="I11" s="17">
        <v>0.27063116669624598</v>
      </c>
      <c r="J11" s="17">
        <v>0.22843640097361001</v>
      </c>
      <c r="K11" s="17">
        <v>0.24659036242889501</v>
      </c>
      <c r="L11" s="17">
        <v>0.324953724966135</v>
      </c>
      <c r="M11" s="17">
        <v>0.23921311971044401</v>
      </c>
      <c r="N11" s="17">
        <v>0.24835882368697701</v>
      </c>
      <c r="O11" s="17">
        <v>0.230877045929194</v>
      </c>
      <c r="P11" s="17">
        <v>0.23134043187650299</v>
      </c>
      <c r="Q11" s="17">
        <v>0.231295371234677</v>
      </c>
      <c r="R11" s="17">
        <v>0.25823862159730798</v>
      </c>
      <c r="S11" s="17"/>
      <c r="T11" s="17">
        <v>0.26921470993211899</v>
      </c>
      <c r="U11" s="17">
        <v>0.26405118297477698</v>
      </c>
      <c r="V11" s="17">
        <v>0.26481651300599601</v>
      </c>
      <c r="W11" s="17">
        <v>0.26241302955763901</v>
      </c>
      <c r="X11" s="17"/>
      <c r="Y11" s="17">
        <v>0.32140427839005098</v>
      </c>
      <c r="Z11" s="17">
        <v>0.21366198392133401</v>
      </c>
      <c r="AA11" s="17">
        <v>0.25982045175153701</v>
      </c>
      <c r="AB11" s="17">
        <v>0.253144941625285</v>
      </c>
      <c r="AC11" s="17">
        <v>0.28820101503016998</v>
      </c>
      <c r="AD11" s="17">
        <v>0.31100243624222101</v>
      </c>
      <c r="AE11" s="17"/>
      <c r="AF11" s="17" t="s">
        <v>77</v>
      </c>
      <c r="AG11" s="17">
        <v>0.39619185094817799</v>
      </c>
      <c r="AH11" s="17">
        <v>0.25763228903713697</v>
      </c>
      <c r="AI11" s="17"/>
      <c r="AJ11" s="17">
        <v>0.245733485184677</v>
      </c>
      <c r="AK11" s="17">
        <v>0.27558714014580199</v>
      </c>
      <c r="AL11" s="17">
        <v>0.31020276028676702</v>
      </c>
      <c r="AM11" s="17"/>
      <c r="AN11" s="17">
        <v>0.26646636721637301</v>
      </c>
      <c r="AO11" s="17">
        <v>0.35478565490631198</v>
      </c>
      <c r="AP11" s="17">
        <v>0.21266122657978001</v>
      </c>
      <c r="AQ11" s="17">
        <v>0.254735398011745</v>
      </c>
      <c r="AR11" s="17"/>
      <c r="AS11" s="17">
        <v>0.27935505933022298</v>
      </c>
      <c r="AT11" s="17">
        <v>0.227346468077817</v>
      </c>
    </row>
    <row r="12" spans="2:46" x14ac:dyDescent="0.5">
      <c r="B12" s="18" t="s">
        <v>229</v>
      </c>
      <c r="C12" s="17">
        <v>0.153158905368387</v>
      </c>
      <c r="D12" s="17">
        <v>0.179493064418069</v>
      </c>
      <c r="E12" s="17">
        <v>0.12791016700174199</v>
      </c>
      <c r="F12" s="17"/>
      <c r="G12" s="17">
        <v>0.149119821433712</v>
      </c>
      <c r="H12" s="17">
        <v>0.13531013259476801</v>
      </c>
      <c r="I12" s="17">
        <v>0.15167455742708699</v>
      </c>
      <c r="J12" s="17">
        <v>0.17822654305480601</v>
      </c>
      <c r="K12" s="17">
        <v>0.13401639194126799</v>
      </c>
      <c r="L12" s="17">
        <v>0.177514642000383</v>
      </c>
      <c r="M12" s="17">
        <v>0.154455908530026</v>
      </c>
      <c r="N12" s="17">
        <v>0.115443687639326</v>
      </c>
      <c r="O12" s="17">
        <v>0.14435848765225501</v>
      </c>
      <c r="P12" s="17">
        <v>0.19041543237521599</v>
      </c>
      <c r="Q12" s="17">
        <v>0.13917235519064999</v>
      </c>
      <c r="R12" s="17">
        <v>0.147321142114376</v>
      </c>
      <c r="S12" s="17"/>
      <c r="T12" s="17">
        <v>0.20637901904707501</v>
      </c>
      <c r="U12" s="17">
        <v>0.15876300440414501</v>
      </c>
      <c r="V12" s="17">
        <v>0.14135319206687899</v>
      </c>
      <c r="W12" s="17">
        <v>0.10548813039754799</v>
      </c>
      <c r="X12" s="17"/>
      <c r="Y12" s="17">
        <v>0.14427452706109201</v>
      </c>
      <c r="Z12" s="17">
        <v>0.15500305813075399</v>
      </c>
      <c r="AA12" s="17">
        <v>0.12681291467247999</v>
      </c>
      <c r="AB12" s="17">
        <v>0.15889105433061901</v>
      </c>
      <c r="AC12" s="17">
        <v>0.17335466101421901</v>
      </c>
      <c r="AD12" s="17">
        <v>0.207623212752964</v>
      </c>
      <c r="AE12" s="17"/>
      <c r="AF12" s="17" t="s">
        <v>77</v>
      </c>
      <c r="AG12" s="17">
        <v>0.15226308369747599</v>
      </c>
      <c r="AH12" s="17">
        <v>0.15321492891302499</v>
      </c>
      <c r="AI12" s="17"/>
      <c r="AJ12" s="17">
        <v>0.19066249087213399</v>
      </c>
      <c r="AK12" s="17">
        <v>0.133743708917408</v>
      </c>
      <c r="AL12" s="17">
        <v>7.1239212750544206E-2</v>
      </c>
      <c r="AM12" s="17"/>
      <c r="AN12" s="17">
        <v>0.16486285281402499</v>
      </c>
      <c r="AO12" s="17">
        <v>0.16953943546266101</v>
      </c>
      <c r="AP12" s="17">
        <v>0.25280336765964601</v>
      </c>
      <c r="AQ12" s="17">
        <v>8.3032036923600103E-2</v>
      </c>
      <c r="AR12" s="17"/>
      <c r="AS12" s="17">
        <v>0.17695744312363701</v>
      </c>
      <c r="AT12" s="17">
        <v>0.19547004873697599</v>
      </c>
    </row>
    <row r="13" spans="2:46" x14ac:dyDescent="0.5">
      <c r="B13" s="18" t="s">
        <v>230</v>
      </c>
      <c r="C13" s="17">
        <v>7.7901247044255606E-2</v>
      </c>
      <c r="D13" s="17">
        <v>0.10187860281981299</v>
      </c>
      <c r="E13" s="17">
        <v>5.5269830131497201E-2</v>
      </c>
      <c r="F13" s="17"/>
      <c r="G13" s="17">
        <v>8.4058454302784497E-2</v>
      </c>
      <c r="H13" s="17">
        <v>9.7972119806042299E-2</v>
      </c>
      <c r="I13" s="17">
        <v>6.75561987117657E-2</v>
      </c>
      <c r="J13" s="17">
        <v>5.5691958870062098E-2</v>
      </c>
      <c r="K13" s="17">
        <v>7.7105739610959706E-2</v>
      </c>
      <c r="L13" s="17">
        <v>7.1940708007506904E-2</v>
      </c>
      <c r="M13" s="17">
        <v>8.7705077940612497E-2</v>
      </c>
      <c r="N13" s="17">
        <v>8.1425348397920594E-2</v>
      </c>
      <c r="O13" s="17">
        <v>7.4672473458987698E-2</v>
      </c>
      <c r="P13" s="17">
        <v>8.7209359528354097E-2</v>
      </c>
      <c r="Q13" s="17">
        <v>5.8040955282297198E-2</v>
      </c>
      <c r="R13" s="17">
        <v>5.95591343303776E-2</v>
      </c>
      <c r="S13" s="17"/>
      <c r="T13" s="17">
        <v>0.12233098689877001</v>
      </c>
      <c r="U13" s="17">
        <v>6.05826427790895E-2</v>
      </c>
      <c r="V13" s="17">
        <v>8.7413532443687297E-2</v>
      </c>
      <c r="W13" s="17">
        <v>4.2095256915733299E-2</v>
      </c>
      <c r="X13" s="17"/>
      <c r="Y13" s="17">
        <v>6.4203371532240497E-2</v>
      </c>
      <c r="Z13" s="17">
        <v>6.2473715628645399E-2</v>
      </c>
      <c r="AA13" s="17">
        <v>5.3866691974700502E-2</v>
      </c>
      <c r="AB13" s="17">
        <v>8.1751655573915005E-2</v>
      </c>
      <c r="AC13" s="17">
        <v>0.12588435493498301</v>
      </c>
      <c r="AD13" s="17">
        <v>0.14095363843457701</v>
      </c>
      <c r="AE13" s="17"/>
      <c r="AF13" s="17" t="s">
        <v>77</v>
      </c>
      <c r="AG13" s="17">
        <v>0.137859745439743</v>
      </c>
      <c r="AH13" s="17">
        <v>7.4151519034360694E-2</v>
      </c>
      <c r="AI13" s="17"/>
      <c r="AJ13" s="17">
        <v>9.1054028850481597E-2</v>
      </c>
      <c r="AK13" s="17">
        <v>7.12340868299597E-2</v>
      </c>
      <c r="AL13" s="17">
        <v>4.9022610609615803E-2</v>
      </c>
      <c r="AM13" s="17"/>
      <c r="AN13" s="17">
        <v>6.3498525872842895E-2</v>
      </c>
      <c r="AO13" s="17">
        <v>9.6381941356653095E-2</v>
      </c>
      <c r="AP13" s="17">
        <v>0.16611335920544601</v>
      </c>
      <c r="AQ13" s="17">
        <v>4.9523196496944998E-2</v>
      </c>
      <c r="AR13" s="17"/>
      <c r="AS13" s="17">
        <v>7.7793562288245799E-2</v>
      </c>
      <c r="AT13" s="17">
        <v>4.8643258009147899E-2</v>
      </c>
    </row>
    <row r="14" spans="2:46" x14ac:dyDescent="0.5">
      <c r="B14" s="18" t="s">
        <v>184</v>
      </c>
      <c r="C14" s="17">
        <v>4.6122094229905E-2</v>
      </c>
      <c r="D14" s="17">
        <v>3.95647449410702E-2</v>
      </c>
      <c r="E14" s="17">
        <v>5.1010039185162698E-2</v>
      </c>
      <c r="F14" s="17"/>
      <c r="G14" s="17">
        <v>2.89404780527804E-2</v>
      </c>
      <c r="H14" s="17">
        <v>4.5888738470808203E-2</v>
      </c>
      <c r="I14" s="17">
        <v>6.9186619019740103E-2</v>
      </c>
      <c r="J14" s="17">
        <v>5.5884081911277798E-2</v>
      </c>
      <c r="K14" s="17">
        <v>3.5487789112725703E-2</v>
      </c>
      <c r="L14" s="17">
        <v>4.1009972333732103E-2</v>
      </c>
      <c r="M14" s="17">
        <v>5.1429687358291197E-2</v>
      </c>
      <c r="N14" s="17">
        <v>0.109138948341439</v>
      </c>
      <c r="O14" s="17">
        <v>3.11130239100131E-2</v>
      </c>
      <c r="P14" s="17">
        <v>4.8732668225124599E-2</v>
      </c>
      <c r="Q14" s="17">
        <v>6.3331027881522201E-2</v>
      </c>
      <c r="R14" s="17">
        <v>2.5530183818014699E-2</v>
      </c>
      <c r="S14" s="17"/>
      <c r="T14" s="17">
        <v>1.8229212412140601E-2</v>
      </c>
      <c r="U14" s="17">
        <v>4.8718433267130899E-2</v>
      </c>
      <c r="V14" s="17">
        <v>3.4476938664162099E-2</v>
      </c>
      <c r="W14" s="17">
        <v>8.2009422633630397E-2</v>
      </c>
      <c r="X14" s="17"/>
      <c r="Y14" s="17">
        <v>8.4406884588524994E-2</v>
      </c>
      <c r="Z14" s="17">
        <v>4.5254416038254502E-2</v>
      </c>
      <c r="AA14" s="17">
        <v>4.0223511120558303E-2</v>
      </c>
      <c r="AB14" s="17">
        <v>3.5517162968086401E-2</v>
      </c>
      <c r="AC14" s="17">
        <v>2.42612983180376E-2</v>
      </c>
      <c r="AD14" s="17">
        <v>5.0704156895247703E-2</v>
      </c>
      <c r="AE14" s="17"/>
      <c r="AF14" s="17" t="s">
        <v>77</v>
      </c>
      <c r="AG14" s="17">
        <v>4.2515076425406598E-2</v>
      </c>
      <c r="AH14" s="17">
        <v>4.6347672522484999E-2</v>
      </c>
      <c r="AI14" s="17"/>
      <c r="AJ14" s="17">
        <v>1.7390117740966701E-2</v>
      </c>
      <c r="AK14" s="17">
        <v>2.06786125902703E-2</v>
      </c>
      <c r="AL14" s="17">
        <v>0.15116288948262599</v>
      </c>
      <c r="AM14" s="17"/>
      <c r="AN14" s="17">
        <v>1.40248653519862E-2</v>
      </c>
      <c r="AO14" s="17">
        <v>1.6845024741223399E-2</v>
      </c>
      <c r="AP14" s="17">
        <v>1.07385232699114E-2</v>
      </c>
      <c r="AQ14" s="17">
        <v>0.11714130976989801</v>
      </c>
      <c r="AR14" s="17"/>
      <c r="AS14" s="17">
        <v>1.7053032471308599E-2</v>
      </c>
      <c r="AT14" s="17">
        <v>5.92877163043872E-2</v>
      </c>
    </row>
    <row r="15" spans="2:46" x14ac:dyDescent="0.5">
      <c r="B15" s="18" t="s">
        <v>93</v>
      </c>
      <c r="C15" s="21">
        <v>0.45703014907059297</v>
      </c>
      <c r="D15" s="21">
        <v>0.408644378077892</v>
      </c>
      <c r="E15" s="21">
        <v>0.50271403224882205</v>
      </c>
      <c r="F15" s="21"/>
      <c r="G15" s="21">
        <v>0.42008617432650502</v>
      </c>
      <c r="H15" s="21">
        <v>0.44274808121398401</v>
      </c>
      <c r="I15" s="21">
        <v>0.44095145814516101</v>
      </c>
      <c r="J15" s="21">
        <v>0.481761015190244</v>
      </c>
      <c r="K15" s="21">
        <v>0.506799716906151</v>
      </c>
      <c r="L15" s="21">
        <v>0.38458095269224302</v>
      </c>
      <c r="M15" s="21">
        <v>0.46719620646062698</v>
      </c>
      <c r="N15" s="21">
        <v>0.44563319193433698</v>
      </c>
      <c r="O15" s="21">
        <v>0.51897896904954999</v>
      </c>
      <c r="P15" s="21">
        <v>0.44230210799480202</v>
      </c>
      <c r="Q15" s="21">
        <v>0.50816029041085298</v>
      </c>
      <c r="R15" s="21">
        <v>0.50935091813992295</v>
      </c>
      <c r="S15" s="21"/>
      <c r="T15" s="21">
        <v>0.38384607170989499</v>
      </c>
      <c r="U15" s="21">
        <v>0.46788473657485802</v>
      </c>
      <c r="V15" s="21">
        <v>0.47193982381927602</v>
      </c>
      <c r="W15" s="21">
        <v>0.50799416049544999</v>
      </c>
      <c r="X15" s="21"/>
      <c r="Y15" s="21">
        <v>0.38571093842809101</v>
      </c>
      <c r="Z15" s="21">
        <v>0.52360682628101196</v>
      </c>
      <c r="AA15" s="21">
        <v>0.51927643048072403</v>
      </c>
      <c r="AB15" s="21">
        <v>0.47069518550209399</v>
      </c>
      <c r="AC15" s="21">
        <v>0.38829867070259</v>
      </c>
      <c r="AD15" s="21">
        <v>0.28971655567499</v>
      </c>
      <c r="AE15" s="21"/>
      <c r="AF15" s="21" t="s">
        <v>77</v>
      </c>
      <c r="AG15" s="21">
        <v>0.27117024348919699</v>
      </c>
      <c r="AH15" s="21">
        <v>0.46865359049299199</v>
      </c>
      <c r="AI15" s="21"/>
      <c r="AJ15" s="21">
        <v>0.45515987735174102</v>
      </c>
      <c r="AK15" s="21">
        <v>0.49875645151655901</v>
      </c>
      <c r="AL15" s="21">
        <v>0.41837252687044701</v>
      </c>
      <c r="AM15" s="21"/>
      <c r="AN15" s="21">
        <v>0.49114738874477298</v>
      </c>
      <c r="AO15" s="21">
        <v>0.36244794353315102</v>
      </c>
      <c r="AP15" s="21">
        <v>0.35768352328521602</v>
      </c>
      <c r="AQ15" s="21">
        <v>0.49556805879781202</v>
      </c>
      <c r="AR15" s="21"/>
      <c r="AS15" s="21">
        <v>0.448840902786586</v>
      </c>
      <c r="AT15" s="21">
        <v>0.46925250887167202</v>
      </c>
    </row>
    <row r="16" spans="2:46" x14ac:dyDescent="0.5">
      <c r="B16" s="18" t="s">
        <v>94</v>
      </c>
      <c r="C16" s="21">
        <v>0.23106015241264199</v>
      </c>
      <c r="D16" s="21">
        <v>0.28137166723788198</v>
      </c>
      <c r="E16" s="21">
        <v>0.18317999713323899</v>
      </c>
      <c r="F16" s="21"/>
      <c r="G16" s="21">
        <v>0.23317827573649599</v>
      </c>
      <c r="H16" s="21">
        <v>0.23328225240080999</v>
      </c>
      <c r="I16" s="21">
        <v>0.21923075613885301</v>
      </c>
      <c r="J16" s="21">
        <v>0.23391850192486799</v>
      </c>
      <c r="K16" s="21">
        <v>0.211122131552228</v>
      </c>
      <c r="L16" s="21">
        <v>0.24945535000788999</v>
      </c>
      <c r="M16" s="21">
        <v>0.242160986470638</v>
      </c>
      <c r="N16" s="21">
        <v>0.19686903603724701</v>
      </c>
      <c r="O16" s="21">
        <v>0.21903096111124301</v>
      </c>
      <c r="P16" s="21">
        <v>0.27762479190357098</v>
      </c>
      <c r="Q16" s="21">
        <v>0.19721331047294799</v>
      </c>
      <c r="R16" s="21">
        <v>0.20688027644475401</v>
      </c>
      <c r="S16" s="21"/>
      <c r="T16" s="21">
        <v>0.32871000594584499</v>
      </c>
      <c r="U16" s="21">
        <v>0.21934564718323399</v>
      </c>
      <c r="V16" s="21">
        <v>0.22876672451056601</v>
      </c>
      <c r="W16" s="21">
        <v>0.14758338731328099</v>
      </c>
      <c r="X16" s="21"/>
      <c r="Y16" s="21">
        <v>0.20847789859333299</v>
      </c>
      <c r="Z16" s="21">
        <v>0.2174767737594</v>
      </c>
      <c r="AA16" s="21">
        <v>0.180679606647181</v>
      </c>
      <c r="AB16" s="21">
        <v>0.24064270990453401</v>
      </c>
      <c r="AC16" s="21">
        <v>0.29923901594920199</v>
      </c>
      <c r="AD16" s="21">
        <v>0.348576851187541</v>
      </c>
      <c r="AE16" s="21"/>
      <c r="AF16" s="21" t="s">
        <v>77</v>
      </c>
      <c r="AG16" s="21">
        <v>0.29012282913721898</v>
      </c>
      <c r="AH16" s="21">
        <v>0.227366447947386</v>
      </c>
      <c r="AI16" s="21"/>
      <c r="AJ16" s="21">
        <v>0.28171651972261602</v>
      </c>
      <c r="AK16" s="21">
        <v>0.20497779574736799</v>
      </c>
      <c r="AL16" s="21">
        <v>0.12026182336016</v>
      </c>
      <c r="AM16" s="21"/>
      <c r="AN16" s="21">
        <v>0.22836137868686801</v>
      </c>
      <c r="AO16" s="21">
        <v>0.26592137681931399</v>
      </c>
      <c r="AP16" s="21">
        <v>0.41891672686509202</v>
      </c>
      <c r="AQ16" s="21">
        <v>0.13255523342054501</v>
      </c>
      <c r="AR16" s="21"/>
      <c r="AS16" s="21">
        <v>0.254751005411883</v>
      </c>
      <c r="AT16" s="21">
        <v>0.244113306746124</v>
      </c>
    </row>
    <row r="17" spans="2:46" x14ac:dyDescent="0.5">
      <c r="B17" s="18" t="s">
        <v>95</v>
      </c>
      <c r="C17" s="22">
        <v>0.22596999665795001</v>
      </c>
      <c r="D17" s="22">
        <v>0.12727271084000999</v>
      </c>
      <c r="E17" s="22">
        <v>0.31953403511558298</v>
      </c>
      <c r="F17" s="22"/>
      <c r="G17" s="22">
        <v>0.186907898590009</v>
      </c>
      <c r="H17" s="22">
        <v>0.20946582881317399</v>
      </c>
      <c r="I17" s="22">
        <v>0.221720702006308</v>
      </c>
      <c r="J17" s="22">
        <v>0.24784251326537701</v>
      </c>
      <c r="K17" s="22">
        <v>0.29567758535392302</v>
      </c>
      <c r="L17" s="22">
        <v>0.135125602684352</v>
      </c>
      <c r="M17" s="22">
        <v>0.22503521998998899</v>
      </c>
      <c r="N17" s="22">
        <v>0.24876415589709</v>
      </c>
      <c r="O17" s="22">
        <v>0.299948007938308</v>
      </c>
      <c r="P17" s="22">
        <v>0.16467731609123101</v>
      </c>
      <c r="Q17" s="22">
        <v>0.31094697993790599</v>
      </c>
      <c r="R17" s="22">
        <v>0.30247064169517002</v>
      </c>
      <c r="S17" s="22"/>
      <c r="T17" s="22">
        <v>5.5136065764050397E-2</v>
      </c>
      <c r="U17" s="22">
        <v>0.248539089391624</v>
      </c>
      <c r="V17" s="22">
        <v>0.24317309930870901</v>
      </c>
      <c r="W17" s="22">
        <v>0.36041077318216902</v>
      </c>
      <c r="X17" s="22"/>
      <c r="Y17" s="22">
        <v>0.17723303983475799</v>
      </c>
      <c r="Z17" s="22">
        <v>0.30613005252161202</v>
      </c>
      <c r="AA17" s="22">
        <v>0.338596823833543</v>
      </c>
      <c r="AB17" s="22">
        <v>0.23005247559756001</v>
      </c>
      <c r="AC17" s="22">
        <v>8.9059654753388007E-2</v>
      </c>
      <c r="AD17" s="22">
        <v>-5.88602955125508E-2</v>
      </c>
      <c r="AE17" s="22"/>
      <c r="AF17" s="22" t="s">
        <v>77</v>
      </c>
      <c r="AG17" s="22">
        <v>-1.8952585648022002E-2</v>
      </c>
      <c r="AH17" s="22">
        <v>0.24128714254560699</v>
      </c>
      <c r="AI17" s="22"/>
      <c r="AJ17" s="22">
        <v>0.17344335762912499</v>
      </c>
      <c r="AK17" s="22">
        <v>0.29377865576919099</v>
      </c>
      <c r="AL17" s="22">
        <v>0.29811070351028701</v>
      </c>
      <c r="AM17" s="22"/>
      <c r="AN17" s="22">
        <v>0.26278601005790497</v>
      </c>
      <c r="AO17" s="22">
        <v>9.65265667138369E-2</v>
      </c>
      <c r="AP17" s="22">
        <v>-6.12332035798763E-2</v>
      </c>
      <c r="AQ17" s="22">
        <v>0.36301282537726698</v>
      </c>
      <c r="AR17" s="22"/>
      <c r="AS17" s="22">
        <v>0.194089897374703</v>
      </c>
      <c r="AT17" s="22">
        <v>0.225139202125548</v>
      </c>
    </row>
    <row r="18" spans="2:46" x14ac:dyDescent="0.5">
      <c r="B18" s="16" t="s">
        <v>97</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G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7" width="20.703125" customWidth="1"/>
  </cols>
  <sheetData>
    <row r="2" spans="2:7" ht="39.950000000000003" customHeight="1" x14ac:dyDescent="0.5">
      <c r="D2" s="30" t="s">
        <v>231</v>
      </c>
      <c r="E2" s="26"/>
      <c r="F2" s="26"/>
      <c r="G2" s="26"/>
    </row>
    <row r="6" spans="2:7" ht="50.1" customHeight="1" x14ac:dyDescent="0.5">
      <c r="B6" s="20" t="s">
        <v>14</v>
      </c>
      <c r="C6" s="20" t="s">
        <v>235</v>
      </c>
      <c r="D6" s="20" t="s">
        <v>236</v>
      </c>
      <c r="E6" s="20" t="s">
        <v>237</v>
      </c>
      <c r="F6" s="20" t="s">
        <v>238</v>
      </c>
    </row>
    <row r="7" spans="2:7" x14ac:dyDescent="0.5">
      <c r="B7" s="18" t="s">
        <v>87</v>
      </c>
      <c r="C7" s="17">
        <v>0.26809658078675602</v>
      </c>
      <c r="D7" s="17">
        <v>8.4472476024371995E-2</v>
      </c>
      <c r="E7" s="17">
        <v>9.5817895798451194E-2</v>
      </c>
      <c r="F7" s="17">
        <v>6.2357438492986701E-2</v>
      </c>
    </row>
    <row r="8" spans="2:7" x14ac:dyDescent="0.5">
      <c r="B8" s="18" t="s">
        <v>166</v>
      </c>
      <c r="C8" s="17">
        <v>0.43178037314928203</v>
      </c>
      <c r="D8" s="17">
        <v>0.27325841945594398</v>
      </c>
      <c r="E8" s="17">
        <v>0.24295437382179699</v>
      </c>
      <c r="F8" s="17">
        <v>0.19802874883236499</v>
      </c>
    </row>
    <row r="9" spans="2:7" x14ac:dyDescent="0.5">
      <c r="B9" s="18" t="s">
        <v>89</v>
      </c>
      <c r="C9" s="17">
        <v>0.17933865924990899</v>
      </c>
      <c r="D9" s="17">
        <v>0.33862652019244399</v>
      </c>
      <c r="E9" s="17">
        <v>0.241517852463628</v>
      </c>
      <c r="F9" s="17">
        <v>0.24176886920923199</v>
      </c>
    </row>
    <row r="10" spans="2:7" x14ac:dyDescent="0.5">
      <c r="B10" s="18" t="s">
        <v>167</v>
      </c>
      <c r="C10" s="17">
        <v>5.80407408148301E-2</v>
      </c>
      <c r="D10" s="17">
        <v>0.112929577000525</v>
      </c>
      <c r="E10" s="17">
        <v>0.226904112072391</v>
      </c>
      <c r="F10" s="17">
        <v>0.23455388637160299</v>
      </c>
    </row>
    <row r="11" spans="2:7" x14ac:dyDescent="0.5">
      <c r="B11" s="18" t="s">
        <v>91</v>
      </c>
      <c r="C11" s="17">
        <v>1.2627898712602699E-2</v>
      </c>
      <c r="D11" s="17">
        <v>3.3142856676864701E-2</v>
      </c>
      <c r="E11" s="17">
        <v>0.14199457698481799</v>
      </c>
      <c r="F11" s="17">
        <v>0.211902092209243</v>
      </c>
    </row>
    <row r="12" spans="2:7" x14ac:dyDescent="0.5">
      <c r="B12" s="18" t="s">
        <v>92</v>
      </c>
      <c r="C12" s="17">
        <v>5.0115747286620202E-2</v>
      </c>
      <c r="D12" s="17">
        <v>0.15757015064985</v>
      </c>
      <c r="E12" s="17">
        <v>5.08111888589153E-2</v>
      </c>
      <c r="F12" s="17">
        <v>5.1388964884570398E-2</v>
      </c>
    </row>
    <row r="13" spans="2:7" x14ac:dyDescent="0.5">
      <c r="B13" s="23" t="s">
        <v>93</v>
      </c>
      <c r="C13" s="21">
        <v>0.69987695393603799</v>
      </c>
      <c r="D13" s="21">
        <v>0.357730895480316</v>
      </c>
      <c r="E13" s="21">
        <v>0.33877226962024798</v>
      </c>
      <c r="F13" s="21">
        <v>0.26038618732535102</v>
      </c>
    </row>
    <row r="14" spans="2:7" x14ac:dyDescent="0.5">
      <c r="B14" s="23" t="s">
        <v>94</v>
      </c>
      <c r="C14" s="21">
        <v>7.0668639527432797E-2</v>
      </c>
      <c r="D14" s="21">
        <v>0.14607243367739001</v>
      </c>
      <c r="E14" s="21">
        <v>0.36889868905720902</v>
      </c>
      <c r="F14" s="21">
        <v>0.44645597858084701</v>
      </c>
    </row>
    <row r="15" spans="2:7" x14ac:dyDescent="0.5">
      <c r="B15" s="23" t="s">
        <v>95</v>
      </c>
      <c r="C15" s="22">
        <v>0.62920831440860503</v>
      </c>
      <c r="D15" s="22">
        <v>0.211658461802926</v>
      </c>
      <c r="E15" s="22">
        <v>-3.01264194369604E-2</v>
      </c>
      <c r="F15" s="22">
        <v>-0.186069791255495</v>
      </c>
    </row>
    <row r="16" spans="2:7" x14ac:dyDescent="0.5">
      <c r="B16" s="16"/>
      <c r="C16" s="16"/>
      <c r="D16" s="16"/>
      <c r="E16" s="16"/>
      <c r="F16" s="16"/>
    </row>
    <row r="17" spans="2:2" x14ac:dyDescent="0.5">
      <c r="B17" t="s">
        <v>65</v>
      </c>
    </row>
    <row r="18" spans="2:2" x14ac:dyDescent="0.5">
      <c r="B18" t="s">
        <v>66</v>
      </c>
    </row>
    <row r="22" spans="2:2" x14ac:dyDescent="0.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6.2357438492986701E-2</v>
      </c>
      <c r="D9" s="17">
        <v>7.0518946895383405E-2</v>
      </c>
      <c r="E9" s="17">
        <v>5.4772887939401702E-2</v>
      </c>
      <c r="F9" s="17"/>
      <c r="G9" s="17">
        <v>0.122847052842961</v>
      </c>
      <c r="H9" s="17">
        <v>4.2648311162440201E-2</v>
      </c>
      <c r="I9" s="17">
        <v>3.3134888723229797E-2</v>
      </c>
      <c r="J9" s="17">
        <v>6.9079331869747906E-2</v>
      </c>
      <c r="K9" s="17">
        <v>8.9219884363955795E-2</v>
      </c>
      <c r="L9" s="17">
        <v>6.7275169084707806E-2</v>
      </c>
      <c r="M9" s="17">
        <v>4.9435510843984003E-2</v>
      </c>
      <c r="N9" s="17">
        <v>4.7787170489211099E-2</v>
      </c>
      <c r="O9" s="17">
        <v>4.4932639251966597E-2</v>
      </c>
      <c r="P9" s="17">
        <v>3.3842921849735197E-2</v>
      </c>
      <c r="Q9" s="17">
        <v>7.2591391393171306E-2</v>
      </c>
      <c r="R9" s="17">
        <v>3.1974225442067503E-2</v>
      </c>
      <c r="S9" s="17"/>
      <c r="T9" s="17">
        <v>5.86552846654117E-2</v>
      </c>
      <c r="U9" s="17">
        <v>5.34880569346785E-2</v>
      </c>
      <c r="V9" s="17">
        <v>5.3364449815274599E-2</v>
      </c>
      <c r="W9" s="17">
        <v>8.3344803853536001E-2</v>
      </c>
      <c r="X9" s="17"/>
      <c r="Y9" s="17">
        <v>0.117226412181082</v>
      </c>
      <c r="Z9" s="17">
        <v>9.2694113436662298E-2</v>
      </c>
      <c r="AA9" s="17">
        <v>7.6915234234801705E-2</v>
      </c>
      <c r="AB9" s="17">
        <v>5.1516072934543397E-2</v>
      </c>
      <c r="AC9" s="17">
        <v>3.2485849574354901E-2</v>
      </c>
      <c r="AD9" s="17">
        <v>1.8083091305964898E-2</v>
      </c>
      <c r="AE9" s="17"/>
      <c r="AF9" s="17">
        <v>3.9115853842989302E-2</v>
      </c>
      <c r="AG9" s="17">
        <v>2.8686584870594199E-2</v>
      </c>
      <c r="AH9" s="17">
        <v>7.1187982834933994E-2</v>
      </c>
      <c r="AI9" s="17"/>
      <c r="AJ9" s="17">
        <v>7.4344011767246101E-2</v>
      </c>
      <c r="AK9" s="17">
        <v>8.3213766003042894E-2</v>
      </c>
      <c r="AL9" s="17">
        <v>3.7577190804112398E-2</v>
      </c>
      <c r="AM9" s="17"/>
      <c r="AN9" s="17">
        <v>5.8063520305798103E-2</v>
      </c>
      <c r="AO9" s="17">
        <v>5.9880577268775603E-2</v>
      </c>
      <c r="AP9" s="17">
        <v>6.7944605984557996E-2</v>
      </c>
      <c r="AQ9" s="17">
        <v>7.4618709307640793E-2</v>
      </c>
      <c r="AR9" s="17"/>
      <c r="AS9" s="17">
        <v>7.6981654326539306E-2</v>
      </c>
      <c r="AT9" s="17">
        <v>2.1895750201213E-2</v>
      </c>
    </row>
    <row r="10" spans="2:46" x14ac:dyDescent="0.5">
      <c r="B10" s="18" t="s">
        <v>166</v>
      </c>
      <c r="C10" s="17">
        <v>0.19802874883236499</v>
      </c>
      <c r="D10" s="17">
        <v>0.22806883950148099</v>
      </c>
      <c r="E10" s="17">
        <v>0.16929781332357499</v>
      </c>
      <c r="F10" s="17"/>
      <c r="G10" s="17">
        <v>0.206391386739953</v>
      </c>
      <c r="H10" s="17">
        <v>0.17802659003923799</v>
      </c>
      <c r="I10" s="17">
        <v>0.194969285818965</v>
      </c>
      <c r="J10" s="17">
        <v>0.176889939839149</v>
      </c>
      <c r="K10" s="17">
        <v>0.21492590606214099</v>
      </c>
      <c r="L10" s="17">
        <v>0.23586088653112799</v>
      </c>
      <c r="M10" s="17">
        <v>0.16865353684123399</v>
      </c>
      <c r="N10" s="17">
        <v>0.22653760263865699</v>
      </c>
      <c r="O10" s="17">
        <v>0.24226366226351201</v>
      </c>
      <c r="P10" s="17">
        <v>0.173580111192874</v>
      </c>
      <c r="Q10" s="17">
        <v>0.17094423259737501</v>
      </c>
      <c r="R10" s="17">
        <v>0.16045963008838199</v>
      </c>
      <c r="S10" s="17"/>
      <c r="T10" s="17">
        <v>0.20841791726409301</v>
      </c>
      <c r="U10" s="17">
        <v>0.18301672294765201</v>
      </c>
      <c r="V10" s="17">
        <v>0.24273454960980601</v>
      </c>
      <c r="W10" s="17">
        <v>0.16762194472668401</v>
      </c>
      <c r="X10" s="17"/>
      <c r="Y10" s="17">
        <v>0.235961158624622</v>
      </c>
      <c r="Z10" s="17">
        <v>0.28833603559971299</v>
      </c>
      <c r="AA10" s="17">
        <v>0.22608956963683899</v>
      </c>
      <c r="AB10" s="17">
        <v>0.158848745483986</v>
      </c>
      <c r="AC10" s="17">
        <v>0.15324437138751301</v>
      </c>
      <c r="AD10" s="17">
        <v>0.13802431247463101</v>
      </c>
      <c r="AE10" s="17"/>
      <c r="AF10" s="17">
        <v>0.13314873071305999</v>
      </c>
      <c r="AG10" s="17">
        <v>0.18981621047626501</v>
      </c>
      <c r="AH10" s="17">
        <v>0.21731499177769001</v>
      </c>
      <c r="AI10" s="17"/>
      <c r="AJ10" s="17">
        <v>0.23386880877678201</v>
      </c>
      <c r="AK10" s="17">
        <v>0.205662239789622</v>
      </c>
      <c r="AL10" s="17">
        <v>0.15003740691701301</v>
      </c>
      <c r="AM10" s="17"/>
      <c r="AN10" s="17">
        <v>0.19530039439258101</v>
      </c>
      <c r="AO10" s="17">
        <v>0.23462516249544399</v>
      </c>
      <c r="AP10" s="17">
        <v>0.20757976382065699</v>
      </c>
      <c r="AQ10" s="17">
        <v>0.205206363597118</v>
      </c>
      <c r="AR10" s="17"/>
      <c r="AS10" s="17">
        <v>0.22160012906103599</v>
      </c>
      <c r="AT10" s="17">
        <v>6.56909589334259E-2</v>
      </c>
    </row>
    <row r="11" spans="2:46" x14ac:dyDescent="0.5">
      <c r="B11" s="18" t="s">
        <v>89</v>
      </c>
      <c r="C11" s="17">
        <v>0.24176886920923199</v>
      </c>
      <c r="D11" s="17">
        <v>0.23346720332563201</v>
      </c>
      <c r="E11" s="17">
        <v>0.249345334231132</v>
      </c>
      <c r="F11" s="17"/>
      <c r="G11" s="17">
        <v>0.23033143724020699</v>
      </c>
      <c r="H11" s="17">
        <v>0.22716112219076801</v>
      </c>
      <c r="I11" s="17">
        <v>0.21147751234918499</v>
      </c>
      <c r="J11" s="17">
        <v>0.302179106771651</v>
      </c>
      <c r="K11" s="17">
        <v>0.183047720096044</v>
      </c>
      <c r="L11" s="17">
        <v>0.24908654370167699</v>
      </c>
      <c r="M11" s="17">
        <v>0.254639142958557</v>
      </c>
      <c r="N11" s="17">
        <v>0.24728925412304301</v>
      </c>
      <c r="O11" s="17">
        <v>0.24275929665170301</v>
      </c>
      <c r="P11" s="17">
        <v>0.23177976839290301</v>
      </c>
      <c r="Q11" s="17">
        <v>0.32963766954160401</v>
      </c>
      <c r="R11" s="17">
        <v>0.21097837578034701</v>
      </c>
      <c r="S11" s="17"/>
      <c r="T11" s="17">
        <v>0.23841402617371199</v>
      </c>
      <c r="U11" s="17">
        <v>0.231529019611872</v>
      </c>
      <c r="V11" s="17">
        <v>0.248404401170841</v>
      </c>
      <c r="W11" s="17">
        <v>0.244635095039103</v>
      </c>
      <c r="X11" s="17"/>
      <c r="Y11" s="17">
        <v>0.23548282677762</v>
      </c>
      <c r="Z11" s="17">
        <v>0.24196209716527101</v>
      </c>
      <c r="AA11" s="17">
        <v>0.208566821091177</v>
      </c>
      <c r="AB11" s="17">
        <v>0.22117857331238899</v>
      </c>
      <c r="AC11" s="17">
        <v>0.247064273245623</v>
      </c>
      <c r="AD11" s="17">
        <v>0.28600758356633399</v>
      </c>
      <c r="AE11" s="17"/>
      <c r="AF11" s="17">
        <v>0.26910226881688498</v>
      </c>
      <c r="AG11" s="17">
        <v>0.26297948032384399</v>
      </c>
      <c r="AH11" s="17">
        <v>0.23253363060271001</v>
      </c>
      <c r="AI11" s="17"/>
      <c r="AJ11" s="17">
        <v>0.23152381941386699</v>
      </c>
      <c r="AK11" s="17">
        <v>0.22752925896203399</v>
      </c>
      <c r="AL11" s="17">
        <v>0.261238230128645</v>
      </c>
      <c r="AM11" s="17"/>
      <c r="AN11" s="17">
        <v>0.227727617443965</v>
      </c>
      <c r="AO11" s="17">
        <v>0.25629331297890501</v>
      </c>
      <c r="AP11" s="17">
        <v>0.24641395163433599</v>
      </c>
      <c r="AQ11" s="17">
        <v>0.237239554555362</v>
      </c>
      <c r="AR11" s="17"/>
      <c r="AS11" s="17">
        <v>0.23332662414723199</v>
      </c>
      <c r="AT11" s="17">
        <v>0.28433019723937097</v>
      </c>
    </row>
    <row r="12" spans="2:46" x14ac:dyDescent="0.5">
      <c r="B12" s="18" t="s">
        <v>167</v>
      </c>
      <c r="C12" s="17">
        <v>0.23455388637160299</v>
      </c>
      <c r="D12" s="17">
        <v>0.22414469596807901</v>
      </c>
      <c r="E12" s="17">
        <v>0.24533571948698599</v>
      </c>
      <c r="F12" s="17"/>
      <c r="G12" s="17">
        <v>0.20119387405772399</v>
      </c>
      <c r="H12" s="17">
        <v>0.275009618645564</v>
      </c>
      <c r="I12" s="17">
        <v>0.272250136932919</v>
      </c>
      <c r="J12" s="17">
        <v>0.19364738295957601</v>
      </c>
      <c r="K12" s="17">
        <v>0.23606139165690099</v>
      </c>
      <c r="L12" s="17">
        <v>0.19008887788596701</v>
      </c>
      <c r="M12" s="17">
        <v>0.25174392532815798</v>
      </c>
      <c r="N12" s="17">
        <v>0.26793104191072797</v>
      </c>
      <c r="O12" s="17">
        <v>0.19844824020534499</v>
      </c>
      <c r="P12" s="17">
        <v>0.26781776483172198</v>
      </c>
      <c r="Q12" s="17">
        <v>0.213289233846233</v>
      </c>
      <c r="R12" s="17">
        <v>0.34515561022770702</v>
      </c>
      <c r="S12" s="17"/>
      <c r="T12" s="17">
        <v>0.24498607631316999</v>
      </c>
      <c r="U12" s="17">
        <v>0.23785906719521499</v>
      </c>
      <c r="V12" s="17">
        <v>0.22592358750879599</v>
      </c>
      <c r="W12" s="17">
        <v>0.22898277732611599</v>
      </c>
      <c r="X12" s="17"/>
      <c r="Y12" s="17">
        <v>0.21933290294160401</v>
      </c>
      <c r="Z12" s="17">
        <v>0.17368111183233101</v>
      </c>
      <c r="AA12" s="17">
        <v>0.19310599040673199</v>
      </c>
      <c r="AB12" s="17">
        <v>0.25973498581940402</v>
      </c>
      <c r="AC12" s="17">
        <v>0.245623606234982</v>
      </c>
      <c r="AD12" s="17">
        <v>0.300305746106376</v>
      </c>
      <c r="AE12" s="17"/>
      <c r="AF12" s="17">
        <v>0.28026750413844298</v>
      </c>
      <c r="AG12" s="17">
        <v>0.25992272805911598</v>
      </c>
      <c r="AH12" s="17">
        <v>0.21974039224827899</v>
      </c>
      <c r="AI12" s="17"/>
      <c r="AJ12" s="17">
        <v>0.21684959330450901</v>
      </c>
      <c r="AK12" s="17">
        <v>0.233206187338311</v>
      </c>
      <c r="AL12" s="17">
        <v>0.25710498725603897</v>
      </c>
      <c r="AM12" s="17"/>
      <c r="AN12" s="17">
        <v>0.25173301650664698</v>
      </c>
      <c r="AO12" s="17">
        <v>0.21621482680645199</v>
      </c>
      <c r="AP12" s="17">
        <v>0.22118735219194599</v>
      </c>
      <c r="AQ12" s="17">
        <v>0.22511566799709201</v>
      </c>
      <c r="AR12" s="17"/>
      <c r="AS12" s="17">
        <v>0.213997807762699</v>
      </c>
      <c r="AT12" s="17">
        <v>0.33726543683597499</v>
      </c>
    </row>
    <row r="13" spans="2:46" x14ac:dyDescent="0.5">
      <c r="B13" s="18" t="s">
        <v>91</v>
      </c>
      <c r="C13" s="17">
        <v>0.211902092209243</v>
      </c>
      <c r="D13" s="17">
        <v>0.204177319155009</v>
      </c>
      <c r="E13" s="17">
        <v>0.21872491307067701</v>
      </c>
      <c r="F13" s="17"/>
      <c r="G13" s="17">
        <v>0.19282070714608501</v>
      </c>
      <c r="H13" s="17">
        <v>0.21747291894162299</v>
      </c>
      <c r="I13" s="17">
        <v>0.24038397399309999</v>
      </c>
      <c r="J13" s="17">
        <v>0.216626606687432</v>
      </c>
      <c r="K13" s="17">
        <v>0.24793417382557201</v>
      </c>
      <c r="L13" s="17">
        <v>0.21285057048525399</v>
      </c>
      <c r="M13" s="17">
        <v>0.19798752806886299</v>
      </c>
      <c r="N13" s="17">
        <v>0.14616521389185</v>
      </c>
      <c r="O13" s="17">
        <v>0.21731212460497501</v>
      </c>
      <c r="P13" s="17">
        <v>0.24467806093133401</v>
      </c>
      <c r="Q13" s="17">
        <v>0.14372244780928001</v>
      </c>
      <c r="R13" s="17">
        <v>0.22066060412484301</v>
      </c>
      <c r="S13" s="17"/>
      <c r="T13" s="17">
        <v>0.21079456589304901</v>
      </c>
      <c r="U13" s="17">
        <v>0.23077928249561799</v>
      </c>
      <c r="V13" s="17">
        <v>0.19136651810178901</v>
      </c>
      <c r="W13" s="17">
        <v>0.21132147127755099</v>
      </c>
      <c r="X13" s="17"/>
      <c r="Y13" s="17">
        <v>0.13572922366651899</v>
      </c>
      <c r="Z13" s="17">
        <v>0.165863124637775</v>
      </c>
      <c r="AA13" s="17">
        <v>0.238733160531861</v>
      </c>
      <c r="AB13" s="17">
        <v>0.26071445893024198</v>
      </c>
      <c r="AC13" s="17">
        <v>0.27499598243286399</v>
      </c>
      <c r="AD13" s="17">
        <v>0.19632916088137101</v>
      </c>
      <c r="AE13" s="17"/>
      <c r="AF13" s="17">
        <v>0.21062799793505599</v>
      </c>
      <c r="AG13" s="17">
        <v>0.23703977702682599</v>
      </c>
      <c r="AH13" s="17">
        <v>0.21069866494582901</v>
      </c>
      <c r="AI13" s="17"/>
      <c r="AJ13" s="17">
        <v>0.211211425589275</v>
      </c>
      <c r="AK13" s="17">
        <v>0.20892553902609901</v>
      </c>
      <c r="AL13" s="17">
        <v>0.21417642177337801</v>
      </c>
      <c r="AM13" s="17"/>
      <c r="AN13" s="17">
        <v>0.224547605972927</v>
      </c>
      <c r="AO13" s="17">
        <v>0.194965580813897</v>
      </c>
      <c r="AP13" s="17">
        <v>0.22899773952189101</v>
      </c>
      <c r="AQ13" s="17">
        <v>0.183296530479404</v>
      </c>
      <c r="AR13" s="17"/>
      <c r="AS13" s="17">
        <v>0.22781384777959501</v>
      </c>
      <c r="AT13" s="17">
        <v>0.20990131544339799</v>
      </c>
    </row>
    <row r="14" spans="2:46" x14ac:dyDescent="0.5">
      <c r="B14" s="18" t="s">
        <v>92</v>
      </c>
      <c r="C14" s="17">
        <v>5.1388964884570398E-2</v>
      </c>
      <c r="D14" s="17">
        <v>3.9622995154416099E-2</v>
      </c>
      <c r="E14" s="17">
        <v>6.2523331948229094E-2</v>
      </c>
      <c r="F14" s="17"/>
      <c r="G14" s="17">
        <v>4.6415541973069803E-2</v>
      </c>
      <c r="H14" s="17">
        <v>5.9681439020366801E-2</v>
      </c>
      <c r="I14" s="17">
        <v>4.7784202182601099E-2</v>
      </c>
      <c r="J14" s="17">
        <v>4.1577631872444003E-2</v>
      </c>
      <c r="K14" s="17">
        <v>2.8810923995385401E-2</v>
      </c>
      <c r="L14" s="17">
        <v>4.4837952311265798E-2</v>
      </c>
      <c r="M14" s="17">
        <v>7.7540355959203805E-2</v>
      </c>
      <c r="N14" s="17">
        <v>6.42897169465102E-2</v>
      </c>
      <c r="O14" s="17">
        <v>5.4284037022498698E-2</v>
      </c>
      <c r="P14" s="17">
        <v>4.83013728014315E-2</v>
      </c>
      <c r="Q14" s="17">
        <v>6.9815024812336798E-2</v>
      </c>
      <c r="R14" s="17">
        <v>3.0771554336653701E-2</v>
      </c>
      <c r="S14" s="17"/>
      <c r="T14" s="17">
        <v>3.8732129690563798E-2</v>
      </c>
      <c r="U14" s="17">
        <v>6.3327850814964198E-2</v>
      </c>
      <c r="V14" s="17">
        <v>3.8206493793494403E-2</v>
      </c>
      <c r="W14" s="17">
        <v>6.4093907777010004E-2</v>
      </c>
      <c r="X14" s="17"/>
      <c r="Y14" s="17">
        <v>5.6267475808553902E-2</v>
      </c>
      <c r="Z14" s="17">
        <v>3.7463517328247598E-2</v>
      </c>
      <c r="AA14" s="17">
        <v>5.6589224098589103E-2</v>
      </c>
      <c r="AB14" s="17">
        <v>4.8007163519434799E-2</v>
      </c>
      <c r="AC14" s="17">
        <v>4.6585917124663603E-2</v>
      </c>
      <c r="AD14" s="17">
        <v>6.1250105665322699E-2</v>
      </c>
      <c r="AE14" s="17"/>
      <c r="AF14" s="17">
        <v>6.77376445535669E-2</v>
      </c>
      <c r="AG14" s="17">
        <v>2.1555219243355499E-2</v>
      </c>
      <c r="AH14" s="17">
        <v>4.8524337590558103E-2</v>
      </c>
      <c r="AI14" s="17"/>
      <c r="AJ14" s="17">
        <v>3.2202341148320698E-2</v>
      </c>
      <c r="AK14" s="17">
        <v>4.1463008880891397E-2</v>
      </c>
      <c r="AL14" s="17">
        <v>7.9865763120813005E-2</v>
      </c>
      <c r="AM14" s="17"/>
      <c r="AN14" s="17">
        <v>4.2627845378081397E-2</v>
      </c>
      <c r="AO14" s="17">
        <v>3.8020539636525998E-2</v>
      </c>
      <c r="AP14" s="17">
        <v>2.7876586846612001E-2</v>
      </c>
      <c r="AQ14" s="17">
        <v>7.4523174063383907E-2</v>
      </c>
      <c r="AR14" s="17"/>
      <c r="AS14" s="17">
        <v>2.6279936922899001E-2</v>
      </c>
      <c r="AT14" s="17">
        <v>8.0916341346617002E-2</v>
      </c>
    </row>
    <row r="15" spans="2:46" x14ac:dyDescent="0.5">
      <c r="B15" s="18" t="s">
        <v>93</v>
      </c>
      <c r="C15" s="21">
        <v>0.26038618732535102</v>
      </c>
      <c r="D15" s="21">
        <v>0.29858778639686401</v>
      </c>
      <c r="E15" s="21">
        <v>0.22407070126297601</v>
      </c>
      <c r="F15" s="21"/>
      <c r="G15" s="21">
        <v>0.32923843958291399</v>
      </c>
      <c r="H15" s="21">
        <v>0.22067490120167799</v>
      </c>
      <c r="I15" s="21">
        <v>0.228104174542195</v>
      </c>
      <c r="J15" s="21">
        <v>0.24596927170889701</v>
      </c>
      <c r="K15" s="21">
        <v>0.30414579042609702</v>
      </c>
      <c r="L15" s="21">
        <v>0.30313605561583601</v>
      </c>
      <c r="M15" s="21">
        <v>0.218089047685218</v>
      </c>
      <c r="N15" s="21">
        <v>0.27432477312786802</v>
      </c>
      <c r="O15" s="21">
        <v>0.28719630151547798</v>
      </c>
      <c r="P15" s="21">
        <v>0.20742303304260901</v>
      </c>
      <c r="Q15" s="21">
        <v>0.24353562399054601</v>
      </c>
      <c r="R15" s="21">
        <v>0.19243385553045</v>
      </c>
      <c r="S15" s="21"/>
      <c r="T15" s="21">
        <v>0.26707320192950501</v>
      </c>
      <c r="U15" s="21">
        <v>0.23650477988233001</v>
      </c>
      <c r="V15" s="21">
        <v>0.29609899942508</v>
      </c>
      <c r="W15" s="21">
        <v>0.25096674858022</v>
      </c>
      <c r="X15" s="21"/>
      <c r="Y15" s="21">
        <v>0.35318757080570401</v>
      </c>
      <c r="Z15" s="21">
        <v>0.381030149036376</v>
      </c>
      <c r="AA15" s="21">
        <v>0.30300480387164003</v>
      </c>
      <c r="AB15" s="21">
        <v>0.21036481841853</v>
      </c>
      <c r="AC15" s="21">
        <v>0.185730220961868</v>
      </c>
      <c r="AD15" s="21">
        <v>0.15610740378059601</v>
      </c>
      <c r="AE15" s="21"/>
      <c r="AF15" s="21">
        <v>0.17226458455605001</v>
      </c>
      <c r="AG15" s="21">
        <v>0.21850279534685901</v>
      </c>
      <c r="AH15" s="21">
        <v>0.28850297461262397</v>
      </c>
      <c r="AI15" s="21"/>
      <c r="AJ15" s="21">
        <v>0.30821282054402799</v>
      </c>
      <c r="AK15" s="21">
        <v>0.28887600579266498</v>
      </c>
      <c r="AL15" s="21">
        <v>0.18761459772112499</v>
      </c>
      <c r="AM15" s="21"/>
      <c r="AN15" s="21">
        <v>0.25336391469837899</v>
      </c>
      <c r="AO15" s="21">
        <v>0.29450573976422001</v>
      </c>
      <c r="AP15" s="21">
        <v>0.275524369805215</v>
      </c>
      <c r="AQ15" s="21">
        <v>0.279825072904758</v>
      </c>
      <c r="AR15" s="21"/>
      <c r="AS15" s="21">
        <v>0.29858178338757502</v>
      </c>
      <c r="AT15" s="21">
        <v>8.7586709134638799E-2</v>
      </c>
    </row>
    <row r="16" spans="2:46" x14ac:dyDescent="0.5">
      <c r="B16" s="18" t="s">
        <v>94</v>
      </c>
      <c r="C16" s="21">
        <v>0.44645597858084701</v>
      </c>
      <c r="D16" s="21">
        <v>0.42832201512308798</v>
      </c>
      <c r="E16" s="21">
        <v>0.464060632557663</v>
      </c>
      <c r="F16" s="21"/>
      <c r="G16" s="21">
        <v>0.394014581203809</v>
      </c>
      <c r="H16" s="21">
        <v>0.49248253758718702</v>
      </c>
      <c r="I16" s="21">
        <v>0.51263411092601896</v>
      </c>
      <c r="J16" s="21">
        <v>0.41027398964700801</v>
      </c>
      <c r="K16" s="21">
        <v>0.48399556548247302</v>
      </c>
      <c r="L16" s="21">
        <v>0.40293944837122098</v>
      </c>
      <c r="M16" s="21">
        <v>0.44973145339702097</v>
      </c>
      <c r="N16" s="21">
        <v>0.41409625580257797</v>
      </c>
      <c r="O16" s="21">
        <v>0.41576036481032003</v>
      </c>
      <c r="P16" s="21">
        <v>0.51249582576305597</v>
      </c>
      <c r="Q16" s="21">
        <v>0.357011681655513</v>
      </c>
      <c r="R16" s="21">
        <v>0.56581621435255003</v>
      </c>
      <c r="S16" s="21"/>
      <c r="T16" s="21">
        <v>0.455780642206219</v>
      </c>
      <c r="U16" s="21">
        <v>0.46863834969083401</v>
      </c>
      <c r="V16" s="21">
        <v>0.41729010561058399</v>
      </c>
      <c r="W16" s="21">
        <v>0.44030424860366701</v>
      </c>
      <c r="X16" s="21"/>
      <c r="Y16" s="21">
        <v>0.35506212660812297</v>
      </c>
      <c r="Z16" s="21">
        <v>0.33954423647010501</v>
      </c>
      <c r="AA16" s="21">
        <v>0.43183915093859299</v>
      </c>
      <c r="AB16" s="21">
        <v>0.52044944474964605</v>
      </c>
      <c r="AC16" s="21">
        <v>0.52061958866784597</v>
      </c>
      <c r="AD16" s="21">
        <v>0.49663490698774698</v>
      </c>
      <c r="AE16" s="21"/>
      <c r="AF16" s="21">
        <v>0.49089550207349902</v>
      </c>
      <c r="AG16" s="21">
        <v>0.49696250508594197</v>
      </c>
      <c r="AH16" s="21">
        <v>0.43043905719410802</v>
      </c>
      <c r="AI16" s="21"/>
      <c r="AJ16" s="21">
        <v>0.42806101889378401</v>
      </c>
      <c r="AK16" s="21">
        <v>0.44213172636440901</v>
      </c>
      <c r="AL16" s="21">
        <v>0.47128140902941701</v>
      </c>
      <c r="AM16" s="21"/>
      <c r="AN16" s="21">
        <v>0.47628062247957398</v>
      </c>
      <c r="AO16" s="21">
        <v>0.41118040762034902</v>
      </c>
      <c r="AP16" s="21">
        <v>0.45018509171383703</v>
      </c>
      <c r="AQ16" s="21">
        <v>0.40841219847649601</v>
      </c>
      <c r="AR16" s="21"/>
      <c r="AS16" s="21">
        <v>0.44181165554229401</v>
      </c>
      <c r="AT16" s="21">
        <v>0.54716675227937295</v>
      </c>
    </row>
    <row r="17" spans="2:46" x14ac:dyDescent="0.5">
      <c r="B17" s="18" t="s">
        <v>95</v>
      </c>
      <c r="C17" s="22">
        <v>-0.186069791255495</v>
      </c>
      <c r="D17" s="22">
        <v>-0.129734228726224</v>
      </c>
      <c r="E17" s="22">
        <v>-0.23998993129468599</v>
      </c>
      <c r="F17" s="22"/>
      <c r="G17" s="22">
        <v>-6.4776141620894997E-2</v>
      </c>
      <c r="H17" s="22">
        <v>-0.27180763638550898</v>
      </c>
      <c r="I17" s="22">
        <v>-0.28452993638382401</v>
      </c>
      <c r="J17" s="22">
        <v>-0.16430471793811099</v>
      </c>
      <c r="K17" s="22">
        <v>-0.179849775056376</v>
      </c>
      <c r="L17" s="22">
        <v>-9.9803392755385203E-2</v>
      </c>
      <c r="M17" s="22">
        <v>-0.231642405711803</v>
      </c>
      <c r="N17" s="22">
        <v>-0.13977148267471001</v>
      </c>
      <c r="O17" s="22">
        <v>-0.12856406329484199</v>
      </c>
      <c r="P17" s="22">
        <v>-0.30507279272044702</v>
      </c>
      <c r="Q17" s="22">
        <v>-0.113476057664967</v>
      </c>
      <c r="R17" s="22">
        <v>-0.37338235882210002</v>
      </c>
      <c r="S17" s="22"/>
      <c r="T17" s="22">
        <v>-0.18870744027671499</v>
      </c>
      <c r="U17" s="22">
        <v>-0.232133569808503</v>
      </c>
      <c r="V17" s="22">
        <v>-0.12119110618550399</v>
      </c>
      <c r="W17" s="22">
        <v>-0.18933750002344699</v>
      </c>
      <c r="X17" s="22"/>
      <c r="Y17" s="22">
        <v>-1.8745558024186901E-3</v>
      </c>
      <c r="Z17" s="22">
        <v>4.1485912566270502E-2</v>
      </c>
      <c r="AA17" s="22">
        <v>-0.12883434706695299</v>
      </c>
      <c r="AB17" s="22">
        <v>-0.310084626331116</v>
      </c>
      <c r="AC17" s="22">
        <v>-0.33488936770597699</v>
      </c>
      <c r="AD17" s="22">
        <v>-0.34052750320715103</v>
      </c>
      <c r="AE17" s="22"/>
      <c r="AF17" s="22">
        <v>-0.31863091751744899</v>
      </c>
      <c r="AG17" s="22">
        <v>-0.27845970973908302</v>
      </c>
      <c r="AH17" s="22">
        <v>-0.14193608258148399</v>
      </c>
      <c r="AI17" s="22"/>
      <c r="AJ17" s="22">
        <v>-0.119848198349756</v>
      </c>
      <c r="AK17" s="22">
        <v>-0.153255720571745</v>
      </c>
      <c r="AL17" s="22">
        <v>-0.28366681130829202</v>
      </c>
      <c r="AM17" s="22"/>
      <c r="AN17" s="22">
        <v>-0.22291670778119399</v>
      </c>
      <c r="AO17" s="22">
        <v>-0.11667466785613</v>
      </c>
      <c r="AP17" s="22">
        <v>-0.174660721908622</v>
      </c>
      <c r="AQ17" s="22">
        <v>-0.12858712557173799</v>
      </c>
      <c r="AR17" s="22"/>
      <c r="AS17" s="22">
        <v>-0.143229872154719</v>
      </c>
      <c r="AT17" s="22">
        <v>-0.459580043144734</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0.26809658078675602</v>
      </c>
      <c r="D9" s="17">
        <v>0.26975748652800702</v>
      </c>
      <c r="E9" s="17">
        <v>0.26471091000660002</v>
      </c>
      <c r="F9" s="17"/>
      <c r="G9" s="17">
        <v>0.26594683343388797</v>
      </c>
      <c r="H9" s="17">
        <v>0.249787296416115</v>
      </c>
      <c r="I9" s="17">
        <v>0.267088655937405</v>
      </c>
      <c r="J9" s="17">
        <v>0.238957579651805</v>
      </c>
      <c r="K9" s="17">
        <v>0.26013278015320901</v>
      </c>
      <c r="L9" s="17">
        <v>0.26011260215746101</v>
      </c>
      <c r="M9" s="17">
        <v>0.321538201768995</v>
      </c>
      <c r="N9" s="17">
        <v>0.22441645022086201</v>
      </c>
      <c r="O9" s="17">
        <v>0.29588423081155302</v>
      </c>
      <c r="P9" s="17">
        <v>0.25761321009503602</v>
      </c>
      <c r="Q9" s="17">
        <v>0.36298279395951699</v>
      </c>
      <c r="R9" s="17">
        <v>0.176534987959752</v>
      </c>
      <c r="S9" s="17"/>
      <c r="T9" s="17">
        <v>0.25084569623220498</v>
      </c>
      <c r="U9" s="17">
        <v>0.26322284243336103</v>
      </c>
      <c r="V9" s="17">
        <v>0.26760569340159202</v>
      </c>
      <c r="W9" s="17">
        <v>0.29154156029863199</v>
      </c>
      <c r="X9" s="17"/>
      <c r="Y9" s="17">
        <v>0.24061182970017</v>
      </c>
      <c r="Z9" s="17">
        <v>0.26793501288826899</v>
      </c>
      <c r="AA9" s="17">
        <v>0.257315375188027</v>
      </c>
      <c r="AB9" s="17">
        <v>0.23694288727744001</v>
      </c>
      <c r="AC9" s="17">
        <v>0.27803572251103797</v>
      </c>
      <c r="AD9" s="17">
        <v>0.31390194887100398</v>
      </c>
      <c r="AE9" s="17"/>
      <c r="AF9" s="17">
        <v>0.33613709912051498</v>
      </c>
      <c r="AG9" s="17">
        <v>0.19134773804517899</v>
      </c>
      <c r="AH9" s="17">
        <v>0.25320924260024202</v>
      </c>
      <c r="AI9" s="17"/>
      <c r="AJ9" s="17">
        <v>0.258626901838998</v>
      </c>
      <c r="AK9" s="17">
        <v>0.24234435995789499</v>
      </c>
      <c r="AL9" s="17">
        <v>0.29209735982513901</v>
      </c>
      <c r="AM9" s="17"/>
      <c r="AN9" s="17">
        <v>0.294600833977815</v>
      </c>
      <c r="AO9" s="17">
        <v>0.24512937755127201</v>
      </c>
      <c r="AP9" s="17">
        <v>0.24293472119489401</v>
      </c>
      <c r="AQ9" s="17">
        <v>0.244033748842685</v>
      </c>
      <c r="AR9" s="17"/>
      <c r="AS9" s="17">
        <v>0.28272650757933299</v>
      </c>
      <c r="AT9" s="17">
        <v>0.31888891471479502</v>
      </c>
    </row>
    <row r="10" spans="2:46" x14ac:dyDescent="0.5">
      <c r="B10" s="18" t="s">
        <v>166</v>
      </c>
      <c r="C10" s="17">
        <v>0.43178037314928203</v>
      </c>
      <c r="D10" s="17">
        <v>0.42285861505678501</v>
      </c>
      <c r="E10" s="17">
        <v>0.44239882348276499</v>
      </c>
      <c r="F10" s="17"/>
      <c r="G10" s="17">
        <v>0.38356980111308298</v>
      </c>
      <c r="H10" s="17">
        <v>0.44642594332295898</v>
      </c>
      <c r="I10" s="17">
        <v>0.43529605725120402</v>
      </c>
      <c r="J10" s="17">
        <v>0.46913990347673201</v>
      </c>
      <c r="K10" s="17">
        <v>0.42557098704609198</v>
      </c>
      <c r="L10" s="17">
        <v>0.43966841872731799</v>
      </c>
      <c r="M10" s="17">
        <v>0.41904421145453302</v>
      </c>
      <c r="N10" s="17">
        <v>0.449435235117015</v>
      </c>
      <c r="O10" s="17">
        <v>0.43463348824623799</v>
      </c>
      <c r="P10" s="17">
        <v>0.48189499480676901</v>
      </c>
      <c r="Q10" s="17">
        <v>0.39258534484445501</v>
      </c>
      <c r="R10" s="17">
        <v>0.37763175720143</v>
      </c>
      <c r="S10" s="17"/>
      <c r="T10" s="17">
        <v>0.46647387403075302</v>
      </c>
      <c r="U10" s="17">
        <v>0.44739528615963398</v>
      </c>
      <c r="V10" s="17">
        <v>0.42763299099817598</v>
      </c>
      <c r="W10" s="17">
        <v>0.383732163154204</v>
      </c>
      <c r="X10" s="17"/>
      <c r="Y10" s="17">
        <v>0.36177350958361798</v>
      </c>
      <c r="Z10" s="17">
        <v>0.406222468282672</v>
      </c>
      <c r="AA10" s="17">
        <v>0.44664841163623897</v>
      </c>
      <c r="AB10" s="17">
        <v>0.46831364141751802</v>
      </c>
      <c r="AC10" s="17">
        <v>0.45276474087319202</v>
      </c>
      <c r="AD10" s="17">
        <v>0.44333798436439198</v>
      </c>
      <c r="AE10" s="17"/>
      <c r="AF10" s="17">
        <v>0.42217455064944098</v>
      </c>
      <c r="AG10" s="17">
        <v>0.47770404518117598</v>
      </c>
      <c r="AH10" s="17">
        <v>0.43168775198513398</v>
      </c>
      <c r="AI10" s="17"/>
      <c r="AJ10" s="17">
        <v>0.45871714199967401</v>
      </c>
      <c r="AK10" s="17">
        <v>0.405739238335666</v>
      </c>
      <c r="AL10" s="17">
        <v>0.41086749766670999</v>
      </c>
      <c r="AM10" s="17"/>
      <c r="AN10" s="17">
        <v>0.46822546318614899</v>
      </c>
      <c r="AO10" s="17">
        <v>0.44859813273879401</v>
      </c>
      <c r="AP10" s="17">
        <v>0.449016232920675</v>
      </c>
      <c r="AQ10" s="17">
        <v>0.35900689796556801</v>
      </c>
      <c r="AR10" s="17"/>
      <c r="AS10" s="17">
        <v>0.46054030906052401</v>
      </c>
      <c r="AT10" s="17">
        <v>0.35003733200499698</v>
      </c>
    </row>
    <row r="11" spans="2:46" x14ac:dyDescent="0.5">
      <c r="B11" s="18" t="s">
        <v>89</v>
      </c>
      <c r="C11" s="17">
        <v>0.17933865924990899</v>
      </c>
      <c r="D11" s="17">
        <v>0.18858600699579001</v>
      </c>
      <c r="E11" s="17">
        <v>0.17073687972777099</v>
      </c>
      <c r="F11" s="17"/>
      <c r="G11" s="17">
        <v>0.21694945563968501</v>
      </c>
      <c r="H11" s="17">
        <v>0.16474054211471201</v>
      </c>
      <c r="I11" s="17">
        <v>0.18358680528756799</v>
      </c>
      <c r="J11" s="17">
        <v>0.170999520760442</v>
      </c>
      <c r="K11" s="17">
        <v>0.193928760907109</v>
      </c>
      <c r="L11" s="17">
        <v>0.183665990455434</v>
      </c>
      <c r="M11" s="17">
        <v>0.18039603377048199</v>
      </c>
      <c r="N11" s="17">
        <v>0.20388200974266801</v>
      </c>
      <c r="O11" s="17">
        <v>0.15011144055801301</v>
      </c>
      <c r="P11" s="17">
        <v>0.14989179361430499</v>
      </c>
      <c r="Q11" s="17">
        <v>0.15522414435315199</v>
      </c>
      <c r="R11" s="17">
        <v>0.23419639164006401</v>
      </c>
      <c r="S11" s="17"/>
      <c r="T11" s="17">
        <v>0.18348371437587599</v>
      </c>
      <c r="U11" s="17">
        <v>0.16425068794227801</v>
      </c>
      <c r="V11" s="17">
        <v>0.18227339502574899</v>
      </c>
      <c r="W11" s="17">
        <v>0.18674755317296199</v>
      </c>
      <c r="X11" s="17"/>
      <c r="Y11" s="17">
        <v>0.234138286257008</v>
      </c>
      <c r="Z11" s="17">
        <v>0.225538340227565</v>
      </c>
      <c r="AA11" s="17">
        <v>0.15999013243839699</v>
      </c>
      <c r="AB11" s="17">
        <v>0.18208340471583701</v>
      </c>
      <c r="AC11" s="17">
        <v>0.142533393122066</v>
      </c>
      <c r="AD11" s="17">
        <v>0.14340647302697199</v>
      </c>
      <c r="AE11" s="17"/>
      <c r="AF11" s="17">
        <v>0.126068469163824</v>
      </c>
      <c r="AG11" s="17">
        <v>0.231285903014886</v>
      </c>
      <c r="AH11" s="17">
        <v>0.19150335255692799</v>
      </c>
      <c r="AI11" s="17"/>
      <c r="AJ11" s="17">
        <v>0.17936546781478099</v>
      </c>
      <c r="AK11" s="17">
        <v>0.22985075723631901</v>
      </c>
      <c r="AL11" s="17">
        <v>0.155213882741884</v>
      </c>
      <c r="AM11" s="17"/>
      <c r="AN11" s="17">
        <v>0.148032381347389</v>
      </c>
      <c r="AO11" s="17">
        <v>0.16054152750062201</v>
      </c>
      <c r="AP11" s="17">
        <v>0.189629812583092</v>
      </c>
      <c r="AQ11" s="17">
        <v>0.23418197034464899</v>
      </c>
      <c r="AR11" s="17"/>
      <c r="AS11" s="17">
        <v>0.19746965247655601</v>
      </c>
      <c r="AT11" s="17">
        <v>0.164084720420202</v>
      </c>
    </row>
    <row r="12" spans="2:46" x14ac:dyDescent="0.5">
      <c r="B12" s="18" t="s">
        <v>167</v>
      </c>
      <c r="C12" s="17">
        <v>5.80407408148301E-2</v>
      </c>
      <c r="D12" s="17">
        <v>5.9192886946718502E-2</v>
      </c>
      <c r="E12" s="17">
        <v>5.7261136477396897E-2</v>
      </c>
      <c r="F12" s="17"/>
      <c r="G12" s="17">
        <v>7.19459828626869E-2</v>
      </c>
      <c r="H12" s="17">
        <v>6.6647646235428695E-2</v>
      </c>
      <c r="I12" s="17">
        <v>5.83880517136941E-2</v>
      </c>
      <c r="J12" s="17">
        <v>5.4731824741507798E-2</v>
      </c>
      <c r="K12" s="17">
        <v>5.2894718768289002E-2</v>
      </c>
      <c r="L12" s="17">
        <v>8.2092626726956899E-2</v>
      </c>
      <c r="M12" s="17">
        <v>3.3477788417534703E-2</v>
      </c>
      <c r="N12" s="17">
        <v>6.3958676219733904E-2</v>
      </c>
      <c r="O12" s="17">
        <v>6.5460352838520294E-2</v>
      </c>
      <c r="P12" s="17">
        <v>2.6396769780161099E-2</v>
      </c>
      <c r="Q12" s="17">
        <v>2.5253378647912599E-2</v>
      </c>
      <c r="R12" s="17">
        <v>8.4783755613049294E-2</v>
      </c>
      <c r="S12" s="17"/>
      <c r="T12" s="17">
        <v>6.2925617606375897E-2</v>
      </c>
      <c r="U12" s="17">
        <v>4.8354070917047798E-2</v>
      </c>
      <c r="V12" s="17">
        <v>6.9012380500902998E-2</v>
      </c>
      <c r="W12" s="17">
        <v>5.4507984237152897E-2</v>
      </c>
      <c r="X12" s="17"/>
      <c r="Y12" s="17">
        <v>8.1677294294128996E-2</v>
      </c>
      <c r="Z12" s="17">
        <v>5.7918903848179701E-2</v>
      </c>
      <c r="AA12" s="17">
        <v>5.2017197646449097E-2</v>
      </c>
      <c r="AB12" s="17">
        <v>5.7243686011453902E-2</v>
      </c>
      <c r="AC12" s="17">
        <v>5.7064970791228797E-2</v>
      </c>
      <c r="AD12" s="17">
        <v>4.8641959456572098E-2</v>
      </c>
      <c r="AE12" s="17"/>
      <c r="AF12" s="17">
        <v>5.0590309752108001E-2</v>
      </c>
      <c r="AG12" s="17">
        <v>6.4126749910866102E-2</v>
      </c>
      <c r="AH12" s="17">
        <v>5.98158667853688E-2</v>
      </c>
      <c r="AI12" s="17"/>
      <c r="AJ12" s="17">
        <v>6.3787521571339698E-2</v>
      </c>
      <c r="AK12" s="17">
        <v>5.5102927839898098E-2</v>
      </c>
      <c r="AL12" s="17">
        <v>5.2330522387799699E-2</v>
      </c>
      <c r="AM12" s="17"/>
      <c r="AN12" s="17">
        <v>4.6955523208924002E-2</v>
      </c>
      <c r="AO12" s="17">
        <v>0.10692783155947801</v>
      </c>
      <c r="AP12" s="17">
        <v>8.6850250702133897E-2</v>
      </c>
      <c r="AQ12" s="17">
        <v>5.4043389112646001E-2</v>
      </c>
      <c r="AR12" s="17"/>
      <c r="AS12" s="17">
        <v>3.2670745379019199E-2</v>
      </c>
      <c r="AT12" s="17">
        <v>7.2208318958907697E-2</v>
      </c>
    </row>
    <row r="13" spans="2:46" x14ac:dyDescent="0.5">
      <c r="B13" s="18" t="s">
        <v>91</v>
      </c>
      <c r="C13" s="17">
        <v>1.2627898712602699E-2</v>
      </c>
      <c r="D13" s="17">
        <v>1.36145593975563E-2</v>
      </c>
      <c r="E13" s="17">
        <v>1.17410759867173E-2</v>
      </c>
      <c r="F13" s="17"/>
      <c r="G13" s="17">
        <v>6.7674882879266898E-3</v>
      </c>
      <c r="H13" s="17">
        <v>1.22654639834179E-2</v>
      </c>
      <c r="I13" s="17">
        <v>1.15947202357126E-2</v>
      </c>
      <c r="J13" s="17">
        <v>1.08864540377339E-2</v>
      </c>
      <c r="K13" s="17">
        <v>1.85548799087124E-2</v>
      </c>
      <c r="L13" s="17">
        <v>4.5332150578385501E-3</v>
      </c>
      <c r="M13" s="17">
        <v>4.1687440355873996E-3</v>
      </c>
      <c r="N13" s="17">
        <v>8.0022241688649607E-3</v>
      </c>
      <c r="O13" s="17">
        <v>1.8143252396379501E-2</v>
      </c>
      <c r="P13" s="17">
        <v>2.2122227189882101E-2</v>
      </c>
      <c r="Q13" s="17">
        <v>1.7408904510991099E-2</v>
      </c>
      <c r="R13" s="17">
        <v>3.2088351087091301E-2</v>
      </c>
      <c r="S13" s="17"/>
      <c r="T13" s="17">
        <v>2.3454825863558301E-3</v>
      </c>
      <c r="U13" s="17">
        <v>1.7230715940008998E-2</v>
      </c>
      <c r="V13" s="17">
        <v>1.99542148533478E-2</v>
      </c>
      <c r="W13" s="17">
        <v>1.27872480023992E-2</v>
      </c>
      <c r="X13" s="17"/>
      <c r="Y13" s="17">
        <v>1.3891807112326199E-2</v>
      </c>
      <c r="Z13" s="17">
        <v>7.14816395472291E-3</v>
      </c>
      <c r="AA13" s="17">
        <v>1.77922049622109E-2</v>
      </c>
      <c r="AB13" s="17">
        <v>9.4422513399835192E-3</v>
      </c>
      <c r="AC13" s="17">
        <v>2.06560111254489E-2</v>
      </c>
      <c r="AD13" s="17">
        <v>9.2569439560810304E-3</v>
      </c>
      <c r="AE13" s="17"/>
      <c r="AF13" s="17">
        <v>1.6596217601264101E-2</v>
      </c>
      <c r="AG13" s="17">
        <v>7.2729875898067901E-3</v>
      </c>
      <c r="AH13" s="17">
        <v>1.1814578927846601E-2</v>
      </c>
      <c r="AI13" s="17"/>
      <c r="AJ13" s="17">
        <v>8.5515227275004407E-3</v>
      </c>
      <c r="AK13" s="17">
        <v>1.8716916650463E-2</v>
      </c>
      <c r="AL13" s="17">
        <v>1.4768103059618599E-2</v>
      </c>
      <c r="AM13" s="17"/>
      <c r="AN13" s="17">
        <v>7.2512749060463797E-3</v>
      </c>
      <c r="AO13" s="17">
        <v>1.12591261573784E-2</v>
      </c>
      <c r="AP13" s="17">
        <v>1.24758664089858E-2</v>
      </c>
      <c r="AQ13" s="17">
        <v>2.1514712626517499E-2</v>
      </c>
      <c r="AR13" s="17"/>
      <c r="AS13" s="17">
        <v>6.5598941707860304E-3</v>
      </c>
      <c r="AT13" s="17">
        <v>0</v>
      </c>
    </row>
    <row r="14" spans="2:46" x14ac:dyDescent="0.5">
      <c r="B14" s="18" t="s">
        <v>92</v>
      </c>
      <c r="C14" s="17">
        <v>5.0115747286620202E-2</v>
      </c>
      <c r="D14" s="17">
        <v>4.5990445075142598E-2</v>
      </c>
      <c r="E14" s="17">
        <v>5.31511743187498E-2</v>
      </c>
      <c r="F14" s="17"/>
      <c r="G14" s="17">
        <v>5.4820438662730703E-2</v>
      </c>
      <c r="H14" s="17">
        <v>6.0133107927367403E-2</v>
      </c>
      <c r="I14" s="17">
        <v>4.40457095744166E-2</v>
      </c>
      <c r="J14" s="17">
        <v>5.5284717331778102E-2</v>
      </c>
      <c r="K14" s="17">
        <v>4.8917873216588102E-2</v>
      </c>
      <c r="L14" s="17">
        <v>2.9927146874991199E-2</v>
      </c>
      <c r="M14" s="17">
        <v>4.1375020552867597E-2</v>
      </c>
      <c r="N14" s="17">
        <v>5.0305404530856301E-2</v>
      </c>
      <c r="O14" s="17">
        <v>3.5767235149296299E-2</v>
      </c>
      <c r="P14" s="17">
        <v>6.2081004513846398E-2</v>
      </c>
      <c r="Q14" s="17">
        <v>4.6545433683971203E-2</v>
      </c>
      <c r="R14" s="17">
        <v>9.4764756498613198E-2</v>
      </c>
      <c r="S14" s="17"/>
      <c r="T14" s="17">
        <v>3.39256151684336E-2</v>
      </c>
      <c r="U14" s="17">
        <v>5.9546396607669798E-2</v>
      </c>
      <c r="V14" s="17">
        <v>3.3521325220231803E-2</v>
      </c>
      <c r="W14" s="17">
        <v>7.06834911346505E-2</v>
      </c>
      <c r="X14" s="17"/>
      <c r="Y14" s="17">
        <v>6.7907273052749101E-2</v>
      </c>
      <c r="Z14" s="17">
        <v>3.5237110798591598E-2</v>
      </c>
      <c r="AA14" s="17">
        <v>6.6236678128677201E-2</v>
      </c>
      <c r="AB14" s="17">
        <v>4.5974129237767301E-2</v>
      </c>
      <c r="AC14" s="17">
        <v>4.8945161577026698E-2</v>
      </c>
      <c r="AD14" s="17">
        <v>4.1454690324978401E-2</v>
      </c>
      <c r="AE14" s="17"/>
      <c r="AF14" s="17">
        <v>4.8433353712848098E-2</v>
      </c>
      <c r="AG14" s="17">
        <v>2.8262576258086199E-2</v>
      </c>
      <c r="AH14" s="17">
        <v>5.1969207144480098E-2</v>
      </c>
      <c r="AI14" s="17"/>
      <c r="AJ14" s="17">
        <v>3.0951444047706601E-2</v>
      </c>
      <c r="AK14" s="17">
        <v>4.8245799979758197E-2</v>
      </c>
      <c r="AL14" s="17">
        <v>7.4722634318849804E-2</v>
      </c>
      <c r="AM14" s="17"/>
      <c r="AN14" s="17">
        <v>3.49345233736768E-2</v>
      </c>
      <c r="AO14" s="17">
        <v>2.7544004492456298E-2</v>
      </c>
      <c r="AP14" s="17">
        <v>1.90931161902195E-2</v>
      </c>
      <c r="AQ14" s="17">
        <v>8.7219281107934699E-2</v>
      </c>
      <c r="AR14" s="17"/>
      <c r="AS14" s="17">
        <v>2.0032891333781999E-2</v>
      </c>
      <c r="AT14" s="17">
        <v>9.4780713901098296E-2</v>
      </c>
    </row>
    <row r="15" spans="2:46" x14ac:dyDescent="0.5">
      <c r="B15" s="18" t="s">
        <v>93</v>
      </c>
      <c r="C15" s="21">
        <v>0.69987695393603799</v>
      </c>
      <c r="D15" s="21">
        <v>0.69261610158479203</v>
      </c>
      <c r="E15" s="21">
        <v>0.70710973348936501</v>
      </c>
      <c r="F15" s="21"/>
      <c r="G15" s="21">
        <v>0.64951663454697095</v>
      </c>
      <c r="H15" s="21">
        <v>0.69621323973907401</v>
      </c>
      <c r="I15" s="21">
        <v>0.70238471318860896</v>
      </c>
      <c r="J15" s="21">
        <v>0.70809748312853804</v>
      </c>
      <c r="K15" s="21">
        <v>0.68570376719930104</v>
      </c>
      <c r="L15" s="21">
        <v>0.699781020884779</v>
      </c>
      <c r="M15" s="21">
        <v>0.74058241322352802</v>
      </c>
      <c r="N15" s="21">
        <v>0.67385168533787698</v>
      </c>
      <c r="O15" s="21">
        <v>0.73051771905779095</v>
      </c>
      <c r="P15" s="21">
        <v>0.73950820490180502</v>
      </c>
      <c r="Q15" s="21">
        <v>0.755568138803973</v>
      </c>
      <c r="R15" s="21">
        <v>0.55416674516118203</v>
      </c>
      <c r="S15" s="21"/>
      <c r="T15" s="21">
        <v>0.71731957026295901</v>
      </c>
      <c r="U15" s="21">
        <v>0.710618128592995</v>
      </c>
      <c r="V15" s="21">
        <v>0.69523868439976799</v>
      </c>
      <c r="W15" s="21">
        <v>0.67527372345283498</v>
      </c>
      <c r="X15" s="21"/>
      <c r="Y15" s="21">
        <v>0.60238533928378801</v>
      </c>
      <c r="Z15" s="21">
        <v>0.67415748117094099</v>
      </c>
      <c r="AA15" s="21">
        <v>0.70396378682426597</v>
      </c>
      <c r="AB15" s="21">
        <v>0.70525652869495903</v>
      </c>
      <c r="AC15" s="21">
        <v>0.73080046338422999</v>
      </c>
      <c r="AD15" s="21">
        <v>0.75723993323539696</v>
      </c>
      <c r="AE15" s="21"/>
      <c r="AF15" s="21">
        <v>0.75831164976995602</v>
      </c>
      <c r="AG15" s="21">
        <v>0.66905178322635495</v>
      </c>
      <c r="AH15" s="21">
        <v>0.68489699458537601</v>
      </c>
      <c r="AI15" s="21"/>
      <c r="AJ15" s="21">
        <v>0.71734404383867201</v>
      </c>
      <c r="AK15" s="21">
        <v>0.64808359829356199</v>
      </c>
      <c r="AL15" s="21">
        <v>0.70296485749184801</v>
      </c>
      <c r="AM15" s="21"/>
      <c r="AN15" s="21">
        <v>0.762826297163963</v>
      </c>
      <c r="AO15" s="21">
        <v>0.69372751029006596</v>
      </c>
      <c r="AP15" s="21">
        <v>0.69195095411556895</v>
      </c>
      <c r="AQ15" s="21">
        <v>0.60304064680825298</v>
      </c>
      <c r="AR15" s="21"/>
      <c r="AS15" s="21">
        <v>0.74326681663985705</v>
      </c>
      <c r="AT15" s="21">
        <v>0.66892624671979195</v>
      </c>
    </row>
    <row r="16" spans="2:46" x14ac:dyDescent="0.5">
      <c r="B16" s="18" t="s">
        <v>94</v>
      </c>
      <c r="C16" s="21">
        <v>7.0668639527432797E-2</v>
      </c>
      <c r="D16" s="21">
        <v>7.2807446344274801E-2</v>
      </c>
      <c r="E16" s="21">
        <v>6.9002212464114296E-2</v>
      </c>
      <c r="F16" s="21"/>
      <c r="G16" s="21">
        <v>7.8713471150613598E-2</v>
      </c>
      <c r="H16" s="21">
        <v>7.8913110218846602E-2</v>
      </c>
      <c r="I16" s="21">
        <v>6.9982771949406705E-2</v>
      </c>
      <c r="J16" s="21">
        <v>6.5618278779241701E-2</v>
      </c>
      <c r="K16" s="21">
        <v>7.1449598677001402E-2</v>
      </c>
      <c r="L16" s="21">
        <v>8.6625841784795501E-2</v>
      </c>
      <c r="M16" s="21">
        <v>3.7646532453122099E-2</v>
      </c>
      <c r="N16" s="21">
        <v>7.1960900388598897E-2</v>
      </c>
      <c r="O16" s="21">
        <v>8.3603605234899805E-2</v>
      </c>
      <c r="P16" s="21">
        <v>4.85189969700432E-2</v>
      </c>
      <c r="Q16" s="21">
        <v>4.2662283158903802E-2</v>
      </c>
      <c r="R16" s="21">
        <v>0.116872106700141</v>
      </c>
      <c r="S16" s="21"/>
      <c r="T16" s="21">
        <v>6.5271100192731704E-2</v>
      </c>
      <c r="U16" s="21">
        <v>6.5584786857056807E-2</v>
      </c>
      <c r="V16" s="21">
        <v>8.8966595354250805E-2</v>
      </c>
      <c r="W16" s="21">
        <v>6.7295232239552097E-2</v>
      </c>
      <c r="X16" s="21"/>
      <c r="Y16" s="21">
        <v>9.5569101406455206E-2</v>
      </c>
      <c r="Z16" s="21">
        <v>6.5067067802902598E-2</v>
      </c>
      <c r="AA16" s="21">
        <v>6.9809402608659907E-2</v>
      </c>
      <c r="AB16" s="21">
        <v>6.6685937351437394E-2</v>
      </c>
      <c r="AC16" s="21">
        <v>7.7720981916677798E-2</v>
      </c>
      <c r="AD16" s="21">
        <v>5.7898903412653101E-2</v>
      </c>
      <c r="AE16" s="21"/>
      <c r="AF16" s="21">
        <v>6.7186527353372105E-2</v>
      </c>
      <c r="AG16" s="21">
        <v>7.1399737500672897E-2</v>
      </c>
      <c r="AH16" s="21">
        <v>7.1630445713215404E-2</v>
      </c>
      <c r="AI16" s="21"/>
      <c r="AJ16" s="21">
        <v>7.2339044298840194E-2</v>
      </c>
      <c r="AK16" s="21">
        <v>7.3819844490361095E-2</v>
      </c>
      <c r="AL16" s="21">
        <v>6.7098625447418306E-2</v>
      </c>
      <c r="AM16" s="21"/>
      <c r="AN16" s="21">
        <v>5.4206798114970298E-2</v>
      </c>
      <c r="AO16" s="21">
        <v>0.118186957716856</v>
      </c>
      <c r="AP16" s="21">
        <v>9.9326117111119702E-2</v>
      </c>
      <c r="AQ16" s="21">
        <v>7.55581017391634E-2</v>
      </c>
      <c r="AR16" s="21"/>
      <c r="AS16" s="21">
        <v>3.9230639549805303E-2</v>
      </c>
      <c r="AT16" s="21">
        <v>7.2208318958907697E-2</v>
      </c>
    </row>
    <row r="17" spans="2:46" x14ac:dyDescent="0.5">
      <c r="B17" s="18" t="s">
        <v>95</v>
      </c>
      <c r="C17" s="22">
        <v>0.62920831440860503</v>
      </c>
      <c r="D17" s="22">
        <v>0.61980865524051798</v>
      </c>
      <c r="E17" s="22">
        <v>0.63810752102525004</v>
      </c>
      <c r="F17" s="22"/>
      <c r="G17" s="22">
        <v>0.57080316339635695</v>
      </c>
      <c r="H17" s="22">
        <v>0.61730012952022695</v>
      </c>
      <c r="I17" s="22">
        <v>0.63240194123920201</v>
      </c>
      <c r="J17" s="22">
        <v>0.64247920434929595</v>
      </c>
      <c r="K17" s="22">
        <v>0.61425416852229997</v>
      </c>
      <c r="L17" s="22">
        <v>0.61315517909998396</v>
      </c>
      <c r="M17" s="22">
        <v>0.70293588077040603</v>
      </c>
      <c r="N17" s="22">
        <v>0.60189078494927795</v>
      </c>
      <c r="O17" s="22">
        <v>0.64691411382289099</v>
      </c>
      <c r="P17" s="22">
        <v>0.690989207931762</v>
      </c>
      <c r="Q17" s="22">
        <v>0.71290585564506903</v>
      </c>
      <c r="R17" s="22">
        <v>0.437294638461042</v>
      </c>
      <c r="S17" s="22"/>
      <c r="T17" s="22">
        <v>0.65204847007022704</v>
      </c>
      <c r="U17" s="22">
        <v>0.64503334173593796</v>
      </c>
      <c r="V17" s="22">
        <v>0.60627208904551799</v>
      </c>
      <c r="W17" s="22">
        <v>0.60797849121328296</v>
      </c>
      <c r="X17" s="22"/>
      <c r="Y17" s="22">
        <v>0.50681623787733199</v>
      </c>
      <c r="Z17" s="22">
        <v>0.60909041336803804</v>
      </c>
      <c r="AA17" s="22">
        <v>0.63415438421560599</v>
      </c>
      <c r="AB17" s="22">
        <v>0.63857059134352101</v>
      </c>
      <c r="AC17" s="22">
        <v>0.65307948146755201</v>
      </c>
      <c r="AD17" s="22">
        <v>0.69934102982274304</v>
      </c>
      <c r="AE17" s="22"/>
      <c r="AF17" s="22">
        <v>0.69112512241658397</v>
      </c>
      <c r="AG17" s="22">
        <v>0.59765204572568198</v>
      </c>
      <c r="AH17" s="22">
        <v>0.61326654887216103</v>
      </c>
      <c r="AI17" s="22"/>
      <c r="AJ17" s="22">
        <v>0.64500499953983204</v>
      </c>
      <c r="AK17" s="22">
        <v>0.57426375380320005</v>
      </c>
      <c r="AL17" s="22">
        <v>0.63586623204443005</v>
      </c>
      <c r="AM17" s="22"/>
      <c r="AN17" s="22">
        <v>0.70861949904899302</v>
      </c>
      <c r="AO17" s="22">
        <v>0.57554055257320902</v>
      </c>
      <c r="AP17" s="22">
        <v>0.59262483700444901</v>
      </c>
      <c r="AQ17" s="22">
        <v>0.52748254506908998</v>
      </c>
      <c r="AR17" s="22"/>
      <c r="AS17" s="22">
        <v>0.70403617709005195</v>
      </c>
      <c r="AT17" s="22">
        <v>0.59671792776088395</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8.4472476024371995E-2</v>
      </c>
      <c r="D9" s="17">
        <v>0.10413647137798</v>
      </c>
      <c r="E9" s="17">
        <v>6.5809753521332698E-2</v>
      </c>
      <c r="F9" s="17"/>
      <c r="G9" s="17">
        <v>0.122698368651738</v>
      </c>
      <c r="H9" s="17">
        <v>6.3010060089013303E-2</v>
      </c>
      <c r="I9" s="17">
        <v>8.2963487360607394E-2</v>
      </c>
      <c r="J9" s="17">
        <v>4.78920231217215E-2</v>
      </c>
      <c r="K9" s="17">
        <v>9.20339570857375E-2</v>
      </c>
      <c r="L9" s="17">
        <v>0.110822138155994</v>
      </c>
      <c r="M9" s="17">
        <v>5.64666866580232E-2</v>
      </c>
      <c r="N9" s="17">
        <v>2.3614349738663401E-2</v>
      </c>
      <c r="O9" s="17">
        <v>0.113808784891013</v>
      </c>
      <c r="P9" s="17">
        <v>8.8096050566926806E-2</v>
      </c>
      <c r="Q9" s="17">
        <v>9.7493057338537206E-2</v>
      </c>
      <c r="R9" s="17">
        <v>3.1679719944897898E-2</v>
      </c>
      <c r="S9" s="17"/>
      <c r="T9" s="17">
        <v>8.6927296519484304E-2</v>
      </c>
      <c r="U9" s="17">
        <v>8.0466120530181207E-2</v>
      </c>
      <c r="V9" s="17">
        <v>8.7846809737844797E-2</v>
      </c>
      <c r="W9" s="17">
        <v>8.3401975586576096E-2</v>
      </c>
      <c r="X9" s="17"/>
      <c r="Y9" s="17">
        <v>0.108679173052338</v>
      </c>
      <c r="Z9" s="17">
        <v>0.127843919606346</v>
      </c>
      <c r="AA9" s="17">
        <v>0.10533306702635099</v>
      </c>
      <c r="AB9" s="17">
        <v>6.6335824122689097E-2</v>
      </c>
      <c r="AC9" s="17">
        <v>5.3680051584856399E-2</v>
      </c>
      <c r="AD9" s="17">
        <v>5.1331369421352399E-2</v>
      </c>
      <c r="AE9" s="17"/>
      <c r="AF9" s="17">
        <v>7.3787888549357694E-2</v>
      </c>
      <c r="AG9" s="17">
        <v>4.3243113984996702E-2</v>
      </c>
      <c r="AH9" s="17">
        <v>9.0142428571668001E-2</v>
      </c>
      <c r="AI9" s="17"/>
      <c r="AJ9" s="17">
        <v>0.10177987102118601</v>
      </c>
      <c r="AK9" s="17">
        <v>7.0465880625326605E-2</v>
      </c>
      <c r="AL9" s="17">
        <v>6.97357070755735E-2</v>
      </c>
      <c r="AM9" s="17"/>
      <c r="AN9" s="17">
        <v>8.2914408421950206E-2</v>
      </c>
      <c r="AO9" s="17">
        <v>8.0003046278087506E-2</v>
      </c>
      <c r="AP9" s="17">
        <v>0.101206046483443</v>
      </c>
      <c r="AQ9" s="17">
        <v>8.0691809725139604E-2</v>
      </c>
      <c r="AR9" s="17"/>
      <c r="AS9" s="17">
        <v>9.2529700979882806E-2</v>
      </c>
      <c r="AT9" s="17">
        <v>3.9492618198745499E-2</v>
      </c>
    </row>
    <row r="10" spans="2:46" x14ac:dyDescent="0.5">
      <c r="B10" s="18" t="s">
        <v>166</v>
      </c>
      <c r="C10" s="17">
        <v>0.27325841945594398</v>
      </c>
      <c r="D10" s="17">
        <v>0.27429035117691197</v>
      </c>
      <c r="E10" s="17">
        <v>0.272572605520494</v>
      </c>
      <c r="F10" s="17"/>
      <c r="G10" s="17">
        <v>0.26048546583839999</v>
      </c>
      <c r="H10" s="17">
        <v>0.24339668483110899</v>
      </c>
      <c r="I10" s="17">
        <v>0.298192935065755</v>
      </c>
      <c r="J10" s="17">
        <v>0.268795536695285</v>
      </c>
      <c r="K10" s="17">
        <v>0.34528176800523702</v>
      </c>
      <c r="L10" s="17">
        <v>0.306732757646831</v>
      </c>
      <c r="M10" s="17">
        <v>0.26021435099449203</v>
      </c>
      <c r="N10" s="17">
        <v>0.32599430506643901</v>
      </c>
      <c r="O10" s="17">
        <v>0.26134130967478297</v>
      </c>
      <c r="P10" s="17">
        <v>0.251283562247336</v>
      </c>
      <c r="Q10" s="17">
        <v>0.224994014951309</v>
      </c>
      <c r="R10" s="17">
        <v>0.29535418579859501</v>
      </c>
      <c r="S10" s="17"/>
      <c r="T10" s="17">
        <v>0.28699664741064201</v>
      </c>
      <c r="U10" s="17">
        <v>0.26733305210811498</v>
      </c>
      <c r="V10" s="17">
        <v>0.289084492926174</v>
      </c>
      <c r="W10" s="17">
        <v>0.255368236547178</v>
      </c>
      <c r="X10" s="17"/>
      <c r="Y10" s="17">
        <v>0.34487144525501101</v>
      </c>
      <c r="Z10" s="17">
        <v>0.29934788136955898</v>
      </c>
      <c r="AA10" s="17">
        <v>0.31249183667161701</v>
      </c>
      <c r="AB10" s="17">
        <v>0.27633755958989098</v>
      </c>
      <c r="AC10" s="17">
        <v>0.22422117488590401</v>
      </c>
      <c r="AD10" s="17">
        <v>0.202771409518506</v>
      </c>
      <c r="AE10" s="17"/>
      <c r="AF10" s="17">
        <v>0.20738244978791001</v>
      </c>
      <c r="AG10" s="17">
        <v>0.26011029577976302</v>
      </c>
      <c r="AH10" s="17">
        <v>0.29314150017523699</v>
      </c>
      <c r="AI10" s="17"/>
      <c r="AJ10" s="17">
        <v>0.301083266221359</v>
      </c>
      <c r="AK10" s="17">
        <v>0.29579325796756101</v>
      </c>
      <c r="AL10" s="17">
        <v>0.22807841196280401</v>
      </c>
      <c r="AM10" s="17"/>
      <c r="AN10" s="17">
        <v>0.28538464621833898</v>
      </c>
      <c r="AO10" s="17">
        <v>0.31730113947896599</v>
      </c>
      <c r="AP10" s="17">
        <v>0.25990046350259</v>
      </c>
      <c r="AQ10" s="17">
        <v>0.25675424327058199</v>
      </c>
      <c r="AR10" s="17"/>
      <c r="AS10" s="17">
        <v>0.31780874759264099</v>
      </c>
      <c r="AT10" s="17">
        <v>0.20166016201631101</v>
      </c>
    </row>
    <row r="11" spans="2:46" x14ac:dyDescent="0.5">
      <c r="B11" s="18" t="s">
        <v>89</v>
      </c>
      <c r="C11" s="17">
        <v>0.33862652019244399</v>
      </c>
      <c r="D11" s="17">
        <v>0.336785624573603</v>
      </c>
      <c r="E11" s="17">
        <v>0.34114716718877502</v>
      </c>
      <c r="F11" s="17"/>
      <c r="G11" s="17">
        <v>0.34646452839878</v>
      </c>
      <c r="H11" s="17">
        <v>0.35560300603950601</v>
      </c>
      <c r="I11" s="17">
        <v>0.29491496064488898</v>
      </c>
      <c r="J11" s="17">
        <v>0.35747492464563602</v>
      </c>
      <c r="K11" s="17">
        <v>0.31584006427943301</v>
      </c>
      <c r="L11" s="17">
        <v>0.29614102575826601</v>
      </c>
      <c r="M11" s="17">
        <v>0.36156170187671799</v>
      </c>
      <c r="N11" s="17">
        <v>0.349812046152359</v>
      </c>
      <c r="O11" s="17">
        <v>0.37662023610166101</v>
      </c>
      <c r="P11" s="17">
        <v>0.32282891426495203</v>
      </c>
      <c r="Q11" s="17">
        <v>0.324622963899175</v>
      </c>
      <c r="R11" s="17">
        <v>0.32403960211586602</v>
      </c>
      <c r="S11" s="17"/>
      <c r="T11" s="17">
        <v>0.324327890364004</v>
      </c>
      <c r="U11" s="17">
        <v>0.317151509516923</v>
      </c>
      <c r="V11" s="17">
        <v>0.34019448424292598</v>
      </c>
      <c r="W11" s="17">
        <v>0.374918564764675</v>
      </c>
      <c r="X11" s="17"/>
      <c r="Y11" s="17">
        <v>0.31831878082582898</v>
      </c>
      <c r="Z11" s="17">
        <v>0.328203073738153</v>
      </c>
      <c r="AA11" s="17">
        <v>0.30805297092105899</v>
      </c>
      <c r="AB11" s="17">
        <v>0.31742258323553502</v>
      </c>
      <c r="AC11" s="17">
        <v>0.38576980992452498</v>
      </c>
      <c r="AD11" s="17">
        <v>0.37114538927421498</v>
      </c>
      <c r="AE11" s="17"/>
      <c r="AF11" s="17">
        <v>0.35273226807465102</v>
      </c>
      <c r="AG11" s="17">
        <v>0.42902431447525502</v>
      </c>
      <c r="AH11" s="17">
        <v>0.32889174451421199</v>
      </c>
      <c r="AI11" s="17"/>
      <c r="AJ11" s="17">
        <v>0.323637754883424</v>
      </c>
      <c r="AK11" s="17">
        <v>0.358316097268497</v>
      </c>
      <c r="AL11" s="17">
        <v>0.34778360020093402</v>
      </c>
      <c r="AM11" s="17"/>
      <c r="AN11" s="17">
        <v>0.33583017437753099</v>
      </c>
      <c r="AO11" s="17">
        <v>0.35307738120381899</v>
      </c>
      <c r="AP11" s="17">
        <v>0.32394929720092802</v>
      </c>
      <c r="AQ11" s="17">
        <v>0.35257454161471602</v>
      </c>
      <c r="AR11" s="17"/>
      <c r="AS11" s="17">
        <v>0.29486668196107302</v>
      </c>
      <c r="AT11" s="17">
        <v>0.389857357527919</v>
      </c>
    </row>
    <row r="12" spans="2:46" x14ac:dyDescent="0.5">
      <c r="B12" s="18" t="s">
        <v>167</v>
      </c>
      <c r="C12" s="17">
        <v>0.112929577000525</v>
      </c>
      <c r="D12" s="17">
        <v>0.11973062196510099</v>
      </c>
      <c r="E12" s="17">
        <v>0.106969749541219</v>
      </c>
      <c r="F12" s="17"/>
      <c r="G12" s="17">
        <v>9.6718845687014707E-2</v>
      </c>
      <c r="H12" s="17">
        <v>0.13349558061859501</v>
      </c>
      <c r="I12" s="17">
        <v>9.3341427901011298E-2</v>
      </c>
      <c r="J12" s="17">
        <v>0.126863157194814</v>
      </c>
      <c r="K12" s="17">
        <v>7.9424988860045606E-2</v>
      </c>
      <c r="L12" s="17">
        <v>0.124469366292321</v>
      </c>
      <c r="M12" s="17">
        <v>0.11494199741457201</v>
      </c>
      <c r="N12" s="17">
        <v>9.9414629647637295E-2</v>
      </c>
      <c r="O12" s="17">
        <v>0.10026034562271401</v>
      </c>
      <c r="P12" s="17">
        <v>0.123929680225577</v>
      </c>
      <c r="Q12" s="17">
        <v>0.15160896216981601</v>
      </c>
      <c r="R12" s="17">
        <v>0.115164644157403</v>
      </c>
      <c r="S12" s="17"/>
      <c r="T12" s="17">
        <v>0.127813947131874</v>
      </c>
      <c r="U12" s="17">
        <v>0.127703296872377</v>
      </c>
      <c r="V12" s="17">
        <v>0.117833477038296</v>
      </c>
      <c r="W12" s="17">
        <v>7.7327874044273298E-2</v>
      </c>
      <c r="X12" s="17"/>
      <c r="Y12" s="17">
        <v>7.92840014317856E-2</v>
      </c>
      <c r="Z12" s="17">
        <v>0.119429098827639</v>
      </c>
      <c r="AA12" s="17">
        <v>9.2750271399885106E-2</v>
      </c>
      <c r="AB12" s="17">
        <v>0.128097436593231</v>
      </c>
      <c r="AC12" s="17">
        <v>0.13070120711684299</v>
      </c>
      <c r="AD12" s="17">
        <v>0.122194561487225</v>
      </c>
      <c r="AE12" s="17"/>
      <c r="AF12" s="17">
        <v>0.113364234661213</v>
      </c>
      <c r="AG12" s="17">
        <v>9.6130091276968102E-2</v>
      </c>
      <c r="AH12" s="17">
        <v>0.11385442984103</v>
      </c>
      <c r="AI12" s="17"/>
      <c r="AJ12" s="17">
        <v>0.13146789411978399</v>
      </c>
      <c r="AK12" s="17">
        <v>0.10119471280050001</v>
      </c>
      <c r="AL12" s="17">
        <v>9.5586097825543198E-2</v>
      </c>
      <c r="AM12" s="17"/>
      <c r="AN12" s="17">
        <v>0.123900641070176</v>
      </c>
      <c r="AO12" s="17">
        <v>8.5037866525769695E-2</v>
      </c>
      <c r="AP12" s="17">
        <v>0.16224758312569401</v>
      </c>
      <c r="AQ12" s="17">
        <v>7.0267494024338698E-2</v>
      </c>
      <c r="AR12" s="17"/>
      <c r="AS12" s="17">
        <v>0.163494144774047</v>
      </c>
      <c r="AT12" s="17">
        <v>9.1885442877415596E-2</v>
      </c>
    </row>
    <row r="13" spans="2:46" x14ac:dyDescent="0.5">
      <c r="B13" s="18" t="s">
        <v>91</v>
      </c>
      <c r="C13" s="17">
        <v>3.3142856676864701E-2</v>
      </c>
      <c r="D13" s="17">
        <v>3.80101439714998E-2</v>
      </c>
      <c r="E13" s="17">
        <v>2.7947716207258399E-2</v>
      </c>
      <c r="F13" s="17"/>
      <c r="G13" s="17">
        <v>3.2692176959026903E-2</v>
      </c>
      <c r="H13" s="17">
        <v>3.7667213888860102E-2</v>
      </c>
      <c r="I13" s="17">
        <v>3.5643323534194402E-2</v>
      </c>
      <c r="J13" s="17">
        <v>2.1699158218272199E-2</v>
      </c>
      <c r="K13" s="17">
        <v>2.79218325585045E-2</v>
      </c>
      <c r="L13" s="17">
        <v>3.4735005933980601E-2</v>
      </c>
      <c r="M13" s="17">
        <v>4.4626692099607297E-2</v>
      </c>
      <c r="N13" s="17">
        <v>4.8456764330866403E-2</v>
      </c>
      <c r="O13" s="17">
        <v>3.2197220365532297E-2</v>
      </c>
      <c r="P13" s="17">
        <v>3.8006931137759499E-2</v>
      </c>
      <c r="Q13" s="17">
        <v>6.8942001316491296E-3</v>
      </c>
      <c r="R13" s="17">
        <v>3.2300432624079202E-2</v>
      </c>
      <c r="S13" s="17"/>
      <c r="T13" s="17">
        <v>3.3662895974481903E-2</v>
      </c>
      <c r="U13" s="17">
        <v>2.9704745530968399E-2</v>
      </c>
      <c r="V13" s="17">
        <v>3.3388212413910899E-2</v>
      </c>
      <c r="W13" s="17">
        <v>3.6688611241763799E-2</v>
      </c>
      <c r="X13" s="17"/>
      <c r="Y13" s="17">
        <v>2.3537639678063198E-2</v>
      </c>
      <c r="Z13" s="17">
        <v>1.9652317312114202E-2</v>
      </c>
      <c r="AA13" s="17">
        <v>4.3948067572205797E-2</v>
      </c>
      <c r="AB13" s="17">
        <v>3.06951122082804E-2</v>
      </c>
      <c r="AC13" s="17">
        <v>4.0952539965754202E-2</v>
      </c>
      <c r="AD13" s="17">
        <v>3.84894675492247E-2</v>
      </c>
      <c r="AE13" s="17"/>
      <c r="AF13" s="17">
        <v>3.8856944003606002E-2</v>
      </c>
      <c r="AG13" s="17">
        <v>4.8696542225112001E-2</v>
      </c>
      <c r="AH13" s="17">
        <v>3.0516812375609201E-2</v>
      </c>
      <c r="AI13" s="17"/>
      <c r="AJ13" s="17">
        <v>3.2992076392415602E-2</v>
      </c>
      <c r="AK13" s="17">
        <v>3.5624685416779801E-2</v>
      </c>
      <c r="AL13" s="17">
        <v>3.2145739764358902E-2</v>
      </c>
      <c r="AM13" s="17"/>
      <c r="AN13" s="17">
        <v>3.3954949008212103E-2</v>
      </c>
      <c r="AO13" s="17">
        <v>2.74304322923879E-2</v>
      </c>
      <c r="AP13" s="17">
        <v>4.8802781970120702E-2</v>
      </c>
      <c r="AQ13" s="17">
        <v>2.18041285036406E-2</v>
      </c>
      <c r="AR13" s="17"/>
      <c r="AS13" s="17">
        <v>3.9767784831069297E-2</v>
      </c>
      <c r="AT13" s="17">
        <v>1.9400187488339399E-2</v>
      </c>
    </row>
    <row r="14" spans="2:46" x14ac:dyDescent="0.5">
      <c r="B14" s="18" t="s">
        <v>92</v>
      </c>
      <c r="C14" s="17">
        <v>0.15757015064985</v>
      </c>
      <c r="D14" s="17">
        <v>0.12704678693490401</v>
      </c>
      <c r="E14" s="17">
        <v>0.18555300802092101</v>
      </c>
      <c r="F14" s="17"/>
      <c r="G14" s="17">
        <v>0.140940614465041</v>
      </c>
      <c r="H14" s="17">
        <v>0.166827454532917</v>
      </c>
      <c r="I14" s="17">
        <v>0.19494386549354301</v>
      </c>
      <c r="J14" s="17">
        <v>0.177275200124271</v>
      </c>
      <c r="K14" s="17">
        <v>0.13949738921104299</v>
      </c>
      <c r="L14" s="17">
        <v>0.12709970621260799</v>
      </c>
      <c r="M14" s="17">
        <v>0.16218857095658801</v>
      </c>
      <c r="N14" s="17">
        <v>0.152707905064035</v>
      </c>
      <c r="O14" s="17">
        <v>0.115772103344296</v>
      </c>
      <c r="P14" s="17">
        <v>0.175854861557449</v>
      </c>
      <c r="Q14" s="17">
        <v>0.19438680150951301</v>
      </c>
      <c r="R14" s="17">
        <v>0.20146141535915901</v>
      </c>
      <c r="S14" s="17"/>
      <c r="T14" s="17">
        <v>0.140271322599513</v>
      </c>
      <c r="U14" s="17">
        <v>0.17764127544143499</v>
      </c>
      <c r="V14" s="17">
        <v>0.13165252364084801</v>
      </c>
      <c r="W14" s="17">
        <v>0.172294737815534</v>
      </c>
      <c r="X14" s="17"/>
      <c r="Y14" s="17">
        <v>0.12530895975697301</v>
      </c>
      <c r="Z14" s="17">
        <v>0.105523709146188</v>
      </c>
      <c r="AA14" s="17">
        <v>0.137423786408881</v>
      </c>
      <c r="AB14" s="17">
        <v>0.18111148425037399</v>
      </c>
      <c r="AC14" s="17">
        <v>0.164675216522117</v>
      </c>
      <c r="AD14" s="17">
        <v>0.21406780274947601</v>
      </c>
      <c r="AE14" s="17"/>
      <c r="AF14" s="17">
        <v>0.213876214923263</v>
      </c>
      <c r="AG14" s="17">
        <v>0.122795642257905</v>
      </c>
      <c r="AH14" s="17">
        <v>0.14345308452224401</v>
      </c>
      <c r="AI14" s="17"/>
      <c r="AJ14" s="17">
        <v>0.109039137361832</v>
      </c>
      <c r="AK14" s="17">
        <v>0.13860536592133699</v>
      </c>
      <c r="AL14" s="17">
        <v>0.22667044317078699</v>
      </c>
      <c r="AM14" s="17"/>
      <c r="AN14" s="17">
        <v>0.138015180903792</v>
      </c>
      <c r="AO14" s="17">
        <v>0.137150134220969</v>
      </c>
      <c r="AP14" s="17">
        <v>0.103893827717225</v>
      </c>
      <c r="AQ14" s="17">
        <v>0.21790778286158299</v>
      </c>
      <c r="AR14" s="17"/>
      <c r="AS14" s="17">
        <v>9.1532939861287604E-2</v>
      </c>
      <c r="AT14" s="17">
        <v>0.25770423189126901</v>
      </c>
    </row>
    <row r="15" spans="2:46" x14ac:dyDescent="0.5">
      <c r="B15" s="18" t="s">
        <v>93</v>
      </c>
      <c r="C15" s="21">
        <v>0.357730895480316</v>
      </c>
      <c r="D15" s="21">
        <v>0.37842682255489202</v>
      </c>
      <c r="E15" s="21">
        <v>0.33838235904182601</v>
      </c>
      <c r="F15" s="21"/>
      <c r="G15" s="21">
        <v>0.38318383449013799</v>
      </c>
      <c r="H15" s="21">
        <v>0.30640674492012199</v>
      </c>
      <c r="I15" s="21">
        <v>0.381156422426362</v>
      </c>
      <c r="J15" s="21">
        <v>0.31668755981700603</v>
      </c>
      <c r="K15" s="21">
        <v>0.43731572509097399</v>
      </c>
      <c r="L15" s="21">
        <v>0.41755489580282501</v>
      </c>
      <c r="M15" s="21">
        <v>0.31668103765251499</v>
      </c>
      <c r="N15" s="21">
        <v>0.349608654805103</v>
      </c>
      <c r="O15" s="21">
        <v>0.37515009456579601</v>
      </c>
      <c r="P15" s="21">
        <v>0.33937961281426299</v>
      </c>
      <c r="Q15" s="21">
        <v>0.32248707228984702</v>
      </c>
      <c r="R15" s="21">
        <v>0.327033905743493</v>
      </c>
      <c r="S15" s="21"/>
      <c r="T15" s="21">
        <v>0.37392394393012701</v>
      </c>
      <c r="U15" s="21">
        <v>0.34779917263829602</v>
      </c>
      <c r="V15" s="21">
        <v>0.37693130266401798</v>
      </c>
      <c r="W15" s="21">
        <v>0.33877021213375402</v>
      </c>
      <c r="X15" s="21"/>
      <c r="Y15" s="21">
        <v>0.453550618307349</v>
      </c>
      <c r="Z15" s="21">
        <v>0.42719180097590498</v>
      </c>
      <c r="AA15" s="21">
        <v>0.41782490369796899</v>
      </c>
      <c r="AB15" s="21">
        <v>0.34267338371257999</v>
      </c>
      <c r="AC15" s="21">
        <v>0.27790122647075999</v>
      </c>
      <c r="AD15" s="21">
        <v>0.254102778939858</v>
      </c>
      <c r="AE15" s="21"/>
      <c r="AF15" s="21">
        <v>0.28117033833726801</v>
      </c>
      <c r="AG15" s="21">
        <v>0.30335340976476</v>
      </c>
      <c r="AH15" s="21">
        <v>0.38328392874690498</v>
      </c>
      <c r="AI15" s="21"/>
      <c r="AJ15" s="21">
        <v>0.40286313724254502</v>
      </c>
      <c r="AK15" s="21">
        <v>0.366259138592887</v>
      </c>
      <c r="AL15" s="21">
        <v>0.29781411903837801</v>
      </c>
      <c r="AM15" s="21"/>
      <c r="AN15" s="21">
        <v>0.368299054640289</v>
      </c>
      <c r="AO15" s="21">
        <v>0.39730418575705401</v>
      </c>
      <c r="AP15" s="21">
        <v>0.361106509986033</v>
      </c>
      <c r="AQ15" s="21">
        <v>0.337446052995722</v>
      </c>
      <c r="AR15" s="21"/>
      <c r="AS15" s="21">
        <v>0.41033844857252399</v>
      </c>
      <c r="AT15" s="21">
        <v>0.24115278021505701</v>
      </c>
    </row>
    <row r="16" spans="2:46" x14ac:dyDescent="0.5">
      <c r="B16" s="18" t="s">
        <v>94</v>
      </c>
      <c r="C16" s="21">
        <v>0.14607243367739001</v>
      </c>
      <c r="D16" s="21">
        <v>0.157740765936601</v>
      </c>
      <c r="E16" s="21">
        <v>0.13491746574847799</v>
      </c>
      <c r="F16" s="21"/>
      <c r="G16" s="21">
        <v>0.12941102264604201</v>
      </c>
      <c r="H16" s="21">
        <v>0.171162794507455</v>
      </c>
      <c r="I16" s="21">
        <v>0.12898475143520599</v>
      </c>
      <c r="J16" s="21">
        <v>0.14856231541308601</v>
      </c>
      <c r="K16" s="21">
        <v>0.10734682141855</v>
      </c>
      <c r="L16" s="21">
        <v>0.15920437222630199</v>
      </c>
      <c r="M16" s="21">
        <v>0.15956868951417899</v>
      </c>
      <c r="N16" s="21">
        <v>0.14787139397850399</v>
      </c>
      <c r="O16" s="21">
        <v>0.13245756598824701</v>
      </c>
      <c r="P16" s="21">
        <v>0.16193661136333701</v>
      </c>
      <c r="Q16" s="21">
        <v>0.15850316230146499</v>
      </c>
      <c r="R16" s="21">
        <v>0.14746507678148199</v>
      </c>
      <c r="S16" s="21"/>
      <c r="T16" s="21">
        <v>0.16147684310635599</v>
      </c>
      <c r="U16" s="21">
        <v>0.15740804240334499</v>
      </c>
      <c r="V16" s="21">
        <v>0.15122168945220699</v>
      </c>
      <c r="W16" s="21">
        <v>0.114016485286037</v>
      </c>
      <c r="X16" s="21"/>
      <c r="Y16" s="21">
        <v>0.102821641109849</v>
      </c>
      <c r="Z16" s="21">
        <v>0.139081416139753</v>
      </c>
      <c r="AA16" s="21">
        <v>0.13669833897209099</v>
      </c>
      <c r="AB16" s="21">
        <v>0.158792548801511</v>
      </c>
      <c r="AC16" s="21">
        <v>0.17165374708259701</v>
      </c>
      <c r="AD16" s="21">
        <v>0.16068402903644999</v>
      </c>
      <c r="AE16" s="21"/>
      <c r="AF16" s="21">
        <v>0.15222117866481899</v>
      </c>
      <c r="AG16" s="21">
        <v>0.14482663350208</v>
      </c>
      <c r="AH16" s="21">
        <v>0.144371242216639</v>
      </c>
      <c r="AI16" s="21"/>
      <c r="AJ16" s="21">
        <v>0.16445997051219899</v>
      </c>
      <c r="AK16" s="21">
        <v>0.13681939821728001</v>
      </c>
      <c r="AL16" s="21">
        <v>0.127731837589902</v>
      </c>
      <c r="AM16" s="21"/>
      <c r="AN16" s="21">
        <v>0.15785559007838801</v>
      </c>
      <c r="AO16" s="21">
        <v>0.11246829881815799</v>
      </c>
      <c r="AP16" s="21">
        <v>0.21105036509581401</v>
      </c>
      <c r="AQ16" s="21">
        <v>9.2071622527979305E-2</v>
      </c>
      <c r="AR16" s="21"/>
      <c r="AS16" s="21">
        <v>0.20326192960511599</v>
      </c>
      <c r="AT16" s="21">
        <v>0.11128563036575501</v>
      </c>
    </row>
    <row r="17" spans="2:46" x14ac:dyDescent="0.5">
      <c r="B17" s="18" t="s">
        <v>95</v>
      </c>
      <c r="C17" s="22">
        <v>0.211658461802926</v>
      </c>
      <c r="D17" s="22">
        <v>0.22068605661829099</v>
      </c>
      <c r="E17" s="22">
        <v>0.20346489329334799</v>
      </c>
      <c r="F17" s="22"/>
      <c r="G17" s="22">
        <v>0.253772811844096</v>
      </c>
      <c r="H17" s="22">
        <v>0.13524395041266701</v>
      </c>
      <c r="I17" s="22">
        <v>0.25217167099115601</v>
      </c>
      <c r="J17" s="22">
        <v>0.16812524440391999</v>
      </c>
      <c r="K17" s="22">
        <v>0.32996890367242399</v>
      </c>
      <c r="L17" s="22">
        <v>0.25835052357652399</v>
      </c>
      <c r="M17" s="22">
        <v>0.15711234813833599</v>
      </c>
      <c r="N17" s="22">
        <v>0.20173726082659901</v>
      </c>
      <c r="O17" s="22">
        <v>0.242692528577549</v>
      </c>
      <c r="P17" s="22">
        <v>0.17744300145092601</v>
      </c>
      <c r="Q17" s="22">
        <v>0.163983909988382</v>
      </c>
      <c r="R17" s="22">
        <v>0.17956882896201101</v>
      </c>
      <c r="S17" s="22"/>
      <c r="T17" s="22">
        <v>0.21244710082377</v>
      </c>
      <c r="U17" s="22">
        <v>0.19039113023495099</v>
      </c>
      <c r="V17" s="22">
        <v>0.22570961321181099</v>
      </c>
      <c r="W17" s="22">
        <v>0.22475372684771699</v>
      </c>
      <c r="X17" s="22"/>
      <c r="Y17" s="22">
        <v>0.35072897719750001</v>
      </c>
      <c r="Z17" s="22">
        <v>0.28811038483615198</v>
      </c>
      <c r="AA17" s="22">
        <v>0.28112656472587799</v>
      </c>
      <c r="AB17" s="22">
        <v>0.18388083491106899</v>
      </c>
      <c r="AC17" s="22">
        <v>0.10624747938816401</v>
      </c>
      <c r="AD17" s="22">
        <v>9.3418749903408496E-2</v>
      </c>
      <c r="AE17" s="22"/>
      <c r="AF17" s="22">
        <v>0.12894915967244899</v>
      </c>
      <c r="AG17" s="22">
        <v>0.15852677626268</v>
      </c>
      <c r="AH17" s="22">
        <v>0.23891268653026601</v>
      </c>
      <c r="AI17" s="22"/>
      <c r="AJ17" s="22">
        <v>0.23840316673034501</v>
      </c>
      <c r="AK17" s="22">
        <v>0.22943974037560799</v>
      </c>
      <c r="AL17" s="22">
        <v>0.17008228144847501</v>
      </c>
      <c r="AM17" s="22"/>
      <c r="AN17" s="22">
        <v>0.2104434645619</v>
      </c>
      <c r="AO17" s="22">
        <v>0.284835886938896</v>
      </c>
      <c r="AP17" s="22">
        <v>0.15005614489021901</v>
      </c>
      <c r="AQ17" s="22">
        <v>0.24537443046774299</v>
      </c>
      <c r="AR17" s="22"/>
      <c r="AS17" s="22">
        <v>0.207076518967408</v>
      </c>
      <c r="AT17" s="22">
        <v>0.129867149849302</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87</v>
      </c>
      <c r="C9" s="17">
        <v>9.5817895798451194E-2</v>
      </c>
      <c r="D9" s="17">
        <v>0.10694365855740801</v>
      </c>
      <c r="E9" s="17">
        <v>8.55425636630891E-2</v>
      </c>
      <c r="F9" s="17"/>
      <c r="G9" s="17">
        <v>0.11285126623203499</v>
      </c>
      <c r="H9" s="17">
        <v>5.9035807789815403E-2</v>
      </c>
      <c r="I9" s="17">
        <v>4.96174350028568E-2</v>
      </c>
      <c r="J9" s="17">
        <v>9.5216812284253396E-2</v>
      </c>
      <c r="K9" s="17">
        <v>0.14404566466461699</v>
      </c>
      <c r="L9" s="17">
        <v>0.112880546102488</v>
      </c>
      <c r="M9" s="17">
        <v>0.10079233176689199</v>
      </c>
      <c r="N9" s="17">
        <v>6.3778703272951306E-2</v>
      </c>
      <c r="O9" s="17">
        <v>0.110265917730309</v>
      </c>
      <c r="P9" s="17">
        <v>0.111310121811883</v>
      </c>
      <c r="Q9" s="17">
        <v>9.0968485370029203E-2</v>
      </c>
      <c r="R9" s="17">
        <v>7.5174900546534307E-2</v>
      </c>
      <c r="S9" s="17"/>
      <c r="T9" s="17">
        <v>6.6465784391321697E-2</v>
      </c>
      <c r="U9" s="17">
        <v>8.6366452792927997E-2</v>
      </c>
      <c r="V9" s="17">
        <v>0.112873750854614</v>
      </c>
      <c r="W9" s="17">
        <v>0.122947769562746</v>
      </c>
      <c r="X9" s="17"/>
      <c r="Y9" s="17">
        <v>0.103960686727482</v>
      </c>
      <c r="Z9" s="17">
        <v>0.15139696377499001</v>
      </c>
      <c r="AA9" s="17">
        <v>0.112413439983383</v>
      </c>
      <c r="AB9" s="17">
        <v>9.2618446239329202E-2</v>
      </c>
      <c r="AC9" s="17">
        <v>6.20804873524788E-2</v>
      </c>
      <c r="AD9" s="17">
        <v>5.6707210108676603E-2</v>
      </c>
      <c r="AE9" s="17"/>
      <c r="AF9" s="17">
        <v>6.2418841832944702E-2</v>
      </c>
      <c r="AG9" s="17">
        <v>5.0389679917651899E-2</v>
      </c>
      <c r="AH9" s="17">
        <v>0.10832273295937001</v>
      </c>
      <c r="AI9" s="17"/>
      <c r="AJ9" s="17">
        <v>0.108308860752379</v>
      </c>
      <c r="AK9" s="17">
        <v>9.2441936914183107E-2</v>
      </c>
      <c r="AL9" s="17">
        <v>8.1971004920364396E-2</v>
      </c>
      <c r="AM9" s="17"/>
      <c r="AN9" s="17">
        <v>8.6567966785959793E-2</v>
      </c>
      <c r="AO9" s="17">
        <v>7.3617853109265705E-2</v>
      </c>
      <c r="AP9" s="17">
        <v>7.4484336667661993E-2</v>
      </c>
      <c r="AQ9" s="17">
        <v>0.13961936408560799</v>
      </c>
      <c r="AR9" s="17"/>
      <c r="AS9" s="17">
        <v>0.13041606078297399</v>
      </c>
      <c r="AT9" s="17">
        <v>5.3044339207806497E-2</v>
      </c>
    </row>
    <row r="10" spans="2:46" x14ac:dyDescent="0.5">
      <c r="B10" s="18" t="s">
        <v>166</v>
      </c>
      <c r="C10" s="17">
        <v>0.24295437382179699</v>
      </c>
      <c r="D10" s="17">
        <v>0.21116542393611601</v>
      </c>
      <c r="E10" s="17">
        <v>0.27409429940520103</v>
      </c>
      <c r="F10" s="17"/>
      <c r="G10" s="17">
        <v>0.24873302574638001</v>
      </c>
      <c r="H10" s="17">
        <v>0.237785193249308</v>
      </c>
      <c r="I10" s="17">
        <v>0.24155939268363</v>
      </c>
      <c r="J10" s="17">
        <v>0.23053892769106801</v>
      </c>
      <c r="K10" s="17">
        <v>0.30178616469026398</v>
      </c>
      <c r="L10" s="17">
        <v>0.225743506682788</v>
      </c>
      <c r="M10" s="17">
        <v>0.25172180493854801</v>
      </c>
      <c r="N10" s="17">
        <v>0.23753843783776399</v>
      </c>
      <c r="O10" s="17">
        <v>0.23435878595324899</v>
      </c>
      <c r="P10" s="17">
        <v>0.20296624561676599</v>
      </c>
      <c r="Q10" s="17">
        <v>0.251707290364592</v>
      </c>
      <c r="R10" s="17">
        <v>0.31462512130484699</v>
      </c>
      <c r="S10" s="17"/>
      <c r="T10" s="17">
        <v>0.237060215707001</v>
      </c>
      <c r="U10" s="17">
        <v>0.18967246494428699</v>
      </c>
      <c r="V10" s="17">
        <v>0.28055313410736898</v>
      </c>
      <c r="W10" s="17">
        <v>0.274355551829017</v>
      </c>
      <c r="X10" s="17"/>
      <c r="Y10" s="17">
        <v>0.295893846613004</v>
      </c>
      <c r="Z10" s="17">
        <v>0.27949592426646402</v>
      </c>
      <c r="AA10" s="17">
        <v>0.28670171983785803</v>
      </c>
      <c r="AB10" s="17">
        <v>0.23442178701792801</v>
      </c>
      <c r="AC10" s="17">
        <v>0.24982269565551299</v>
      </c>
      <c r="AD10" s="17">
        <v>0.144591819851799</v>
      </c>
      <c r="AE10" s="17"/>
      <c r="AF10" s="17">
        <v>0.15272716075668899</v>
      </c>
      <c r="AG10" s="17">
        <v>0.262165319681263</v>
      </c>
      <c r="AH10" s="17">
        <v>0.26785964476736202</v>
      </c>
      <c r="AI10" s="17"/>
      <c r="AJ10" s="17">
        <v>0.25469504812194299</v>
      </c>
      <c r="AK10" s="17">
        <v>0.31096660295801998</v>
      </c>
      <c r="AL10" s="17">
        <v>0.195987542105206</v>
      </c>
      <c r="AM10" s="17"/>
      <c r="AN10" s="17">
        <v>0.24385764628034801</v>
      </c>
      <c r="AO10" s="17">
        <v>0.209978266987672</v>
      </c>
      <c r="AP10" s="17">
        <v>0.196960273009152</v>
      </c>
      <c r="AQ10" s="17">
        <v>0.29092088340225303</v>
      </c>
      <c r="AR10" s="17"/>
      <c r="AS10" s="17">
        <v>0.29310471469877197</v>
      </c>
      <c r="AT10" s="17">
        <v>0.195351956996976</v>
      </c>
    </row>
    <row r="11" spans="2:46" x14ac:dyDescent="0.5">
      <c r="B11" s="18" t="s">
        <v>89</v>
      </c>
      <c r="C11" s="17">
        <v>0.241517852463628</v>
      </c>
      <c r="D11" s="17">
        <v>0.21041689329626401</v>
      </c>
      <c r="E11" s="17">
        <v>0.27197767038541798</v>
      </c>
      <c r="F11" s="17"/>
      <c r="G11" s="17">
        <v>0.25755502736149</v>
      </c>
      <c r="H11" s="17">
        <v>0.24460800405083599</v>
      </c>
      <c r="I11" s="17">
        <v>0.24511832377441101</v>
      </c>
      <c r="J11" s="17">
        <v>0.268920222269461</v>
      </c>
      <c r="K11" s="17">
        <v>0.23894188563587701</v>
      </c>
      <c r="L11" s="17">
        <v>0.269746912226353</v>
      </c>
      <c r="M11" s="17">
        <v>0.21012975951833399</v>
      </c>
      <c r="N11" s="17">
        <v>0.243570553592729</v>
      </c>
      <c r="O11" s="17">
        <v>0.20838454012918201</v>
      </c>
      <c r="P11" s="17">
        <v>0.23806368161084901</v>
      </c>
      <c r="Q11" s="17">
        <v>0.226363081333296</v>
      </c>
      <c r="R11" s="17">
        <v>0.22110306905638899</v>
      </c>
      <c r="S11" s="17"/>
      <c r="T11" s="17">
        <v>0.222765757005284</v>
      </c>
      <c r="U11" s="17">
        <v>0.239772927967527</v>
      </c>
      <c r="V11" s="17">
        <v>0.23934224236993301</v>
      </c>
      <c r="W11" s="17">
        <v>0.26411671220604499</v>
      </c>
      <c r="X11" s="17"/>
      <c r="Y11" s="17">
        <v>0.30874029793580599</v>
      </c>
      <c r="Z11" s="17">
        <v>0.27025486287293599</v>
      </c>
      <c r="AA11" s="17">
        <v>0.23174852519243599</v>
      </c>
      <c r="AB11" s="17">
        <v>0.24497780504904601</v>
      </c>
      <c r="AC11" s="17">
        <v>0.19885180329636101</v>
      </c>
      <c r="AD11" s="17">
        <v>0.20713764698635201</v>
      </c>
      <c r="AE11" s="17"/>
      <c r="AF11" s="17">
        <v>0.20094494817783901</v>
      </c>
      <c r="AG11" s="17">
        <v>0.233825370950246</v>
      </c>
      <c r="AH11" s="17">
        <v>0.25373845518038901</v>
      </c>
      <c r="AI11" s="17"/>
      <c r="AJ11" s="17">
        <v>0.23909953350437099</v>
      </c>
      <c r="AK11" s="17">
        <v>0.26871229453235201</v>
      </c>
      <c r="AL11" s="17">
        <v>0.23154010857960799</v>
      </c>
      <c r="AM11" s="17"/>
      <c r="AN11" s="17">
        <v>0.239694412739135</v>
      </c>
      <c r="AO11" s="17">
        <v>0.258096473243628</v>
      </c>
      <c r="AP11" s="17">
        <v>0.18151824023816299</v>
      </c>
      <c r="AQ11" s="17">
        <v>0.26532169444234299</v>
      </c>
      <c r="AR11" s="17"/>
      <c r="AS11" s="17">
        <v>0.23429045275511001</v>
      </c>
      <c r="AT11" s="17">
        <v>0.278354893555321</v>
      </c>
    </row>
    <row r="12" spans="2:46" x14ac:dyDescent="0.5">
      <c r="B12" s="18" t="s">
        <v>167</v>
      </c>
      <c r="C12" s="17">
        <v>0.226904112072391</v>
      </c>
      <c r="D12" s="17">
        <v>0.23884273338460399</v>
      </c>
      <c r="E12" s="17">
        <v>0.215963629556637</v>
      </c>
      <c r="F12" s="17"/>
      <c r="G12" s="17">
        <v>0.20651202579130101</v>
      </c>
      <c r="H12" s="17">
        <v>0.235012792047849</v>
      </c>
      <c r="I12" s="17">
        <v>0.248033868434855</v>
      </c>
      <c r="J12" s="17">
        <v>0.219972125239803</v>
      </c>
      <c r="K12" s="17">
        <v>0.16731193885879</v>
      </c>
      <c r="L12" s="17">
        <v>0.18657198060440999</v>
      </c>
      <c r="M12" s="17">
        <v>0.26485256952031799</v>
      </c>
      <c r="N12" s="17">
        <v>0.26157900886135399</v>
      </c>
      <c r="O12" s="17">
        <v>0.244879736821806</v>
      </c>
      <c r="P12" s="17">
        <v>0.23356596628920501</v>
      </c>
      <c r="Q12" s="17">
        <v>0.27341493993490301</v>
      </c>
      <c r="R12" s="17">
        <v>0.199996356815801</v>
      </c>
      <c r="S12" s="17"/>
      <c r="T12" s="17">
        <v>0.243455976454274</v>
      </c>
      <c r="U12" s="17">
        <v>0.25998561219615901</v>
      </c>
      <c r="V12" s="17">
        <v>0.20242115432173499</v>
      </c>
      <c r="W12" s="17">
        <v>0.19599053340939901</v>
      </c>
      <c r="X12" s="17"/>
      <c r="Y12" s="17">
        <v>0.16153364375708801</v>
      </c>
      <c r="Z12" s="17">
        <v>0.193194898765149</v>
      </c>
      <c r="AA12" s="17">
        <v>0.18802753155086499</v>
      </c>
      <c r="AB12" s="17">
        <v>0.22739446331932001</v>
      </c>
      <c r="AC12" s="17">
        <v>0.25126219424157598</v>
      </c>
      <c r="AD12" s="17">
        <v>0.31283018808376101</v>
      </c>
      <c r="AE12" s="17"/>
      <c r="AF12" s="17">
        <v>0.310820872666213</v>
      </c>
      <c r="AG12" s="17">
        <v>0.25321424863963499</v>
      </c>
      <c r="AH12" s="17">
        <v>0.200977901994189</v>
      </c>
      <c r="AI12" s="17"/>
      <c r="AJ12" s="17">
        <v>0.220180191161988</v>
      </c>
      <c r="AK12" s="17">
        <v>0.18415081929043101</v>
      </c>
      <c r="AL12" s="17">
        <v>0.25561574387887798</v>
      </c>
      <c r="AM12" s="17"/>
      <c r="AN12" s="17">
        <v>0.24466615821235299</v>
      </c>
      <c r="AO12" s="17">
        <v>0.26781339155031703</v>
      </c>
      <c r="AP12" s="17">
        <v>0.26769761834274503</v>
      </c>
      <c r="AQ12" s="17">
        <v>0.16304097722073399</v>
      </c>
      <c r="AR12" s="17"/>
      <c r="AS12" s="17">
        <v>0.18539651381334199</v>
      </c>
      <c r="AT12" s="17">
        <v>0.230516376983006</v>
      </c>
    </row>
    <row r="13" spans="2:46" x14ac:dyDescent="0.5">
      <c r="B13" s="18" t="s">
        <v>91</v>
      </c>
      <c r="C13" s="17">
        <v>0.14199457698481799</v>
      </c>
      <c r="D13" s="17">
        <v>0.19344144869304</v>
      </c>
      <c r="E13" s="17">
        <v>9.1284417364691894E-2</v>
      </c>
      <c r="F13" s="17"/>
      <c r="G13" s="17">
        <v>0.13326236368787001</v>
      </c>
      <c r="H13" s="17">
        <v>0.173131485151889</v>
      </c>
      <c r="I13" s="17">
        <v>0.14224319904791399</v>
      </c>
      <c r="J13" s="17">
        <v>0.125968089577704</v>
      </c>
      <c r="K13" s="17">
        <v>0.10835841604191</v>
      </c>
      <c r="L13" s="17">
        <v>0.14389558081450601</v>
      </c>
      <c r="M13" s="17">
        <v>0.135246316815574</v>
      </c>
      <c r="N13" s="17">
        <v>0.128408537807426</v>
      </c>
      <c r="O13" s="17">
        <v>0.15924936576109899</v>
      </c>
      <c r="P13" s="17">
        <v>0.16217236178929301</v>
      </c>
      <c r="Q13" s="17">
        <v>0.102696483641095</v>
      </c>
      <c r="R13" s="17">
        <v>0.145915846977095</v>
      </c>
      <c r="S13" s="17"/>
      <c r="T13" s="17">
        <v>0.20290369510856399</v>
      </c>
      <c r="U13" s="17">
        <v>0.16493583507453299</v>
      </c>
      <c r="V13" s="17">
        <v>0.114045151670133</v>
      </c>
      <c r="W13" s="17">
        <v>7.5301615143179804E-2</v>
      </c>
      <c r="X13" s="17"/>
      <c r="Y13" s="17">
        <v>5.7336935215751401E-2</v>
      </c>
      <c r="Z13" s="17">
        <v>5.4872104237005802E-2</v>
      </c>
      <c r="AA13" s="17">
        <v>0.108409864145895</v>
      </c>
      <c r="AB13" s="17">
        <v>0.15052944301931201</v>
      </c>
      <c r="AC13" s="17">
        <v>0.19123128278302301</v>
      </c>
      <c r="AD13" s="17">
        <v>0.25684060910721501</v>
      </c>
      <c r="AE13" s="17"/>
      <c r="AF13" s="17">
        <v>0.24677006972624699</v>
      </c>
      <c r="AG13" s="17">
        <v>0.172369467784454</v>
      </c>
      <c r="AH13" s="17">
        <v>0.10977881423223899</v>
      </c>
      <c r="AI13" s="17"/>
      <c r="AJ13" s="17">
        <v>0.13912050702418199</v>
      </c>
      <c r="AK13" s="17">
        <v>8.4849900990046495E-2</v>
      </c>
      <c r="AL13" s="17">
        <v>0.172806109265941</v>
      </c>
      <c r="AM13" s="17"/>
      <c r="AN13" s="17">
        <v>0.149749236522732</v>
      </c>
      <c r="AO13" s="17">
        <v>0.151846611302345</v>
      </c>
      <c r="AP13" s="17">
        <v>0.25492008460705701</v>
      </c>
      <c r="AQ13" s="17">
        <v>5.85246867621214E-2</v>
      </c>
      <c r="AR13" s="17"/>
      <c r="AS13" s="17">
        <v>0.115556133987248</v>
      </c>
      <c r="AT13" s="17">
        <v>0.20228865225805501</v>
      </c>
    </row>
    <row r="14" spans="2:46" x14ac:dyDescent="0.5">
      <c r="B14" s="18" t="s">
        <v>92</v>
      </c>
      <c r="C14" s="17">
        <v>5.08111888589153E-2</v>
      </c>
      <c r="D14" s="17">
        <v>3.9189842132568202E-2</v>
      </c>
      <c r="E14" s="17">
        <v>6.1137419624963198E-2</v>
      </c>
      <c r="F14" s="17"/>
      <c r="G14" s="17">
        <v>4.1086291180923398E-2</v>
      </c>
      <c r="H14" s="17">
        <v>5.0426717710302903E-2</v>
      </c>
      <c r="I14" s="17">
        <v>7.3427781056333005E-2</v>
      </c>
      <c r="J14" s="17">
        <v>5.9383822937710301E-2</v>
      </c>
      <c r="K14" s="17">
        <v>3.9555930108542303E-2</v>
      </c>
      <c r="L14" s="17">
        <v>6.1161473569455303E-2</v>
      </c>
      <c r="M14" s="17">
        <v>3.7257217440333799E-2</v>
      </c>
      <c r="N14" s="17">
        <v>6.51247586277756E-2</v>
      </c>
      <c r="O14" s="17">
        <v>4.2861653604353997E-2</v>
      </c>
      <c r="P14" s="17">
        <v>5.1921622882004498E-2</v>
      </c>
      <c r="Q14" s="17">
        <v>5.4849719356084403E-2</v>
      </c>
      <c r="R14" s="17">
        <v>4.3184705299333499E-2</v>
      </c>
      <c r="S14" s="17"/>
      <c r="T14" s="17">
        <v>2.7348571333556199E-2</v>
      </c>
      <c r="U14" s="17">
        <v>5.9266707024565997E-2</v>
      </c>
      <c r="V14" s="17">
        <v>5.0764566676215601E-2</v>
      </c>
      <c r="W14" s="17">
        <v>6.7287817849613296E-2</v>
      </c>
      <c r="X14" s="17"/>
      <c r="Y14" s="17">
        <v>7.2534589750869294E-2</v>
      </c>
      <c r="Z14" s="17">
        <v>5.0785246083455297E-2</v>
      </c>
      <c r="AA14" s="17">
        <v>7.2698919289563305E-2</v>
      </c>
      <c r="AB14" s="17">
        <v>5.0058055355065398E-2</v>
      </c>
      <c r="AC14" s="17">
        <v>4.6751536671048498E-2</v>
      </c>
      <c r="AD14" s="17">
        <v>2.1892525862197001E-2</v>
      </c>
      <c r="AE14" s="17"/>
      <c r="AF14" s="17">
        <v>2.6318106840066999E-2</v>
      </c>
      <c r="AG14" s="17">
        <v>2.8035913026750001E-2</v>
      </c>
      <c r="AH14" s="17">
        <v>5.9322450866451402E-2</v>
      </c>
      <c r="AI14" s="17"/>
      <c r="AJ14" s="17">
        <v>3.8595859435136298E-2</v>
      </c>
      <c r="AK14" s="17">
        <v>5.88784453149672E-2</v>
      </c>
      <c r="AL14" s="17">
        <v>6.2079491250001902E-2</v>
      </c>
      <c r="AM14" s="17"/>
      <c r="AN14" s="17">
        <v>3.5464579459472997E-2</v>
      </c>
      <c r="AO14" s="17">
        <v>3.8647403806772E-2</v>
      </c>
      <c r="AP14" s="17">
        <v>2.4419447135220498E-2</v>
      </c>
      <c r="AQ14" s="17">
        <v>8.2572394086941503E-2</v>
      </c>
      <c r="AR14" s="17"/>
      <c r="AS14" s="17">
        <v>4.1236123962554702E-2</v>
      </c>
      <c r="AT14" s="17">
        <v>4.0443780998835797E-2</v>
      </c>
    </row>
    <row r="15" spans="2:46" x14ac:dyDescent="0.5">
      <c r="B15" s="18" t="s">
        <v>93</v>
      </c>
      <c r="C15" s="21">
        <v>0.33877226962024798</v>
      </c>
      <c r="D15" s="21">
        <v>0.31810908249352299</v>
      </c>
      <c r="E15" s="21">
        <v>0.35963686306829001</v>
      </c>
      <c r="F15" s="21"/>
      <c r="G15" s="21">
        <v>0.36158429197841502</v>
      </c>
      <c r="H15" s="21">
        <v>0.29682100103912401</v>
      </c>
      <c r="I15" s="21">
        <v>0.29117682768648701</v>
      </c>
      <c r="J15" s="21">
        <v>0.32575573997532098</v>
      </c>
      <c r="K15" s="21">
        <v>0.44583182935488003</v>
      </c>
      <c r="L15" s="21">
        <v>0.33862405278527602</v>
      </c>
      <c r="M15" s="21">
        <v>0.35251413670544002</v>
      </c>
      <c r="N15" s="21">
        <v>0.301317141110715</v>
      </c>
      <c r="O15" s="21">
        <v>0.34462470368355802</v>
      </c>
      <c r="P15" s="21">
        <v>0.31427636742864901</v>
      </c>
      <c r="Q15" s="21">
        <v>0.34267577573462099</v>
      </c>
      <c r="R15" s="21">
        <v>0.38980002185138102</v>
      </c>
      <c r="S15" s="21"/>
      <c r="T15" s="21">
        <v>0.30352600009832298</v>
      </c>
      <c r="U15" s="21">
        <v>0.27603891773721501</v>
      </c>
      <c r="V15" s="21">
        <v>0.39342688496198303</v>
      </c>
      <c r="W15" s="21">
        <v>0.397303321391763</v>
      </c>
      <c r="X15" s="21"/>
      <c r="Y15" s="21">
        <v>0.39985453334048598</v>
      </c>
      <c r="Z15" s="21">
        <v>0.43089288804145398</v>
      </c>
      <c r="AA15" s="21">
        <v>0.39911515982124102</v>
      </c>
      <c r="AB15" s="21">
        <v>0.32704023325725701</v>
      </c>
      <c r="AC15" s="21">
        <v>0.31190318300799202</v>
      </c>
      <c r="AD15" s="21">
        <v>0.20129902996047599</v>
      </c>
      <c r="AE15" s="21"/>
      <c r="AF15" s="21">
        <v>0.21514600258963401</v>
      </c>
      <c r="AG15" s="21">
        <v>0.31255499959891497</v>
      </c>
      <c r="AH15" s="21">
        <v>0.37618237772673202</v>
      </c>
      <c r="AI15" s="21"/>
      <c r="AJ15" s="21">
        <v>0.36300390887432199</v>
      </c>
      <c r="AK15" s="21">
        <v>0.40340853987220299</v>
      </c>
      <c r="AL15" s="21">
        <v>0.27795854702557099</v>
      </c>
      <c r="AM15" s="21"/>
      <c r="AN15" s="21">
        <v>0.33042561306630802</v>
      </c>
      <c r="AO15" s="21">
        <v>0.28359612009693802</v>
      </c>
      <c r="AP15" s="21">
        <v>0.271444609676814</v>
      </c>
      <c r="AQ15" s="21">
        <v>0.43054024748786002</v>
      </c>
      <c r="AR15" s="21"/>
      <c r="AS15" s="21">
        <v>0.42352077548174499</v>
      </c>
      <c r="AT15" s="21">
        <v>0.24839629620478201</v>
      </c>
    </row>
    <row r="16" spans="2:46" x14ac:dyDescent="0.5">
      <c r="B16" s="18" t="s">
        <v>94</v>
      </c>
      <c r="C16" s="21">
        <v>0.36889868905720902</v>
      </c>
      <c r="D16" s="21">
        <v>0.43228418207764402</v>
      </c>
      <c r="E16" s="21">
        <v>0.30724804692132901</v>
      </c>
      <c r="F16" s="21"/>
      <c r="G16" s="21">
        <v>0.33977438947917099</v>
      </c>
      <c r="H16" s="21">
        <v>0.408144277199738</v>
      </c>
      <c r="I16" s="21">
        <v>0.39027706748276902</v>
      </c>
      <c r="J16" s="21">
        <v>0.34594021481750697</v>
      </c>
      <c r="K16" s="21">
        <v>0.27567035490070002</v>
      </c>
      <c r="L16" s="21">
        <v>0.33046756141891598</v>
      </c>
      <c r="M16" s="21">
        <v>0.40009888633589202</v>
      </c>
      <c r="N16" s="21">
        <v>0.38998754666877999</v>
      </c>
      <c r="O16" s="21">
        <v>0.40412910258290602</v>
      </c>
      <c r="P16" s="21">
        <v>0.39573832807849801</v>
      </c>
      <c r="Q16" s="21">
        <v>0.37611142357599803</v>
      </c>
      <c r="R16" s="21">
        <v>0.345912203792896</v>
      </c>
      <c r="S16" s="21"/>
      <c r="T16" s="21">
        <v>0.44635967156283801</v>
      </c>
      <c r="U16" s="21">
        <v>0.42492144727069198</v>
      </c>
      <c r="V16" s="21">
        <v>0.31646630599186798</v>
      </c>
      <c r="W16" s="21">
        <v>0.27129214855257799</v>
      </c>
      <c r="X16" s="21"/>
      <c r="Y16" s="21">
        <v>0.21887057897283901</v>
      </c>
      <c r="Z16" s="21">
        <v>0.24806700300215501</v>
      </c>
      <c r="AA16" s="21">
        <v>0.29643739569675998</v>
      </c>
      <c r="AB16" s="21">
        <v>0.37792390633863099</v>
      </c>
      <c r="AC16" s="21">
        <v>0.44249347702459901</v>
      </c>
      <c r="AD16" s="21">
        <v>0.56967079719097502</v>
      </c>
      <c r="AE16" s="21"/>
      <c r="AF16" s="21">
        <v>0.55759094239245999</v>
      </c>
      <c r="AG16" s="21">
        <v>0.42558371642408899</v>
      </c>
      <c r="AH16" s="21">
        <v>0.31075671622642798</v>
      </c>
      <c r="AI16" s="21"/>
      <c r="AJ16" s="21">
        <v>0.35930069818617</v>
      </c>
      <c r="AK16" s="21">
        <v>0.269000720280478</v>
      </c>
      <c r="AL16" s="21">
        <v>0.42842185314481901</v>
      </c>
      <c r="AM16" s="21"/>
      <c r="AN16" s="21">
        <v>0.39441539473508502</v>
      </c>
      <c r="AO16" s="21">
        <v>0.41966000285266197</v>
      </c>
      <c r="AP16" s="21">
        <v>0.52261770294980203</v>
      </c>
      <c r="AQ16" s="21">
        <v>0.22156566398285599</v>
      </c>
      <c r="AR16" s="21"/>
      <c r="AS16" s="21">
        <v>0.30095264780059</v>
      </c>
      <c r="AT16" s="21">
        <v>0.43280502924106101</v>
      </c>
    </row>
    <row r="17" spans="2:46" x14ac:dyDescent="0.5">
      <c r="B17" s="18" t="s">
        <v>95</v>
      </c>
      <c r="C17" s="22">
        <v>-3.01264194369604E-2</v>
      </c>
      <c r="D17" s="22">
        <v>-0.114175099584121</v>
      </c>
      <c r="E17" s="22">
        <v>5.2388816146961101E-2</v>
      </c>
      <c r="F17" s="22"/>
      <c r="G17" s="22">
        <v>2.18099024992436E-2</v>
      </c>
      <c r="H17" s="22">
        <v>-0.11132327616061399</v>
      </c>
      <c r="I17" s="22">
        <v>-9.9100239796282796E-2</v>
      </c>
      <c r="J17" s="22">
        <v>-2.0184474842185399E-2</v>
      </c>
      <c r="K17" s="22">
        <v>0.17016147445418001</v>
      </c>
      <c r="L17" s="22">
        <v>8.1564913663594897E-3</v>
      </c>
      <c r="M17" s="22">
        <v>-4.7584749630451999E-2</v>
      </c>
      <c r="N17" s="22">
        <v>-8.8670405558065296E-2</v>
      </c>
      <c r="O17" s="22">
        <v>-5.9504398899347402E-2</v>
      </c>
      <c r="P17" s="22">
        <v>-8.14619606498488E-2</v>
      </c>
      <c r="Q17" s="22">
        <v>-3.3435647841376599E-2</v>
      </c>
      <c r="R17" s="22">
        <v>4.3887818058484698E-2</v>
      </c>
      <c r="S17" s="22"/>
      <c r="T17" s="22">
        <v>-0.14283367146451501</v>
      </c>
      <c r="U17" s="22">
        <v>-0.148882529533477</v>
      </c>
      <c r="V17" s="22">
        <v>7.6960578970114796E-2</v>
      </c>
      <c r="W17" s="22">
        <v>0.126011172839185</v>
      </c>
      <c r="X17" s="22"/>
      <c r="Y17" s="22">
        <v>0.180983954367647</v>
      </c>
      <c r="Z17" s="22">
        <v>0.182825885039299</v>
      </c>
      <c r="AA17" s="22">
        <v>0.102677764124481</v>
      </c>
      <c r="AB17" s="22">
        <v>-5.0883673081373898E-2</v>
      </c>
      <c r="AC17" s="22">
        <v>-0.13059029401660699</v>
      </c>
      <c r="AD17" s="22">
        <v>-0.36837176723049903</v>
      </c>
      <c r="AE17" s="22"/>
      <c r="AF17" s="22">
        <v>-0.34244493980282598</v>
      </c>
      <c r="AG17" s="22">
        <v>-0.113028716825174</v>
      </c>
      <c r="AH17" s="22">
        <v>6.5425661500303794E-2</v>
      </c>
      <c r="AI17" s="22"/>
      <c r="AJ17" s="22">
        <v>3.70321068815183E-3</v>
      </c>
      <c r="AK17" s="22">
        <v>0.13440781959172499</v>
      </c>
      <c r="AL17" s="22">
        <v>-0.15046330611924899</v>
      </c>
      <c r="AM17" s="22"/>
      <c r="AN17" s="22">
        <v>-6.3989781668777099E-2</v>
      </c>
      <c r="AO17" s="22">
        <v>-0.13606388275572401</v>
      </c>
      <c r="AP17" s="22">
        <v>-0.25117309327298798</v>
      </c>
      <c r="AQ17" s="22">
        <v>0.208974583505005</v>
      </c>
      <c r="AR17" s="22"/>
      <c r="AS17" s="22">
        <v>0.12256812768115501</v>
      </c>
      <c r="AT17" s="22">
        <v>-0.184408733036279</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28.7" x14ac:dyDescent="0.5">
      <c r="B9" s="18" t="s">
        <v>243</v>
      </c>
      <c r="C9" s="17">
        <v>0.344657339236416</v>
      </c>
      <c r="D9" s="17">
        <v>0.35303771062176398</v>
      </c>
      <c r="E9" s="17">
        <v>0.336584726883284</v>
      </c>
      <c r="F9" s="17"/>
      <c r="G9" s="17">
        <v>0.33985454409955201</v>
      </c>
      <c r="H9" s="17">
        <v>0.34110101837583701</v>
      </c>
      <c r="I9" s="17">
        <v>0.36629668774276503</v>
      </c>
      <c r="J9" s="17">
        <v>0.36049858468517698</v>
      </c>
      <c r="K9" s="17">
        <v>0.367490577936534</v>
      </c>
      <c r="L9" s="17">
        <v>0.31234036873099502</v>
      </c>
      <c r="M9" s="17">
        <v>0.33658846591286501</v>
      </c>
      <c r="N9" s="17">
        <v>0.36702560128515199</v>
      </c>
      <c r="O9" s="17">
        <v>0.35407100035944</v>
      </c>
      <c r="P9" s="17">
        <v>0.32432702624128201</v>
      </c>
      <c r="Q9" s="17">
        <v>0.35116475899782301</v>
      </c>
      <c r="R9" s="17">
        <v>0.32789954613620698</v>
      </c>
      <c r="S9" s="17"/>
      <c r="T9" s="17">
        <v>0.38319065394214602</v>
      </c>
      <c r="U9" s="17">
        <v>0.34139372462119599</v>
      </c>
      <c r="V9" s="17">
        <v>0.32774516467675002</v>
      </c>
      <c r="W9" s="17">
        <v>0.32504008189787098</v>
      </c>
      <c r="X9" s="17"/>
      <c r="Y9" s="17">
        <v>0.30478275121570497</v>
      </c>
      <c r="Z9" s="17">
        <v>0.368459298705481</v>
      </c>
      <c r="AA9" s="17">
        <v>0.3638835085771</v>
      </c>
      <c r="AB9" s="17">
        <v>0.35330936248001299</v>
      </c>
      <c r="AC9" s="17">
        <v>0.36374760424924601</v>
      </c>
      <c r="AD9" s="17">
        <v>0.31622072311410898</v>
      </c>
      <c r="AE9" s="17"/>
      <c r="AF9" s="17">
        <v>0.340834829795156</v>
      </c>
      <c r="AG9" s="17">
        <v>0.30764713549963402</v>
      </c>
      <c r="AH9" s="17">
        <v>0.34807793018318101</v>
      </c>
      <c r="AI9" s="17"/>
      <c r="AJ9" s="17">
        <v>0.381036419567924</v>
      </c>
      <c r="AK9" s="17">
        <v>0.30903750244404998</v>
      </c>
      <c r="AL9" s="17">
        <v>0.316628534347631</v>
      </c>
      <c r="AM9" s="17"/>
      <c r="AN9" s="17">
        <v>0.35725132266453802</v>
      </c>
      <c r="AO9" s="17">
        <v>0.34679270867420098</v>
      </c>
      <c r="AP9" s="17">
        <v>0.43421308172808498</v>
      </c>
      <c r="AQ9" s="17">
        <v>0.27831263611063001</v>
      </c>
      <c r="AR9" s="17"/>
      <c r="AS9" s="17">
        <v>0.41268317530637999</v>
      </c>
      <c r="AT9" s="17">
        <v>0.31123445642026798</v>
      </c>
    </row>
    <row r="10" spans="2:46" ht="43" x14ac:dyDescent="0.5">
      <c r="B10" s="18" t="s">
        <v>244</v>
      </c>
      <c r="C10" s="17">
        <v>0.39631545392294298</v>
      </c>
      <c r="D10" s="17">
        <v>0.40997756943943803</v>
      </c>
      <c r="E10" s="17">
        <v>0.38469434666797497</v>
      </c>
      <c r="F10" s="17"/>
      <c r="G10" s="17">
        <v>0.41069138208929201</v>
      </c>
      <c r="H10" s="17">
        <v>0.40425133162820498</v>
      </c>
      <c r="I10" s="17">
        <v>0.39642869734485098</v>
      </c>
      <c r="J10" s="17">
        <v>0.36099403806529701</v>
      </c>
      <c r="K10" s="17">
        <v>0.44314873758884898</v>
      </c>
      <c r="L10" s="17">
        <v>0.41487122244104102</v>
      </c>
      <c r="M10" s="17">
        <v>0.42255156931267301</v>
      </c>
      <c r="N10" s="17">
        <v>0.34686500939943798</v>
      </c>
      <c r="O10" s="17">
        <v>0.36736597184824299</v>
      </c>
      <c r="P10" s="17">
        <v>0.38050731035839103</v>
      </c>
      <c r="Q10" s="17">
        <v>0.41968944848832601</v>
      </c>
      <c r="R10" s="17">
        <v>0.34612509855544699</v>
      </c>
      <c r="S10" s="17"/>
      <c r="T10" s="17">
        <v>0.37633161862707298</v>
      </c>
      <c r="U10" s="17">
        <v>0.41079721931510499</v>
      </c>
      <c r="V10" s="17">
        <v>0.45022417963710598</v>
      </c>
      <c r="W10" s="17">
        <v>0.35669036703489099</v>
      </c>
      <c r="X10" s="17"/>
      <c r="Y10" s="17">
        <v>0.37888199497925301</v>
      </c>
      <c r="Z10" s="17">
        <v>0.39314743893351001</v>
      </c>
      <c r="AA10" s="17">
        <v>0.377707701675358</v>
      </c>
      <c r="AB10" s="17">
        <v>0.39875532566816702</v>
      </c>
      <c r="AC10" s="17">
        <v>0.39378604107619902</v>
      </c>
      <c r="AD10" s="17">
        <v>0.42536911926856202</v>
      </c>
      <c r="AE10" s="17"/>
      <c r="AF10" s="17">
        <v>0.40576424002419398</v>
      </c>
      <c r="AG10" s="17">
        <v>0.45434298890719299</v>
      </c>
      <c r="AH10" s="17">
        <v>0.389952536727937</v>
      </c>
      <c r="AI10" s="17"/>
      <c r="AJ10" s="17">
        <v>0.39815736638673699</v>
      </c>
      <c r="AK10" s="17">
        <v>0.39898507697397301</v>
      </c>
      <c r="AL10" s="17">
        <v>0.39276289540007397</v>
      </c>
      <c r="AM10" s="17"/>
      <c r="AN10" s="17">
        <v>0.40614892499937499</v>
      </c>
      <c r="AO10" s="17">
        <v>0.469048095039857</v>
      </c>
      <c r="AP10" s="17">
        <v>0.37861536334763501</v>
      </c>
      <c r="AQ10" s="17">
        <v>0.38271392894391498</v>
      </c>
      <c r="AR10" s="17"/>
      <c r="AS10" s="17">
        <v>0.380195220363445</v>
      </c>
      <c r="AT10" s="17">
        <v>0.37199859851399902</v>
      </c>
    </row>
    <row r="11" spans="2:46" ht="28.7" x14ac:dyDescent="0.5">
      <c r="B11" s="18" t="s">
        <v>245</v>
      </c>
      <c r="C11" s="17">
        <v>0.13292823990411901</v>
      </c>
      <c r="D11" s="17">
        <v>0.133613538195135</v>
      </c>
      <c r="E11" s="17">
        <v>0.13242177606075001</v>
      </c>
      <c r="F11" s="17"/>
      <c r="G11" s="17">
        <v>0.132498162329547</v>
      </c>
      <c r="H11" s="17">
        <v>0.140873466551554</v>
      </c>
      <c r="I11" s="17">
        <v>0.12209673843853699</v>
      </c>
      <c r="J11" s="17">
        <v>0.166352836560513</v>
      </c>
      <c r="K11" s="17">
        <v>8.6431301354023493E-2</v>
      </c>
      <c r="L11" s="17">
        <v>0.14124329544002201</v>
      </c>
      <c r="M11" s="17">
        <v>0.11721192834420401</v>
      </c>
      <c r="N11" s="17">
        <v>0.122612272447518</v>
      </c>
      <c r="O11" s="17">
        <v>0.176278270303526</v>
      </c>
      <c r="P11" s="17">
        <v>0.13496648850870699</v>
      </c>
      <c r="Q11" s="17">
        <v>5.35794447583154E-2</v>
      </c>
      <c r="R11" s="17">
        <v>0.13571616767715</v>
      </c>
      <c r="S11" s="17"/>
      <c r="T11" s="17">
        <v>0.148370684938195</v>
      </c>
      <c r="U11" s="17">
        <v>0.11870177221115299</v>
      </c>
      <c r="V11" s="17">
        <v>0.119011656105285</v>
      </c>
      <c r="W11" s="17">
        <v>0.14382330358783599</v>
      </c>
      <c r="X11" s="17"/>
      <c r="Y11" s="17">
        <v>0.17611779640443101</v>
      </c>
      <c r="Z11" s="17">
        <v>0.12667103053831799</v>
      </c>
      <c r="AA11" s="17">
        <v>0.121334482111153</v>
      </c>
      <c r="AB11" s="17">
        <v>0.11550153074253799</v>
      </c>
      <c r="AC11" s="17">
        <v>0.11895439649914601</v>
      </c>
      <c r="AD11" s="17">
        <v>0.14230169984222499</v>
      </c>
      <c r="AE11" s="17"/>
      <c r="AF11" s="17">
        <v>0.12995234951364301</v>
      </c>
      <c r="AG11" s="17">
        <v>0.13948102504273799</v>
      </c>
      <c r="AH11" s="17">
        <v>0.133379492985647</v>
      </c>
      <c r="AI11" s="17"/>
      <c r="AJ11" s="17">
        <v>0.126174539279025</v>
      </c>
      <c r="AK11" s="17">
        <v>0.15402201681107699</v>
      </c>
      <c r="AL11" s="17">
        <v>0.13122504384801301</v>
      </c>
      <c r="AM11" s="17"/>
      <c r="AN11" s="17">
        <v>0.124732262801691</v>
      </c>
      <c r="AO11" s="17">
        <v>0.12250811233462899</v>
      </c>
      <c r="AP11" s="17">
        <v>0.12514165484422499</v>
      </c>
      <c r="AQ11" s="17">
        <v>0.15497869959656599</v>
      </c>
      <c r="AR11" s="17"/>
      <c r="AS11" s="17">
        <v>0.12778856719705201</v>
      </c>
      <c r="AT11" s="17">
        <v>0.18888882743178201</v>
      </c>
    </row>
    <row r="12" spans="2:46" x14ac:dyDescent="0.5">
      <c r="B12" s="18" t="s">
        <v>73</v>
      </c>
      <c r="C12" s="19">
        <v>0.12609896693652201</v>
      </c>
      <c r="D12" s="19">
        <v>0.103371181743663</v>
      </c>
      <c r="E12" s="19">
        <v>0.14629915038799099</v>
      </c>
      <c r="F12" s="19"/>
      <c r="G12" s="19">
        <v>0.116955911481608</v>
      </c>
      <c r="H12" s="19">
        <v>0.113774183444404</v>
      </c>
      <c r="I12" s="19">
        <v>0.115177876473847</v>
      </c>
      <c r="J12" s="19">
        <v>0.112154540689013</v>
      </c>
      <c r="K12" s="19">
        <v>0.10292938312059401</v>
      </c>
      <c r="L12" s="19">
        <v>0.131545113387942</v>
      </c>
      <c r="M12" s="19">
        <v>0.123648036430259</v>
      </c>
      <c r="N12" s="19">
        <v>0.16349711686789201</v>
      </c>
      <c r="O12" s="19">
        <v>0.102284757488792</v>
      </c>
      <c r="P12" s="19">
        <v>0.16019917489162</v>
      </c>
      <c r="Q12" s="19">
        <v>0.17556634775553601</v>
      </c>
      <c r="R12" s="19">
        <v>0.19025918763119701</v>
      </c>
      <c r="S12" s="19"/>
      <c r="T12" s="19">
        <v>9.2107042492586E-2</v>
      </c>
      <c r="U12" s="19">
        <v>0.129107283852546</v>
      </c>
      <c r="V12" s="19">
        <v>0.103018999580859</v>
      </c>
      <c r="W12" s="19">
        <v>0.17444624747940099</v>
      </c>
      <c r="X12" s="19"/>
      <c r="Y12" s="19">
        <v>0.14021745740061101</v>
      </c>
      <c r="Z12" s="19">
        <v>0.111722231822692</v>
      </c>
      <c r="AA12" s="19">
        <v>0.137074307636389</v>
      </c>
      <c r="AB12" s="19">
        <v>0.132433781109282</v>
      </c>
      <c r="AC12" s="19">
        <v>0.123511958175408</v>
      </c>
      <c r="AD12" s="19">
        <v>0.11610845777510299</v>
      </c>
      <c r="AE12" s="19"/>
      <c r="AF12" s="19">
        <v>0.12344858066700699</v>
      </c>
      <c r="AG12" s="19">
        <v>9.8528850550434893E-2</v>
      </c>
      <c r="AH12" s="19">
        <v>0.12859004010323499</v>
      </c>
      <c r="AI12" s="19"/>
      <c r="AJ12" s="19">
        <v>9.4631674766314303E-2</v>
      </c>
      <c r="AK12" s="19">
        <v>0.13795540377089999</v>
      </c>
      <c r="AL12" s="19">
        <v>0.15938352640428199</v>
      </c>
      <c r="AM12" s="19"/>
      <c r="AN12" s="19">
        <v>0.111867489534396</v>
      </c>
      <c r="AO12" s="19">
        <v>6.1651083951312802E-2</v>
      </c>
      <c r="AP12" s="19">
        <v>6.2029900080054802E-2</v>
      </c>
      <c r="AQ12" s="19">
        <v>0.18399473534888899</v>
      </c>
      <c r="AR12" s="19"/>
      <c r="AS12" s="19">
        <v>7.9333037133122702E-2</v>
      </c>
      <c r="AT12" s="19">
        <v>0.12787811763395099</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28.7" x14ac:dyDescent="0.5">
      <c r="B9" s="18" t="s">
        <v>247</v>
      </c>
      <c r="C9" s="17">
        <v>0.115865655418128</v>
      </c>
      <c r="D9" s="17">
        <v>0.110478004504395</v>
      </c>
      <c r="E9" s="17">
        <v>0.121800797069388</v>
      </c>
      <c r="F9" s="17"/>
      <c r="G9" s="17">
        <v>0.12573399109862299</v>
      </c>
      <c r="H9" s="17">
        <v>0.116486344614513</v>
      </c>
      <c r="I9" s="17">
        <v>0.104746477707114</v>
      </c>
      <c r="J9" s="17">
        <v>0.11194133638904299</v>
      </c>
      <c r="K9" s="17">
        <v>0.16787628548308001</v>
      </c>
      <c r="L9" s="17">
        <v>9.9008753273660599E-2</v>
      </c>
      <c r="M9" s="17">
        <v>0.132026481950451</v>
      </c>
      <c r="N9" s="17">
        <v>0.12114322558773</v>
      </c>
      <c r="O9" s="17">
        <v>9.3699872762311398E-2</v>
      </c>
      <c r="P9" s="17">
        <v>7.1210708741404297E-2</v>
      </c>
      <c r="Q9" s="17">
        <v>0.180574834446323</v>
      </c>
      <c r="R9" s="17">
        <v>9.4587350507541607E-2</v>
      </c>
      <c r="S9" s="17"/>
      <c r="T9" s="17">
        <v>8.5281467040237896E-2</v>
      </c>
      <c r="U9" s="17">
        <v>8.8105810673699103E-2</v>
      </c>
      <c r="V9" s="17">
        <v>0.13089265724923099</v>
      </c>
      <c r="W9" s="17">
        <v>0.16001315907899499</v>
      </c>
      <c r="X9" s="17"/>
      <c r="Y9" s="17">
        <v>0.13902536157411699</v>
      </c>
      <c r="Z9" s="17">
        <v>0.15153810238024701</v>
      </c>
      <c r="AA9" s="17">
        <v>0.18019775066928401</v>
      </c>
      <c r="AB9" s="17">
        <v>9.8191539095506805E-2</v>
      </c>
      <c r="AC9" s="17">
        <v>8.7356795019091604E-2</v>
      </c>
      <c r="AD9" s="17">
        <v>5.2376095432531598E-2</v>
      </c>
      <c r="AE9" s="17"/>
      <c r="AF9" s="17">
        <v>6.0358272442714002E-2</v>
      </c>
      <c r="AG9" s="17">
        <v>8.0183124142715598E-2</v>
      </c>
      <c r="AH9" s="17">
        <v>0.13415792132704599</v>
      </c>
      <c r="AI9" s="17"/>
      <c r="AJ9" s="17">
        <v>0.12940760604130999</v>
      </c>
      <c r="AK9" s="17">
        <v>0.139268444328569</v>
      </c>
      <c r="AL9" s="17">
        <v>8.7946165985959002E-2</v>
      </c>
      <c r="AM9" s="17"/>
      <c r="AN9" s="17">
        <v>0.111558680403951</v>
      </c>
      <c r="AO9" s="17">
        <v>8.2415857062254294E-2</v>
      </c>
      <c r="AP9" s="17">
        <v>7.86345149360132E-2</v>
      </c>
      <c r="AQ9" s="17">
        <v>0.16114993601668401</v>
      </c>
      <c r="AR9" s="17"/>
      <c r="AS9" s="17">
        <v>7.9478517977372598E-2</v>
      </c>
      <c r="AT9" s="17">
        <v>9.5646228584490206E-2</v>
      </c>
    </row>
    <row r="10" spans="2:46" ht="43" x14ac:dyDescent="0.5">
      <c r="B10" s="18" t="s">
        <v>248</v>
      </c>
      <c r="C10" s="17">
        <v>0.41159094607707603</v>
      </c>
      <c r="D10" s="17">
        <v>0.41846069252247697</v>
      </c>
      <c r="E10" s="17">
        <v>0.40538837946869299</v>
      </c>
      <c r="F10" s="17"/>
      <c r="G10" s="17">
        <v>0.43652500508370701</v>
      </c>
      <c r="H10" s="17">
        <v>0.40130073106470499</v>
      </c>
      <c r="I10" s="17">
        <v>0.43896651128765002</v>
      </c>
      <c r="J10" s="17">
        <v>0.46812080760156199</v>
      </c>
      <c r="K10" s="17">
        <v>0.38063783441840299</v>
      </c>
      <c r="L10" s="17">
        <v>0.38227987174898098</v>
      </c>
      <c r="M10" s="17">
        <v>0.39005882115440199</v>
      </c>
      <c r="N10" s="17">
        <v>0.40395257883503599</v>
      </c>
      <c r="O10" s="17">
        <v>0.43140559717694899</v>
      </c>
      <c r="P10" s="17">
        <v>0.404500552656338</v>
      </c>
      <c r="Q10" s="17">
        <v>0.36011132359499198</v>
      </c>
      <c r="R10" s="17">
        <v>0.35936627866767201</v>
      </c>
      <c r="S10" s="17"/>
      <c r="T10" s="17">
        <v>0.41011891153415497</v>
      </c>
      <c r="U10" s="17">
        <v>0.44324064073706099</v>
      </c>
      <c r="V10" s="17">
        <v>0.37810434977788698</v>
      </c>
      <c r="W10" s="17">
        <v>0.41254210634105298</v>
      </c>
      <c r="X10" s="17"/>
      <c r="Y10" s="17">
        <v>0.35074610528290301</v>
      </c>
      <c r="Z10" s="17">
        <v>0.43539368389835198</v>
      </c>
      <c r="AA10" s="17">
        <v>0.40905627598920102</v>
      </c>
      <c r="AB10" s="17">
        <v>0.442539304355895</v>
      </c>
      <c r="AC10" s="17">
        <v>0.398379253969807</v>
      </c>
      <c r="AD10" s="17">
        <v>0.41838993488182302</v>
      </c>
      <c r="AE10" s="17"/>
      <c r="AF10" s="17">
        <v>0.408616588860927</v>
      </c>
      <c r="AG10" s="17">
        <v>0.376866339991692</v>
      </c>
      <c r="AH10" s="17">
        <v>0.414623190939857</v>
      </c>
      <c r="AI10" s="17"/>
      <c r="AJ10" s="17">
        <v>0.42214837452832998</v>
      </c>
      <c r="AK10" s="17">
        <v>0.40762965303056098</v>
      </c>
      <c r="AL10" s="17">
        <v>0.40041589894392599</v>
      </c>
      <c r="AM10" s="17"/>
      <c r="AN10" s="17">
        <v>0.42362972656153502</v>
      </c>
      <c r="AO10" s="17">
        <v>0.49887968811780598</v>
      </c>
      <c r="AP10" s="17">
        <v>0.37503702202404399</v>
      </c>
      <c r="AQ10" s="17">
        <v>0.40227745258200298</v>
      </c>
      <c r="AR10" s="17"/>
      <c r="AS10" s="17">
        <v>0.49753401928970198</v>
      </c>
      <c r="AT10" s="17">
        <v>0.40222273992944302</v>
      </c>
    </row>
    <row r="11" spans="2:46" ht="43" x14ac:dyDescent="0.5">
      <c r="B11" s="18" t="s">
        <v>249</v>
      </c>
      <c r="C11" s="17">
        <v>0.30724775105528002</v>
      </c>
      <c r="D11" s="17">
        <v>0.29923327872275302</v>
      </c>
      <c r="E11" s="17">
        <v>0.31418674082504999</v>
      </c>
      <c r="F11" s="17"/>
      <c r="G11" s="17">
        <v>0.25480393436826398</v>
      </c>
      <c r="H11" s="17">
        <v>0.33518060402903099</v>
      </c>
      <c r="I11" s="17">
        <v>0.28750075717680701</v>
      </c>
      <c r="J11" s="17">
        <v>0.26279361399222301</v>
      </c>
      <c r="K11" s="17">
        <v>0.30500886885928002</v>
      </c>
      <c r="L11" s="17">
        <v>0.320238605573966</v>
      </c>
      <c r="M11" s="17">
        <v>0.30416275560700901</v>
      </c>
      <c r="N11" s="17">
        <v>0.35333190254332503</v>
      </c>
      <c r="O11" s="17">
        <v>0.32391744815750001</v>
      </c>
      <c r="P11" s="17">
        <v>0.355062754323898</v>
      </c>
      <c r="Q11" s="17">
        <v>0.28259816682481798</v>
      </c>
      <c r="R11" s="17">
        <v>0.36653509035319998</v>
      </c>
      <c r="S11" s="17"/>
      <c r="T11" s="17">
        <v>0.32236336867661303</v>
      </c>
      <c r="U11" s="17">
        <v>0.30414532017618501</v>
      </c>
      <c r="V11" s="17">
        <v>0.33667075627971399</v>
      </c>
      <c r="W11" s="17">
        <v>0.27022685180028</v>
      </c>
      <c r="X11" s="17"/>
      <c r="Y11" s="17">
        <v>0.31788776147106501</v>
      </c>
      <c r="Z11" s="17">
        <v>0.277918942057301</v>
      </c>
      <c r="AA11" s="17">
        <v>0.258366294637911</v>
      </c>
      <c r="AB11" s="17">
        <v>0.30666946319379201</v>
      </c>
      <c r="AC11" s="17">
        <v>0.34725257222693601</v>
      </c>
      <c r="AD11" s="17">
        <v>0.337607170478187</v>
      </c>
      <c r="AE11" s="17"/>
      <c r="AF11" s="17">
        <v>0.34773275959926597</v>
      </c>
      <c r="AG11" s="17">
        <v>0.362211345909006</v>
      </c>
      <c r="AH11" s="17">
        <v>0.29209630530851299</v>
      </c>
      <c r="AI11" s="17"/>
      <c r="AJ11" s="17">
        <v>0.30633927969570901</v>
      </c>
      <c r="AK11" s="17">
        <v>0.29883626706593303</v>
      </c>
      <c r="AL11" s="17">
        <v>0.31238377969462999</v>
      </c>
      <c r="AM11" s="17"/>
      <c r="AN11" s="17">
        <v>0.31372318661570803</v>
      </c>
      <c r="AO11" s="17">
        <v>0.28825310920168901</v>
      </c>
      <c r="AP11" s="17">
        <v>0.36245264955740403</v>
      </c>
      <c r="AQ11" s="17">
        <v>0.27471190055564898</v>
      </c>
      <c r="AR11" s="17"/>
      <c r="AS11" s="17">
        <v>0.28584005943365698</v>
      </c>
      <c r="AT11" s="17">
        <v>0.26981154843897698</v>
      </c>
    </row>
    <row r="12" spans="2:46" ht="57.35" x14ac:dyDescent="0.5">
      <c r="B12" s="18" t="s">
        <v>250</v>
      </c>
      <c r="C12" s="17">
        <v>0.116861468592388</v>
      </c>
      <c r="D12" s="17">
        <v>0.124930261895459</v>
      </c>
      <c r="E12" s="17">
        <v>0.109041475807667</v>
      </c>
      <c r="F12" s="17"/>
      <c r="G12" s="17">
        <v>0.13228564303822801</v>
      </c>
      <c r="H12" s="17">
        <v>9.9010208200040598E-2</v>
      </c>
      <c r="I12" s="17">
        <v>0.123386397334329</v>
      </c>
      <c r="J12" s="17">
        <v>0.112999652938891</v>
      </c>
      <c r="K12" s="17">
        <v>6.0681075080192597E-2</v>
      </c>
      <c r="L12" s="17">
        <v>0.15258986390573701</v>
      </c>
      <c r="M12" s="17">
        <v>0.133304975380034</v>
      </c>
      <c r="N12" s="17">
        <v>8.0501567850412306E-2</v>
      </c>
      <c r="O12" s="17">
        <v>0.115179542126801</v>
      </c>
      <c r="P12" s="17">
        <v>0.12360031323623399</v>
      </c>
      <c r="Q12" s="17">
        <v>0.119843130952323</v>
      </c>
      <c r="R12" s="17">
        <v>0.126347043059757</v>
      </c>
      <c r="S12" s="17"/>
      <c r="T12" s="17">
        <v>0.15922680751263099</v>
      </c>
      <c r="U12" s="17">
        <v>0.11304332806914399</v>
      </c>
      <c r="V12" s="17">
        <v>0.101118302719091</v>
      </c>
      <c r="W12" s="17">
        <v>8.7608770749883602E-2</v>
      </c>
      <c r="X12" s="17"/>
      <c r="Y12" s="17">
        <v>0.106391954111346</v>
      </c>
      <c r="Z12" s="17">
        <v>8.1854104304487099E-2</v>
      </c>
      <c r="AA12" s="17">
        <v>8.98244640578168E-2</v>
      </c>
      <c r="AB12" s="17">
        <v>0.102339705756748</v>
      </c>
      <c r="AC12" s="17">
        <v>0.13900596359029699</v>
      </c>
      <c r="AD12" s="17">
        <v>0.17138329659356999</v>
      </c>
      <c r="AE12" s="17"/>
      <c r="AF12" s="17">
        <v>0.163372344056566</v>
      </c>
      <c r="AG12" s="17">
        <v>0.16007983396973199</v>
      </c>
      <c r="AH12" s="17">
        <v>0.10070100632725699</v>
      </c>
      <c r="AI12" s="17"/>
      <c r="AJ12" s="17">
        <v>9.7597471925740295E-2</v>
      </c>
      <c r="AK12" s="17">
        <v>0.110438764728423</v>
      </c>
      <c r="AL12" s="17">
        <v>0.14376314639943399</v>
      </c>
      <c r="AM12" s="17"/>
      <c r="AN12" s="17">
        <v>0.116361743304511</v>
      </c>
      <c r="AO12" s="17">
        <v>0.11900269239261201</v>
      </c>
      <c r="AP12" s="17">
        <v>0.16588524809545599</v>
      </c>
      <c r="AQ12" s="17">
        <v>7.8229760259218697E-2</v>
      </c>
      <c r="AR12" s="17"/>
      <c r="AS12" s="17">
        <v>0.123670573120475</v>
      </c>
      <c r="AT12" s="17">
        <v>0.18377846813204199</v>
      </c>
    </row>
    <row r="13" spans="2:46" x14ac:dyDescent="0.5">
      <c r="B13" s="18" t="s">
        <v>73</v>
      </c>
      <c r="C13" s="19">
        <v>4.8434178857127301E-2</v>
      </c>
      <c r="D13" s="19">
        <v>4.6897762354916203E-2</v>
      </c>
      <c r="E13" s="19">
        <v>4.9582606829201098E-2</v>
      </c>
      <c r="F13" s="19"/>
      <c r="G13" s="19">
        <v>5.0651426411178001E-2</v>
      </c>
      <c r="H13" s="19">
        <v>4.8022112091709999E-2</v>
      </c>
      <c r="I13" s="19">
        <v>4.5399856494099798E-2</v>
      </c>
      <c r="J13" s="19">
        <v>4.4144589078280103E-2</v>
      </c>
      <c r="K13" s="19">
        <v>8.5795936159043407E-2</v>
      </c>
      <c r="L13" s="19">
        <v>4.5882905497655301E-2</v>
      </c>
      <c r="M13" s="19">
        <v>4.04469659081041E-2</v>
      </c>
      <c r="N13" s="19">
        <v>4.1070725183496901E-2</v>
      </c>
      <c r="O13" s="19">
        <v>3.5797539776438903E-2</v>
      </c>
      <c r="P13" s="19">
        <v>4.5625671042125698E-2</v>
      </c>
      <c r="Q13" s="19">
        <v>5.68725441815442E-2</v>
      </c>
      <c r="R13" s="19">
        <v>5.31642374118289E-2</v>
      </c>
      <c r="S13" s="19"/>
      <c r="T13" s="19">
        <v>2.3009445236363401E-2</v>
      </c>
      <c r="U13" s="19">
        <v>5.1464900343910699E-2</v>
      </c>
      <c r="V13" s="19">
        <v>5.3213933974076297E-2</v>
      </c>
      <c r="W13" s="19">
        <v>6.9609112029787895E-2</v>
      </c>
      <c r="X13" s="19"/>
      <c r="Y13" s="19">
        <v>8.5948817560568797E-2</v>
      </c>
      <c r="Z13" s="19">
        <v>5.3295167359613198E-2</v>
      </c>
      <c r="AA13" s="19">
        <v>6.2555214645787602E-2</v>
      </c>
      <c r="AB13" s="19">
        <v>5.0259987598058997E-2</v>
      </c>
      <c r="AC13" s="19">
        <v>2.8005415193868101E-2</v>
      </c>
      <c r="AD13" s="19">
        <v>2.0243502613888999E-2</v>
      </c>
      <c r="AE13" s="19"/>
      <c r="AF13" s="19">
        <v>1.9920035040527601E-2</v>
      </c>
      <c r="AG13" s="19">
        <v>2.0659355986853801E-2</v>
      </c>
      <c r="AH13" s="19">
        <v>5.8421576097325997E-2</v>
      </c>
      <c r="AI13" s="19"/>
      <c r="AJ13" s="19">
        <v>4.4507267808910803E-2</v>
      </c>
      <c r="AK13" s="19">
        <v>4.3826870846513301E-2</v>
      </c>
      <c r="AL13" s="19">
        <v>5.54910089760507E-2</v>
      </c>
      <c r="AM13" s="19"/>
      <c r="AN13" s="19">
        <v>3.4726663114295099E-2</v>
      </c>
      <c r="AO13" s="19">
        <v>1.1448653225637701E-2</v>
      </c>
      <c r="AP13" s="19">
        <v>1.7990565387082401E-2</v>
      </c>
      <c r="AQ13" s="19">
        <v>8.3630950586444694E-2</v>
      </c>
      <c r="AR13" s="19"/>
      <c r="AS13" s="19">
        <v>1.34768301787927E-2</v>
      </c>
      <c r="AT13" s="19">
        <v>4.8541014915047198E-2</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H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8" width="20.703125" customWidth="1"/>
  </cols>
  <sheetData>
    <row r="2" spans="2:8" ht="39.950000000000003" customHeight="1" x14ac:dyDescent="0.5">
      <c r="D2" s="30" t="s">
        <v>259</v>
      </c>
      <c r="E2" s="26"/>
      <c r="F2" s="26"/>
      <c r="G2" s="26"/>
      <c r="H2" s="26"/>
    </row>
    <row r="6" spans="2:8" ht="50.1" customHeight="1" x14ac:dyDescent="0.5">
      <c r="B6" s="20" t="s">
        <v>14</v>
      </c>
      <c r="C6" s="20" t="s">
        <v>252</v>
      </c>
      <c r="D6" s="20" t="s">
        <v>253</v>
      </c>
      <c r="E6" s="20" t="s">
        <v>254</v>
      </c>
      <c r="F6" s="20" t="s">
        <v>255</v>
      </c>
      <c r="G6" s="20" t="s">
        <v>256</v>
      </c>
    </row>
    <row r="7" spans="2:8" ht="57.35" x14ac:dyDescent="0.5">
      <c r="B7" s="18" t="s">
        <v>257</v>
      </c>
      <c r="C7" s="17">
        <v>0.80270925723133602</v>
      </c>
      <c r="D7" s="17">
        <v>0.64433631211196696</v>
      </c>
      <c r="E7" s="17">
        <v>0.83678981501911098</v>
      </c>
      <c r="F7" s="17">
        <v>0.82105266226375195</v>
      </c>
      <c r="G7" s="17">
        <v>0.63345160091702901</v>
      </c>
    </row>
    <row r="8" spans="2:8" ht="71.7" x14ac:dyDescent="0.5">
      <c r="B8" s="18" t="s">
        <v>258</v>
      </c>
      <c r="C8" s="17">
        <v>0.112922958679653</v>
      </c>
      <c r="D8" s="17">
        <v>0.241456502896057</v>
      </c>
      <c r="E8" s="17">
        <v>9.88661371800542E-2</v>
      </c>
      <c r="F8" s="17">
        <v>0.104678831226483</v>
      </c>
      <c r="G8" s="17">
        <v>0.26209540236284101</v>
      </c>
    </row>
    <row r="9" spans="2:8" x14ac:dyDescent="0.5">
      <c r="B9" s="18" t="s">
        <v>73</v>
      </c>
      <c r="C9" s="17">
        <v>8.4367784089011397E-2</v>
      </c>
      <c r="D9" s="17">
        <v>0.114207184991977</v>
      </c>
      <c r="E9" s="17">
        <v>6.4344047800835205E-2</v>
      </c>
      <c r="F9" s="17">
        <v>7.4268506509765103E-2</v>
      </c>
      <c r="G9" s="17">
        <v>0.10445299672013</v>
      </c>
    </row>
    <row r="10" spans="2:8" x14ac:dyDescent="0.5">
      <c r="B10" s="16"/>
      <c r="C10" s="16"/>
      <c r="D10" s="16"/>
      <c r="E10" s="16"/>
      <c r="F10" s="16"/>
      <c r="G10" s="16"/>
    </row>
    <row r="11" spans="2:8" x14ac:dyDescent="0.5">
      <c r="B11" t="s">
        <v>65</v>
      </c>
    </row>
    <row r="12" spans="2:8" x14ac:dyDescent="0.5">
      <c r="B12" t="s">
        <v>66</v>
      </c>
    </row>
    <row r="16" spans="2:8" x14ac:dyDescent="0.5">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T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57.35" x14ac:dyDescent="0.5">
      <c r="B9" s="18" t="s">
        <v>257</v>
      </c>
      <c r="C9" s="17">
        <v>0.80270925723133602</v>
      </c>
      <c r="D9" s="17">
        <v>0.76942420144689005</v>
      </c>
      <c r="E9" s="17">
        <v>0.83461353537420102</v>
      </c>
      <c r="F9" s="17"/>
      <c r="G9" s="17">
        <v>0.81799941566523005</v>
      </c>
      <c r="H9" s="17">
        <v>0.81459570712990104</v>
      </c>
      <c r="I9" s="17">
        <v>0.79609250181939695</v>
      </c>
      <c r="J9" s="17">
        <v>0.76734193368782799</v>
      </c>
      <c r="K9" s="17">
        <v>0.77083012090109204</v>
      </c>
      <c r="L9" s="17">
        <v>0.79977050783535597</v>
      </c>
      <c r="M9" s="17">
        <v>0.81448393211121495</v>
      </c>
      <c r="N9" s="17">
        <v>0.78968816959667398</v>
      </c>
      <c r="O9" s="17">
        <v>0.80977132286847497</v>
      </c>
      <c r="P9" s="17">
        <v>0.78379643735083604</v>
      </c>
      <c r="Q9" s="17">
        <v>0.85181482286515298</v>
      </c>
      <c r="R9" s="17">
        <v>0.82153785739252105</v>
      </c>
      <c r="S9" s="17"/>
      <c r="T9" s="17">
        <v>0.80712751329822396</v>
      </c>
      <c r="U9" s="17">
        <v>0.81257090317076897</v>
      </c>
      <c r="V9" s="17">
        <v>0.79392698488538205</v>
      </c>
      <c r="W9" s="17">
        <v>0.79644263535120496</v>
      </c>
      <c r="X9" s="17"/>
      <c r="Y9" s="17">
        <v>0.768038932260936</v>
      </c>
      <c r="Z9" s="17">
        <v>0.79943351902398996</v>
      </c>
      <c r="AA9" s="17">
        <v>0.82225163345068197</v>
      </c>
      <c r="AB9" s="17">
        <v>0.81490772697424196</v>
      </c>
      <c r="AC9" s="17">
        <v>0.821524087447558</v>
      </c>
      <c r="AD9" s="17">
        <v>0.78998040339890896</v>
      </c>
      <c r="AE9" s="17"/>
      <c r="AF9" s="17">
        <v>0.79073845442789903</v>
      </c>
      <c r="AG9" s="17">
        <v>0.79031243084136504</v>
      </c>
      <c r="AH9" s="17">
        <v>0.80694821841095798</v>
      </c>
      <c r="AI9" s="17"/>
      <c r="AJ9" s="17">
        <v>0.81504310430286397</v>
      </c>
      <c r="AK9" s="17">
        <v>0.79871340095018595</v>
      </c>
      <c r="AL9" s="17">
        <v>0.78935245144599797</v>
      </c>
      <c r="AM9" s="17"/>
      <c r="AN9" s="17">
        <v>0.82692990759659202</v>
      </c>
      <c r="AO9" s="17">
        <v>0.77511000488172599</v>
      </c>
      <c r="AP9" s="17">
        <v>0.79673496048020198</v>
      </c>
      <c r="AQ9" s="17">
        <v>0.790283737057066</v>
      </c>
      <c r="AR9" s="17"/>
      <c r="AS9" s="17">
        <v>0.83327540760755503</v>
      </c>
      <c r="AT9" s="17">
        <v>0.79349656098261401</v>
      </c>
    </row>
    <row r="10" spans="2:46" ht="71.7" x14ac:dyDescent="0.5">
      <c r="B10" s="18" t="s">
        <v>258</v>
      </c>
      <c r="C10" s="17">
        <v>0.112922958679653</v>
      </c>
      <c r="D10" s="17">
        <v>0.14909682552959899</v>
      </c>
      <c r="E10" s="17">
        <v>7.8339935263906202E-2</v>
      </c>
      <c r="F10" s="17"/>
      <c r="G10" s="17">
        <v>0.106498370258561</v>
      </c>
      <c r="H10" s="17">
        <v>0.104560541687874</v>
      </c>
      <c r="I10" s="17">
        <v>0.12624283370554101</v>
      </c>
      <c r="J10" s="17">
        <v>0.15203221173212</v>
      </c>
      <c r="K10" s="17">
        <v>0.13574893630197701</v>
      </c>
      <c r="L10" s="17">
        <v>0.11434741809080801</v>
      </c>
      <c r="M10" s="17">
        <v>0.123745819672354</v>
      </c>
      <c r="N10" s="17">
        <v>8.9563891481839603E-2</v>
      </c>
      <c r="O10" s="17">
        <v>0.109811846470903</v>
      </c>
      <c r="P10" s="17">
        <v>8.4382299497716501E-2</v>
      </c>
      <c r="Q10" s="17">
        <v>9.1067176302946806E-2</v>
      </c>
      <c r="R10" s="17">
        <v>0.104741172345572</v>
      </c>
      <c r="S10" s="17"/>
      <c r="T10" s="17">
        <v>0.13213197849661201</v>
      </c>
      <c r="U10" s="17">
        <v>9.7994613488554899E-2</v>
      </c>
      <c r="V10" s="17">
        <v>0.122180788704606</v>
      </c>
      <c r="W10" s="17">
        <v>9.9399049835808995E-2</v>
      </c>
      <c r="X10" s="17"/>
      <c r="Y10" s="17">
        <v>0.153782255855266</v>
      </c>
      <c r="Z10" s="17">
        <v>0.121788485610869</v>
      </c>
      <c r="AA10" s="17">
        <v>7.6962303540011406E-2</v>
      </c>
      <c r="AB10" s="17">
        <v>0.10395334920260101</v>
      </c>
      <c r="AC10" s="17">
        <v>9.7613356074356297E-2</v>
      </c>
      <c r="AD10" s="17">
        <v>0.12538071280705401</v>
      </c>
      <c r="AE10" s="17"/>
      <c r="AF10" s="17">
        <v>0.121929405370147</v>
      </c>
      <c r="AG10" s="17">
        <v>0.14059026617290499</v>
      </c>
      <c r="AH10" s="17">
        <v>0.10858671962222199</v>
      </c>
      <c r="AI10" s="17"/>
      <c r="AJ10" s="17">
        <v>0.11582369263048101</v>
      </c>
      <c r="AK10" s="17">
        <v>0.108883492616107</v>
      </c>
      <c r="AL10" s="17">
        <v>0.11126003405007601</v>
      </c>
      <c r="AM10" s="17"/>
      <c r="AN10" s="17">
        <v>9.7754380004435301E-2</v>
      </c>
      <c r="AO10" s="17">
        <v>0.15607505188090801</v>
      </c>
      <c r="AP10" s="17">
        <v>0.15834248819414001</v>
      </c>
      <c r="AQ10" s="17">
        <v>0.104567303639201</v>
      </c>
      <c r="AR10" s="17"/>
      <c r="AS10" s="17">
        <v>0.13312159289140299</v>
      </c>
      <c r="AT10" s="17">
        <v>9.89560333182221E-2</v>
      </c>
    </row>
    <row r="11" spans="2:46" x14ac:dyDescent="0.5">
      <c r="B11" s="18" t="s">
        <v>73</v>
      </c>
      <c r="C11" s="19">
        <v>8.4367784089011397E-2</v>
      </c>
      <c r="D11" s="19">
        <v>8.1478973023510301E-2</v>
      </c>
      <c r="E11" s="19">
        <v>8.7046529361892694E-2</v>
      </c>
      <c r="F11" s="19"/>
      <c r="G11" s="19">
        <v>7.5502214076208496E-2</v>
      </c>
      <c r="H11" s="19">
        <v>8.0843751182224893E-2</v>
      </c>
      <c r="I11" s="19">
        <v>7.7664664475061998E-2</v>
      </c>
      <c r="J11" s="19">
        <v>8.06258545800526E-2</v>
      </c>
      <c r="K11" s="19">
        <v>9.3420942796931195E-2</v>
      </c>
      <c r="L11" s="19">
        <v>8.5882074073836107E-2</v>
      </c>
      <c r="M11" s="19">
        <v>6.1770248216430998E-2</v>
      </c>
      <c r="N11" s="19">
        <v>0.120747938921486</v>
      </c>
      <c r="O11" s="19">
        <v>8.0416830660622093E-2</v>
      </c>
      <c r="P11" s="19">
        <v>0.13182126315144699</v>
      </c>
      <c r="Q11" s="19">
        <v>5.7118000831899697E-2</v>
      </c>
      <c r="R11" s="19">
        <v>7.3720970261907395E-2</v>
      </c>
      <c r="S11" s="19"/>
      <c r="T11" s="19">
        <v>6.0740508205164599E-2</v>
      </c>
      <c r="U11" s="19">
        <v>8.9434483340676302E-2</v>
      </c>
      <c r="V11" s="19">
        <v>8.38922264100119E-2</v>
      </c>
      <c r="W11" s="19">
        <v>0.104158314812986</v>
      </c>
      <c r="X11" s="19"/>
      <c r="Y11" s="19">
        <v>7.8178811883798299E-2</v>
      </c>
      <c r="Z11" s="19">
        <v>7.8777995365140796E-2</v>
      </c>
      <c r="AA11" s="19">
        <v>0.10078606300930699</v>
      </c>
      <c r="AB11" s="19">
        <v>8.1138923823157003E-2</v>
      </c>
      <c r="AC11" s="19">
        <v>8.0862556478086198E-2</v>
      </c>
      <c r="AD11" s="19">
        <v>8.4638883794037403E-2</v>
      </c>
      <c r="AE11" s="19"/>
      <c r="AF11" s="19">
        <v>8.7332140201953595E-2</v>
      </c>
      <c r="AG11" s="19">
        <v>6.90973029857299E-2</v>
      </c>
      <c r="AH11" s="19">
        <v>8.4465061966820895E-2</v>
      </c>
      <c r="AI11" s="19"/>
      <c r="AJ11" s="19">
        <v>6.9133203066654297E-2</v>
      </c>
      <c r="AK11" s="19">
        <v>9.2403106433707194E-2</v>
      </c>
      <c r="AL11" s="19">
        <v>9.9387514503926397E-2</v>
      </c>
      <c r="AM11" s="19"/>
      <c r="AN11" s="19">
        <v>7.5315712398972695E-2</v>
      </c>
      <c r="AO11" s="19">
        <v>6.8814943237366297E-2</v>
      </c>
      <c r="AP11" s="19">
        <v>4.4922551325657797E-2</v>
      </c>
      <c r="AQ11" s="19">
        <v>0.105148959303732</v>
      </c>
      <c r="AR11" s="19"/>
      <c r="AS11" s="19">
        <v>3.3602999501041599E-2</v>
      </c>
      <c r="AT11" s="19">
        <v>0.107547405699164</v>
      </c>
    </row>
    <row r="12" spans="2:46" x14ac:dyDescent="0.5">
      <c r="B12" s="16"/>
    </row>
    <row r="13" spans="2:46" x14ac:dyDescent="0.5">
      <c r="B13" t="s">
        <v>65</v>
      </c>
    </row>
    <row r="14" spans="2:46" x14ac:dyDescent="0.5">
      <c r="B14" t="s">
        <v>66</v>
      </c>
    </row>
    <row r="16" spans="2:46" x14ac:dyDescent="0.5">
      <c r="B16"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T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57.35" x14ac:dyDescent="0.5">
      <c r="B9" s="18" t="s">
        <v>257</v>
      </c>
      <c r="C9" s="17">
        <v>0.64433631211196696</v>
      </c>
      <c r="D9" s="17">
        <v>0.62355151399017705</v>
      </c>
      <c r="E9" s="17">
        <v>0.66312307003145299</v>
      </c>
      <c r="F9" s="17"/>
      <c r="G9" s="17">
        <v>0.70785924549740098</v>
      </c>
      <c r="H9" s="17">
        <v>0.60490919849223501</v>
      </c>
      <c r="I9" s="17">
        <v>0.61595035048069502</v>
      </c>
      <c r="J9" s="17">
        <v>0.62989324511226896</v>
      </c>
      <c r="K9" s="17">
        <v>0.616066566973545</v>
      </c>
      <c r="L9" s="17">
        <v>0.60715178459474906</v>
      </c>
      <c r="M9" s="17">
        <v>0.663514919132423</v>
      </c>
      <c r="N9" s="17">
        <v>0.64299464755781299</v>
      </c>
      <c r="O9" s="17">
        <v>0.66297459880642795</v>
      </c>
      <c r="P9" s="17">
        <v>0.61475317720247102</v>
      </c>
      <c r="Q9" s="17">
        <v>0.69926260955624697</v>
      </c>
      <c r="R9" s="17">
        <v>0.69458876767677602</v>
      </c>
      <c r="S9" s="17"/>
      <c r="T9" s="17">
        <v>0.65509843367072396</v>
      </c>
      <c r="U9" s="17">
        <v>0.630620661622454</v>
      </c>
      <c r="V9" s="17">
        <v>0.63499245730537002</v>
      </c>
      <c r="W9" s="17">
        <v>0.65946958297209402</v>
      </c>
      <c r="X9" s="17"/>
      <c r="Y9" s="17">
        <v>0.67771175629701697</v>
      </c>
      <c r="Z9" s="17">
        <v>0.71387899948254097</v>
      </c>
      <c r="AA9" s="17">
        <v>0.71285478907740796</v>
      </c>
      <c r="AB9" s="17">
        <v>0.62220710132214296</v>
      </c>
      <c r="AC9" s="17">
        <v>0.60657222560047697</v>
      </c>
      <c r="AD9" s="17">
        <v>0.55280302589882502</v>
      </c>
      <c r="AE9" s="17"/>
      <c r="AF9" s="17">
        <v>0.55071117439865203</v>
      </c>
      <c r="AG9" s="17">
        <v>0.65034268348309399</v>
      </c>
      <c r="AH9" s="17">
        <v>0.67105054927149499</v>
      </c>
      <c r="AI9" s="17"/>
      <c r="AJ9" s="17">
        <v>0.66823789730369798</v>
      </c>
      <c r="AK9" s="17">
        <v>0.68476295268771603</v>
      </c>
      <c r="AL9" s="17">
        <v>0.59547773185588904</v>
      </c>
      <c r="AM9" s="17"/>
      <c r="AN9" s="17">
        <v>0.66650262038989505</v>
      </c>
      <c r="AO9" s="17">
        <v>0.61637176573454699</v>
      </c>
      <c r="AP9" s="17">
        <v>0.60890906755682195</v>
      </c>
      <c r="AQ9" s="17">
        <v>0.63998045436768902</v>
      </c>
      <c r="AR9" s="17"/>
      <c r="AS9" s="17">
        <v>0.70291139261334701</v>
      </c>
      <c r="AT9" s="17">
        <v>0.54969317674163298</v>
      </c>
    </row>
    <row r="10" spans="2:46" ht="71.7" x14ac:dyDescent="0.5">
      <c r="B10" s="18" t="s">
        <v>258</v>
      </c>
      <c r="C10" s="17">
        <v>0.241456502896057</v>
      </c>
      <c r="D10" s="17">
        <v>0.27589514358647799</v>
      </c>
      <c r="E10" s="17">
        <v>0.20932430746763001</v>
      </c>
      <c r="F10" s="17"/>
      <c r="G10" s="17">
        <v>0.20479595420591201</v>
      </c>
      <c r="H10" s="17">
        <v>0.28369882802875002</v>
      </c>
      <c r="I10" s="17">
        <v>0.271071643164916</v>
      </c>
      <c r="J10" s="17">
        <v>0.25027802018035999</v>
      </c>
      <c r="K10" s="17">
        <v>0.26238453240441001</v>
      </c>
      <c r="L10" s="17">
        <v>0.23741514787780199</v>
      </c>
      <c r="M10" s="17">
        <v>0.25088507232910601</v>
      </c>
      <c r="N10" s="17">
        <v>0.21955744346200401</v>
      </c>
      <c r="O10" s="17">
        <v>0.247913827291286</v>
      </c>
      <c r="P10" s="17">
        <v>0.219736206133546</v>
      </c>
      <c r="Q10" s="17">
        <v>0.22047870295907601</v>
      </c>
      <c r="R10" s="17">
        <v>0.16756440150934901</v>
      </c>
      <c r="S10" s="17"/>
      <c r="T10" s="17">
        <v>0.256124261630851</v>
      </c>
      <c r="U10" s="17">
        <v>0.24326081345342601</v>
      </c>
      <c r="V10" s="17">
        <v>0.25390786987865199</v>
      </c>
      <c r="W10" s="17">
        <v>0.21022233189571399</v>
      </c>
      <c r="X10" s="17"/>
      <c r="Y10" s="17">
        <v>0.238840745279045</v>
      </c>
      <c r="Z10" s="17">
        <v>0.196283464789474</v>
      </c>
      <c r="AA10" s="17">
        <v>0.174202112789488</v>
      </c>
      <c r="AB10" s="17">
        <v>0.24874503233151701</v>
      </c>
      <c r="AC10" s="17">
        <v>0.25708727480193899</v>
      </c>
      <c r="AD10" s="17">
        <v>0.318501902064389</v>
      </c>
      <c r="AE10" s="17"/>
      <c r="AF10" s="17">
        <v>0.322008982331627</v>
      </c>
      <c r="AG10" s="17">
        <v>0.25325664531411701</v>
      </c>
      <c r="AH10" s="17">
        <v>0.21741116377172501</v>
      </c>
      <c r="AI10" s="17"/>
      <c r="AJ10" s="17">
        <v>0.23542922115780801</v>
      </c>
      <c r="AK10" s="17">
        <v>0.209967184674204</v>
      </c>
      <c r="AL10" s="17">
        <v>0.26393375220821802</v>
      </c>
      <c r="AM10" s="17"/>
      <c r="AN10" s="17">
        <v>0.223644115484014</v>
      </c>
      <c r="AO10" s="17">
        <v>0.31024509817288598</v>
      </c>
      <c r="AP10" s="17">
        <v>0.30314951116063599</v>
      </c>
      <c r="AQ10" s="17">
        <v>0.22008034077940899</v>
      </c>
      <c r="AR10" s="17"/>
      <c r="AS10" s="17">
        <v>0.237999288556974</v>
      </c>
      <c r="AT10" s="17">
        <v>0.32219278174424199</v>
      </c>
    </row>
    <row r="11" spans="2:46" x14ac:dyDescent="0.5">
      <c r="B11" s="18" t="s">
        <v>73</v>
      </c>
      <c r="C11" s="19">
        <v>0.114207184991977</v>
      </c>
      <c r="D11" s="19">
        <v>0.100553342423346</v>
      </c>
      <c r="E11" s="19">
        <v>0.12755262250091701</v>
      </c>
      <c r="F11" s="19"/>
      <c r="G11" s="19">
        <v>8.7344800296686897E-2</v>
      </c>
      <c r="H11" s="19">
        <v>0.111391973479015</v>
      </c>
      <c r="I11" s="19">
        <v>0.112978006354389</v>
      </c>
      <c r="J11" s="19">
        <v>0.119828734707372</v>
      </c>
      <c r="K11" s="19">
        <v>0.121548900622045</v>
      </c>
      <c r="L11" s="19">
        <v>0.15543306752744901</v>
      </c>
      <c r="M11" s="19">
        <v>8.5600008538471106E-2</v>
      </c>
      <c r="N11" s="19">
        <v>0.137447908980183</v>
      </c>
      <c r="O11" s="19">
        <v>8.9111573902286398E-2</v>
      </c>
      <c r="P11" s="19">
        <v>0.16551061666398301</v>
      </c>
      <c r="Q11" s="19">
        <v>8.02586874846766E-2</v>
      </c>
      <c r="R11" s="19">
        <v>0.137846830813876</v>
      </c>
      <c r="S11" s="19"/>
      <c r="T11" s="19">
        <v>8.8777304698425499E-2</v>
      </c>
      <c r="U11" s="19">
        <v>0.12611852492412001</v>
      </c>
      <c r="V11" s="19">
        <v>0.111099672815978</v>
      </c>
      <c r="W11" s="19">
        <v>0.130308085132191</v>
      </c>
      <c r="X11" s="19"/>
      <c r="Y11" s="19">
        <v>8.3447498423937699E-2</v>
      </c>
      <c r="Z11" s="19">
        <v>8.9837535727985002E-2</v>
      </c>
      <c r="AA11" s="19">
        <v>0.11294309813310401</v>
      </c>
      <c r="AB11" s="19">
        <v>0.129047866346339</v>
      </c>
      <c r="AC11" s="19">
        <v>0.13634049959758399</v>
      </c>
      <c r="AD11" s="19">
        <v>0.12869507203678601</v>
      </c>
      <c r="AE11" s="19"/>
      <c r="AF11" s="19">
        <v>0.127279843269721</v>
      </c>
      <c r="AG11" s="19">
        <v>9.6400671202788196E-2</v>
      </c>
      <c r="AH11" s="19">
        <v>0.11153828695678</v>
      </c>
      <c r="AI11" s="19"/>
      <c r="AJ11" s="19">
        <v>9.6332881538493995E-2</v>
      </c>
      <c r="AK11" s="19">
        <v>0.105269862638081</v>
      </c>
      <c r="AL11" s="19">
        <v>0.140588515935892</v>
      </c>
      <c r="AM11" s="19"/>
      <c r="AN11" s="19">
        <v>0.109853264126092</v>
      </c>
      <c r="AO11" s="19">
        <v>7.33831360925669E-2</v>
      </c>
      <c r="AP11" s="19">
        <v>8.7941421282542204E-2</v>
      </c>
      <c r="AQ11" s="19">
        <v>0.13993920485290201</v>
      </c>
      <c r="AR11" s="19"/>
      <c r="AS11" s="19">
        <v>5.9089318829679098E-2</v>
      </c>
      <c r="AT11" s="19">
        <v>0.128114041514125</v>
      </c>
    </row>
    <row r="12" spans="2:46" x14ac:dyDescent="0.5">
      <c r="B12" s="16"/>
    </row>
    <row r="13" spans="2:46" x14ac:dyDescent="0.5">
      <c r="B13" t="s">
        <v>65</v>
      </c>
    </row>
    <row r="14" spans="2:46" x14ac:dyDescent="0.5">
      <c r="B14" t="s">
        <v>66</v>
      </c>
    </row>
    <row r="16" spans="2:46" x14ac:dyDescent="0.5">
      <c r="B16"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T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57.35" x14ac:dyDescent="0.5">
      <c r="B9" s="18" t="s">
        <v>257</v>
      </c>
      <c r="C9" s="17">
        <v>0.83678981501911098</v>
      </c>
      <c r="D9" s="17">
        <v>0.81914049879549</v>
      </c>
      <c r="E9" s="17">
        <v>0.85365889918094795</v>
      </c>
      <c r="F9" s="17"/>
      <c r="G9" s="17">
        <v>0.822448372945081</v>
      </c>
      <c r="H9" s="17">
        <v>0.84059105373743603</v>
      </c>
      <c r="I9" s="17">
        <v>0.823444252885289</v>
      </c>
      <c r="J9" s="17">
        <v>0.84392906269771195</v>
      </c>
      <c r="K9" s="17">
        <v>0.79344632969133</v>
      </c>
      <c r="L9" s="17">
        <v>0.82177055392864096</v>
      </c>
      <c r="M9" s="17">
        <v>0.869306619066335</v>
      </c>
      <c r="N9" s="17">
        <v>0.85440512442359495</v>
      </c>
      <c r="O9" s="17">
        <v>0.85042268893145101</v>
      </c>
      <c r="P9" s="17">
        <v>0.81156593978146097</v>
      </c>
      <c r="Q9" s="17">
        <v>0.884644802440399</v>
      </c>
      <c r="R9" s="17">
        <v>0.88317362430225399</v>
      </c>
      <c r="S9" s="17"/>
      <c r="T9" s="17">
        <v>0.84896045568464396</v>
      </c>
      <c r="U9" s="17">
        <v>0.86250463020776003</v>
      </c>
      <c r="V9" s="17">
        <v>0.82425761285836696</v>
      </c>
      <c r="W9" s="17">
        <v>0.80825674805566305</v>
      </c>
      <c r="X9" s="17"/>
      <c r="Y9" s="17">
        <v>0.817008374748039</v>
      </c>
      <c r="Z9" s="17">
        <v>0.79113849556391502</v>
      </c>
      <c r="AA9" s="17">
        <v>0.83734675057005303</v>
      </c>
      <c r="AB9" s="17">
        <v>0.84080996217813597</v>
      </c>
      <c r="AC9" s="17">
        <v>0.87342652540517496</v>
      </c>
      <c r="AD9" s="17">
        <v>0.85893731449271105</v>
      </c>
      <c r="AE9" s="17"/>
      <c r="AF9" s="17">
        <v>0.84658214316608904</v>
      </c>
      <c r="AG9" s="17">
        <v>0.82355709816587497</v>
      </c>
      <c r="AH9" s="17">
        <v>0.83478402126293705</v>
      </c>
      <c r="AI9" s="17"/>
      <c r="AJ9" s="17">
        <v>0.83226062937751299</v>
      </c>
      <c r="AK9" s="17">
        <v>0.83524473614648997</v>
      </c>
      <c r="AL9" s="17">
        <v>0.84313141315871598</v>
      </c>
      <c r="AM9" s="17"/>
      <c r="AN9" s="17">
        <v>0.85556310747333697</v>
      </c>
      <c r="AO9" s="17">
        <v>0.81714407542567402</v>
      </c>
      <c r="AP9" s="17">
        <v>0.84672363352080404</v>
      </c>
      <c r="AQ9" s="17">
        <v>0.82756952682401397</v>
      </c>
      <c r="AR9" s="17"/>
      <c r="AS9" s="17">
        <v>0.87212258230401096</v>
      </c>
      <c r="AT9" s="17">
        <v>0.83924812708887397</v>
      </c>
    </row>
    <row r="10" spans="2:46" ht="71.7" x14ac:dyDescent="0.5">
      <c r="B10" s="18" t="s">
        <v>258</v>
      </c>
      <c r="C10" s="17">
        <v>9.88661371800542E-2</v>
      </c>
      <c r="D10" s="17">
        <v>0.120463869496215</v>
      </c>
      <c r="E10" s="17">
        <v>7.8404126507004304E-2</v>
      </c>
      <c r="F10" s="17"/>
      <c r="G10" s="17">
        <v>0.122055448353691</v>
      </c>
      <c r="H10" s="17">
        <v>0.105036964445932</v>
      </c>
      <c r="I10" s="17">
        <v>9.6759714591611007E-2</v>
      </c>
      <c r="J10" s="17">
        <v>0.111657822763416</v>
      </c>
      <c r="K10" s="17">
        <v>0.12266184900904301</v>
      </c>
      <c r="L10" s="17">
        <v>9.2901559420441607E-2</v>
      </c>
      <c r="M10" s="17">
        <v>7.7118615430018703E-2</v>
      </c>
      <c r="N10" s="17">
        <v>8.9451615720771094E-2</v>
      </c>
      <c r="O10" s="17">
        <v>9.2828042997921495E-2</v>
      </c>
      <c r="P10" s="17">
        <v>0.105832325927636</v>
      </c>
      <c r="Q10" s="17">
        <v>5.8515661151041502E-2</v>
      </c>
      <c r="R10" s="17">
        <v>3.2448585182722603E-2</v>
      </c>
      <c r="S10" s="17"/>
      <c r="T10" s="17">
        <v>0.10243073264703099</v>
      </c>
      <c r="U10" s="17">
        <v>6.7101712663076296E-2</v>
      </c>
      <c r="V10" s="17">
        <v>0.120480937551662</v>
      </c>
      <c r="W10" s="17">
        <v>0.110033621306129</v>
      </c>
      <c r="X10" s="17"/>
      <c r="Y10" s="17">
        <v>0.128117005897988</v>
      </c>
      <c r="Z10" s="17">
        <v>0.12121510636701099</v>
      </c>
      <c r="AA10" s="17">
        <v>8.8387231530343294E-2</v>
      </c>
      <c r="AB10" s="17">
        <v>9.1550075405869194E-2</v>
      </c>
      <c r="AC10" s="17">
        <v>7.0671532363822898E-2</v>
      </c>
      <c r="AD10" s="17">
        <v>9.4558655994611898E-2</v>
      </c>
      <c r="AE10" s="17"/>
      <c r="AF10" s="17">
        <v>0.10577771082507401</v>
      </c>
      <c r="AG10" s="17">
        <v>0.11334498151738499</v>
      </c>
      <c r="AH10" s="17">
        <v>9.5960826645507494E-2</v>
      </c>
      <c r="AI10" s="17"/>
      <c r="AJ10" s="17">
        <v>0.108381764514957</v>
      </c>
      <c r="AK10" s="17">
        <v>9.0761116527477606E-2</v>
      </c>
      <c r="AL10" s="17">
        <v>9.0956614348147197E-2</v>
      </c>
      <c r="AM10" s="17"/>
      <c r="AN10" s="17">
        <v>8.7672181320623405E-2</v>
      </c>
      <c r="AO10" s="17">
        <v>0.13938038513286499</v>
      </c>
      <c r="AP10" s="17">
        <v>0.11975221357275299</v>
      </c>
      <c r="AQ10" s="17">
        <v>8.6122951283230401E-2</v>
      </c>
      <c r="AR10" s="17"/>
      <c r="AS10" s="17">
        <v>0.100328017168846</v>
      </c>
      <c r="AT10" s="17">
        <v>8.4203550457816898E-2</v>
      </c>
    </row>
    <row r="11" spans="2:46" x14ac:dyDescent="0.5">
      <c r="B11" s="18" t="s">
        <v>73</v>
      </c>
      <c r="C11" s="19">
        <v>6.4344047800835205E-2</v>
      </c>
      <c r="D11" s="19">
        <v>6.0395631708295497E-2</v>
      </c>
      <c r="E11" s="19">
        <v>6.7936974312047801E-2</v>
      </c>
      <c r="F11" s="19"/>
      <c r="G11" s="19">
        <v>5.5496178701228603E-2</v>
      </c>
      <c r="H11" s="19">
        <v>5.43719818166317E-2</v>
      </c>
      <c r="I11" s="19">
        <v>7.9796032523099497E-2</v>
      </c>
      <c r="J11" s="19">
        <v>4.4413114538872103E-2</v>
      </c>
      <c r="K11" s="19">
        <v>8.3891821299626607E-2</v>
      </c>
      <c r="L11" s="19">
        <v>8.5327886650917006E-2</v>
      </c>
      <c r="M11" s="19">
        <v>5.3574765503646697E-2</v>
      </c>
      <c r="N11" s="19">
        <v>5.6143259855633502E-2</v>
      </c>
      <c r="O11" s="19">
        <v>5.6749268070627003E-2</v>
      </c>
      <c r="P11" s="19">
        <v>8.2601734290902507E-2</v>
      </c>
      <c r="Q11" s="19">
        <v>5.6839536408559099E-2</v>
      </c>
      <c r="R11" s="19">
        <v>8.4377790515023504E-2</v>
      </c>
      <c r="S11" s="19"/>
      <c r="T11" s="19">
        <v>4.86088116683248E-2</v>
      </c>
      <c r="U11" s="19">
        <v>7.0393657129163401E-2</v>
      </c>
      <c r="V11" s="19">
        <v>5.5261449589970597E-2</v>
      </c>
      <c r="W11" s="19">
        <v>8.1709630638208006E-2</v>
      </c>
      <c r="X11" s="19"/>
      <c r="Y11" s="19">
        <v>5.4874619353973697E-2</v>
      </c>
      <c r="Z11" s="19">
        <v>8.76463980690739E-2</v>
      </c>
      <c r="AA11" s="19">
        <v>7.4266017899603395E-2</v>
      </c>
      <c r="AB11" s="19">
        <v>6.7639962415995097E-2</v>
      </c>
      <c r="AC11" s="19">
        <v>5.59019422310022E-2</v>
      </c>
      <c r="AD11" s="19">
        <v>4.65040295126775E-2</v>
      </c>
      <c r="AE11" s="19"/>
      <c r="AF11" s="19">
        <v>4.7640146008837002E-2</v>
      </c>
      <c r="AG11" s="19">
        <v>6.30979203167404E-2</v>
      </c>
      <c r="AH11" s="19">
        <v>6.9255152091555694E-2</v>
      </c>
      <c r="AI11" s="19"/>
      <c r="AJ11" s="19">
        <v>5.9357606107530103E-2</v>
      </c>
      <c r="AK11" s="19">
        <v>7.3994147326032197E-2</v>
      </c>
      <c r="AL11" s="19">
        <v>6.5911972493137003E-2</v>
      </c>
      <c r="AM11" s="19"/>
      <c r="AN11" s="19">
        <v>5.6764711206039403E-2</v>
      </c>
      <c r="AO11" s="19">
        <v>4.3475539441460903E-2</v>
      </c>
      <c r="AP11" s="19">
        <v>3.35241529064427E-2</v>
      </c>
      <c r="AQ11" s="19">
        <v>8.6307521892755507E-2</v>
      </c>
      <c r="AR11" s="19"/>
      <c r="AS11" s="19">
        <v>2.75494005271423E-2</v>
      </c>
      <c r="AT11" s="19">
        <v>7.6548322453309198E-2</v>
      </c>
    </row>
    <row r="12" spans="2:46" x14ac:dyDescent="0.5">
      <c r="B12" s="16"/>
    </row>
    <row r="13" spans="2:46" x14ac:dyDescent="0.5">
      <c r="B13" t="s">
        <v>65</v>
      </c>
    </row>
    <row r="14" spans="2:46" x14ac:dyDescent="0.5">
      <c r="B14" t="s">
        <v>66</v>
      </c>
    </row>
    <row r="16" spans="2:46" x14ac:dyDescent="0.5">
      <c r="B16"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T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57.35" x14ac:dyDescent="0.5">
      <c r="B9" s="18" t="s">
        <v>257</v>
      </c>
      <c r="C9" s="17">
        <v>0.82105266226375195</v>
      </c>
      <c r="D9" s="17">
        <v>0.80659612162198802</v>
      </c>
      <c r="E9" s="17">
        <v>0.834717420272302</v>
      </c>
      <c r="F9" s="17"/>
      <c r="G9" s="17">
        <v>0.81987058158882697</v>
      </c>
      <c r="H9" s="17">
        <v>0.820554794452929</v>
      </c>
      <c r="I9" s="17">
        <v>0.80099989903239499</v>
      </c>
      <c r="J9" s="17">
        <v>0.80405012191826397</v>
      </c>
      <c r="K9" s="17">
        <v>0.78598124066807595</v>
      </c>
      <c r="L9" s="17">
        <v>0.80875084912661099</v>
      </c>
      <c r="M9" s="17">
        <v>0.87761032059048405</v>
      </c>
      <c r="N9" s="17">
        <v>0.80571622350986605</v>
      </c>
      <c r="O9" s="17">
        <v>0.831728564186626</v>
      </c>
      <c r="P9" s="17">
        <v>0.81575401775937595</v>
      </c>
      <c r="Q9" s="17">
        <v>0.86807524088789401</v>
      </c>
      <c r="R9" s="17">
        <v>0.81976608664759498</v>
      </c>
      <c r="S9" s="17"/>
      <c r="T9" s="17">
        <v>0.83152851870993605</v>
      </c>
      <c r="U9" s="17">
        <v>0.83092675265822902</v>
      </c>
      <c r="V9" s="17">
        <v>0.80925731098758702</v>
      </c>
      <c r="W9" s="17">
        <v>0.80856786458000895</v>
      </c>
      <c r="X9" s="17"/>
      <c r="Y9" s="17">
        <v>0.77655187548027005</v>
      </c>
      <c r="Z9" s="17">
        <v>0.784887772337028</v>
      </c>
      <c r="AA9" s="17">
        <v>0.82364651587272697</v>
      </c>
      <c r="AB9" s="17">
        <v>0.84068477186379398</v>
      </c>
      <c r="AC9" s="17">
        <v>0.83674483182519999</v>
      </c>
      <c r="AD9" s="17">
        <v>0.85159422366385595</v>
      </c>
      <c r="AE9" s="17"/>
      <c r="AF9" s="17">
        <v>0.83634855492924098</v>
      </c>
      <c r="AG9" s="17">
        <v>0.78813245389627995</v>
      </c>
      <c r="AH9" s="17">
        <v>0.818685675970799</v>
      </c>
      <c r="AI9" s="17"/>
      <c r="AJ9" s="17">
        <v>0.82270841485562296</v>
      </c>
      <c r="AK9" s="17">
        <v>0.80017799079332297</v>
      </c>
      <c r="AL9" s="17">
        <v>0.828959853340693</v>
      </c>
      <c r="AM9" s="17"/>
      <c r="AN9" s="17">
        <v>0.84419699324812103</v>
      </c>
      <c r="AO9" s="17">
        <v>0.78646643419685502</v>
      </c>
      <c r="AP9" s="17">
        <v>0.828596754844802</v>
      </c>
      <c r="AQ9" s="17">
        <v>0.79679685321165294</v>
      </c>
      <c r="AR9" s="17"/>
      <c r="AS9" s="17">
        <v>0.84918541121657898</v>
      </c>
      <c r="AT9" s="17">
        <v>0.78668973657442898</v>
      </c>
    </row>
    <row r="10" spans="2:46" ht="71.7" x14ac:dyDescent="0.5">
      <c r="B10" s="18" t="s">
        <v>258</v>
      </c>
      <c r="C10" s="17">
        <v>0.104678831226483</v>
      </c>
      <c r="D10" s="17">
        <v>0.12415822880138901</v>
      </c>
      <c r="E10" s="17">
        <v>8.6315454884047793E-2</v>
      </c>
      <c r="F10" s="17"/>
      <c r="G10" s="17">
        <v>0.103954241370403</v>
      </c>
      <c r="H10" s="17">
        <v>0.100300580682293</v>
      </c>
      <c r="I10" s="17">
        <v>0.121621237760012</v>
      </c>
      <c r="J10" s="17">
        <v>0.14411534282178401</v>
      </c>
      <c r="K10" s="17">
        <v>0.12996673372237499</v>
      </c>
      <c r="L10" s="17">
        <v>0.109202496839626</v>
      </c>
      <c r="M10" s="17">
        <v>5.6882730498844201E-2</v>
      </c>
      <c r="N10" s="17">
        <v>0.113596570676587</v>
      </c>
      <c r="O10" s="17">
        <v>0.10838260107424</v>
      </c>
      <c r="P10" s="17">
        <v>0.102764389203451</v>
      </c>
      <c r="Q10" s="17">
        <v>5.9845197444745403E-2</v>
      </c>
      <c r="R10" s="17">
        <v>7.3445462419249097E-2</v>
      </c>
      <c r="S10" s="17"/>
      <c r="T10" s="17">
        <v>0.112910290203355</v>
      </c>
      <c r="U10" s="17">
        <v>9.3830623273266203E-2</v>
      </c>
      <c r="V10" s="17">
        <v>0.119486285722294</v>
      </c>
      <c r="W10" s="17">
        <v>9.6429406294985906E-2</v>
      </c>
      <c r="X10" s="17"/>
      <c r="Y10" s="17">
        <v>0.15946946216789201</v>
      </c>
      <c r="Z10" s="17">
        <v>0.13006908956039601</v>
      </c>
      <c r="AA10" s="17">
        <v>9.8141400421672201E-2</v>
      </c>
      <c r="AB10" s="17">
        <v>8.6327508466546299E-2</v>
      </c>
      <c r="AC10" s="17">
        <v>7.9677881630392897E-2</v>
      </c>
      <c r="AD10" s="17">
        <v>8.4517252874055093E-2</v>
      </c>
      <c r="AE10" s="17"/>
      <c r="AF10" s="17">
        <v>9.2047104328312604E-2</v>
      </c>
      <c r="AG10" s="17">
        <v>0.14253090473883501</v>
      </c>
      <c r="AH10" s="17">
        <v>0.1059665246948</v>
      </c>
      <c r="AI10" s="17"/>
      <c r="AJ10" s="17">
        <v>0.11562104304206799</v>
      </c>
      <c r="AK10" s="17">
        <v>0.116272653713014</v>
      </c>
      <c r="AL10" s="17">
        <v>8.5608662542813296E-2</v>
      </c>
      <c r="AM10" s="17"/>
      <c r="AN10" s="17">
        <v>8.7146011471789603E-2</v>
      </c>
      <c r="AO10" s="17">
        <v>0.16226225595351201</v>
      </c>
      <c r="AP10" s="17">
        <v>0.127942429013604</v>
      </c>
      <c r="AQ10" s="17">
        <v>0.110331486030324</v>
      </c>
      <c r="AR10" s="17"/>
      <c r="AS10" s="17">
        <v>0.10924559637595301</v>
      </c>
      <c r="AT10" s="17">
        <v>0.110909084979766</v>
      </c>
    </row>
    <row r="11" spans="2:46" x14ac:dyDescent="0.5">
      <c r="B11" s="18" t="s">
        <v>73</v>
      </c>
      <c r="C11" s="19">
        <v>7.4268506509765103E-2</v>
      </c>
      <c r="D11" s="19">
        <v>6.9245649576623394E-2</v>
      </c>
      <c r="E11" s="19">
        <v>7.89671248436499E-2</v>
      </c>
      <c r="F11" s="19"/>
      <c r="G11" s="19">
        <v>7.6175177040770495E-2</v>
      </c>
      <c r="H11" s="19">
        <v>7.9144624864777996E-2</v>
      </c>
      <c r="I11" s="19">
        <v>7.7378863207592699E-2</v>
      </c>
      <c r="J11" s="19">
        <v>5.1834535259951797E-2</v>
      </c>
      <c r="K11" s="19">
        <v>8.4052025609549205E-2</v>
      </c>
      <c r="L11" s="19">
        <v>8.2046654033763197E-2</v>
      </c>
      <c r="M11" s="19">
        <v>6.55069489106722E-2</v>
      </c>
      <c r="N11" s="19">
        <v>8.0687205813547103E-2</v>
      </c>
      <c r="O11" s="19">
        <v>5.9888834739133999E-2</v>
      </c>
      <c r="P11" s="19">
        <v>8.1481593037173505E-2</v>
      </c>
      <c r="Q11" s="19">
        <v>7.2079561667360403E-2</v>
      </c>
      <c r="R11" s="19">
        <v>0.106788450933156</v>
      </c>
      <c r="S11" s="19"/>
      <c r="T11" s="19">
        <v>5.5561191086708997E-2</v>
      </c>
      <c r="U11" s="19">
        <v>7.5242624068504793E-2</v>
      </c>
      <c r="V11" s="19">
        <v>7.1256403290118106E-2</v>
      </c>
      <c r="W11" s="19">
        <v>9.5002729125004695E-2</v>
      </c>
      <c r="X11" s="19"/>
      <c r="Y11" s="19">
        <v>6.3978662351838397E-2</v>
      </c>
      <c r="Z11" s="19">
        <v>8.5043138102575994E-2</v>
      </c>
      <c r="AA11" s="19">
        <v>7.8212083705600899E-2</v>
      </c>
      <c r="AB11" s="19">
        <v>7.2987719669659598E-2</v>
      </c>
      <c r="AC11" s="19">
        <v>8.3577286544406895E-2</v>
      </c>
      <c r="AD11" s="19">
        <v>6.3888523462089106E-2</v>
      </c>
      <c r="AE11" s="19"/>
      <c r="AF11" s="19">
        <v>7.1604340742446398E-2</v>
      </c>
      <c r="AG11" s="19">
        <v>6.9336641364885307E-2</v>
      </c>
      <c r="AH11" s="19">
        <v>7.53477993344005E-2</v>
      </c>
      <c r="AI11" s="19"/>
      <c r="AJ11" s="19">
        <v>6.16705421023091E-2</v>
      </c>
      <c r="AK11" s="19">
        <v>8.3549355493663199E-2</v>
      </c>
      <c r="AL11" s="19">
        <v>8.5431484116494094E-2</v>
      </c>
      <c r="AM11" s="19"/>
      <c r="AN11" s="19">
        <v>6.8656995280089797E-2</v>
      </c>
      <c r="AO11" s="19">
        <v>5.1271309849632997E-2</v>
      </c>
      <c r="AP11" s="19">
        <v>4.3460816141593299E-2</v>
      </c>
      <c r="AQ11" s="19">
        <v>9.2871660758022695E-2</v>
      </c>
      <c r="AR11" s="19"/>
      <c r="AS11" s="19">
        <v>4.1568992407468003E-2</v>
      </c>
      <c r="AT11" s="19">
        <v>0.102401178445805</v>
      </c>
    </row>
    <row r="12" spans="2:46" x14ac:dyDescent="0.5">
      <c r="B12" s="16"/>
    </row>
    <row r="13" spans="2:46" x14ac:dyDescent="0.5">
      <c r="B13" t="s">
        <v>65</v>
      </c>
    </row>
    <row r="14" spans="2:46" x14ac:dyDescent="0.5">
      <c r="B14" t="s">
        <v>66</v>
      </c>
    </row>
    <row r="16" spans="2:46" x14ac:dyDescent="0.5">
      <c r="B16"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T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57.35" x14ac:dyDescent="0.5">
      <c r="B9" s="18" t="s">
        <v>257</v>
      </c>
      <c r="C9" s="17">
        <v>0.63345160091702901</v>
      </c>
      <c r="D9" s="17">
        <v>0.63144610741963902</v>
      </c>
      <c r="E9" s="17">
        <v>0.63387399693145796</v>
      </c>
      <c r="F9" s="17"/>
      <c r="G9" s="17">
        <v>0.64066649036214396</v>
      </c>
      <c r="H9" s="17">
        <v>0.60810918683011395</v>
      </c>
      <c r="I9" s="17">
        <v>0.56255410139881401</v>
      </c>
      <c r="J9" s="17">
        <v>0.64638623643459403</v>
      </c>
      <c r="K9" s="17">
        <v>0.63791110454324795</v>
      </c>
      <c r="L9" s="17">
        <v>0.612837762727789</v>
      </c>
      <c r="M9" s="17">
        <v>0.66335953054755803</v>
      </c>
      <c r="N9" s="17">
        <v>0.64300998805607101</v>
      </c>
      <c r="O9" s="17">
        <v>0.63599223909726299</v>
      </c>
      <c r="P9" s="17">
        <v>0.62872397746438902</v>
      </c>
      <c r="Q9" s="17">
        <v>0.73416084334140297</v>
      </c>
      <c r="R9" s="17">
        <v>0.65546925846958803</v>
      </c>
      <c r="S9" s="17"/>
      <c r="T9" s="17">
        <v>0.62846458788638704</v>
      </c>
      <c r="U9" s="17">
        <v>0.648406086321758</v>
      </c>
      <c r="V9" s="17">
        <v>0.65312711959292602</v>
      </c>
      <c r="W9" s="17">
        <v>0.60703172830778396</v>
      </c>
      <c r="X9" s="17"/>
      <c r="Y9" s="17">
        <v>0.69315162532617103</v>
      </c>
      <c r="Z9" s="17">
        <v>0.67186349518465205</v>
      </c>
      <c r="AA9" s="17">
        <v>0.66244781393140095</v>
      </c>
      <c r="AB9" s="17">
        <v>0.64319213387425</v>
      </c>
      <c r="AC9" s="17">
        <v>0.60209093776015898</v>
      </c>
      <c r="AD9" s="17">
        <v>0.55189650609145602</v>
      </c>
      <c r="AE9" s="17"/>
      <c r="AF9" s="17">
        <v>0.57454267012527205</v>
      </c>
      <c r="AG9" s="17">
        <v>0.57334836879749895</v>
      </c>
      <c r="AH9" s="17">
        <v>0.65425532361733896</v>
      </c>
      <c r="AI9" s="17"/>
      <c r="AJ9" s="17">
        <v>0.65193057442620295</v>
      </c>
      <c r="AK9" s="17">
        <v>0.65071871297579598</v>
      </c>
      <c r="AL9" s="17">
        <v>0.60234914655478</v>
      </c>
      <c r="AM9" s="17"/>
      <c r="AN9" s="17">
        <v>0.66254155040702001</v>
      </c>
      <c r="AO9" s="17">
        <v>0.63849461203688695</v>
      </c>
      <c r="AP9" s="17">
        <v>0.58781258045110796</v>
      </c>
      <c r="AQ9" s="17">
        <v>0.62106872956180803</v>
      </c>
      <c r="AR9" s="17"/>
      <c r="AS9" s="17">
        <v>0.71535668351057102</v>
      </c>
      <c r="AT9" s="17">
        <v>0.51781215506510503</v>
      </c>
    </row>
    <row r="10" spans="2:46" ht="71.7" x14ac:dyDescent="0.5">
      <c r="B10" s="18" t="s">
        <v>258</v>
      </c>
      <c r="C10" s="17">
        <v>0.26209540236284101</v>
      </c>
      <c r="D10" s="17">
        <v>0.27876953418077299</v>
      </c>
      <c r="E10" s="17">
        <v>0.24739633977505501</v>
      </c>
      <c r="F10" s="17"/>
      <c r="G10" s="17">
        <v>0.27409498744192801</v>
      </c>
      <c r="H10" s="17">
        <v>0.26347539771286999</v>
      </c>
      <c r="I10" s="17">
        <v>0.33514673629897201</v>
      </c>
      <c r="J10" s="17">
        <v>0.239394241025295</v>
      </c>
      <c r="K10" s="17">
        <v>0.26414629461901801</v>
      </c>
      <c r="L10" s="17">
        <v>0.27077008063942198</v>
      </c>
      <c r="M10" s="17">
        <v>0.27391605600735203</v>
      </c>
      <c r="N10" s="17">
        <v>0.24439350861902701</v>
      </c>
      <c r="O10" s="17">
        <v>0.28019595861386698</v>
      </c>
      <c r="P10" s="17">
        <v>0.215139604452387</v>
      </c>
      <c r="Q10" s="17">
        <v>0.18425444022076901</v>
      </c>
      <c r="R10" s="17">
        <v>0.238997323029492</v>
      </c>
      <c r="S10" s="17"/>
      <c r="T10" s="17">
        <v>0.28813507313081099</v>
      </c>
      <c r="U10" s="17">
        <v>0.244378708609889</v>
      </c>
      <c r="V10" s="17">
        <v>0.23943223591590301</v>
      </c>
      <c r="W10" s="17">
        <v>0.27169603950624299</v>
      </c>
      <c r="X10" s="17"/>
      <c r="Y10" s="17">
        <v>0.22269960192527799</v>
      </c>
      <c r="Z10" s="17">
        <v>0.213659266668146</v>
      </c>
      <c r="AA10" s="17">
        <v>0.22876004837070099</v>
      </c>
      <c r="AB10" s="17">
        <v>0.25678307595341399</v>
      </c>
      <c r="AC10" s="17">
        <v>0.291006427931083</v>
      </c>
      <c r="AD10" s="17">
        <v>0.33992943279406801</v>
      </c>
      <c r="AE10" s="17"/>
      <c r="AF10" s="17">
        <v>0.32677664630341402</v>
      </c>
      <c r="AG10" s="17">
        <v>0.321328183487816</v>
      </c>
      <c r="AH10" s="17">
        <v>0.23967593262108999</v>
      </c>
      <c r="AI10" s="17"/>
      <c r="AJ10" s="17">
        <v>0.26243908710479302</v>
      </c>
      <c r="AK10" s="17">
        <v>0.21703247993255001</v>
      </c>
      <c r="AL10" s="17">
        <v>0.28316274010870102</v>
      </c>
      <c r="AM10" s="17"/>
      <c r="AN10" s="17">
        <v>0.24598217379225201</v>
      </c>
      <c r="AO10" s="17">
        <v>0.28709605056089399</v>
      </c>
      <c r="AP10" s="17">
        <v>0.33803148583040099</v>
      </c>
      <c r="AQ10" s="17">
        <v>0.24640400666691001</v>
      </c>
      <c r="AR10" s="17"/>
      <c r="AS10" s="17">
        <v>0.23729507086627299</v>
      </c>
      <c r="AT10" s="17">
        <v>0.34613251386485999</v>
      </c>
    </row>
    <row r="11" spans="2:46" x14ac:dyDescent="0.5">
      <c r="B11" s="18" t="s">
        <v>73</v>
      </c>
      <c r="C11" s="19">
        <v>0.10445299672013</v>
      </c>
      <c r="D11" s="19">
        <v>8.9784358399588704E-2</v>
      </c>
      <c r="E11" s="19">
        <v>0.118729663293488</v>
      </c>
      <c r="F11" s="19"/>
      <c r="G11" s="19">
        <v>8.5238522195928104E-2</v>
      </c>
      <c r="H11" s="19">
        <v>0.12841541545701601</v>
      </c>
      <c r="I11" s="19">
        <v>0.102299162302214</v>
      </c>
      <c r="J11" s="19">
        <v>0.11421952254011</v>
      </c>
      <c r="K11" s="19">
        <v>9.7942600837734095E-2</v>
      </c>
      <c r="L11" s="19">
        <v>0.11639215663279</v>
      </c>
      <c r="M11" s="19">
        <v>6.2724413445089597E-2</v>
      </c>
      <c r="N11" s="19">
        <v>0.112596503324901</v>
      </c>
      <c r="O11" s="19">
        <v>8.3811802288870293E-2</v>
      </c>
      <c r="P11" s="19">
        <v>0.15613641808322401</v>
      </c>
      <c r="Q11" s="19">
        <v>8.1584716437827998E-2</v>
      </c>
      <c r="R11" s="19">
        <v>0.10553341850092</v>
      </c>
      <c r="S11" s="19"/>
      <c r="T11" s="19">
        <v>8.3400338982801497E-2</v>
      </c>
      <c r="U11" s="19">
        <v>0.107215205068353</v>
      </c>
      <c r="V11" s="19">
        <v>0.10744064449117099</v>
      </c>
      <c r="W11" s="19">
        <v>0.12127223218597299</v>
      </c>
      <c r="X11" s="19"/>
      <c r="Y11" s="19">
        <v>8.4148772748551606E-2</v>
      </c>
      <c r="Z11" s="19">
        <v>0.114477238147202</v>
      </c>
      <c r="AA11" s="19">
        <v>0.108792137697898</v>
      </c>
      <c r="AB11" s="19">
        <v>0.100024790172336</v>
      </c>
      <c r="AC11" s="19">
        <v>0.106902634308758</v>
      </c>
      <c r="AD11" s="19">
        <v>0.108174061114475</v>
      </c>
      <c r="AE11" s="19"/>
      <c r="AF11" s="19">
        <v>9.8680683571314001E-2</v>
      </c>
      <c r="AG11" s="19">
        <v>0.10532344771468501</v>
      </c>
      <c r="AH11" s="19">
        <v>0.10606874376157099</v>
      </c>
      <c r="AI11" s="19"/>
      <c r="AJ11" s="19">
        <v>8.5630338469003503E-2</v>
      </c>
      <c r="AK11" s="19">
        <v>0.13224880709165299</v>
      </c>
      <c r="AL11" s="19">
        <v>0.114488113336519</v>
      </c>
      <c r="AM11" s="19"/>
      <c r="AN11" s="19">
        <v>9.1476275800727702E-2</v>
      </c>
      <c r="AO11" s="19">
        <v>7.4409337402218695E-2</v>
      </c>
      <c r="AP11" s="19">
        <v>7.4155933718490899E-2</v>
      </c>
      <c r="AQ11" s="19">
        <v>0.13252726377128299</v>
      </c>
      <c r="AR11" s="19"/>
      <c r="AS11" s="19">
        <v>4.7348245623155802E-2</v>
      </c>
      <c r="AT11" s="19">
        <v>0.13605533107003501</v>
      </c>
    </row>
    <row r="12" spans="2:46" x14ac:dyDescent="0.5">
      <c r="B12" s="16"/>
    </row>
    <row r="13" spans="2:46" x14ac:dyDescent="0.5">
      <c r="B13" t="s">
        <v>65</v>
      </c>
    </row>
    <row r="14" spans="2:46" x14ac:dyDescent="0.5">
      <c r="B14" t="s">
        <v>66</v>
      </c>
    </row>
    <row r="16" spans="2:46" x14ac:dyDescent="0.5">
      <c r="B16"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265</v>
      </c>
      <c r="C9" s="17">
        <v>0.62002073408980996</v>
      </c>
      <c r="D9" s="17">
        <v>0.66971869097788095</v>
      </c>
      <c r="E9" s="17">
        <v>0.57287515878766704</v>
      </c>
      <c r="F9" s="17"/>
      <c r="G9" s="17">
        <v>0.63604516247075404</v>
      </c>
      <c r="H9" s="17">
        <v>0.65610525363706096</v>
      </c>
      <c r="I9" s="17">
        <v>0.65210000265796197</v>
      </c>
      <c r="J9" s="17">
        <v>0.57188716161306197</v>
      </c>
      <c r="K9" s="17">
        <v>0.59256878493207299</v>
      </c>
      <c r="L9" s="17">
        <v>0.62025633335115504</v>
      </c>
      <c r="M9" s="17">
        <v>0.57675806137429897</v>
      </c>
      <c r="N9" s="17">
        <v>0.60064121429795703</v>
      </c>
      <c r="O9" s="17">
        <v>0.66730192385932996</v>
      </c>
      <c r="P9" s="17">
        <v>0.61665349739450004</v>
      </c>
      <c r="Q9" s="17">
        <v>0.58262498794416195</v>
      </c>
      <c r="R9" s="17">
        <v>0.52683644461053503</v>
      </c>
      <c r="S9" s="17"/>
      <c r="T9" s="17">
        <v>0.73526725249647995</v>
      </c>
      <c r="U9" s="17">
        <v>0.63456902849507901</v>
      </c>
      <c r="V9" s="17">
        <v>0.61807941964369595</v>
      </c>
      <c r="W9" s="17">
        <v>0.48817851459582901</v>
      </c>
      <c r="X9" s="17"/>
      <c r="Y9" s="17">
        <v>0.54006899192992397</v>
      </c>
      <c r="Z9" s="17">
        <v>0.59334931983300399</v>
      </c>
      <c r="AA9" s="17">
        <v>0.65121623740464796</v>
      </c>
      <c r="AB9" s="17">
        <v>0.66727239111816306</v>
      </c>
      <c r="AC9" s="17">
        <v>0.62604407246818405</v>
      </c>
      <c r="AD9" s="17">
        <v>0.65769542651484503</v>
      </c>
      <c r="AE9" s="17"/>
      <c r="AF9" s="17" t="s">
        <v>77</v>
      </c>
      <c r="AG9" s="17">
        <v>0.52815354534839198</v>
      </c>
      <c r="AH9" s="17">
        <v>0.62576599089297102</v>
      </c>
      <c r="AI9" s="17"/>
      <c r="AJ9" s="17">
        <v>0.729799928751799</v>
      </c>
      <c r="AK9" s="17">
        <v>0.60683377538439898</v>
      </c>
      <c r="AL9" s="17">
        <v>0.334458354502425</v>
      </c>
      <c r="AM9" s="17"/>
      <c r="AN9" s="17">
        <v>0.68903070064441396</v>
      </c>
      <c r="AO9" s="17">
        <v>0.62793684968306496</v>
      </c>
      <c r="AP9" s="17">
        <v>0.81961633147561896</v>
      </c>
      <c r="AQ9" s="17">
        <v>0.40873454608571602</v>
      </c>
      <c r="AR9" s="17"/>
      <c r="AS9" s="17">
        <v>0.65421173541340905</v>
      </c>
      <c r="AT9" s="17">
        <v>0.67262703076223096</v>
      </c>
    </row>
    <row r="10" spans="2:46" x14ac:dyDescent="0.5">
      <c r="B10" s="18" t="s">
        <v>266</v>
      </c>
      <c r="C10" s="17">
        <v>0.136714942404178</v>
      </c>
      <c r="D10" s="17">
        <v>0.13180086687249701</v>
      </c>
      <c r="E10" s="17">
        <v>0.14237612405463301</v>
      </c>
      <c r="F10" s="17"/>
      <c r="G10" s="17">
        <v>0.140568975330569</v>
      </c>
      <c r="H10" s="17">
        <v>0.13849306066311401</v>
      </c>
      <c r="I10" s="17">
        <v>0.11432538892612699</v>
      </c>
      <c r="J10" s="17">
        <v>0.18693445968215799</v>
      </c>
      <c r="K10" s="17">
        <v>0.15289347687612401</v>
      </c>
      <c r="L10" s="17">
        <v>0.138574813692141</v>
      </c>
      <c r="M10" s="17">
        <v>0.102115223663682</v>
      </c>
      <c r="N10" s="17">
        <v>0.10486613743017</v>
      </c>
      <c r="O10" s="17">
        <v>0.13830570467619999</v>
      </c>
      <c r="P10" s="17">
        <v>0.13657821631219</v>
      </c>
      <c r="Q10" s="17">
        <v>0.114733894194325</v>
      </c>
      <c r="R10" s="17">
        <v>0.136779866516795</v>
      </c>
      <c r="S10" s="17"/>
      <c r="T10" s="17">
        <v>0.100121076722197</v>
      </c>
      <c r="U10" s="17">
        <v>0.14686565227948301</v>
      </c>
      <c r="V10" s="17">
        <v>0.15638412447518199</v>
      </c>
      <c r="W10" s="17">
        <v>0.14807888639339001</v>
      </c>
      <c r="X10" s="17"/>
      <c r="Y10" s="17">
        <v>0.18405644915477201</v>
      </c>
      <c r="Z10" s="17">
        <v>0.20209013400234299</v>
      </c>
      <c r="AA10" s="17">
        <v>0.13084834892387101</v>
      </c>
      <c r="AB10" s="17">
        <v>9.45444666601164E-2</v>
      </c>
      <c r="AC10" s="17">
        <v>7.7638136487753195E-2</v>
      </c>
      <c r="AD10" s="17">
        <v>6.8122397735274301E-2</v>
      </c>
      <c r="AE10" s="17"/>
      <c r="AF10" s="17" t="s">
        <v>77</v>
      </c>
      <c r="AG10" s="17">
        <v>0.121495198944747</v>
      </c>
      <c r="AH10" s="17">
        <v>0.137666765746665</v>
      </c>
      <c r="AI10" s="17"/>
      <c r="AJ10" s="17">
        <v>0.138683623555758</v>
      </c>
      <c r="AK10" s="17">
        <v>0.185003123734028</v>
      </c>
      <c r="AL10" s="17">
        <v>8.0706245041822194E-2</v>
      </c>
      <c r="AM10" s="17"/>
      <c r="AN10" s="17">
        <v>0.14746146289485401</v>
      </c>
      <c r="AO10" s="17">
        <v>0.18693833800488499</v>
      </c>
      <c r="AP10" s="17">
        <v>6.5752410172389794E-2</v>
      </c>
      <c r="AQ10" s="17">
        <v>0.14272771191354799</v>
      </c>
      <c r="AR10" s="17"/>
      <c r="AS10" s="17">
        <v>0.17892004328605199</v>
      </c>
      <c r="AT10" s="17">
        <v>5.3478635675680501E-2</v>
      </c>
    </row>
    <row r="11" spans="2:46" x14ac:dyDescent="0.5">
      <c r="B11" s="18" t="s">
        <v>267</v>
      </c>
      <c r="C11" s="17">
        <v>0.13462848594780999</v>
      </c>
      <c r="D11" s="17">
        <v>0.109174462040267</v>
      </c>
      <c r="E11" s="17">
        <v>0.15752423882300101</v>
      </c>
      <c r="F11" s="17"/>
      <c r="G11" s="17">
        <v>9.9749540658422897E-2</v>
      </c>
      <c r="H11" s="17">
        <v>0.11656297156944601</v>
      </c>
      <c r="I11" s="17">
        <v>9.1917135017861001E-2</v>
      </c>
      <c r="J11" s="17">
        <v>0.14199380664845901</v>
      </c>
      <c r="K11" s="17">
        <v>0.13031585664855999</v>
      </c>
      <c r="L11" s="17">
        <v>0.15447953415420099</v>
      </c>
      <c r="M11" s="17">
        <v>0.18500939388983401</v>
      </c>
      <c r="N11" s="17">
        <v>0.21179550402880101</v>
      </c>
      <c r="O11" s="17">
        <v>9.5990913145890699E-2</v>
      </c>
      <c r="P11" s="17">
        <v>0.15930289204577999</v>
      </c>
      <c r="Q11" s="17">
        <v>0.172156493726076</v>
      </c>
      <c r="R11" s="17">
        <v>0.22522090922177501</v>
      </c>
      <c r="S11" s="17"/>
      <c r="T11" s="17">
        <v>9.0048526638365795E-2</v>
      </c>
      <c r="U11" s="17">
        <v>9.3779394097601096E-2</v>
      </c>
      <c r="V11" s="17">
        <v>0.115777195370578</v>
      </c>
      <c r="W11" s="17">
        <v>0.23578119456086499</v>
      </c>
      <c r="X11" s="17"/>
      <c r="Y11" s="17">
        <v>0.17424886371630599</v>
      </c>
      <c r="Z11" s="17">
        <v>8.7274814696081796E-2</v>
      </c>
      <c r="AA11" s="17">
        <v>9.9614168132673195E-2</v>
      </c>
      <c r="AB11" s="17">
        <v>0.121954969301359</v>
      </c>
      <c r="AC11" s="17">
        <v>0.21471408081523799</v>
      </c>
      <c r="AD11" s="17">
        <v>0.17468640550235801</v>
      </c>
      <c r="AE11" s="17"/>
      <c r="AF11" s="17" t="s">
        <v>77</v>
      </c>
      <c r="AG11" s="17">
        <v>0.273992863411335</v>
      </c>
      <c r="AH11" s="17">
        <v>0.125912815546767</v>
      </c>
      <c r="AI11" s="17"/>
      <c r="AJ11" s="17">
        <v>2.79245967439791E-2</v>
      </c>
      <c r="AK11" s="17">
        <v>7.5543504062709599E-2</v>
      </c>
      <c r="AL11" s="17">
        <v>0.487595225980616</v>
      </c>
      <c r="AM11" s="17"/>
      <c r="AN11" s="17">
        <v>5.40787746654499E-2</v>
      </c>
      <c r="AO11" s="17">
        <v>0.141912629695395</v>
      </c>
      <c r="AP11" s="17">
        <v>5.9960754809886302E-2</v>
      </c>
      <c r="AQ11" s="17">
        <v>0.320043123949523</v>
      </c>
      <c r="AR11" s="17"/>
      <c r="AS11" s="17">
        <v>0.11655501176069601</v>
      </c>
      <c r="AT11" s="17">
        <v>0.16525315684285899</v>
      </c>
    </row>
    <row r="12" spans="2:46" x14ac:dyDescent="0.5">
      <c r="B12" s="18" t="s">
        <v>147</v>
      </c>
      <c r="C12" s="19">
        <v>0.108635837558201</v>
      </c>
      <c r="D12" s="19">
        <v>8.9305980109355199E-2</v>
      </c>
      <c r="E12" s="19">
        <v>0.12722447833469899</v>
      </c>
      <c r="F12" s="19"/>
      <c r="G12" s="19">
        <v>0.123636321540254</v>
      </c>
      <c r="H12" s="19">
        <v>8.8838714130379207E-2</v>
      </c>
      <c r="I12" s="19">
        <v>0.14165747339804999</v>
      </c>
      <c r="J12" s="19">
        <v>9.9184572056321404E-2</v>
      </c>
      <c r="K12" s="19">
        <v>0.124221881543244</v>
      </c>
      <c r="L12" s="19">
        <v>8.6689318802502399E-2</v>
      </c>
      <c r="M12" s="19">
        <v>0.13611732107218499</v>
      </c>
      <c r="N12" s="19">
        <v>8.2697144243071896E-2</v>
      </c>
      <c r="O12" s="19">
        <v>9.8401458318579493E-2</v>
      </c>
      <c r="P12" s="19">
        <v>8.7465394247530498E-2</v>
      </c>
      <c r="Q12" s="19">
        <v>0.13048462413543699</v>
      </c>
      <c r="R12" s="19">
        <v>0.11116277965089599</v>
      </c>
      <c r="S12" s="19"/>
      <c r="T12" s="19">
        <v>7.4563144142957005E-2</v>
      </c>
      <c r="U12" s="19">
        <v>0.124785925127836</v>
      </c>
      <c r="V12" s="19">
        <v>0.10975926051054501</v>
      </c>
      <c r="W12" s="19">
        <v>0.12796140444991699</v>
      </c>
      <c r="X12" s="19"/>
      <c r="Y12" s="19">
        <v>0.101625695198998</v>
      </c>
      <c r="Z12" s="19">
        <v>0.11728573146857101</v>
      </c>
      <c r="AA12" s="19">
        <v>0.118321245538807</v>
      </c>
      <c r="AB12" s="19">
        <v>0.116228172920363</v>
      </c>
      <c r="AC12" s="19">
        <v>8.1603710228824594E-2</v>
      </c>
      <c r="AD12" s="19">
        <v>9.9495770247522305E-2</v>
      </c>
      <c r="AE12" s="19"/>
      <c r="AF12" s="19" t="s">
        <v>77</v>
      </c>
      <c r="AG12" s="19">
        <v>7.6358392295525004E-2</v>
      </c>
      <c r="AH12" s="19">
        <v>0.11065442781359699</v>
      </c>
      <c r="AI12" s="19"/>
      <c r="AJ12" s="19">
        <v>0.103591850948463</v>
      </c>
      <c r="AK12" s="19">
        <v>0.13261959681886401</v>
      </c>
      <c r="AL12" s="19">
        <v>9.7240174475136498E-2</v>
      </c>
      <c r="AM12" s="19"/>
      <c r="AN12" s="19">
        <v>0.109429061795282</v>
      </c>
      <c r="AO12" s="19">
        <v>4.3212182616654701E-2</v>
      </c>
      <c r="AP12" s="19">
        <v>5.4670503542104801E-2</v>
      </c>
      <c r="AQ12" s="19">
        <v>0.12849461805121201</v>
      </c>
      <c r="AR12" s="19"/>
      <c r="AS12" s="19">
        <v>5.0313209539843001E-2</v>
      </c>
      <c r="AT12" s="19">
        <v>0.108641176719229</v>
      </c>
    </row>
    <row r="13" spans="2:46" x14ac:dyDescent="0.5">
      <c r="B13" s="16" t="s">
        <v>97</v>
      </c>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43" x14ac:dyDescent="0.5">
      <c r="B9" s="18" t="s">
        <v>269</v>
      </c>
      <c r="C9" s="17">
        <v>0.171063562867277</v>
      </c>
      <c r="D9" s="17">
        <v>0.161717957975892</v>
      </c>
      <c r="E9" s="17">
        <v>0.18118197144481701</v>
      </c>
      <c r="F9" s="17"/>
      <c r="G9" s="17">
        <v>0.19952511370988801</v>
      </c>
      <c r="H9" s="17">
        <v>0.128359874566467</v>
      </c>
      <c r="I9" s="17">
        <v>0.14403829496864601</v>
      </c>
      <c r="J9" s="17">
        <v>0.16672127342214599</v>
      </c>
      <c r="K9" s="17">
        <v>0.24265560899713101</v>
      </c>
      <c r="L9" s="17">
        <v>0.19495916355759299</v>
      </c>
      <c r="M9" s="17">
        <v>0.15409959942670701</v>
      </c>
      <c r="N9" s="17">
        <v>0.14532276129316599</v>
      </c>
      <c r="O9" s="17">
        <v>0.170969760384096</v>
      </c>
      <c r="P9" s="17">
        <v>0.14432588452129</v>
      </c>
      <c r="Q9" s="17">
        <v>0.18276396230025699</v>
      </c>
      <c r="R9" s="17">
        <v>0.21051531496161999</v>
      </c>
      <c r="S9" s="17"/>
      <c r="T9" s="17">
        <v>0.135098472470671</v>
      </c>
      <c r="U9" s="17">
        <v>0.168569062763468</v>
      </c>
      <c r="V9" s="17">
        <v>0.186493010391206</v>
      </c>
      <c r="W9" s="17">
        <v>0.20123533047952399</v>
      </c>
      <c r="X9" s="17"/>
      <c r="Y9" s="17">
        <v>0.241303715944713</v>
      </c>
      <c r="Z9" s="17">
        <v>0.23757394538674001</v>
      </c>
      <c r="AA9" s="17">
        <v>0.210584751892264</v>
      </c>
      <c r="AB9" s="17">
        <v>0.174551494871865</v>
      </c>
      <c r="AC9" s="17">
        <v>0.120567042957927</v>
      </c>
      <c r="AD9" s="17">
        <v>6.8884036695245204E-2</v>
      </c>
      <c r="AE9" s="17"/>
      <c r="AF9" s="17">
        <v>8.4734033459671995E-2</v>
      </c>
      <c r="AG9" s="17">
        <v>0.121093473260942</v>
      </c>
      <c r="AH9" s="17">
        <v>0.19916755630880301</v>
      </c>
      <c r="AI9" s="17"/>
      <c r="AJ9" s="17">
        <v>0.20857614868115401</v>
      </c>
      <c r="AK9" s="17">
        <v>0.18982920127974201</v>
      </c>
      <c r="AL9" s="17">
        <v>0.115693094190366</v>
      </c>
      <c r="AM9" s="17"/>
      <c r="AN9" s="17">
        <v>0.16182987849394501</v>
      </c>
      <c r="AO9" s="17">
        <v>0.117908569189813</v>
      </c>
      <c r="AP9" s="17">
        <v>0.14809570748531301</v>
      </c>
      <c r="AQ9" s="17">
        <v>0.23172804145628101</v>
      </c>
      <c r="AR9" s="17"/>
      <c r="AS9" s="17">
        <v>0.22795394792663901</v>
      </c>
      <c r="AT9" s="17">
        <v>9.9959103595084906E-2</v>
      </c>
    </row>
    <row r="10" spans="2:46" ht="43" x14ac:dyDescent="0.5">
      <c r="B10" s="18" t="s">
        <v>270</v>
      </c>
      <c r="C10" s="17">
        <v>0.574135973675577</v>
      </c>
      <c r="D10" s="17">
        <v>0.61813281313470902</v>
      </c>
      <c r="E10" s="17">
        <v>0.53068899562646699</v>
      </c>
      <c r="F10" s="17"/>
      <c r="G10" s="17">
        <v>0.57079023234448201</v>
      </c>
      <c r="H10" s="17">
        <v>0.58023795766654696</v>
      </c>
      <c r="I10" s="17">
        <v>0.61347520058925797</v>
      </c>
      <c r="J10" s="17">
        <v>0.56728563402849397</v>
      </c>
      <c r="K10" s="17">
        <v>0.48550477535162401</v>
      </c>
      <c r="L10" s="17">
        <v>0.54280160427156099</v>
      </c>
      <c r="M10" s="17">
        <v>0.60745418793855999</v>
      </c>
      <c r="N10" s="17">
        <v>0.576057724220712</v>
      </c>
      <c r="O10" s="17">
        <v>0.55749258449929895</v>
      </c>
      <c r="P10" s="17">
        <v>0.63258932946576596</v>
      </c>
      <c r="Q10" s="17">
        <v>0.57314776864026595</v>
      </c>
      <c r="R10" s="17">
        <v>0.57591702807606004</v>
      </c>
      <c r="S10" s="17"/>
      <c r="T10" s="17">
        <v>0.66439383991137102</v>
      </c>
      <c r="U10" s="17">
        <v>0.57994639929209002</v>
      </c>
      <c r="V10" s="17">
        <v>0.56596557434227501</v>
      </c>
      <c r="W10" s="17">
        <v>0.47511562237843802</v>
      </c>
      <c r="X10" s="17"/>
      <c r="Y10" s="17">
        <v>0.45320730785441599</v>
      </c>
      <c r="Z10" s="17">
        <v>0.50285096217042002</v>
      </c>
      <c r="AA10" s="17">
        <v>0.49371857564882998</v>
      </c>
      <c r="AB10" s="17">
        <v>0.58920528912063896</v>
      </c>
      <c r="AC10" s="17">
        <v>0.63222870465663406</v>
      </c>
      <c r="AD10" s="17">
        <v>0.72707211026693297</v>
      </c>
      <c r="AE10" s="17"/>
      <c r="AF10" s="17">
        <v>0.70002092403298299</v>
      </c>
      <c r="AG10" s="17">
        <v>0.63163251754582195</v>
      </c>
      <c r="AH10" s="17">
        <v>0.53411616330586698</v>
      </c>
      <c r="AI10" s="17"/>
      <c r="AJ10" s="17">
        <v>0.58234978886517597</v>
      </c>
      <c r="AK10" s="17">
        <v>0.55299566364460895</v>
      </c>
      <c r="AL10" s="17">
        <v>0.57405453307854404</v>
      </c>
      <c r="AM10" s="17"/>
      <c r="AN10" s="17">
        <v>0.62415107265344805</v>
      </c>
      <c r="AO10" s="17">
        <v>0.69329694300554001</v>
      </c>
      <c r="AP10" s="17">
        <v>0.67576426246308396</v>
      </c>
      <c r="AQ10" s="17">
        <v>0.39255644324724098</v>
      </c>
      <c r="AR10" s="17"/>
      <c r="AS10" s="17">
        <v>0.54936575585367997</v>
      </c>
      <c r="AT10" s="17">
        <v>0.58700362426337105</v>
      </c>
    </row>
    <row r="11" spans="2:46" ht="43" x14ac:dyDescent="0.5">
      <c r="B11" s="18" t="s">
        <v>271</v>
      </c>
      <c r="C11" s="17">
        <v>0.142277147180113</v>
      </c>
      <c r="D11" s="17">
        <v>0.13213865729569399</v>
      </c>
      <c r="E11" s="17">
        <v>0.15299801942951</v>
      </c>
      <c r="F11" s="17"/>
      <c r="G11" s="17">
        <v>0.12686700582034899</v>
      </c>
      <c r="H11" s="17">
        <v>0.185776650234281</v>
      </c>
      <c r="I11" s="17">
        <v>0.105258485568984</v>
      </c>
      <c r="J11" s="17">
        <v>0.13846262842219401</v>
      </c>
      <c r="K11" s="17">
        <v>0.16974788720457801</v>
      </c>
      <c r="L11" s="17">
        <v>0.153376262661752</v>
      </c>
      <c r="M11" s="17">
        <v>0.120975847660885</v>
      </c>
      <c r="N11" s="17">
        <v>0.12281708377664199</v>
      </c>
      <c r="O11" s="17">
        <v>0.16237217219446101</v>
      </c>
      <c r="P11" s="17">
        <v>0.106667181836822</v>
      </c>
      <c r="Q11" s="17">
        <v>0.16427400385013499</v>
      </c>
      <c r="R11" s="17">
        <v>0.117256470509224</v>
      </c>
      <c r="S11" s="17"/>
      <c r="T11" s="17">
        <v>0.13643815544165799</v>
      </c>
      <c r="U11" s="17">
        <v>0.14588108346193901</v>
      </c>
      <c r="V11" s="17">
        <v>0.12575578842336399</v>
      </c>
      <c r="W11" s="17">
        <v>0.16002548797313301</v>
      </c>
      <c r="X11" s="17"/>
      <c r="Y11" s="17">
        <v>0.14555132912420901</v>
      </c>
      <c r="Z11" s="17">
        <v>0.132377706337934</v>
      </c>
      <c r="AA11" s="17">
        <v>0.170794929264909</v>
      </c>
      <c r="AB11" s="17">
        <v>0.130566365296267</v>
      </c>
      <c r="AC11" s="17">
        <v>0.13006597220885299</v>
      </c>
      <c r="AD11" s="17">
        <v>0.14264298909422801</v>
      </c>
      <c r="AE11" s="17"/>
      <c r="AF11" s="17">
        <v>0.13913968132645799</v>
      </c>
      <c r="AG11" s="17">
        <v>0.155431698637541</v>
      </c>
      <c r="AH11" s="17">
        <v>0.142362285101029</v>
      </c>
      <c r="AI11" s="17"/>
      <c r="AJ11" s="17">
        <v>0.13055527049946999</v>
      </c>
      <c r="AK11" s="17">
        <v>0.12852547819308799</v>
      </c>
      <c r="AL11" s="17">
        <v>0.16334129718819601</v>
      </c>
      <c r="AM11" s="17"/>
      <c r="AN11" s="17">
        <v>0.134823936927399</v>
      </c>
      <c r="AO11" s="17">
        <v>0.11137791546390199</v>
      </c>
      <c r="AP11" s="17">
        <v>0.13150659731772199</v>
      </c>
      <c r="AQ11" s="17">
        <v>0.17210259291680799</v>
      </c>
      <c r="AR11" s="17"/>
      <c r="AS11" s="17">
        <v>0.16290574442564701</v>
      </c>
      <c r="AT11" s="17">
        <v>0.17316689288641601</v>
      </c>
    </row>
    <row r="12" spans="2:46" x14ac:dyDescent="0.5">
      <c r="B12" s="18" t="s">
        <v>73</v>
      </c>
      <c r="C12" s="19">
        <v>0.11252331627703301</v>
      </c>
      <c r="D12" s="19">
        <v>8.8010571593705594E-2</v>
      </c>
      <c r="E12" s="19">
        <v>0.135131013499206</v>
      </c>
      <c r="F12" s="19"/>
      <c r="G12" s="19">
        <v>0.10281764812528101</v>
      </c>
      <c r="H12" s="19">
        <v>0.10562551753270499</v>
      </c>
      <c r="I12" s="19">
        <v>0.13722801887311301</v>
      </c>
      <c r="J12" s="19">
        <v>0.12753046412716501</v>
      </c>
      <c r="K12" s="19">
        <v>0.102091728446667</v>
      </c>
      <c r="L12" s="19">
        <v>0.10886296950909401</v>
      </c>
      <c r="M12" s="19">
        <v>0.117470364973848</v>
      </c>
      <c r="N12" s="19">
        <v>0.15580243070948099</v>
      </c>
      <c r="O12" s="19">
        <v>0.109165482922143</v>
      </c>
      <c r="P12" s="19">
        <v>0.116417604176122</v>
      </c>
      <c r="Q12" s="19">
        <v>7.9814265209343094E-2</v>
      </c>
      <c r="R12" s="19">
        <v>9.6311186453096595E-2</v>
      </c>
      <c r="S12" s="19"/>
      <c r="T12" s="19">
        <v>6.4069532176300001E-2</v>
      </c>
      <c r="U12" s="19">
        <v>0.105603454482503</v>
      </c>
      <c r="V12" s="19">
        <v>0.121785626843156</v>
      </c>
      <c r="W12" s="19">
        <v>0.163623559168904</v>
      </c>
      <c r="X12" s="19"/>
      <c r="Y12" s="19">
        <v>0.159937647076662</v>
      </c>
      <c r="Z12" s="19">
        <v>0.127197386104906</v>
      </c>
      <c r="AA12" s="19">
        <v>0.12490174319399699</v>
      </c>
      <c r="AB12" s="19">
        <v>0.105676850711229</v>
      </c>
      <c r="AC12" s="19">
        <v>0.11713828017658599</v>
      </c>
      <c r="AD12" s="19">
        <v>6.1400863943594501E-2</v>
      </c>
      <c r="AE12" s="19"/>
      <c r="AF12" s="19">
        <v>7.6105361180886802E-2</v>
      </c>
      <c r="AG12" s="19">
        <v>9.1842310555695694E-2</v>
      </c>
      <c r="AH12" s="19">
        <v>0.12435399528430099</v>
      </c>
      <c r="AI12" s="19"/>
      <c r="AJ12" s="19">
        <v>7.8518791954200001E-2</v>
      </c>
      <c r="AK12" s="19">
        <v>0.12864965688256</v>
      </c>
      <c r="AL12" s="19">
        <v>0.14691107554289501</v>
      </c>
      <c r="AM12" s="19"/>
      <c r="AN12" s="19">
        <v>7.9195111925207701E-2</v>
      </c>
      <c r="AO12" s="19">
        <v>7.7416572340745504E-2</v>
      </c>
      <c r="AP12" s="19">
        <v>4.46334327338807E-2</v>
      </c>
      <c r="AQ12" s="19">
        <v>0.20361292237967099</v>
      </c>
      <c r="AR12" s="19"/>
      <c r="AS12" s="19">
        <v>5.9774551794034403E-2</v>
      </c>
      <c r="AT12" s="19">
        <v>0.13987037925512899</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E21"/>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20.703125" customWidth="1"/>
  </cols>
  <sheetData>
    <row r="2" spans="2:5" ht="39.950000000000003" customHeight="1" x14ac:dyDescent="0.5">
      <c r="D2" s="30" t="s">
        <v>231</v>
      </c>
      <c r="E2" s="26"/>
    </row>
    <row r="6" spans="2:5" ht="50.1" customHeight="1" x14ac:dyDescent="0.5">
      <c r="B6" s="20" t="s">
        <v>14</v>
      </c>
      <c r="C6" s="20" t="s">
        <v>273</v>
      </c>
      <c r="D6" s="20" t="s">
        <v>274</v>
      </c>
    </row>
    <row r="7" spans="2:5" x14ac:dyDescent="0.5">
      <c r="B7" s="18" t="s">
        <v>87</v>
      </c>
      <c r="C7" s="17">
        <v>0.26327329419509499</v>
      </c>
      <c r="D7" s="17">
        <v>0.113258366665414</v>
      </c>
    </row>
    <row r="8" spans="2:5" x14ac:dyDescent="0.5">
      <c r="B8" s="18" t="s">
        <v>166</v>
      </c>
      <c r="C8" s="17">
        <v>0.33365660963167898</v>
      </c>
      <c r="D8" s="17">
        <v>0.25409192038918599</v>
      </c>
    </row>
    <row r="9" spans="2:5" x14ac:dyDescent="0.5">
      <c r="B9" s="18" t="s">
        <v>89</v>
      </c>
      <c r="C9" s="17">
        <v>0.29465129402565898</v>
      </c>
      <c r="D9" s="17">
        <v>0.348617852184399</v>
      </c>
    </row>
    <row r="10" spans="2:5" x14ac:dyDescent="0.5">
      <c r="B10" s="18" t="s">
        <v>167</v>
      </c>
      <c r="C10" s="17">
        <v>8.7570383327503901E-2</v>
      </c>
      <c r="D10" s="17">
        <v>0.237657575145724</v>
      </c>
    </row>
    <row r="11" spans="2:5" x14ac:dyDescent="0.5">
      <c r="B11" s="18" t="s">
        <v>91</v>
      </c>
      <c r="C11" s="17">
        <v>2.08484188200624E-2</v>
      </c>
      <c r="D11" s="17">
        <v>4.6374285615277303E-2</v>
      </c>
    </row>
    <row r="12" spans="2:5" x14ac:dyDescent="0.5">
      <c r="B12" s="23" t="s">
        <v>93</v>
      </c>
      <c r="C12" s="21">
        <v>0.59692990382677402</v>
      </c>
      <c r="D12" s="21">
        <v>0.36735028705459999</v>
      </c>
    </row>
    <row r="13" spans="2:5" x14ac:dyDescent="0.5">
      <c r="B13" s="23" t="s">
        <v>94</v>
      </c>
      <c r="C13" s="21">
        <v>0.108418802147566</v>
      </c>
      <c r="D13" s="21">
        <v>0.28403186076100101</v>
      </c>
    </row>
    <row r="14" spans="2:5" x14ac:dyDescent="0.5">
      <c r="B14" s="23" t="s">
        <v>95</v>
      </c>
      <c r="C14" s="22">
        <v>0.48851110167920803</v>
      </c>
      <c r="D14" s="22">
        <v>8.3318426293599299E-2</v>
      </c>
    </row>
    <row r="15" spans="2:5" x14ac:dyDescent="0.5">
      <c r="B15" s="16" t="s">
        <v>97</v>
      </c>
      <c r="C15" s="16"/>
      <c r="D15" s="16"/>
    </row>
    <row r="16" spans="2:5" x14ac:dyDescent="0.5">
      <c r="B16" t="s">
        <v>65</v>
      </c>
    </row>
    <row r="17" spans="2:2" x14ac:dyDescent="0.5">
      <c r="B17" t="s">
        <v>66</v>
      </c>
    </row>
    <row r="21" spans="2:2" x14ac:dyDescent="0.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T21"/>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87</v>
      </c>
      <c r="C9" s="17">
        <v>0.113258366665414</v>
      </c>
      <c r="D9" s="17">
        <v>0.12732509943699699</v>
      </c>
      <c r="E9" s="17">
        <v>9.9592763586648606E-2</v>
      </c>
      <c r="F9" s="17"/>
      <c r="G9" s="17">
        <v>0.139081016358304</v>
      </c>
      <c r="H9" s="17">
        <v>9.2658006680949506E-2</v>
      </c>
      <c r="I9" s="17">
        <v>5.86177092015982E-2</v>
      </c>
      <c r="J9" s="17">
        <v>0.15243530558809701</v>
      </c>
      <c r="K9" s="17">
        <v>0.14665611684557101</v>
      </c>
      <c r="L9" s="17">
        <v>9.6501699897553694E-2</v>
      </c>
      <c r="M9" s="17">
        <v>0.14979573605060001</v>
      </c>
      <c r="N9" s="17">
        <v>9.3494950529431395E-2</v>
      </c>
      <c r="O9" s="17">
        <v>0.10933142720911</v>
      </c>
      <c r="P9" s="17">
        <v>6.6956948440255099E-2</v>
      </c>
      <c r="Q9" s="17">
        <v>0.16278395214112701</v>
      </c>
      <c r="R9" s="17">
        <v>7.4823824379427806E-2</v>
      </c>
      <c r="S9" s="17"/>
      <c r="T9" s="17">
        <v>9.9650636629375899E-2</v>
      </c>
      <c r="U9" s="17">
        <v>0.10291654791489201</v>
      </c>
      <c r="V9" s="17">
        <v>0.119056237194393</v>
      </c>
      <c r="W9" s="17">
        <v>0.12903014306089899</v>
      </c>
      <c r="X9" s="17"/>
      <c r="Y9" s="17">
        <v>0.17499509569330901</v>
      </c>
      <c r="Z9" s="17">
        <v>0.163835058950108</v>
      </c>
      <c r="AA9" s="17">
        <v>0.12389888935936</v>
      </c>
      <c r="AB9" s="17">
        <v>5.7988608845676602E-2</v>
      </c>
      <c r="AC9" s="17">
        <v>4.7755001641749097E-2</v>
      </c>
      <c r="AD9" s="17">
        <v>6.0987361797421903E-2</v>
      </c>
      <c r="AE9" s="17"/>
      <c r="AF9" s="17" t="s">
        <v>77</v>
      </c>
      <c r="AG9" s="17">
        <v>9.4999395174734796E-2</v>
      </c>
      <c r="AH9" s="17">
        <v>0.11440025945230201</v>
      </c>
      <c r="AI9" s="17"/>
      <c r="AJ9" s="17">
        <v>0.123658636863951</v>
      </c>
      <c r="AK9" s="17">
        <v>0.10970120460398899</v>
      </c>
      <c r="AL9" s="17">
        <v>8.8624975858713206E-2</v>
      </c>
      <c r="AM9" s="17"/>
      <c r="AN9" s="17">
        <v>0.109803998577421</v>
      </c>
      <c r="AO9" s="17">
        <v>0.107180051450613</v>
      </c>
      <c r="AP9" s="17">
        <v>0.100963374845728</v>
      </c>
      <c r="AQ9" s="17">
        <v>0.124263796981395</v>
      </c>
      <c r="AR9" s="17"/>
      <c r="AS9" s="17">
        <v>9.7761307398389397E-2</v>
      </c>
      <c r="AT9" s="17">
        <v>7.0250082483794704E-2</v>
      </c>
    </row>
    <row r="10" spans="2:46" x14ac:dyDescent="0.5">
      <c r="B10" s="18" t="s">
        <v>166</v>
      </c>
      <c r="C10" s="17">
        <v>0.25409192038918599</v>
      </c>
      <c r="D10" s="17">
        <v>0.25923781278388403</v>
      </c>
      <c r="E10" s="17">
        <v>0.24753776778336101</v>
      </c>
      <c r="F10" s="17"/>
      <c r="G10" s="17">
        <v>0.27147148620758998</v>
      </c>
      <c r="H10" s="17">
        <v>0.229301917386772</v>
      </c>
      <c r="I10" s="17">
        <v>0.26721071053609502</v>
      </c>
      <c r="J10" s="17">
        <v>0.25155229969784998</v>
      </c>
      <c r="K10" s="17">
        <v>0.280716347799632</v>
      </c>
      <c r="L10" s="17">
        <v>0.30689391733104998</v>
      </c>
      <c r="M10" s="17">
        <v>0.239416504068445</v>
      </c>
      <c r="N10" s="17">
        <v>0.25335855771719101</v>
      </c>
      <c r="O10" s="17">
        <v>0.29714113108485102</v>
      </c>
      <c r="P10" s="17">
        <v>0.20322627282825201</v>
      </c>
      <c r="Q10" s="17">
        <v>0.16239204683144301</v>
      </c>
      <c r="R10" s="17">
        <v>0.187716930489499</v>
      </c>
      <c r="S10" s="17"/>
      <c r="T10" s="17">
        <v>0.25887612603992999</v>
      </c>
      <c r="U10" s="17">
        <v>0.223623067997159</v>
      </c>
      <c r="V10" s="17">
        <v>0.25890202291981002</v>
      </c>
      <c r="W10" s="17">
        <v>0.27862354061214201</v>
      </c>
      <c r="X10" s="17"/>
      <c r="Y10" s="17">
        <v>0.35544363026687398</v>
      </c>
      <c r="Z10" s="17">
        <v>0.33623275035077499</v>
      </c>
      <c r="AA10" s="17">
        <v>0.26491513252291998</v>
      </c>
      <c r="AB10" s="17">
        <v>0.18564329559221701</v>
      </c>
      <c r="AC10" s="17">
        <v>0.148412438857048</v>
      </c>
      <c r="AD10" s="17">
        <v>0.100267116633054</v>
      </c>
      <c r="AE10" s="17"/>
      <c r="AF10" s="17" t="s">
        <v>77</v>
      </c>
      <c r="AG10" s="17">
        <v>0.16252769481757301</v>
      </c>
      <c r="AH10" s="17">
        <v>0.25981823026215101</v>
      </c>
      <c r="AI10" s="17"/>
      <c r="AJ10" s="17">
        <v>0.24320243072231801</v>
      </c>
      <c r="AK10" s="17">
        <v>0.25380381226987597</v>
      </c>
      <c r="AL10" s="17">
        <v>0.28409204206356498</v>
      </c>
      <c r="AM10" s="17"/>
      <c r="AN10" s="17">
        <v>0.23828482547488</v>
      </c>
      <c r="AO10" s="17">
        <v>0.26521262831890902</v>
      </c>
      <c r="AP10" s="17">
        <v>0.21548800818790501</v>
      </c>
      <c r="AQ10" s="17">
        <v>0.30819688161835201</v>
      </c>
      <c r="AR10" s="17"/>
      <c r="AS10" s="17">
        <v>0.28218197609631601</v>
      </c>
      <c r="AT10" s="17">
        <v>0.16347263704613499</v>
      </c>
    </row>
    <row r="11" spans="2:46" x14ac:dyDescent="0.5">
      <c r="B11" s="18" t="s">
        <v>89</v>
      </c>
      <c r="C11" s="17">
        <v>0.348617852184399</v>
      </c>
      <c r="D11" s="17">
        <v>0.327175149216266</v>
      </c>
      <c r="E11" s="17">
        <v>0.37165937775976898</v>
      </c>
      <c r="F11" s="17"/>
      <c r="G11" s="17">
        <v>0.29793001187740598</v>
      </c>
      <c r="H11" s="17">
        <v>0.37152898385005401</v>
      </c>
      <c r="I11" s="17">
        <v>0.36976655231465899</v>
      </c>
      <c r="J11" s="17">
        <v>0.36502334782410401</v>
      </c>
      <c r="K11" s="17">
        <v>0.33185378232379398</v>
      </c>
      <c r="L11" s="17">
        <v>0.31583722699294797</v>
      </c>
      <c r="M11" s="17">
        <v>0.33174146900967999</v>
      </c>
      <c r="N11" s="17">
        <v>0.39742483005037499</v>
      </c>
      <c r="O11" s="17">
        <v>0.31603054798216401</v>
      </c>
      <c r="P11" s="17">
        <v>0.39591483677857903</v>
      </c>
      <c r="Q11" s="17">
        <v>0.39932603756650298</v>
      </c>
      <c r="R11" s="17">
        <v>0.44001284452483502</v>
      </c>
      <c r="S11" s="17"/>
      <c r="T11" s="17">
        <v>0.30417230600519901</v>
      </c>
      <c r="U11" s="17">
        <v>0.34981094946373997</v>
      </c>
      <c r="V11" s="17">
        <v>0.37174800821068799</v>
      </c>
      <c r="W11" s="17">
        <v>0.37045740262280002</v>
      </c>
      <c r="X11" s="17"/>
      <c r="Y11" s="17">
        <v>0.29394009402708499</v>
      </c>
      <c r="Z11" s="17">
        <v>0.28236851981564998</v>
      </c>
      <c r="AA11" s="17">
        <v>0.35515166216419602</v>
      </c>
      <c r="AB11" s="17">
        <v>0.43355314394510402</v>
      </c>
      <c r="AC11" s="17">
        <v>0.39265982947718198</v>
      </c>
      <c r="AD11" s="17">
        <v>0.30412308376711999</v>
      </c>
      <c r="AE11" s="17"/>
      <c r="AF11" s="17" t="s">
        <v>77</v>
      </c>
      <c r="AG11" s="17">
        <v>0.37208375357246698</v>
      </c>
      <c r="AH11" s="17">
        <v>0.34715032464340101</v>
      </c>
      <c r="AI11" s="17"/>
      <c r="AJ11" s="17">
        <v>0.32495848514570702</v>
      </c>
      <c r="AK11" s="17">
        <v>0.36157543460300801</v>
      </c>
      <c r="AL11" s="17">
        <v>0.39955346119866297</v>
      </c>
      <c r="AM11" s="17"/>
      <c r="AN11" s="17">
        <v>0.34969829130576302</v>
      </c>
      <c r="AO11" s="17">
        <v>0.29267784044385298</v>
      </c>
      <c r="AP11" s="17">
        <v>0.283267556494948</v>
      </c>
      <c r="AQ11" s="17">
        <v>0.39606740321106898</v>
      </c>
      <c r="AR11" s="17"/>
      <c r="AS11" s="17">
        <v>0.31124050348654902</v>
      </c>
      <c r="AT11" s="17">
        <v>0.41423157946688299</v>
      </c>
    </row>
    <row r="12" spans="2:46" x14ac:dyDescent="0.5">
      <c r="B12" s="18" t="s">
        <v>167</v>
      </c>
      <c r="C12" s="17">
        <v>0.237657575145724</v>
      </c>
      <c r="D12" s="17">
        <v>0.23494978403125699</v>
      </c>
      <c r="E12" s="17">
        <v>0.240098056564092</v>
      </c>
      <c r="F12" s="17"/>
      <c r="G12" s="17">
        <v>0.234121518500404</v>
      </c>
      <c r="H12" s="17">
        <v>0.240248713734209</v>
      </c>
      <c r="I12" s="17">
        <v>0.27864546962167003</v>
      </c>
      <c r="J12" s="17">
        <v>0.20565184634386899</v>
      </c>
      <c r="K12" s="17">
        <v>0.19924673675016999</v>
      </c>
      <c r="L12" s="17">
        <v>0.21862747390916401</v>
      </c>
      <c r="M12" s="17">
        <v>0.240201841412192</v>
      </c>
      <c r="N12" s="17">
        <v>0.21052016625191899</v>
      </c>
      <c r="O12" s="17">
        <v>0.21829772110647999</v>
      </c>
      <c r="P12" s="17">
        <v>0.29798755850438602</v>
      </c>
      <c r="Q12" s="17">
        <v>0.25617404953749301</v>
      </c>
      <c r="R12" s="17">
        <v>0.27271381289502999</v>
      </c>
      <c r="S12" s="17"/>
      <c r="T12" s="17">
        <v>0.282700999287396</v>
      </c>
      <c r="U12" s="17">
        <v>0.26394589949081598</v>
      </c>
      <c r="V12" s="17">
        <v>0.20674523494448299</v>
      </c>
      <c r="W12" s="17">
        <v>0.19614845560503499</v>
      </c>
      <c r="X12" s="17"/>
      <c r="Y12" s="17">
        <v>0.14229081510902999</v>
      </c>
      <c r="Z12" s="17">
        <v>0.19612277207080001</v>
      </c>
      <c r="AA12" s="17">
        <v>0.209567349696968</v>
      </c>
      <c r="AB12" s="17">
        <v>0.27585861744294099</v>
      </c>
      <c r="AC12" s="17">
        <v>0.33424941773143502</v>
      </c>
      <c r="AD12" s="17">
        <v>0.42707832790716799</v>
      </c>
      <c r="AE12" s="17"/>
      <c r="AF12" s="17" t="s">
        <v>77</v>
      </c>
      <c r="AG12" s="17">
        <v>0.29482700387764399</v>
      </c>
      <c r="AH12" s="17">
        <v>0.234082271995005</v>
      </c>
      <c r="AI12" s="17"/>
      <c r="AJ12" s="17">
        <v>0.25836672110741998</v>
      </c>
      <c r="AK12" s="17">
        <v>0.22567329950645601</v>
      </c>
      <c r="AL12" s="17">
        <v>0.19374715029227199</v>
      </c>
      <c r="AM12" s="17"/>
      <c r="AN12" s="17">
        <v>0.258101899155814</v>
      </c>
      <c r="AO12" s="17">
        <v>0.286776354313103</v>
      </c>
      <c r="AP12" s="17">
        <v>0.31484110592256698</v>
      </c>
      <c r="AQ12" s="17">
        <v>0.15069899135756301</v>
      </c>
      <c r="AR12" s="17"/>
      <c r="AS12" s="17">
        <v>0.27623287069553099</v>
      </c>
      <c r="AT12" s="17">
        <v>0.309838552824383</v>
      </c>
    </row>
    <row r="13" spans="2:46" x14ac:dyDescent="0.5">
      <c r="B13" s="18" t="s">
        <v>91</v>
      </c>
      <c r="C13" s="17">
        <v>4.6374285615277303E-2</v>
      </c>
      <c r="D13" s="17">
        <v>5.1312154531596703E-2</v>
      </c>
      <c r="E13" s="17">
        <v>4.1112034306129502E-2</v>
      </c>
      <c r="F13" s="17"/>
      <c r="G13" s="17">
        <v>5.7395967056296203E-2</v>
      </c>
      <c r="H13" s="17">
        <v>6.6262378348015002E-2</v>
      </c>
      <c r="I13" s="17">
        <v>2.5759558325977799E-2</v>
      </c>
      <c r="J13" s="17">
        <v>2.5337200546080699E-2</v>
      </c>
      <c r="K13" s="17">
        <v>4.1527016280833801E-2</v>
      </c>
      <c r="L13" s="17">
        <v>6.21396818692838E-2</v>
      </c>
      <c r="M13" s="17">
        <v>3.8844449459082199E-2</v>
      </c>
      <c r="N13" s="17">
        <v>4.5201495451083699E-2</v>
      </c>
      <c r="O13" s="17">
        <v>5.9199172617394102E-2</v>
      </c>
      <c r="P13" s="17">
        <v>3.5914383448528299E-2</v>
      </c>
      <c r="Q13" s="17">
        <v>1.9323913923434001E-2</v>
      </c>
      <c r="R13" s="17">
        <v>2.47325877112087E-2</v>
      </c>
      <c r="S13" s="17"/>
      <c r="T13" s="17">
        <v>5.4599932038097897E-2</v>
      </c>
      <c r="U13" s="17">
        <v>5.97035351333925E-2</v>
      </c>
      <c r="V13" s="17">
        <v>4.3548496730625198E-2</v>
      </c>
      <c r="W13" s="17">
        <v>2.5740458099123599E-2</v>
      </c>
      <c r="X13" s="17"/>
      <c r="Y13" s="17">
        <v>3.33303649037031E-2</v>
      </c>
      <c r="Z13" s="17">
        <v>2.1440898812667499E-2</v>
      </c>
      <c r="AA13" s="17">
        <v>4.6466966256555699E-2</v>
      </c>
      <c r="AB13" s="17">
        <v>4.69563341740609E-2</v>
      </c>
      <c r="AC13" s="17">
        <v>7.6923312292585894E-2</v>
      </c>
      <c r="AD13" s="17">
        <v>0.107544109895236</v>
      </c>
      <c r="AE13" s="17"/>
      <c r="AF13" s="17" t="s">
        <v>77</v>
      </c>
      <c r="AG13" s="17">
        <v>7.5562152557580795E-2</v>
      </c>
      <c r="AH13" s="17">
        <v>4.4548913647141503E-2</v>
      </c>
      <c r="AI13" s="17"/>
      <c r="AJ13" s="17">
        <v>4.98137261606037E-2</v>
      </c>
      <c r="AK13" s="17">
        <v>4.9246249016671899E-2</v>
      </c>
      <c r="AL13" s="17">
        <v>3.39823705867867E-2</v>
      </c>
      <c r="AM13" s="17"/>
      <c r="AN13" s="17">
        <v>4.4110985486122099E-2</v>
      </c>
      <c r="AO13" s="17">
        <v>4.8153125473521498E-2</v>
      </c>
      <c r="AP13" s="17">
        <v>8.5439954548852406E-2</v>
      </c>
      <c r="AQ13" s="17">
        <v>2.0772926831620301E-2</v>
      </c>
      <c r="AR13" s="17"/>
      <c r="AS13" s="17">
        <v>3.2583342323215699E-2</v>
      </c>
      <c r="AT13" s="17">
        <v>4.2207148178804603E-2</v>
      </c>
    </row>
    <row r="14" spans="2:46" x14ac:dyDescent="0.5">
      <c r="B14" s="18" t="s">
        <v>93</v>
      </c>
      <c r="C14" s="21">
        <v>0.36735028705459999</v>
      </c>
      <c r="D14" s="21">
        <v>0.38656291222088102</v>
      </c>
      <c r="E14" s="21">
        <v>0.34713053137000899</v>
      </c>
      <c r="F14" s="21"/>
      <c r="G14" s="21">
        <v>0.41055250256589398</v>
      </c>
      <c r="H14" s="21">
        <v>0.321959924067722</v>
      </c>
      <c r="I14" s="21">
        <v>0.325828419737693</v>
      </c>
      <c r="J14" s="21">
        <v>0.40398760528594702</v>
      </c>
      <c r="K14" s="21">
        <v>0.42737246464520301</v>
      </c>
      <c r="L14" s="21">
        <v>0.40339561722860401</v>
      </c>
      <c r="M14" s="21">
        <v>0.38921224011904498</v>
      </c>
      <c r="N14" s="21">
        <v>0.34685350824662198</v>
      </c>
      <c r="O14" s="21">
        <v>0.40647255829396201</v>
      </c>
      <c r="P14" s="21">
        <v>0.27018322126850702</v>
      </c>
      <c r="Q14" s="21">
        <v>0.32517599897257099</v>
      </c>
      <c r="R14" s="21">
        <v>0.26254075486892597</v>
      </c>
      <c r="S14" s="21"/>
      <c r="T14" s="21">
        <v>0.358526762669306</v>
      </c>
      <c r="U14" s="21">
        <v>0.32653961591205199</v>
      </c>
      <c r="V14" s="21">
        <v>0.37795826011420303</v>
      </c>
      <c r="W14" s="21">
        <v>0.407653683673041</v>
      </c>
      <c r="X14" s="21"/>
      <c r="Y14" s="21">
        <v>0.53043872596018204</v>
      </c>
      <c r="Z14" s="21">
        <v>0.50006780930088301</v>
      </c>
      <c r="AA14" s="21">
        <v>0.38881402188227998</v>
      </c>
      <c r="AB14" s="21">
        <v>0.24363190443789301</v>
      </c>
      <c r="AC14" s="21">
        <v>0.196167440498797</v>
      </c>
      <c r="AD14" s="21">
        <v>0.16125447843047599</v>
      </c>
      <c r="AE14" s="21"/>
      <c r="AF14" s="21" t="s">
        <v>77</v>
      </c>
      <c r="AG14" s="21">
        <v>0.257527089992308</v>
      </c>
      <c r="AH14" s="21">
        <v>0.37421848971445298</v>
      </c>
      <c r="AI14" s="21"/>
      <c r="AJ14" s="21">
        <v>0.36686106758627002</v>
      </c>
      <c r="AK14" s="21">
        <v>0.363505016873864</v>
      </c>
      <c r="AL14" s="21">
        <v>0.37271701792227802</v>
      </c>
      <c r="AM14" s="21"/>
      <c r="AN14" s="21">
        <v>0.34808882405230102</v>
      </c>
      <c r="AO14" s="21">
        <v>0.37239267976952301</v>
      </c>
      <c r="AP14" s="21">
        <v>0.31645138303363302</v>
      </c>
      <c r="AQ14" s="21">
        <v>0.43246067859974802</v>
      </c>
      <c r="AR14" s="21"/>
      <c r="AS14" s="21">
        <v>0.37994328349470502</v>
      </c>
      <c r="AT14" s="21">
        <v>0.23372271952992901</v>
      </c>
    </row>
    <row r="15" spans="2:46" x14ac:dyDescent="0.5">
      <c r="B15" s="18" t="s">
        <v>94</v>
      </c>
      <c r="C15" s="21">
        <v>0.28403186076100101</v>
      </c>
      <c r="D15" s="21">
        <v>0.28626193856285398</v>
      </c>
      <c r="E15" s="21">
        <v>0.28121009087022197</v>
      </c>
      <c r="F15" s="21"/>
      <c r="G15" s="21">
        <v>0.29151748555669998</v>
      </c>
      <c r="H15" s="21">
        <v>0.30651109208222399</v>
      </c>
      <c r="I15" s="21">
        <v>0.30440502794764801</v>
      </c>
      <c r="J15" s="21">
        <v>0.23098904688994901</v>
      </c>
      <c r="K15" s="21">
        <v>0.24077375303100301</v>
      </c>
      <c r="L15" s="21">
        <v>0.28076715577844802</v>
      </c>
      <c r="M15" s="21">
        <v>0.27904629087127503</v>
      </c>
      <c r="N15" s="21">
        <v>0.25572166170300298</v>
      </c>
      <c r="O15" s="21">
        <v>0.27749689372387398</v>
      </c>
      <c r="P15" s="21">
        <v>0.33390194195291401</v>
      </c>
      <c r="Q15" s="21">
        <v>0.27549796346092698</v>
      </c>
      <c r="R15" s="21">
        <v>0.297446400606239</v>
      </c>
      <c r="S15" s="21"/>
      <c r="T15" s="21">
        <v>0.33730093132549399</v>
      </c>
      <c r="U15" s="21">
        <v>0.32364943462420798</v>
      </c>
      <c r="V15" s="21">
        <v>0.25029373167510799</v>
      </c>
      <c r="W15" s="21">
        <v>0.221888913704159</v>
      </c>
      <c r="X15" s="21"/>
      <c r="Y15" s="21">
        <v>0.175621180012733</v>
      </c>
      <c r="Z15" s="21">
        <v>0.21756367088346701</v>
      </c>
      <c r="AA15" s="21">
        <v>0.256034315953523</v>
      </c>
      <c r="AB15" s="21">
        <v>0.32281495161700202</v>
      </c>
      <c r="AC15" s="21">
        <v>0.41117273002402099</v>
      </c>
      <c r="AD15" s="21">
        <v>0.53462243780240404</v>
      </c>
      <c r="AE15" s="21"/>
      <c r="AF15" s="21" t="s">
        <v>77</v>
      </c>
      <c r="AG15" s="21">
        <v>0.37038915643522502</v>
      </c>
      <c r="AH15" s="21">
        <v>0.27863118564214601</v>
      </c>
      <c r="AI15" s="21"/>
      <c r="AJ15" s="21">
        <v>0.30818044726802402</v>
      </c>
      <c r="AK15" s="21">
        <v>0.274919548523128</v>
      </c>
      <c r="AL15" s="21">
        <v>0.22772952087905901</v>
      </c>
      <c r="AM15" s="21"/>
      <c r="AN15" s="21">
        <v>0.30221288464193602</v>
      </c>
      <c r="AO15" s="21">
        <v>0.33492947978662402</v>
      </c>
      <c r="AP15" s="21">
        <v>0.40028106047141998</v>
      </c>
      <c r="AQ15" s="21">
        <v>0.171471918189183</v>
      </c>
      <c r="AR15" s="21"/>
      <c r="AS15" s="21">
        <v>0.30881621301874601</v>
      </c>
      <c r="AT15" s="21">
        <v>0.35204570100318699</v>
      </c>
    </row>
    <row r="16" spans="2:46" x14ac:dyDescent="0.5">
      <c r="B16" s="18" t="s">
        <v>95</v>
      </c>
      <c r="C16" s="22">
        <v>8.3318426293599299E-2</v>
      </c>
      <c r="D16" s="22">
        <v>0.100300973658027</v>
      </c>
      <c r="E16" s="22">
        <v>6.59204404997875E-2</v>
      </c>
      <c r="F16" s="22"/>
      <c r="G16" s="22">
        <v>0.119035017009194</v>
      </c>
      <c r="H16" s="22">
        <v>1.5448831985497499E-2</v>
      </c>
      <c r="I16" s="22">
        <v>2.1423391790045002E-2</v>
      </c>
      <c r="J16" s="22">
        <v>0.17299855839599801</v>
      </c>
      <c r="K16" s="22">
        <v>0.1865987116142</v>
      </c>
      <c r="L16" s="22">
        <v>0.122628461450156</v>
      </c>
      <c r="M16" s="22">
        <v>0.110165949247771</v>
      </c>
      <c r="N16" s="22">
        <v>9.1131846543619596E-2</v>
      </c>
      <c r="O16" s="22">
        <v>0.128975664570087</v>
      </c>
      <c r="P16" s="22">
        <v>-6.3718720684406593E-2</v>
      </c>
      <c r="Q16" s="22">
        <v>4.9678035511644E-2</v>
      </c>
      <c r="R16" s="22">
        <v>-3.4905645737312599E-2</v>
      </c>
      <c r="S16" s="22"/>
      <c r="T16" s="22">
        <v>2.1225831343811698E-2</v>
      </c>
      <c r="U16" s="22">
        <v>2.8901812878434599E-3</v>
      </c>
      <c r="V16" s="22">
        <v>0.12766452843909501</v>
      </c>
      <c r="W16" s="22">
        <v>0.185764769968882</v>
      </c>
      <c r="X16" s="22"/>
      <c r="Y16" s="22">
        <v>0.35481754594744902</v>
      </c>
      <c r="Z16" s="22">
        <v>0.28250413841741601</v>
      </c>
      <c r="AA16" s="22">
        <v>0.13277970592875701</v>
      </c>
      <c r="AB16" s="22">
        <v>-7.9183047179109095E-2</v>
      </c>
      <c r="AC16" s="22">
        <v>-0.21500528952522499</v>
      </c>
      <c r="AD16" s="22">
        <v>-0.37336795937192802</v>
      </c>
      <c r="AE16" s="22"/>
      <c r="AF16" s="22" t="s">
        <v>77</v>
      </c>
      <c r="AG16" s="22">
        <v>-0.11286206644291701</v>
      </c>
      <c r="AH16" s="22">
        <v>9.5587304072307103E-2</v>
      </c>
      <c r="AI16" s="22"/>
      <c r="AJ16" s="22">
        <v>5.8680620318245898E-2</v>
      </c>
      <c r="AK16" s="22">
        <v>8.8585468350736801E-2</v>
      </c>
      <c r="AL16" s="22">
        <v>0.14498749704322</v>
      </c>
      <c r="AM16" s="22"/>
      <c r="AN16" s="22">
        <v>4.58759394103656E-2</v>
      </c>
      <c r="AO16" s="22">
        <v>3.7463199982898598E-2</v>
      </c>
      <c r="AP16" s="22">
        <v>-8.3829677437787103E-2</v>
      </c>
      <c r="AQ16" s="22">
        <v>0.26098876041056401</v>
      </c>
      <c r="AR16" s="22"/>
      <c r="AS16" s="22">
        <v>7.1127070475958898E-2</v>
      </c>
      <c r="AT16" s="22">
        <v>-0.118322981473258</v>
      </c>
    </row>
    <row r="17" spans="2:2" x14ac:dyDescent="0.5">
      <c r="B17" s="16" t="s">
        <v>97</v>
      </c>
    </row>
    <row r="18" spans="2:2" x14ac:dyDescent="0.5">
      <c r="B18" t="s">
        <v>65</v>
      </c>
    </row>
    <row r="19" spans="2:2" x14ac:dyDescent="0.5">
      <c r="B19" t="s">
        <v>66</v>
      </c>
    </row>
    <row r="21" spans="2:2" x14ac:dyDescent="0.5">
      <c r="B21"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T21"/>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2357</v>
      </c>
      <c r="D7" s="10">
        <v>1146</v>
      </c>
      <c r="E7" s="10">
        <v>1203</v>
      </c>
      <c r="F7" s="10"/>
      <c r="G7" s="10">
        <v>378</v>
      </c>
      <c r="H7" s="10">
        <v>311</v>
      </c>
      <c r="I7" s="10">
        <v>189</v>
      </c>
      <c r="J7" s="10">
        <v>196</v>
      </c>
      <c r="K7" s="10">
        <v>165</v>
      </c>
      <c r="L7" s="10">
        <v>219</v>
      </c>
      <c r="M7" s="10">
        <v>178</v>
      </c>
      <c r="N7" s="10">
        <v>85</v>
      </c>
      <c r="O7" s="10">
        <v>263</v>
      </c>
      <c r="P7" s="10">
        <v>198</v>
      </c>
      <c r="Q7" s="10">
        <v>94</v>
      </c>
      <c r="R7" s="10">
        <v>81</v>
      </c>
      <c r="S7" s="10"/>
      <c r="T7" s="10">
        <v>619</v>
      </c>
      <c r="U7" s="10">
        <v>626</v>
      </c>
      <c r="V7" s="10">
        <v>535</v>
      </c>
      <c r="W7" s="10">
        <v>568</v>
      </c>
      <c r="X7" s="10"/>
      <c r="Y7" s="10">
        <v>417</v>
      </c>
      <c r="Z7" s="10">
        <v>455</v>
      </c>
      <c r="AA7" s="10">
        <v>511</v>
      </c>
      <c r="AB7" s="10">
        <v>508</v>
      </c>
      <c r="AC7" s="10">
        <v>347</v>
      </c>
      <c r="AD7" s="10">
        <v>119</v>
      </c>
      <c r="AE7" s="10"/>
      <c r="AF7" s="10" t="s">
        <v>76</v>
      </c>
      <c r="AG7" s="10">
        <v>142</v>
      </c>
      <c r="AH7" s="10">
        <v>2215</v>
      </c>
      <c r="AI7" s="10"/>
      <c r="AJ7" s="10">
        <v>1350</v>
      </c>
      <c r="AK7" s="10">
        <v>518</v>
      </c>
      <c r="AL7" s="10">
        <v>489</v>
      </c>
      <c r="AM7" s="10"/>
      <c r="AN7" s="10">
        <v>1135</v>
      </c>
      <c r="AO7" s="10">
        <v>182</v>
      </c>
      <c r="AP7" s="10">
        <v>364</v>
      </c>
      <c r="AQ7" s="10">
        <v>564</v>
      </c>
      <c r="AR7" s="10"/>
      <c r="AS7" s="10">
        <v>118</v>
      </c>
      <c r="AT7" s="10">
        <v>91</v>
      </c>
    </row>
    <row r="8" spans="2:46" ht="30" customHeight="1" x14ac:dyDescent="0.5">
      <c r="B8" s="11" t="s">
        <v>19</v>
      </c>
      <c r="C8" s="11">
        <v>2369</v>
      </c>
      <c r="D8" s="11">
        <v>1160</v>
      </c>
      <c r="E8" s="11">
        <v>1201</v>
      </c>
      <c r="F8" s="11"/>
      <c r="G8" s="11">
        <v>374</v>
      </c>
      <c r="H8" s="11">
        <v>306</v>
      </c>
      <c r="I8" s="11">
        <v>186</v>
      </c>
      <c r="J8" s="11">
        <v>197</v>
      </c>
      <c r="K8" s="11">
        <v>170</v>
      </c>
      <c r="L8" s="11">
        <v>223</v>
      </c>
      <c r="M8" s="11">
        <v>175</v>
      </c>
      <c r="N8" s="11">
        <v>84</v>
      </c>
      <c r="O8" s="11">
        <v>262</v>
      </c>
      <c r="P8" s="11">
        <v>200</v>
      </c>
      <c r="Q8" s="11">
        <v>115</v>
      </c>
      <c r="R8" s="11">
        <v>77</v>
      </c>
      <c r="S8" s="11"/>
      <c r="T8" s="11">
        <v>612</v>
      </c>
      <c r="U8" s="11">
        <v>610</v>
      </c>
      <c r="V8" s="11">
        <v>548</v>
      </c>
      <c r="W8" s="11">
        <v>589</v>
      </c>
      <c r="X8" s="11"/>
      <c r="Y8" s="11">
        <v>407</v>
      </c>
      <c r="Z8" s="11">
        <v>501</v>
      </c>
      <c r="AA8" s="11">
        <v>507</v>
      </c>
      <c r="AB8" s="11">
        <v>500</v>
      </c>
      <c r="AC8" s="11">
        <v>337</v>
      </c>
      <c r="AD8" s="11">
        <v>117</v>
      </c>
      <c r="AE8" s="11"/>
      <c r="AF8" s="11" t="s">
        <v>76</v>
      </c>
      <c r="AG8" s="11">
        <v>139</v>
      </c>
      <c r="AH8" s="11">
        <v>2229</v>
      </c>
      <c r="AI8" s="11"/>
      <c r="AJ8" s="11">
        <v>1353</v>
      </c>
      <c r="AK8" s="11">
        <v>520</v>
      </c>
      <c r="AL8" s="11">
        <v>496</v>
      </c>
      <c r="AM8" s="11"/>
      <c r="AN8" s="11">
        <v>1140</v>
      </c>
      <c r="AO8" s="11">
        <v>183</v>
      </c>
      <c r="AP8" s="11">
        <v>361</v>
      </c>
      <c r="AQ8" s="11">
        <v>572</v>
      </c>
      <c r="AR8" s="11"/>
      <c r="AS8" s="11">
        <v>119</v>
      </c>
      <c r="AT8" s="11">
        <v>91</v>
      </c>
    </row>
    <row r="9" spans="2:46" x14ac:dyDescent="0.5">
      <c r="B9" s="18" t="s">
        <v>87</v>
      </c>
      <c r="C9" s="17">
        <v>0.26327329419509499</v>
      </c>
      <c r="D9" s="17">
        <v>0.26927911938433102</v>
      </c>
      <c r="E9" s="17">
        <v>0.256732676760969</v>
      </c>
      <c r="F9" s="17"/>
      <c r="G9" s="17">
        <v>0.29171837758034702</v>
      </c>
      <c r="H9" s="17">
        <v>0.19869438593583599</v>
      </c>
      <c r="I9" s="17">
        <v>0.24356392970412399</v>
      </c>
      <c r="J9" s="17">
        <v>0.27440963095860399</v>
      </c>
      <c r="K9" s="17">
        <v>0.26162988707435397</v>
      </c>
      <c r="L9" s="17">
        <v>0.27244066014697499</v>
      </c>
      <c r="M9" s="17">
        <v>0.23151433338167701</v>
      </c>
      <c r="N9" s="17">
        <v>0.25997430033483998</v>
      </c>
      <c r="O9" s="17">
        <v>0.338017225607328</v>
      </c>
      <c r="P9" s="17">
        <v>0.189789002289457</v>
      </c>
      <c r="Q9" s="17">
        <v>0.34108467340723397</v>
      </c>
      <c r="R9" s="17">
        <v>0.273238872144353</v>
      </c>
      <c r="S9" s="17"/>
      <c r="T9" s="17">
        <v>0.23328131615331099</v>
      </c>
      <c r="U9" s="17">
        <v>0.25519612140313802</v>
      </c>
      <c r="V9" s="17">
        <v>0.30110805485610997</v>
      </c>
      <c r="W9" s="17">
        <v>0.26627892528154501</v>
      </c>
      <c r="X9" s="17"/>
      <c r="Y9" s="17">
        <v>0.22878139348232401</v>
      </c>
      <c r="Z9" s="17">
        <v>0.31050201700068802</v>
      </c>
      <c r="AA9" s="17">
        <v>0.30376724158389001</v>
      </c>
      <c r="AB9" s="17">
        <v>0.247543922977039</v>
      </c>
      <c r="AC9" s="17">
        <v>0.232590567342081</v>
      </c>
      <c r="AD9" s="17">
        <v>0.161002983669401</v>
      </c>
      <c r="AE9" s="17"/>
      <c r="AF9" s="17" t="s">
        <v>77</v>
      </c>
      <c r="AG9" s="17">
        <v>0.104151595639231</v>
      </c>
      <c r="AH9" s="17">
        <v>0.27322456225590303</v>
      </c>
      <c r="AI9" s="17"/>
      <c r="AJ9" s="17">
        <v>0.29801079608033298</v>
      </c>
      <c r="AK9" s="17">
        <v>0.23005555273031</v>
      </c>
      <c r="AL9" s="17">
        <v>0.203371997430636</v>
      </c>
      <c r="AM9" s="17"/>
      <c r="AN9" s="17">
        <v>0.30246628171012602</v>
      </c>
      <c r="AO9" s="17">
        <v>0.149825980924541</v>
      </c>
      <c r="AP9" s="17">
        <v>0.32293321411042503</v>
      </c>
      <c r="AQ9" s="17">
        <v>0.192011662818585</v>
      </c>
      <c r="AR9" s="17"/>
      <c r="AS9" s="17">
        <v>0.32642266872278602</v>
      </c>
      <c r="AT9" s="17">
        <v>0.25709612168427398</v>
      </c>
    </row>
    <row r="10" spans="2:46" x14ac:dyDescent="0.5">
      <c r="B10" s="18" t="s">
        <v>166</v>
      </c>
      <c r="C10" s="17">
        <v>0.33365660963167898</v>
      </c>
      <c r="D10" s="17">
        <v>0.34241059947693497</v>
      </c>
      <c r="E10" s="17">
        <v>0.32487000954992401</v>
      </c>
      <c r="F10" s="17"/>
      <c r="G10" s="17">
        <v>0.34079703167136899</v>
      </c>
      <c r="H10" s="17">
        <v>0.30073624207447303</v>
      </c>
      <c r="I10" s="17">
        <v>0.35549888297629401</v>
      </c>
      <c r="J10" s="17">
        <v>0.28753290273037102</v>
      </c>
      <c r="K10" s="17">
        <v>0.37088999258447602</v>
      </c>
      <c r="L10" s="17">
        <v>0.32527861240006001</v>
      </c>
      <c r="M10" s="17">
        <v>0.34696360131000498</v>
      </c>
      <c r="N10" s="17">
        <v>0.36071154010622802</v>
      </c>
      <c r="O10" s="17">
        <v>0.339603554412854</v>
      </c>
      <c r="P10" s="17">
        <v>0.34241066754937399</v>
      </c>
      <c r="Q10" s="17">
        <v>0.28585226899425897</v>
      </c>
      <c r="R10" s="17">
        <v>0.40610146435993899</v>
      </c>
      <c r="S10" s="17"/>
      <c r="T10" s="17">
        <v>0.35985994191521398</v>
      </c>
      <c r="U10" s="17">
        <v>0.33598616299601097</v>
      </c>
      <c r="V10" s="17">
        <v>0.33292560341161098</v>
      </c>
      <c r="W10" s="17">
        <v>0.30806313954228698</v>
      </c>
      <c r="X10" s="17"/>
      <c r="Y10" s="17">
        <v>0.32311806957096001</v>
      </c>
      <c r="Z10" s="17">
        <v>0.33272124881333698</v>
      </c>
      <c r="AA10" s="17">
        <v>0.33209607445394101</v>
      </c>
      <c r="AB10" s="17">
        <v>0.35501089158548699</v>
      </c>
      <c r="AC10" s="17">
        <v>0.32159853160902502</v>
      </c>
      <c r="AD10" s="17">
        <v>0.32458529699043298</v>
      </c>
      <c r="AE10" s="17"/>
      <c r="AF10" s="17" t="s">
        <v>77</v>
      </c>
      <c r="AG10" s="17">
        <v>0.34389882870373201</v>
      </c>
      <c r="AH10" s="17">
        <v>0.33301607431532299</v>
      </c>
      <c r="AI10" s="17"/>
      <c r="AJ10" s="17">
        <v>0.34095963649057798</v>
      </c>
      <c r="AK10" s="17">
        <v>0.32008109426387699</v>
      </c>
      <c r="AL10" s="17">
        <v>0.32797628736167</v>
      </c>
      <c r="AM10" s="17"/>
      <c r="AN10" s="17">
        <v>0.347788432697753</v>
      </c>
      <c r="AO10" s="17">
        <v>0.35862517909476999</v>
      </c>
      <c r="AP10" s="17">
        <v>0.33861740470560697</v>
      </c>
      <c r="AQ10" s="17">
        <v>0.312487243942487</v>
      </c>
      <c r="AR10" s="17"/>
      <c r="AS10" s="17">
        <v>0.33485197164712399</v>
      </c>
      <c r="AT10" s="17">
        <v>0.26066810905801002</v>
      </c>
    </row>
    <row r="11" spans="2:46" x14ac:dyDescent="0.5">
      <c r="B11" s="18" t="s">
        <v>89</v>
      </c>
      <c r="C11" s="17">
        <v>0.29465129402565898</v>
      </c>
      <c r="D11" s="17">
        <v>0.279002745913076</v>
      </c>
      <c r="E11" s="17">
        <v>0.310931431010326</v>
      </c>
      <c r="F11" s="17"/>
      <c r="G11" s="17">
        <v>0.25781232793070802</v>
      </c>
      <c r="H11" s="17">
        <v>0.35036458934327702</v>
      </c>
      <c r="I11" s="17">
        <v>0.29677492828569202</v>
      </c>
      <c r="J11" s="17">
        <v>0.33243241281477998</v>
      </c>
      <c r="K11" s="17">
        <v>0.27156027120315002</v>
      </c>
      <c r="L11" s="17">
        <v>0.27012807713768</v>
      </c>
      <c r="M11" s="17">
        <v>0.33242646201027498</v>
      </c>
      <c r="N11" s="17">
        <v>0.29411224141610398</v>
      </c>
      <c r="O11" s="17">
        <v>0.21204507031199499</v>
      </c>
      <c r="P11" s="17">
        <v>0.383018947719792</v>
      </c>
      <c r="Q11" s="17">
        <v>0.29858221696281401</v>
      </c>
      <c r="R11" s="17">
        <v>0.23343221295670899</v>
      </c>
      <c r="S11" s="17"/>
      <c r="T11" s="17">
        <v>0.29338351624172099</v>
      </c>
      <c r="U11" s="17">
        <v>0.28509972892519098</v>
      </c>
      <c r="V11" s="17">
        <v>0.26944706120451201</v>
      </c>
      <c r="W11" s="17">
        <v>0.32714131326772999</v>
      </c>
      <c r="X11" s="17"/>
      <c r="Y11" s="17">
        <v>0.31888190929321902</v>
      </c>
      <c r="Z11" s="17">
        <v>0.26950925193665298</v>
      </c>
      <c r="AA11" s="17">
        <v>0.26423469092111102</v>
      </c>
      <c r="AB11" s="17">
        <v>0.292151740108963</v>
      </c>
      <c r="AC11" s="17">
        <v>0.34188165076701499</v>
      </c>
      <c r="AD11" s="17">
        <v>0.32442364564937098</v>
      </c>
      <c r="AE11" s="17"/>
      <c r="AF11" s="17" t="s">
        <v>77</v>
      </c>
      <c r="AG11" s="17">
        <v>0.376926481129087</v>
      </c>
      <c r="AH11" s="17">
        <v>0.289505908769909</v>
      </c>
      <c r="AI11" s="17"/>
      <c r="AJ11" s="17">
        <v>0.25745678242355102</v>
      </c>
      <c r="AK11" s="17">
        <v>0.33818725213872303</v>
      </c>
      <c r="AL11" s="17">
        <v>0.350432700668935</v>
      </c>
      <c r="AM11" s="17"/>
      <c r="AN11" s="17">
        <v>0.24664357309276799</v>
      </c>
      <c r="AO11" s="17">
        <v>0.38321278279360399</v>
      </c>
      <c r="AP11" s="17">
        <v>0.22990954659409599</v>
      </c>
      <c r="AQ11" s="17">
        <v>0.37511406470596298</v>
      </c>
      <c r="AR11" s="17"/>
      <c r="AS11" s="17">
        <v>0.24426261748688899</v>
      </c>
      <c r="AT11" s="17">
        <v>0.34034494559549</v>
      </c>
    </row>
    <row r="12" spans="2:46" x14ac:dyDescent="0.5">
      <c r="B12" s="18" t="s">
        <v>167</v>
      </c>
      <c r="C12" s="17">
        <v>8.7570383327503901E-2</v>
      </c>
      <c r="D12" s="17">
        <v>8.7560572009789395E-2</v>
      </c>
      <c r="E12" s="17">
        <v>8.7345445605347793E-2</v>
      </c>
      <c r="F12" s="17"/>
      <c r="G12" s="17">
        <v>7.8693433791085204E-2</v>
      </c>
      <c r="H12" s="17">
        <v>0.13103586303938999</v>
      </c>
      <c r="I12" s="17">
        <v>8.3361059552878897E-2</v>
      </c>
      <c r="J12" s="17">
        <v>8.5929811155418798E-2</v>
      </c>
      <c r="K12" s="17">
        <v>8.3985215223316298E-2</v>
      </c>
      <c r="L12" s="17">
        <v>9.2061664779137006E-2</v>
      </c>
      <c r="M12" s="17">
        <v>7.2217982533762604E-2</v>
      </c>
      <c r="N12" s="17">
        <v>7.4202885072618199E-2</v>
      </c>
      <c r="O12" s="17">
        <v>9.5213841046676198E-2</v>
      </c>
      <c r="P12" s="17">
        <v>6.87830154475082E-2</v>
      </c>
      <c r="Q12" s="17">
        <v>6.3790782938260807E-2</v>
      </c>
      <c r="R12" s="17">
        <v>7.4909765807952E-2</v>
      </c>
      <c r="S12" s="17"/>
      <c r="T12" s="17">
        <v>9.4584642448462902E-2</v>
      </c>
      <c r="U12" s="17">
        <v>0.10173006071738599</v>
      </c>
      <c r="V12" s="17">
        <v>7.6330232226602901E-2</v>
      </c>
      <c r="W12" s="17">
        <v>7.5873130640516595E-2</v>
      </c>
      <c r="X12" s="17"/>
      <c r="Y12" s="17">
        <v>9.6203173125055996E-2</v>
      </c>
      <c r="Z12" s="17">
        <v>7.6633102132768402E-2</v>
      </c>
      <c r="AA12" s="17">
        <v>8.1679237346081096E-2</v>
      </c>
      <c r="AB12" s="17">
        <v>9.1418565122634493E-2</v>
      </c>
      <c r="AC12" s="17">
        <v>6.3933464390386302E-2</v>
      </c>
      <c r="AD12" s="17">
        <v>0.18173957938031199</v>
      </c>
      <c r="AE12" s="17"/>
      <c r="AF12" s="17" t="s">
        <v>77</v>
      </c>
      <c r="AG12" s="17">
        <v>0.139294955179284</v>
      </c>
      <c r="AH12" s="17">
        <v>8.4335594580909196E-2</v>
      </c>
      <c r="AI12" s="17"/>
      <c r="AJ12" s="17">
        <v>8.7004632903747006E-2</v>
      </c>
      <c r="AK12" s="17">
        <v>8.3599590948815E-2</v>
      </c>
      <c r="AL12" s="17">
        <v>9.3277465368253598E-2</v>
      </c>
      <c r="AM12" s="17"/>
      <c r="AN12" s="17">
        <v>8.93779897475665E-2</v>
      </c>
      <c r="AO12" s="17">
        <v>7.14035812550462E-2</v>
      </c>
      <c r="AP12" s="17">
        <v>9.5029995198345804E-2</v>
      </c>
      <c r="AQ12" s="17">
        <v>8.5564933857613407E-2</v>
      </c>
      <c r="AR12" s="17"/>
      <c r="AS12" s="17">
        <v>7.9222382986252005E-2</v>
      </c>
      <c r="AT12" s="17">
        <v>9.6568031384684005E-2</v>
      </c>
    </row>
    <row r="13" spans="2:46" x14ac:dyDescent="0.5">
      <c r="B13" s="18" t="s">
        <v>91</v>
      </c>
      <c r="C13" s="17">
        <v>2.08484188200624E-2</v>
      </c>
      <c r="D13" s="17">
        <v>2.1746963215868099E-2</v>
      </c>
      <c r="E13" s="17">
        <v>2.01204370734329E-2</v>
      </c>
      <c r="F13" s="17"/>
      <c r="G13" s="17">
        <v>3.0978829026490899E-2</v>
      </c>
      <c r="H13" s="17">
        <v>1.91689196070234E-2</v>
      </c>
      <c r="I13" s="17">
        <v>2.08011994810119E-2</v>
      </c>
      <c r="J13" s="17">
        <v>1.96952423408253E-2</v>
      </c>
      <c r="K13" s="17">
        <v>1.19346339147031E-2</v>
      </c>
      <c r="L13" s="17">
        <v>4.0090985536148302E-2</v>
      </c>
      <c r="M13" s="17">
        <v>1.6877620764280999E-2</v>
      </c>
      <c r="N13" s="17">
        <v>1.09990330702104E-2</v>
      </c>
      <c r="O13" s="17">
        <v>1.51203086211471E-2</v>
      </c>
      <c r="P13" s="17">
        <v>1.59983669938694E-2</v>
      </c>
      <c r="Q13" s="17">
        <v>1.0690057697432601E-2</v>
      </c>
      <c r="R13" s="17">
        <v>1.2317684731046699E-2</v>
      </c>
      <c r="S13" s="17"/>
      <c r="T13" s="17">
        <v>1.8890583241290799E-2</v>
      </c>
      <c r="U13" s="17">
        <v>2.1987925958274101E-2</v>
      </c>
      <c r="V13" s="17">
        <v>2.0189048301164601E-2</v>
      </c>
      <c r="W13" s="17">
        <v>2.2643491267921499E-2</v>
      </c>
      <c r="X13" s="17"/>
      <c r="Y13" s="17">
        <v>3.3015454528441401E-2</v>
      </c>
      <c r="Z13" s="17">
        <v>1.0634380116552799E-2</v>
      </c>
      <c r="AA13" s="17">
        <v>1.8222755694976198E-2</v>
      </c>
      <c r="AB13" s="17">
        <v>1.38748802058761E-2</v>
      </c>
      <c r="AC13" s="17">
        <v>3.9995785891492497E-2</v>
      </c>
      <c r="AD13" s="17">
        <v>8.2484943104822392E-3</v>
      </c>
      <c r="AE13" s="17"/>
      <c r="AF13" s="17" t="s">
        <v>77</v>
      </c>
      <c r="AG13" s="17">
        <v>3.57281393486657E-2</v>
      </c>
      <c r="AH13" s="17">
        <v>1.99178600779557E-2</v>
      </c>
      <c r="AI13" s="17"/>
      <c r="AJ13" s="17">
        <v>1.6568152101790998E-2</v>
      </c>
      <c r="AK13" s="17">
        <v>2.80765099182749E-2</v>
      </c>
      <c r="AL13" s="17">
        <v>2.4941549170506099E-2</v>
      </c>
      <c r="AM13" s="17"/>
      <c r="AN13" s="17">
        <v>1.3723722751786E-2</v>
      </c>
      <c r="AO13" s="17">
        <v>3.69324759320388E-2</v>
      </c>
      <c r="AP13" s="17">
        <v>1.35098393915257E-2</v>
      </c>
      <c r="AQ13" s="17">
        <v>3.4822094675351203E-2</v>
      </c>
      <c r="AR13" s="17"/>
      <c r="AS13" s="17">
        <v>1.5240359156949899E-2</v>
      </c>
      <c r="AT13" s="17">
        <v>4.5322792277542601E-2</v>
      </c>
    </row>
    <row r="14" spans="2:46" x14ac:dyDescent="0.5">
      <c r="B14" s="18" t="s">
        <v>93</v>
      </c>
      <c r="C14" s="21">
        <v>0.59692990382677402</v>
      </c>
      <c r="D14" s="21">
        <v>0.611689718861267</v>
      </c>
      <c r="E14" s="21">
        <v>0.58160268631089296</v>
      </c>
      <c r="F14" s="21"/>
      <c r="G14" s="21">
        <v>0.63251540925171601</v>
      </c>
      <c r="H14" s="21">
        <v>0.49943062801030902</v>
      </c>
      <c r="I14" s="21">
        <v>0.59906281268041806</v>
      </c>
      <c r="J14" s="21">
        <v>0.56194253368897595</v>
      </c>
      <c r="K14" s="21">
        <v>0.63251987965883005</v>
      </c>
      <c r="L14" s="21">
        <v>0.59771927254703405</v>
      </c>
      <c r="M14" s="21">
        <v>0.57847793469168196</v>
      </c>
      <c r="N14" s="21">
        <v>0.620685840441068</v>
      </c>
      <c r="O14" s="21">
        <v>0.677620780020182</v>
      </c>
      <c r="P14" s="21">
        <v>0.53219966983883105</v>
      </c>
      <c r="Q14" s="21">
        <v>0.626936942401492</v>
      </c>
      <c r="R14" s="21">
        <v>0.67934033650429204</v>
      </c>
      <c r="S14" s="21"/>
      <c r="T14" s="21">
        <v>0.59314125806852502</v>
      </c>
      <c r="U14" s="21">
        <v>0.59118228439914899</v>
      </c>
      <c r="V14" s="21">
        <v>0.63403365826772096</v>
      </c>
      <c r="W14" s="21">
        <v>0.57434206482383199</v>
      </c>
      <c r="X14" s="21"/>
      <c r="Y14" s="21">
        <v>0.55189946305328297</v>
      </c>
      <c r="Z14" s="21">
        <v>0.643223265814026</v>
      </c>
      <c r="AA14" s="21">
        <v>0.63586331603783197</v>
      </c>
      <c r="AB14" s="21">
        <v>0.60255481456252702</v>
      </c>
      <c r="AC14" s="21">
        <v>0.55418909895110602</v>
      </c>
      <c r="AD14" s="21">
        <v>0.485588280659834</v>
      </c>
      <c r="AE14" s="21"/>
      <c r="AF14" s="21" t="s">
        <v>77</v>
      </c>
      <c r="AG14" s="21">
        <v>0.44805042434296299</v>
      </c>
      <c r="AH14" s="21">
        <v>0.60624063657122595</v>
      </c>
      <c r="AI14" s="21"/>
      <c r="AJ14" s="21">
        <v>0.63897043257091102</v>
      </c>
      <c r="AK14" s="21">
        <v>0.55013664699418796</v>
      </c>
      <c r="AL14" s="21">
        <v>0.531348284792306</v>
      </c>
      <c r="AM14" s="21"/>
      <c r="AN14" s="21">
        <v>0.65025471440787896</v>
      </c>
      <c r="AO14" s="21">
        <v>0.50845116001931101</v>
      </c>
      <c r="AP14" s="21">
        <v>0.66155061881603205</v>
      </c>
      <c r="AQ14" s="21">
        <v>0.50449890676107201</v>
      </c>
      <c r="AR14" s="21"/>
      <c r="AS14" s="21">
        <v>0.66127464036990902</v>
      </c>
      <c r="AT14" s="21">
        <v>0.51776423074228395</v>
      </c>
    </row>
    <row r="15" spans="2:46" x14ac:dyDescent="0.5">
      <c r="B15" s="18" t="s">
        <v>94</v>
      </c>
      <c r="C15" s="21">
        <v>0.108418802147566</v>
      </c>
      <c r="D15" s="21">
        <v>0.109307535225657</v>
      </c>
      <c r="E15" s="21">
        <v>0.107465882678781</v>
      </c>
      <c r="F15" s="21"/>
      <c r="G15" s="21">
        <v>0.109672262817576</v>
      </c>
      <c r="H15" s="21">
        <v>0.15020478264641399</v>
      </c>
      <c r="I15" s="21">
        <v>0.10416225903389099</v>
      </c>
      <c r="J15" s="21">
        <v>0.105625053496244</v>
      </c>
      <c r="K15" s="21">
        <v>9.59198491380195E-2</v>
      </c>
      <c r="L15" s="21">
        <v>0.132152650315285</v>
      </c>
      <c r="M15" s="21">
        <v>8.9095603298043599E-2</v>
      </c>
      <c r="N15" s="21">
        <v>8.5201918142828598E-2</v>
      </c>
      <c r="O15" s="21">
        <v>0.110334149667823</v>
      </c>
      <c r="P15" s="21">
        <v>8.4781382441377701E-2</v>
      </c>
      <c r="Q15" s="21">
        <v>7.4480840635693393E-2</v>
      </c>
      <c r="R15" s="21">
        <v>8.7227450538998705E-2</v>
      </c>
      <c r="S15" s="21"/>
      <c r="T15" s="21">
        <v>0.113475225689754</v>
      </c>
      <c r="U15" s="21">
        <v>0.12371798667566</v>
      </c>
      <c r="V15" s="21">
        <v>9.6519280527767495E-2</v>
      </c>
      <c r="W15" s="21">
        <v>9.8516621908438101E-2</v>
      </c>
      <c r="X15" s="21"/>
      <c r="Y15" s="21">
        <v>0.12921862765349701</v>
      </c>
      <c r="Z15" s="21">
        <v>8.7267482249321293E-2</v>
      </c>
      <c r="AA15" s="21">
        <v>9.9901993041057305E-2</v>
      </c>
      <c r="AB15" s="21">
        <v>0.105293445328511</v>
      </c>
      <c r="AC15" s="21">
        <v>0.10392925028187899</v>
      </c>
      <c r="AD15" s="21">
        <v>0.18998807369079501</v>
      </c>
      <c r="AE15" s="21"/>
      <c r="AF15" s="21" t="s">
        <v>77</v>
      </c>
      <c r="AG15" s="21">
        <v>0.17502309452795001</v>
      </c>
      <c r="AH15" s="21">
        <v>0.104253454658865</v>
      </c>
      <c r="AI15" s="21"/>
      <c r="AJ15" s="21">
        <v>0.103572785005538</v>
      </c>
      <c r="AK15" s="21">
        <v>0.11167610086709</v>
      </c>
      <c r="AL15" s="21">
        <v>0.11821901453876001</v>
      </c>
      <c r="AM15" s="21"/>
      <c r="AN15" s="21">
        <v>0.103101712499353</v>
      </c>
      <c r="AO15" s="21">
        <v>0.108336057187085</v>
      </c>
      <c r="AP15" s="21">
        <v>0.108539834589872</v>
      </c>
      <c r="AQ15" s="21">
        <v>0.120387028532965</v>
      </c>
      <c r="AR15" s="21"/>
      <c r="AS15" s="21">
        <v>9.44627421432018E-2</v>
      </c>
      <c r="AT15" s="21">
        <v>0.14189082366222699</v>
      </c>
    </row>
    <row r="16" spans="2:46" x14ac:dyDescent="0.5">
      <c r="B16" s="18" t="s">
        <v>95</v>
      </c>
      <c r="C16" s="22">
        <v>0.48851110167920803</v>
      </c>
      <c r="D16" s="22">
        <v>0.50238218363560905</v>
      </c>
      <c r="E16" s="22">
        <v>0.47413680363211302</v>
      </c>
      <c r="F16" s="22"/>
      <c r="G16" s="22">
        <v>0.52284314643413998</v>
      </c>
      <c r="H16" s="22">
        <v>0.349225845363895</v>
      </c>
      <c r="I16" s="22">
        <v>0.49490055364652702</v>
      </c>
      <c r="J16" s="22">
        <v>0.456317480192731</v>
      </c>
      <c r="K16" s="22">
        <v>0.53660003052081096</v>
      </c>
      <c r="L16" s="22">
        <v>0.46556662223174899</v>
      </c>
      <c r="M16" s="22">
        <v>0.48938233139363801</v>
      </c>
      <c r="N16" s="22">
        <v>0.53548392229823905</v>
      </c>
      <c r="O16" s="22">
        <v>0.56728663035235805</v>
      </c>
      <c r="P16" s="22">
        <v>0.44741828739745299</v>
      </c>
      <c r="Q16" s="22">
        <v>0.55245610176579896</v>
      </c>
      <c r="R16" s="22">
        <v>0.59211288596529299</v>
      </c>
      <c r="S16" s="22"/>
      <c r="T16" s="22">
        <v>0.47966603237877198</v>
      </c>
      <c r="U16" s="22">
        <v>0.46746429772348902</v>
      </c>
      <c r="V16" s="22">
        <v>0.53751437773995303</v>
      </c>
      <c r="W16" s="22">
        <v>0.47582544291539403</v>
      </c>
      <c r="X16" s="22"/>
      <c r="Y16" s="22">
        <v>0.42268083539978601</v>
      </c>
      <c r="Z16" s="22">
        <v>0.55595578356470399</v>
      </c>
      <c r="AA16" s="22">
        <v>0.53596132299677401</v>
      </c>
      <c r="AB16" s="22">
        <v>0.49726136923401598</v>
      </c>
      <c r="AC16" s="22">
        <v>0.45025984866922802</v>
      </c>
      <c r="AD16" s="22">
        <v>0.29560020696903899</v>
      </c>
      <c r="AE16" s="22"/>
      <c r="AF16" s="22" t="s">
        <v>77</v>
      </c>
      <c r="AG16" s="22">
        <v>0.27302732981501399</v>
      </c>
      <c r="AH16" s="22">
        <v>0.50198718191236102</v>
      </c>
      <c r="AI16" s="22"/>
      <c r="AJ16" s="22">
        <v>0.535397647565373</v>
      </c>
      <c r="AK16" s="22">
        <v>0.43846054612709801</v>
      </c>
      <c r="AL16" s="22">
        <v>0.41312927025354601</v>
      </c>
      <c r="AM16" s="22"/>
      <c r="AN16" s="22">
        <v>0.547153001908527</v>
      </c>
      <c r="AO16" s="22">
        <v>0.40011510283222601</v>
      </c>
      <c r="AP16" s="22">
        <v>0.55301078422616101</v>
      </c>
      <c r="AQ16" s="22">
        <v>0.384111878228107</v>
      </c>
      <c r="AR16" s="22"/>
      <c r="AS16" s="22">
        <v>0.56681189822670797</v>
      </c>
      <c r="AT16" s="22">
        <v>0.37587340708005701</v>
      </c>
    </row>
    <row r="17" spans="2:2" x14ac:dyDescent="0.5">
      <c r="B17" s="16" t="s">
        <v>97</v>
      </c>
    </row>
    <row r="18" spans="2:2" x14ac:dyDescent="0.5">
      <c r="B18" t="s">
        <v>65</v>
      </c>
    </row>
    <row r="19" spans="2:2" x14ac:dyDescent="0.5">
      <c r="B19" t="s">
        <v>66</v>
      </c>
    </row>
    <row r="21" spans="2:2" x14ac:dyDescent="0.5">
      <c r="B21"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T2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277</v>
      </c>
      <c r="C9" s="17">
        <v>2.93999005265345E-2</v>
      </c>
      <c r="D9" s="17">
        <v>2.69603945598146E-2</v>
      </c>
      <c r="E9" s="17">
        <v>3.1950956339183302E-2</v>
      </c>
      <c r="F9" s="17"/>
      <c r="G9" s="17">
        <v>3.5448059570131703E-2</v>
      </c>
      <c r="H9" s="17">
        <v>2.3320382319809398E-2</v>
      </c>
      <c r="I9" s="17">
        <v>2.0571806813175199E-2</v>
      </c>
      <c r="J9" s="17">
        <v>4.1324977561490298E-2</v>
      </c>
      <c r="K9" s="17">
        <v>5.6474520247549197E-2</v>
      </c>
      <c r="L9" s="17">
        <v>2.9129828524870501E-2</v>
      </c>
      <c r="M9" s="17">
        <v>8.3166206312595692E-3</v>
      </c>
      <c r="N9" s="17">
        <v>4.1290432952680103E-2</v>
      </c>
      <c r="O9" s="17">
        <v>4.0056285564516597E-2</v>
      </c>
      <c r="P9" s="17">
        <v>3.8096491955388698E-3</v>
      </c>
      <c r="Q9" s="17">
        <v>3.5206875573173001E-2</v>
      </c>
      <c r="R9" s="17">
        <v>2.10630754797245E-2</v>
      </c>
      <c r="S9" s="17"/>
      <c r="T9" s="17">
        <v>1.19451791782615E-2</v>
      </c>
      <c r="U9" s="17">
        <v>1.48055599217582E-2</v>
      </c>
      <c r="V9" s="17">
        <v>3.7444071840401098E-2</v>
      </c>
      <c r="W9" s="17">
        <v>5.4156149122632502E-2</v>
      </c>
      <c r="X9" s="17"/>
      <c r="Y9" s="17">
        <v>4.4610349124983399E-2</v>
      </c>
      <c r="Z9" s="17">
        <v>5.7488972094848198E-2</v>
      </c>
      <c r="AA9" s="17">
        <v>4.3497082882700398E-2</v>
      </c>
      <c r="AB9" s="17">
        <v>2.5320066996723001E-2</v>
      </c>
      <c r="AC9" s="17">
        <v>1.17619445093113E-2</v>
      </c>
      <c r="AD9" s="17">
        <v>0</v>
      </c>
      <c r="AE9" s="17"/>
      <c r="AF9" s="17">
        <v>3.01319361636885E-3</v>
      </c>
      <c r="AG9" s="17">
        <v>8.2495195186361309E-3</v>
      </c>
      <c r="AH9" s="17">
        <v>3.8357452606407799E-2</v>
      </c>
      <c r="AI9" s="17"/>
      <c r="AJ9" s="17">
        <v>2.421954448478E-2</v>
      </c>
      <c r="AK9" s="17">
        <v>4.9450157219534399E-2</v>
      </c>
      <c r="AL9" s="17">
        <v>2.62474605891619E-2</v>
      </c>
      <c r="AM9" s="17"/>
      <c r="AN9" s="17">
        <v>2.37855022742973E-2</v>
      </c>
      <c r="AO9" s="17">
        <v>2.04150882737772E-2</v>
      </c>
      <c r="AP9" s="17">
        <v>1.1504753723386199E-2</v>
      </c>
      <c r="AQ9" s="17">
        <v>5.2294048175222797E-2</v>
      </c>
      <c r="AR9" s="17"/>
      <c r="AS9" s="17">
        <v>3.77281021282318E-2</v>
      </c>
      <c r="AT9" s="17">
        <v>0</v>
      </c>
    </row>
    <row r="10" spans="2:46" x14ac:dyDescent="0.5">
      <c r="B10" s="18" t="s">
        <v>278</v>
      </c>
      <c r="C10" s="17">
        <v>6.7785460865951802E-2</v>
      </c>
      <c r="D10" s="17">
        <v>6.4273130624828895E-2</v>
      </c>
      <c r="E10" s="17">
        <v>7.1608894929680506E-2</v>
      </c>
      <c r="F10" s="17"/>
      <c r="G10" s="17">
        <v>6.0242470870061002E-2</v>
      </c>
      <c r="H10" s="17">
        <v>6.1058970550854803E-2</v>
      </c>
      <c r="I10" s="17">
        <v>4.7274447782938898E-2</v>
      </c>
      <c r="J10" s="17">
        <v>3.7345873062695802E-2</v>
      </c>
      <c r="K10" s="17">
        <v>7.8501870682836594E-2</v>
      </c>
      <c r="L10" s="17">
        <v>0.110356877205061</v>
      </c>
      <c r="M10" s="17">
        <v>4.5952083013060002E-2</v>
      </c>
      <c r="N10" s="17">
        <v>7.2069556838265603E-2</v>
      </c>
      <c r="O10" s="17">
        <v>4.2966534516260001E-2</v>
      </c>
      <c r="P10" s="17">
        <v>6.7477866433213393E-2</v>
      </c>
      <c r="Q10" s="17">
        <v>0.16463882497888399</v>
      </c>
      <c r="R10" s="17">
        <v>0.108405471932051</v>
      </c>
      <c r="S10" s="17"/>
      <c r="T10" s="17">
        <v>4.1282944845169797E-2</v>
      </c>
      <c r="U10" s="17">
        <v>5.2307144226258803E-2</v>
      </c>
      <c r="V10" s="17">
        <v>8.4800988563385304E-2</v>
      </c>
      <c r="W10" s="17">
        <v>9.7748771638071705E-2</v>
      </c>
      <c r="X10" s="17"/>
      <c r="Y10" s="17">
        <v>0.127481381313507</v>
      </c>
      <c r="Z10" s="17">
        <v>0.104056115053763</v>
      </c>
      <c r="AA10" s="17">
        <v>7.4016771558045494E-2</v>
      </c>
      <c r="AB10" s="17">
        <v>2.9112351867553898E-2</v>
      </c>
      <c r="AC10" s="17">
        <v>4.8598171224447498E-2</v>
      </c>
      <c r="AD10" s="17">
        <v>3.7666987033796402E-2</v>
      </c>
      <c r="AE10" s="17"/>
      <c r="AF10" s="17">
        <v>4.1219545137871398E-2</v>
      </c>
      <c r="AG10" s="17">
        <v>7.4235348259709205E-2</v>
      </c>
      <c r="AH10" s="17">
        <v>7.5068780354146603E-2</v>
      </c>
      <c r="AI10" s="17"/>
      <c r="AJ10" s="17">
        <v>5.7242484696139198E-2</v>
      </c>
      <c r="AK10" s="17">
        <v>0.116464625524776</v>
      </c>
      <c r="AL10" s="17">
        <v>5.7614561727363699E-2</v>
      </c>
      <c r="AM10" s="17"/>
      <c r="AN10" s="17">
        <v>5.9442549045896201E-2</v>
      </c>
      <c r="AO10" s="17">
        <v>8.3392155119865904E-2</v>
      </c>
      <c r="AP10" s="17">
        <v>4.32819073042464E-2</v>
      </c>
      <c r="AQ10" s="17">
        <v>9.1084166996125995E-2</v>
      </c>
      <c r="AR10" s="17"/>
      <c r="AS10" s="17">
        <v>7.7849884656711305E-2</v>
      </c>
      <c r="AT10" s="17">
        <v>2.0181848079082999E-2</v>
      </c>
    </row>
    <row r="11" spans="2:46" x14ac:dyDescent="0.5">
      <c r="B11" s="18" t="s">
        <v>279</v>
      </c>
      <c r="C11" s="17">
        <v>0.124330401364021</v>
      </c>
      <c r="D11" s="17">
        <v>0.12725370706337499</v>
      </c>
      <c r="E11" s="17">
        <v>0.12156605087920801</v>
      </c>
      <c r="F11" s="17"/>
      <c r="G11" s="17">
        <v>0.10230430881013899</v>
      </c>
      <c r="H11" s="17">
        <v>9.5898752571730403E-2</v>
      </c>
      <c r="I11" s="17">
        <v>0.14378846481283999</v>
      </c>
      <c r="J11" s="17">
        <v>0.103722204855119</v>
      </c>
      <c r="K11" s="17">
        <v>0.13062941173561099</v>
      </c>
      <c r="L11" s="17">
        <v>0.13368910614151799</v>
      </c>
      <c r="M11" s="17">
        <v>0.14323581094848201</v>
      </c>
      <c r="N11" s="17">
        <v>9.1897001964162506E-2</v>
      </c>
      <c r="O11" s="17">
        <v>0.161908291421303</v>
      </c>
      <c r="P11" s="17">
        <v>0.17198673783930299</v>
      </c>
      <c r="Q11" s="17">
        <v>9.0688187348847399E-2</v>
      </c>
      <c r="R11" s="17">
        <v>8.5728566744821294E-2</v>
      </c>
      <c r="S11" s="17"/>
      <c r="T11" s="17">
        <v>9.1899969835683007E-2</v>
      </c>
      <c r="U11" s="17">
        <v>0.112123644079989</v>
      </c>
      <c r="V11" s="17">
        <v>0.12961631375650201</v>
      </c>
      <c r="W11" s="17">
        <v>0.168650669288257</v>
      </c>
      <c r="X11" s="17"/>
      <c r="Y11" s="17">
        <v>0.129061451679434</v>
      </c>
      <c r="Z11" s="17">
        <v>0.14235266651328901</v>
      </c>
      <c r="AA11" s="17">
        <v>0.10585011684691099</v>
      </c>
      <c r="AB11" s="17">
        <v>0.132064151784093</v>
      </c>
      <c r="AC11" s="17">
        <v>0.16395423880502899</v>
      </c>
      <c r="AD11" s="17">
        <v>8.8672597716676002E-2</v>
      </c>
      <c r="AE11" s="17"/>
      <c r="AF11" s="17">
        <v>0.107073083023723</v>
      </c>
      <c r="AG11" s="17">
        <v>0.141680223604392</v>
      </c>
      <c r="AH11" s="17">
        <v>0.12823866641374199</v>
      </c>
      <c r="AI11" s="17"/>
      <c r="AJ11" s="17">
        <v>0.109434906490147</v>
      </c>
      <c r="AK11" s="17">
        <v>0.16743192255445299</v>
      </c>
      <c r="AL11" s="17">
        <v>0.122205802703996</v>
      </c>
      <c r="AM11" s="17"/>
      <c r="AN11" s="17">
        <v>0.111402580426055</v>
      </c>
      <c r="AO11" s="17">
        <v>0.16018826907283301</v>
      </c>
      <c r="AP11" s="17">
        <v>8.6352410171179894E-2</v>
      </c>
      <c r="AQ11" s="17">
        <v>0.16595508636636999</v>
      </c>
      <c r="AR11" s="17"/>
      <c r="AS11" s="17">
        <v>0.112566038956779</v>
      </c>
      <c r="AT11" s="17">
        <v>0.104380513036855</v>
      </c>
    </row>
    <row r="12" spans="2:46" x14ac:dyDescent="0.5">
      <c r="B12" s="18" t="s">
        <v>280</v>
      </c>
      <c r="C12" s="17">
        <v>0.14481512739640801</v>
      </c>
      <c r="D12" s="17">
        <v>0.13875304298383501</v>
      </c>
      <c r="E12" s="17">
        <v>0.15095411197738201</v>
      </c>
      <c r="F12" s="17"/>
      <c r="G12" s="17">
        <v>0.119039890015309</v>
      </c>
      <c r="H12" s="17">
        <v>0.16375250467048699</v>
      </c>
      <c r="I12" s="17">
        <v>0.158132511136201</v>
      </c>
      <c r="J12" s="17">
        <v>0.14778110330935501</v>
      </c>
      <c r="K12" s="17">
        <v>0.15887663659093099</v>
      </c>
      <c r="L12" s="17">
        <v>0.142266115395876</v>
      </c>
      <c r="M12" s="17">
        <v>0.16065170726127101</v>
      </c>
      <c r="N12" s="17">
        <v>0.12962195552199399</v>
      </c>
      <c r="O12" s="17">
        <v>0.13943924334968999</v>
      </c>
      <c r="P12" s="17">
        <v>0.140667606259714</v>
      </c>
      <c r="Q12" s="17">
        <v>0.11170019989225299</v>
      </c>
      <c r="R12" s="17">
        <v>0.17920217728504101</v>
      </c>
      <c r="S12" s="17"/>
      <c r="T12" s="17">
        <v>0.11149926206612901</v>
      </c>
      <c r="U12" s="17">
        <v>0.15618249639030601</v>
      </c>
      <c r="V12" s="17">
        <v>0.16626651491182701</v>
      </c>
      <c r="W12" s="17">
        <v>0.14831191720492701</v>
      </c>
      <c r="X12" s="17"/>
      <c r="Y12" s="17">
        <v>9.0730149496004206E-2</v>
      </c>
      <c r="Z12" s="17">
        <v>0.110001132006234</v>
      </c>
      <c r="AA12" s="17">
        <v>0.158046558389247</v>
      </c>
      <c r="AB12" s="17">
        <v>0.15183036223583499</v>
      </c>
      <c r="AC12" s="17">
        <v>0.18616836826685201</v>
      </c>
      <c r="AD12" s="17">
        <v>0.16498465515588601</v>
      </c>
      <c r="AE12" s="17"/>
      <c r="AF12" s="17">
        <v>0.156010073027114</v>
      </c>
      <c r="AG12" s="17">
        <v>0.21612411314783</v>
      </c>
      <c r="AH12" s="17">
        <v>0.13711636450103701</v>
      </c>
      <c r="AI12" s="17"/>
      <c r="AJ12" s="17">
        <v>0.14587987445231199</v>
      </c>
      <c r="AK12" s="17">
        <v>0.12134914266598</v>
      </c>
      <c r="AL12" s="17">
        <v>0.154689582538692</v>
      </c>
      <c r="AM12" s="17"/>
      <c r="AN12" s="17">
        <v>0.145211976337902</v>
      </c>
      <c r="AO12" s="17">
        <v>0.18546143636470799</v>
      </c>
      <c r="AP12" s="17">
        <v>0.15371456473539699</v>
      </c>
      <c r="AQ12" s="17">
        <v>0.13364737843826399</v>
      </c>
      <c r="AR12" s="17"/>
      <c r="AS12" s="17">
        <v>0.15922235138167001</v>
      </c>
      <c r="AT12" s="17">
        <v>0.22121881929418499</v>
      </c>
    </row>
    <row r="13" spans="2:46" x14ac:dyDescent="0.5">
      <c r="B13" s="18" t="s">
        <v>281</v>
      </c>
      <c r="C13" s="17">
        <v>0.153561311472627</v>
      </c>
      <c r="D13" s="17">
        <v>0.169586366816978</v>
      </c>
      <c r="E13" s="17">
        <v>0.138853106952605</v>
      </c>
      <c r="F13" s="17"/>
      <c r="G13" s="17">
        <v>0.113264910594048</v>
      </c>
      <c r="H13" s="17">
        <v>0.137965126849771</v>
      </c>
      <c r="I13" s="17">
        <v>0.148363759560382</v>
      </c>
      <c r="J13" s="17">
        <v>0.18680981084270601</v>
      </c>
      <c r="K13" s="17">
        <v>0.171635593032955</v>
      </c>
      <c r="L13" s="17">
        <v>0.153919759677278</v>
      </c>
      <c r="M13" s="17">
        <v>0.179041515814718</v>
      </c>
      <c r="N13" s="17">
        <v>0.16226338538155599</v>
      </c>
      <c r="O13" s="17">
        <v>0.175803742993136</v>
      </c>
      <c r="P13" s="17">
        <v>0.13493860993322701</v>
      </c>
      <c r="Q13" s="17">
        <v>0.175522243792371</v>
      </c>
      <c r="R13" s="17">
        <v>0.13801244186527201</v>
      </c>
      <c r="S13" s="17"/>
      <c r="T13" s="17">
        <v>0.15403749010840001</v>
      </c>
      <c r="U13" s="17">
        <v>0.16681933500270099</v>
      </c>
      <c r="V13" s="17">
        <v>0.13852789829529699</v>
      </c>
      <c r="W13" s="17">
        <v>0.15224476045587201</v>
      </c>
      <c r="X13" s="17"/>
      <c r="Y13" s="17">
        <v>0.11340054699393599</v>
      </c>
      <c r="Z13" s="17">
        <v>0.122393157184869</v>
      </c>
      <c r="AA13" s="17">
        <v>0.164724526588472</v>
      </c>
      <c r="AB13" s="17">
        <v>0.15392417956283599</v>
      </c>
      <c r="AC13" s="17">
        <v>0.15546622213002301</v>
      </c>
      <c r="AD13" s="17">
        <v>0.19504142593270599</v>
      </c>
      <c r="AE13" s="17"/>
      <c r="AF13" s="17">
        <v>0.193883377846233</v>
      </c>
      <c r="AG13" s="17">
        <v>0.15693559938524801</v>
      </c>
      <c r="AH13" s="17">
        <v>0.14168334151006701</v>
      </c>
      <c r="AI13" s="17"/>
      <c r="AJ13" s="17">
        <v>0.15846841538776099</v>
      </c>
      <c r="AK13" s="17">
        <v>0.14450566317442601</v>
      </c>
      <c r="AL13" s="17">
        <v>0.15180804212248999</v>
      </c>
      <c r="AM13" s="17"/>
      <c r="AN13" s="17">
        <v>0.16602593891498299</v>
      </c>
      <c r="AO13" s="17">
        <v>0.14647455241066601</v>
      </c>
      <c r="AP13" s="17">
        <v>0.17845308320012701</v>
      </c>
      <c r="AQ13" s="17">
        <v>0.124642808523418</v>
      </c>
      <c r="AR13" s="17"/>
      <c r="AS13" s="17">
        <v>0.14938597298068501</v>
      </c>
      <c r="AT13" s="17">
        <v>0.106224588014285</v>
      </c>
    </row>
    <row r="14" spans="2:46" x14ac:dyDescent="0.5">
      <c r="B14" s="18" t="s">
        <v>282</v>
      </c>
      <c r="C14" s="17">
        <v>0.121027244598125</v>
      </c>
      <c r="D14" s="17">
        <v>0.12807834674438301</v>
      </c>
      <c r="E14" s="17">
        <v>0.11422359706863</v>
      </c>
      <c r="F14" s="17"/>
      <c r="G14" s="17">
        <v>0.124437995484459</v>
      </c>
      <c r="H14" s="17">
        <v>0.12682332114926101</v>
      </c>
      <c r="I14" s="17">
        <v>0.13128039364180999</v>
      </c>
      <c r="J14" s="17">
        <v>0.10114600028003699</v>
      </c>
      <c r="K14" s="17">
        <v>7.8103650005177494E-2</v>
      </c>
      <c r="L14" s="17">
        <v>0.108320576959356</v>
      </c>
      <c r="M14" s="17">
        <v>0.15231841932396101</v>
      </c>
      <c r="N14" s="17">
        <v>0.12922244246234799</v>
      </c>
      <c r="O14" s="17">
        <v>0.138526978286685</v>
      </c>
      <c r="P14" s="17">
        <v>0.11541021158192701</v>
      </c>
      <c r="Q14" s="17">
        <v>0.10577114375429</v>
      </c>
      <c r="R14" s="17">
        <v>0.13424061088265299</v>
      </c>
      <c r="S14" s="17"/>
      <c r="T14" s="17">
        <v>0.140981752705228</v>
      </c>
      <c r="U14" s="17">
        <v>0.14436276212371099</v>
      </c>
      <c r="V14" s="17">
        <v>0.116583401956452</v>
      </c>
      <c r="W14" s="17">
        <v>8.1913098262060696E-2</v>
      </c>
      <c r="X14" s="17"/>
      <c r="Y14" s="17">
        <v>0.113338544920231</v>
      </c>
      <c r="Z14" s="17">
        <v>0.100280146377371</v>
      </c>
      <c r="AA14" s="17">
        <v>0.10623165480644001</v>
      </c>
      <c r="AB14" s="17">
        <v>0.12555875219066201</v>
      </c>
      <c r="AC14" s="17">
        <v>0.12010657631095201</v>
      </c>
      <c r="AD14" s="17">
        <v>0.152080565548808</v>
      </c>
      <c r="AE14" s="17"/>
      <c r="AF14" s="17">
        <v>0.14254260208539199</v>
      </c>
      <c r="AG14" s="17">
        <v>8.9656195307138906E-2</v>
      </c>
      <c r="AH14" s="17">
        <v>0.11676381130109301</v>
      </c>
      <c r="AI14" s="17"/>
      <c r="AJ14" s="17">
        <v>0.13657338051349499</v>
      </c>
      <c r="AK14" s="17">
        <v>0.104585437709267</v>
      </c>
      <c r="AL14" s="17">
        <v>0.109631427066398</v>
      </c>
      <c r="AM14" s="17"/>
      <c r="AN14" s="17">
        <v>0.146247266175455</v>
      </c>
      <c r="AO14" s="17">
        <v>9.7177402954875203E-2</v>
      </c>
      <c r="AP14" s="17">
        <v>0.12835501882602399</v>
      </c>
      <c r="AQ14" s="17">
        <v>7.5360598544601698E-2</v>
      </c>
      <c r="AR14" s="17"/>
      <c r="AS14" s="17">
        <v>0.112976611818628</v>
      </c>
      <c r="AT14" s="17">
        <v>0.13543839456225701</v>
      </c>
    </row>
    <row r="15" spans="2:46" x14ac:dyDescent="0.5">
      <c r="B15" s="18" t="s">
        <v>283</v>
      </c>
      <c r="C15" s="17">
        <v>8.1546295723588305E-2</v>
      </c>
      <c r="D15" s="17">
        <v>9.2228211813030106E-2</v>
      </c>
      <c r="E15" s="17">
        <v>7.0242454730585102E-2</v>
      </c>
      <c r="F15" s="17"/>
      <c r="G15" s="17">
        <v>7.9143751869062598E-2</v>
      </c>
      <c r="H15" s="17">
        <v>0.10201334918344999</v>
      </c>
      <c r="I15" s="17">
        <v>6.83319196527859E-2</v>
      </c>
      <c r="J15" s="17">
        <v>9.4688292951281297E-2</v>
      </c>
      <c r="K15" s="17">
        <v>5.4786220406738501E-2</v>
      </c>
      <c r="L15" s="17">
        <v>0.100590869010656</v>
      </c>
      <c r="M15" s="17">
        <v>4.3925919476259997E-2</v>
      </c>
      <c r="N15" s="17">
        <v>9.5818608764833696E-2</v>
      </c>
      <c r="O15" s="17">
        <v>8.0861101886700495E-2</v>
      </c>
      <c r="P15" s="17">
        <v>8.0337995354854697E-2</v>
      </c>
      <c r="Q15" s="17">
        <v>9.3918500309721306E-2</v>
      </c>
      <c r="R15" s="17">
        <v>7.1840879977983399E-2</v>
      </c>
      <c r="S15" s="17"/>
      <c r="T15" s="17">
        <v>0.125336565493783</v>
      </c>
      <c r="U15" s="17">
        <v>8.5430424893595203E-2</v>
      </c>
      <c r="V15" s="17">
        <v>7.5829799148366697E-2</v>
      </c>
      <c r="W15" s="17">
        <v>3.5899904646437698E-2</v>
      </c>
      <c r="X15" s="17"/>
      <c r="Y15" s="17">
        <v>8.5871694266956095E-2</v>
      </c>
      <c r="Z15" s="17">
        <v>8.1159314542116404E-2</v>
      </c>
      <c r="AA15" s="17">
        <v>6.9636243539811196E-2</v>
      </c>
      <c r="AB15" s="17">
        <v>8.3107087774481198E-2</v>
      </c>
      <c r="AC15" s="17">
        <v>7.5433570592144394E-2</v>
      </c>
      <c r="AD15" s="17">
        <v>9.1526418178567395E-2</v>
      </c>
      <c r="AE15" s="17"/>
      <c r="AF15" s="17">
        <v>9.1227080356365703E-2</v>
      </c>
      <c r="AG15" s="17">
        <v>6.2146677997042703E-2</v>
      </c>
      <c r="AH15" s="17">
        <v>7.9958446523819296E-2</v>
      </c>
      <c r="AI15" s="17"/>
      <c r="AJ15" s="17">
        <v>9.4017391346428503E-2</v>
      </c>
      <c r="AK15" s="17">
        <v>5.4859395258024198E-2</v>
      </c>
      <c r="AL15" s="17">
        <v>7.8842079856261599E-2</v>
      </c>
      <c r="AM15" s="17"/>
      <c r="AN15" s="17">
        <v>7.8341349343330396E-2</v>
      </c>
      <c r="AO15" s="17">
        <v>8.0891236816308401E-2</v>
      </c>
      <c r="AP15" s="17">
        <v>0.118262820580535</v>
      </c>
      <c r="AQ15" s="17">
        <v>6.6439080659579999E-2</v>
      </c>
      <c r="AR15" s="17"/>
      <c r="AS15" s="17">
        <v>0.10816477401421901</v>
      </c>
      <c r="AT15" s="17">
        <v>9.2269389759112003E-2</v>
      </c>
    </row>
    <row r="16" spans="2:46" x14ac:dyDescent="0.5">
      <c r="B16" s="18" t="s">
        <v>284</v>
      </c>
      <c r="C16" s="17">
        <v>4.6292087872442503E-2</v>
      </c>
      <c r="D16" s="17">
        <v>5.3705749667024398E-2</v>
      </c>
      <c r="E16" s="17">
        <v>3.9341318897380101E-2</v>
      </c>
      <c r="F16" s="17"/>
      <c r="G16" s="17">
        <v>5.0915907321282497E-2</v>
      </c>
      <c r="H16" s="17">
        <v>7.6883773186957494E-2</v>
      </c>
      <c r="I16" s="17">
        <v>4.4433389473334597E-2</v>
      </c>
      <c r="J16" s="17">
        <v>5.0002376075227499E-2</v>
      </c>
      <c r="K16" s="17">
        <v>6.1747161709031002E-2</v>
      </c>
      <c r="L16" s="17">
        <v>1.4799294625551299E-2</v>
      </c>
      <c r="M16" s="17">
        <v>4.4280660277516003E-2</v>
      </c>
      <c r="N16" s="17">
        <v>2.39459388883978E-2</v>
      </c>
      <c r="O16" s="17">
        <v>3.61293541060317E-2</v>
      </c>
      <c r="P16" s="17">
        <v>4.6963059180404797E-2</v>
      </c>
      <c r="Q16" s="17">
        <v>2.3713579905604E-2</v>
      </c>
      <c r="R16" s="17">
        <v>5.25569390351944E-2</v>
      </c>
      <c r="S16" s="17"/>
      <c r="T16" s="17">
        <v>7.2404938064895494E-2</v>
      </c>
      <c r="U16" s="17">
        <v>4.7061333653584503E-2</v>
      </c>
      <c r="V16" s="17">
        <v>3.3120276477799998E-2</v>
      </c>
      <c r="W16" s="17">
        <v>2.8707020566770599E-2</v>
      </c>
      <c r="X16" s="17"/>
      <c r="Y16" s="17">
        <v>2.7212617532076499E-2</v>
      </c>
      <c r="Z16" s="17">
        <v>3.2132575362198303E-2</v>
      </c>
      <c r="AA16" s="17">
        <v>4.8052535562724798E-2</v>
      </c>
      <c r="AB16" s="17">
        <v>4.2977893530057203E-2</v>
      </c>
      <c r="AC16" s="17">
        <v>4.4845310100107602E-2</v>
      </c>
      <c r="AD16" s="17">
        <v>7.2763822542209894E-2</v>
      </c>
      <c r="AE16" s="17"/>
      <c r="AF16" s="17">
        <v>6.5136361885781993E-2</v>
      </c>
      <c r="AG16" s="17">
        <v>6.2654203148620594E-2</v>
      </c>
      <c r="AH16" s="17">
        <v>3.9816345215081102E-2</v>
      </c>
      <c r="AI16" s="17"/>
      <c r="AJ16" s="17">
        <v>4.9375857351310802E-2</v>
      </c>
      <c r="AK16" s="17">
        <v>3.33200293976985E-2</v>
      </c>
      <c r="AL16" s="17">
        <v>4.8663039103169103E-2</v>
      </c>
      <c r="AM16" s="17"/>
      <c r="AN16" s="17">
        <v>4.5981579799672198E-2</v>
      </c>
      <c r="AO16" s="17">
        <v>4.7967889663995601E-2</v>
      </c>
      <c r="AP16" s="17">
        <v>8.3369049253802799E-2</v>
      </c>
      <c r="AQ16" s="17">
        <v>2.0835239709255202E-2</v>
      </c>
      <c r="AR16" s="17"/>
      <c r="AS16" s="17">
        <v>7.1899938514960501E-2</v>
      </c>
      <c r="AT16" s="17">
        <v>3.2285622957557901E-2</v>
      </c>
    </row>
    <row r="17" spans="2:46" x14ac:dyDescent="0.5">
      <c r="B17" s="18" t="s">
        <v>285</v>
      </c>
      <c r="C17" s="17">
        <v>2.6663079151635599E-2</v>
      </c>
      <c r="D17" s="17">
        <v>2.7505445359965599E-2</v>
      </c>
      <c r="E17" s="17">
        <v>2.59998440006497E-2</v>
      </c>
      <c r="F17" s="17"/>
      <c r="G17" s="17">
        <v>5.9598006083804902E-2</v>
      </c>
      <c r="H17" s="17">
        <v>2.6850379955762602E-2</v>
      </c>
      <c r="I17" s="17">
        <v>1.6134245669941399E-2</v>
      </c>
      <c r="J17" s="17">
        <v>3.5968579233331403E-2</v>
      </c>
      <c r="K17" s="17">
        <v>9.1737164333767201E-3</v>
      </c>
      <c r="L17" s="17">
        <v>1.4867175265776E-2</v>
      </c>
      <c r="M17" s="17">
        <v>1.57509266619856E-2</v>
      </c>
      <c r="N17" s="17">
        <v>5.85489367334096E-2</v>
      </c>
      <c r="O17" s="17">
        <v>8.9728019421890098E-3</v>
      </c>
      <c r="P17" s="17">
        <v>2.1693140101964801E-2</v>
      </c>
      <c r="Q17" s="17">
        <v>1.7116406134874002E-2</v>
      </c>
      <c r="R17" s="17">
        <v>3.0721911627068301E-2</v>
      </c>
      <c r="S17" s="17"/>
      <c r="T17" s="17">
        <v>3.5466644252469801E-2</v>
      </c>
      <c r="U17" s="17">
        <v>2.642863445282E-2</v>
      </c>
      <c r="V17" s="17">
        <v>2.82250858044437E-2</v>
      </c>
      <c r="W17" s="17">
        <v>1.66423567718753E-2</v>
      </c>
      <c r="X17" s="17"/>
      <c r="Y17" s="17">
        <v>3.6671864715667697E-2</v>
      </c>
      <c r="Z17" s="17">
        <v>3.63692938690683E-2</v>
      </c>
      <c r="AA17" s="17">
        <v>1.7049330169627699E-2</v>
      </c>
      <c r="AB17" s="17">
        <v>2.07434818657132E-2</v>
      </c>
      <c r="AC17" s="17">
        <v>2.7039835739196501E-2</v>
      </c>
      <c r="AD17" s="17">
        <v>2.4469802986370699E-2</v>
      </c>
      <c r="AE17" s="17"/>
      <c r="AF17" s="17">
        <v>3.1880953373484698E-2</v>
      </c>
      <c r="AG17" s="17">
        <v>2.0893056122779301E-2</v>
      </c>
      <c r="AH17" s="17">
        <v>2.55141686494866E-2</v>
      </c>
      <c r="AI17" s="17"/>
      <c r="AJ17" s="17">
        <v>2.9706763981226299E-2</v>
      </c>
      <c r="AK17" s="17">
        <v>2.8635007936666301E-2</v>
      </c>
      <c r="AL17" s="17">
        <v>2.19561410662398E-2</v>
      </c>
      <c r="AM17" s="17"/>
      <c r="AN17" s="17">
        <v>2.4524212782451899E-2</v>
      </c>
      <c r="AO17" s="17">
        <v>6.3707287568999696E-2</v>
      </c>
      <c r="AP17" s="17">
        <v>2.9195102751895002E-2</v>
      </c>
      <c r="AQ17" s="17">
        <v>1.6304146665110601E-2</v>
      </c>
      <c r="AR17" s="17"/>
      <c r="AS17" s="17">
        <v>2.5653055823959901E-2</v>
      </c>
      <c r="AT17" s="17">
        <v>1.92668431719429E-2</v>
      </c>
    </row>
    <row r="18" spans="2:46" x14ac:dyDescent="0.5">
      <c r="B18" s="18" t="s">
        <v>286</v>
      </c>
      <c r="C18" s="17">
        <v>1.67972381363032E-2</v>
      </c>
      <c r="D18" s="17">
        <v>1.69378379271602E-2</v>
      </c>
      <c r="E18" s="17">
        <v>1.6759531886895E-2</v>
      </c>
      <c r="F18" s="17"/>
      <c r="G18" s="17">
        <v>4.3220389654061997E-2</v>
      </c>
      <c r="H18" s="17">
        <v>2.0027587149854999E-2</v>
      </c>
      <c r="I18" s="17">
        <v>1.54500957148956E-2</v>
      </c>
      <c r="J18" s="17">
        <v>7.38911965658822E-3</v>
      </c>
      <c r="K18" s="17">
        <v>1.8121262299171201E-2</v>
      </c>
      <c r="L18" s="17">
        <v>1.1061663174153E-2</v>
      </c>
      <c r="M18" s="17">
        <v>1.2380061828646099E-2</v>
      </c>
      <c r="N18" s="17">
        <v>7.6867053565683003E-3</v>
      </c>
      <c r="O18" s="17">
        <v>8.7301421244312203E-3</v>
      </c>
      <c r="P18" s="17">
        <v>1.0519295657501501E-2</v>
      </c>
      <c r="Q18" s="17">
        <v>1.5416255241118001E-2</v>
      </c>
      <c r="R18" s="17">
        <v>0</v>
      </c>
      <c r="S18" s="17"/>
      <c r="T18" s="17">
        <v>2.23098869470322E-2</v>
      </c>
      <c r="U18" s="17">
        <v>2.2287544542097099E-2</v>
      </c>
      <c r="V18" s="17">
        <v>1.5468487179216599E-2</v>
      </c>
      <c r="W18" s="17">
        <v>6.6965959376953897E-3</v>
      </c>
      <c r="X18" s="17"/>
      <c r="Y18" s="17">
        <v>3.66892461400979E-2</v>
      </c>
      <c r="Z18" s="17">
        <v>1.5922541174347601E-2</v>
      </c>
      <c r="AA18" s="17">
        <v>1.1405539368766201E-2</v>
      </c>
      <c r="AB18" s="17">
        <v>1.4961599400050299E-2</v>
      </c>
      <c r="AC18" s="17">
        <v>1.10601381167843E-2</v>
      </c>
      <c r="AD18" s="17">
        <v>1.40234306190022E-2</v>
      </c>
      <c r="AE18" s="17"/>
      <c r="AF18" s="17">
        <v>1.07540671600398E-2</v>
      </c>
      <c r="AG18" s="17">
        <v>2.10171508077799E-2</v>
      </c>
      <c r="AH18" s="17">
        <v>1.82818851928498E-2</v>
      </c>
      <c r="AI18" s="17"/>
      <c r="AJ18" s="17">
        <v>2.2530568137220802E-2</v>
      </c>
      <c r="AK18" s="17">
        <v>1.3070852082252799E-2</v>
      </c>
      <c r="AL18" s="17">
        <v>1.1479772150872499E-2</v>
      </c>
      <c r="AM18" s="17"/>
      <c r="AN18" s="17">
        <v>1.3754765377493299E-2</v>
      </c>
      <c r="AO18" s="17">
        <v>1.0956831671430901E-2</v>
      </c>
      <c r="AP18" s="17">
        <v>2.48464675165216E-2</v>
      </c>
      <c r="AQ18" s="17">
        <v>1.7528877511565E-2</v>
      </c>
      <c r="AR18" s="17"/>
      <c r="AS18" s="17">
        <v>1.2125641252565E-2</v>
      </c>
      <c r="AT18" s="17">
        <v>1.31887787438033E-2</v>
      </c>
    </row>
    <row r="19" spans="2:46" x14ac:dyDescent="0.5">
      <c r="B19" s="18" t="s">
        <v>287</v>
      </c>
      <c r="C19" s="17">
        <v>2.4497006061638401E-2</v>
      </c>
      <c r="D19" s="17">
        <v>3.2009280747070601E-2</v>
      </c>
      <c r="E19" s="17">
        <v>1.66861708914804E-2</v>
      </c>
      <c r="F19" s="17"/>
      <c r="G19" s="17">
        <v>4.4043094412651203E-2</v>
      </c>
      <c r="H19" s="17">
        <v>1.2061930722991001E-2</v>
      </c>
      <c r="I19" s="17">
        <v>2.8145196667789901E-2</v>
      </c>
      <c r="J19" s="17">
        <v>2.9340119170826101E-2</v>
      </c>
      <c r="K19" s="17">
        <v>2.33292597313772E-2</v>
      </c>
      <c r="L19" s="17">
        <v>4.1574589182037901E-2</v>
      </c>
      <c r="M19" s="17">
        <v>8.2834907026065E-3</v>
      </c>
      <c r="N19" s="17">
        <v>2.6249596689391301E-2</v>
      </c>
      <c r="O19" s="17">
        <v>2.8584620745014E-2</v>
      </c>
      <c r="P19" s="17">
        <v>1.1748239282814999E-2</v>
      </c>
      <c r="Q19" s="17">
        <v>0</v>
      </c>
      <c r="R19" s="17">
        <v>1.9449349907868799E-2</v>
      </c>
      <c r="S19" s="17"/>
      <c r="T19" s="17">
        <v>5.0074824763717302E-2</v>
      </c>
      <c r="U19" s="17">
        <v>1.63198363272389E-2</v>
      </c>
      <c r="V19" s="17">
        <v>2.2139758492799599E-2</v>
      </c>
      <c r="W19" s="17">
        <v>6.8035330185882799E-3</v>
      </c>
      <c r="X19" s="17"/>
      <c r="Y19" s="17">
        <v>3.21305954573275E-2</v>
      </c>
      <c r="Z19" s="17">
        <v>3.6282646457097903E-2</v>
      </c>
      <c r="AA19" s="17">
        <v>3.5287366219583498E-2</v>
      </c>
      <c r="AB19" s="17">
        <v>2.7971125710653699E-2</v>
      </c>
      <c r="AC19" s="17">
        <v>8.9958628610705207E-3</v>
      </c>
      <c r="AD19" s="17">
        <v>8.5799169320144794E-3</v>
      </c>
      <c r="AE19" s="17"/>
      <c r="AF19" s="17">
        <v>1.08082779862997E-2</v>
      </c>
      <c r="AG19" s="17">
        <v>1.30005694975201E-2</v>
      </c>
      <c r="AH19" s="17">
        <v>2.91767293086664E-2</v>
      </c>
      <c r="AI19" s="17"/>
      <c r="AJ19" s="17">
        <v>3.9873213731321501E-2</v>
      </c>
      <c r="AK19" s="17">
        <v>9.0611903575352395E-3</v>
      </c>
      <c r="AL19" s="17">
        <v>1.2831662956720899E-2</v>
      </c>
      <c r="AM19" s="17"/>
      <c r="AN19" s="17">
        <v>2.44360731540696E-2</v>
      </c>
      <c r="AO19" s="17">
        <v>2.6817055601710601E-2</v>
      </c>
      <c r="AP19" s="17">
        <v>3.55443268880637E-2</v>
      </c>
      <c r="AQ19" s="17">
        <v>1.6502249054566299E-2</v>
      </c>
      <c r="AR19" s="17"/>
      <c r="AS19" s="17">
        <v>1.98927492307409E-2</v>
      </c>
      <c r="AT19" s="17">
        <v>2.57741579952665E-2</v>
      </c>
    </row>
    <row r="20" spans="2:46" x14ac:dyDescent="0.5">
      <c r="B20" s="18" t="s">
        <v>288</v>
      </c>
      <c r="C20" s="17">
        <v>1.0067661713081599E-2</v>
      </c>
      <c r="D20" s="17">
        <v>1.11482364945897E-2</v>
      </c>
      <c r="E20" s="17">
        <v>9.0741857098157394E-3</v>
      </c>
      <c r="F20" s="17"/>
      <c r="G20" s="17">
        <v>2.0892234890073899E-2</v>
      </c>
      <c r="H20" s="17">
        <v>9.9893696062600106E-3</v>
      </c>
      <c r="I20" s="17">
        <v>1.23775909516957E-2</v>
      </c>
      <c r="J20" s="17">
        <v>7.4793186295669103E-3</v>
      </c>
      <c r="K20" s="17">
        <v>9.5240956060344203E-3</v>
      </c>
      <c r="L20" s="17">
        <v>1.5701544005717199E-2</v>
      </c>
      <c r="M20" s="17">
        <v>4.0324560334632099E-3</v>
      </c>
      <c r="N20" s="17">
        <v>0</v>
      </c>
      <c r="O20" s="17">
        <v>5.9169733324773701E-3</v>
      </c>
      <c r="P20" s="17">
        <v>7.2520308929056101E-3</v>
      </c>
      <c r="Q20" s="17">
        <v>9.50862111112139E-3</v>
      </c>
      <c r="R20" s="17">
        <v>0</v>
      </c>
      <c r="S20" s="17"/>
      <c r="T20" s="17">
        <v>1.97842746507737E-2</v>
      </c>
      <c r="U20" s="17">
        <v>6.19982332811813E-3</v>
      </c>
      <c r="V20" s="17">
        <v>9.4300300002604295E-3</v>
      </c>
      <c r="W20" s="17">
        <v>4.3925360906351702E-3</v>
      </c>
      <c r="X20" s="17"/>
      <c r="Y20" s="17">
        <v>1.1188661449668401E-2</v>
      </c>
      <c r="Z20" s="17">
        <v>2.13034460030859E-2</v>
      </c>
      <c r="AA20" s="17">
        <v>1.51180253934438E-2</v>
      </c>
      <c r="AB20" s="17">
        <v>7.8304078286239292E-3</v>
      </c>
      <c r="AC20" s="17">
        <v>2.2493124570344401E-3</v>
      </c>
      <c r="AD20" s="17">
        <v>3.0887942910024402E-3</v>
      </c>
      <c r="AE20" s="17"/>
      <c r="AF20" s="17">
        <v>1.51782611651302E-3</v>
      </c>
      <c r="AG20" s="17">
        <v>1.45106586048204E-2</v>
      </c>
      <c r="AH20" s="17">
        <v>1.22636456309877E-2</v>
      </c>
      <c r="AI20" s="17"/>
      <c r="AJ20" s="17">
        <v>1.52189508593444E-2</v>
      </c>
      <c r="AK20" s="17">
        <v>1.21449276528927E-2</v>
      </c>
      <c r="AL20" s="17">
        <v>2.7024114811684099E-3</v>
      </c>
      <c r="AM20" s="17"/>
      <c r="AN20" s="17">
        <v>7.5769792076735296E-3</v>
      </c>
      <c r="AO20" s="17">
        <v>4.0181619126376904E-3</v>
      </c>
      <c r="AP20" s="17">
        <v>2.66815471270638E-2</v>
      </c>
      <c r="AQ20" s="17">
        <v>6.9901795675383601E-3</v>
      </c>
      <c r="AR20" s="17"/>
      <c r="AS20" s="17">
        <v>0</v>
      </c>
      <c r="AT20" s="17">
        <v>6.51683109617075E-3</v>
      </c>
    </row>
    <row r="21" spans="2:46" x14ac:dyDescent="0.5">
      <c r="B21" s="18" t="s">
        <v>289</v>
      </c>
      <c r="C21" s="17">
        <v>7.4690146189653004E-3</v>
      </c>
      <c r="D21" s="17">
        <v>1.18437450725698E-2</v>
      </c>
      <c r="E21" s="17">
        <v>3.2500945443113601E-3</v>
      </c>
      <c r="F21" s="17"/>
      <c r="G21" s="17">
        <v>1.5159860989953099E-2</v>
      </c>
      <c r="H21" s="17">
        <v>2.9266174541241999E-3</v>
      </c>
      <c r="I21" s="17">
        <v>4.4005576794663203E-3</v>
      </c>
      <c r="J21" s="17">
        <v>1.0658625957116899E-2</v>
      </c>
      <c r="K21" s="17">
        <v>1.0055903805785501E-2</v>
      </c>
      <c r="L21" s="17">
        <v>3.5730673380805099E-3</v>
      </c>
      <c r="M21" s="17">
        <v>7.8970058391226901E-3</v>
      </c>
      <c r="N21" s="17">
        <v>0</v>
      </c>
      <c r="O21" s="17">
        <v>5.7670593429174199E-3</v>
      </c>
      <c r="P21" s="17">
        <v>7.2520308929056101E-3</v>
      </c>
      <c r="Q21" s="17">
        <v>1.4203598243938799E-2</v>
      </c>
      <c r="R21" s="17">
        <v>0</v>
      </c>
      <c r="S21" s="17"/>
      <c r="T21" s="17">
        <v>1.4355359689155E-2</v>
      </c>
      <c r="U21" s="17">
        <v>6.3941497782321003E-3</v>
      </c>
      <c r="V21" s="17">
        <v>4.4142503180168496E-3</v>
      </c>
      <c r="W21" s="17">
        <v>4.0107872482921803E-3</v>
      </c>
      <c r="X21" s="17"/>
      <c r="Y21" s="17">
        <v>9.0882511467419401E-3</v>
      </c>
      <c r="Z21" s="17">
        <v>8.5800132994382303E-3</v>
      </c>
      <c r="AA21" s="17">
        <v>1.28422389757889E-2</v>
      </c>
      <c r="AB21" s="17">
        <v>7.2132839574512797E-3</v>
      </c>
      <c r="AC21" s="17">
        <v>4.8051416916949502E-3</v>
      </c>
      <c r="AD21" s="17">
        <v>3.1007938923164301E-3</v>
      </c>
      <c r="AE21" s="17"/>
      <c r="AF21" s="17">
        <v>3.0316903161245298E-3</v>
      </c>
      <c r="AG21" s="17">
        <v>6.8636123566140402E-3</v>
      </c>
      <c r="AH21" s="17">
        <v>8.7907886832906002E-3</v>
      </c>
      <c r="AI21" s="17"/>
      <c r="AJ21" s="17">
        <v>1.14087276371215E-2</v>
      </c>
      <c r="AK21" s="17">
        <v>7.4074086779678996E-3</v>
      </c>
      <c r="AL21" s="17">
        <v>2.6231678817329402E-3</v>
      </c>
      <c r="AM21" s="17"/>
      <c r="AN21" s="17">
        <v>7.8156558354558099E-3</v>
      </c>
      <c r="AO21" s="17">
        <v>7.7283458234377201E-3</v>
      </c>
      <c r="AP21" s="17">
        <v>1.0597624266131899E-2</v>
      </c>
      <c r="AQ21" s="17">
        <v>2.9901626970028502E-3</v>
      </c>
      <c r="AR21" s="17"/>
      <c r="AS21" s="17">
        <v>0</v>
      </c>
      <c r="AT21" s="17">
        <v>6.0791035506988804E-3</v>
      </c>
    </row>
    <row r="22" spans="2:46" x14ac:dyDescent="0.5">
      <c r="B22" s="18" t="s">
        <v>73</v>
      </c>
      <c r="C22" s="19">
        <v>0.145748170498678</v>
      </c>
      <c r="D22" s="19">
        <v>9.9716504125375499E-2</v>
      </c>
      <c r="E22" s="19">
        <v>0.189489681192194</v>
      </c>
      <c r="F22" s="19"/>
      <c r="G22" s="19">
        <v>0.13228911943496199</v>
      </c>
      <c r="H22" s="19">
        <v>0.140427934628685</v>
      </c>
      <c r="I22" s="19">
        <v>0.161315620442744</v>
      </c>
      <c r="J22" s="19">
        <v>0.14634359841465799</v>
      </c>
      <c r="K22" s="19">
        <v>0.139040697713425</v>
      </c>
      <c r="L22" s="19">
        <v>0.120149533494069</v>
      </c>
      <c r="M22" s="19">
        <v>0.17393332218764801</v>
      </c>
      <c r="N22" s="19">
        <v>0.161385438446393</v>
      </c>
      <c r="O22" s="19">
        <v>0.12633687038864799</v>
      </c>
      <c r="P22" s="19">
        <v>0.17994352739372499</v>
      </c>
      <c r="Q22" s="19">
        <v>0.142595563713804</v>
      </c>
      <c r="R22" s="19">
        <v>0.158778575262322</v>
      </c>
      <c r="S22" s="19"/>
      <c r="T22" s="19">
        <v>0.108620907399303</v>
      </c>
      <c r="U22" s="19">
        <v>0.14327731127959001</v>
      </c>
      <c r="V22" s="19">
        <v>0.13813312325523</v>
      </c>
      <c r="W22" s="19">
        <v>0.193821899747884</v>
      </c>
      <c r="X22" s="19"/>
      <c r="Y22" s="19">
        <v>0.14252464576336801</v>
      </c>
      <c r="Z22" s="19">
        <v>0.13167798006227299</v>
      </c>
      <c r="AA22" s="19">
        <v>0.138242009698438</v>
      </c>
      <c r="AB22" s="19">
        <v>0.177385255295266</v>
      </c>
      <c r="AC22" s="19">
        <v>0.13951530719535299</v>
      </c>
      <c r="AD22" s="19">
        <v>0.14400078917064499</v>
      </c>
      <c r="AE22" s="19"/>
      <c r="AF22" s="19">
        <v>0.14190186806868901</v>
      </c>
      <c r="AG22" s="19">
        <v>0.112033072241868</v>
      </c>
      <c r="AH22" s="19">
        <v>0.14896957410932499</v>
      </c>
      <c r="AI22" s="19"/>
      <c r="AJ22" s="19">
        <v>0.106049920931393</v>
      </c>
      <c r="AK22" s="19">
        <v>0.13771423978852701</v>
      </c>
      <c r="AL22" s="19">
        <v>0.19870484875573399</v>
      </c>
      <c r="AM22" s="19"/>
      <c r="AN22" s="19">
        <v>0.14545357132526501</v>
      </c>
      <c r="AO22" s="19">
        <v>6.48042867447534E-2</v>
      </c>
      <c r="AP22" s="19">
        <v>6.9841323655624593E-2</v>
      </c>
      <c r="AQ22" s="19">
        <v>0.209425977091379</v>
      </c>
      <c r="AR22" s="19"/>
      <c r="AS22" s="19">
        <v>0.112534879240851</v>
      </c>
      <c r="AT22" s="19">
        <v>0.21717510973878201</v>
      </c>
    </row>
    <row r="23" spans="2:46" x14ac:dyDescent="0.5">
      <c r="B23" s="16"/>
    </row>
    <row r="24" spans="2:46" x14ac:dyDescent="0.5">
      <c r="B24" t="s">
        <v>65</v>
      </c>
    </row>
    <row r="25" spans="2:46" x14ac:dyDescent="0.5">
      <c r="B25" t="s">
        <v>66</v>
      </c>
    </row>
    <row r="27" spans="2:46" x14ac:dyDescent="0.5">
      <c r="B2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T19"/>
  <sheetViews>
    <sheetView showGridLines="0" workbookViewId="0">
      <pane xSplit="2" topLeftCell="C1" activePane="topRight" state="frozen"/>
      <selection pane="topRight" activeCell="B19" sqref="B19"/>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608</v>
      </c>
      <c r="D7" s="10">
        <v>300</v>
      </c>
      <c r="E7" s="10">
        <v>306</v>
      </c>
      <c r="F7" s="10"/>
      <c r="G7" s="10">
        <v>88</v>
      </c>
      <c r="H7" s="10">
        <v>94</v>
      </c>
      <c r="I7" s="10">
        <v>49</v>
      </c>
      <c r="J7" s="10">
        <v>39</v>
      </c>
      <c r="K7" s="10">
        <v>50</v>
      </c>
      <c r="L7" s="10">
        <v>50</v>
      </c>
      <c r="M7" s="10">
        <v>52</v>
      </c>
      <c r="N7" s="10">
        <v>25</v>
      </c>
      <c r="O7" s="10">
        <v>71</v>
      </c>
      <c r="P7" s="10">
        <v>50</v>
      </c>
      <c r="Q7" s="10">
        <v>23</v>
      </c>
      <c r="R7" s="10">
        <v>17</v>
      </c>
      <c r="S7" s="10"/>
      <c r="T7" s="10">
        <v>157</v>
      </c>
      <c r="U7" s="10">
        <v>156</v>
      </c>
      <c r="V7" s="10">
        <v>126</v>
      </c>
      <c r="W7" s="10">
        <v>165</v>
      </c>
      <c r="X7" s="10"/>
      <c r="Y7" s="10">
        <v>95</v>
      </c>
      <c r="Z7" s="10">
        <v>96</v>
      </c>
      <c r="AA7" s="10">
        <v>100</v>
      </c>
      <c r="AB7" s="10">
        <v>104</v>
      </c>
      <c r="AC7" s="10">
        <v>87</v>
      </c>
      <c r="AD7" s="10">
        <v>126</v>
      </c>
      <c r="AE7" s="10"/>
      <c r="AF7" s="10">
        <v>122</v>
      </c>
      <c r="AG7" s="10">
        <v>29</v>
      </c>
      <c r="AH7" s="10">
        <v>457</v>
      </c>
      <c r="AI7" s="10"/>
      <c r="AJ7" s="10">
        <v>277</v>
      </c>
      <c r="AK7" s="10">
        <v>103</v>
      </c>
      <c r="AL7" s="10">
        <v>228</v>
      </c>
      <c r="AM7" s="10"/>
      <c r="AN7" s="10">
        <v>322</v>
      </c>
      <c r="AO7" s="10">
        <v>43</v>
      </c>
      <c r="AP7" s="10">
        <v>78</v>
      </c>
      <c r="AQ7" s="10">
        <v>135</v>
      </c>
      <c r="AR7" s="10"/>
      <c r="AS7" s="10">
        <v>23</v>
      </c>
      <c r="AT7" s="10">
        <v>27</v>
      </c>
    </row>
    <row r="8" spans="2:46" ht="30" customHeight="1" x14ac:dyDescent="0.5">
      <c r="B8" s="11" t="s">
        <v>19</v>
      </c>
      <c r="C8" s="11">
        <v>608</v>
      </c>
      <c r="D8" s="11">
        <v>301</v>
      </c>
      <c r="E8" s="11">
        <v>305</v>
      </c>
      <c r="F8" s="11"/>
      <c r="G8" s="11">
        <v>87</v>
      </c>
      <c r="H8" s="11">
        <v>93</v>
      </c>
      <c r="I8" s="11">
        <v>48</v>
      </c>
      <c r="J8" s="11">
        <v>39</v>
      </c>
      <c r="K8" s="11">
        <v>51</v>
      </c>
      <c r="L8" s="11">
        <v>50</v>
      </c>
      <c r="M8" s="11">
        <v>51</v>
      </c>
      <c r="N8" s="11">
        <v>25</v>
      </c>
      <c r="O8" s="11">
        <v>71</v>
      </c>
      <c r="P8" s="11">
        <v>50</v>
      </c>
      <c r="Q8" s="11">
        <v>27</v>
      </c>
      <c r="R8" s="11">
        <v>16</v>
      </c>
      <c r="S8" s="11"/>
      <c r="T8" s="11">
        <v>153</v>
      </c>
      <c r="U8" s="11">
        <v>152</v>
      </c>
      <c r="V8" s="11">
        <v>129</v>
      </c>
      <c r="W8" s="11">
        <v>169</v>
      </c>
      <c r="X8" s="11"/>
      <c r="Y8" s="11">
        <v>93</v>
      </c>
      <c r="Z8" s="11">
        <v>105</v>
      </c>
      <c r="AA8" s="11">
        <v>99</v>
      </c>
      <c r="AB8" s="11">
        <v>103</v>
      </c>
      <c r="AC8" s="11">
        <v>85</v>
      </c>
      <c r="AD8" s="11">
        <v>123</v>
      </c>
      <c r="AE8" s="11"/>
      <c r="AF8" s="11">
        <v>120</v>
      </c>
      <c r="AG8" s="11">
        <v>29</v>
      </c>
      <c r="AH8" s="11">
        <v>460</v>
      </c>
      <c r="AI8" s="11"/>
      <c r="AJ8" s="11">
        <v>279</v>
      </c>
      <c r="AK8" s="11">
        <v>103</v>
      </c>
      <c r="AL8" s="11">
        <v>226</v>
      </c>
      <c r="AM8" s="11"/>
      <c r="AN8" s="11">
        <v>322</v>
      </c>
      <c r="AO8" s="11">
        <v>44</v>
      </c>
      <c r="AP8" s="11">
        <v>76</v>
      </c>
      <c r="AQ8" s="11">
        <v>136</v>
      </c>
      <c r="AR8" s="11"/>
      <c r="AS8" s="11">
        <v>23</v>
      </c>
      <c r="AT8" s="11">
        <v>27</v>
      </c>
    </row>
    <row r="9" spans="2:46" ht="28.7" x14ac:dyDescent="0.5">
      <c r="B9" s="18" t="s">
        <v>291</v>
      </c>
      <c r="C9" s="17">
        <v>5.1694551727359102E-2</v>
      </c>
      <c r="D9" s="17">
        <v>5.4720180336737E-2</v>
      </c>
      <c r="E9" s="17">
        <v>4.9045593007660197E-2</v>
      </c>
      <c r="F9" s="17"/>
      <c r="G9" s="17">
        <v>0.117996055540037</v>
      </c>
      <c r="H9" s="17">
        <v>4.6668445564803603E-2</v>
      </c>
      <c r="I9" s="17">
        <v>2.4824958836244599E-2</v>
      </c>
      <c r="J9" s="17">
        <v>2.61595447399296E-2</v>
      </c>
      <c r="K9" s="17">
        <v>6.3944480091401995E-2</v>
      </c>
      <c r="L9" s="17">
        <v>2.0644156467034901E-2</v>
      </c>
      <c r="M9" s="17">
        <v>3.7572946134055797E-2</v>
      </c>
      <c r="N9" s="17">
        <v>4.1138445940302297E-2</v>
      </c>
      <c r="O9" s="17">
        <v>6.0183909547825203E-2</v>
      </c>
      <c r="P9" s="17">
        <v>4.0008259012943602E-2</v>
      </c>
      <c r="Q9" s="17">
        <v>4.0986256058655003E-2</v>
      </c>
      <c r="R9" s="17">
        <v>0</v>
      </c>
      <c r="S9" s="17"/>
      <c r="T9" s="17">
        <v>1.8721624306257199E-2</v>
      </c>
      <c r="U9" s="17">
        <v>4.6134797119315799E-2</v>
      </c>
      <c r="V9" s="17">
        <v>4.3229326540325103E-2</v>
      </c>
      <c r="W9" s="17">
        <v>8.7540023903178596E-2</v>
      </c>
      <c r="X9" s="17"/>
      <c r="Y9" s="17">
        <v>9.3818053306728905E-2</v>
      </c>
      <c r="Z9" s="17">
        <v>0.10949503928328599</v>
      </c>
      <c r="AA9" s="17">
        <v>4.0812930115687797E-2</v>
      </c>
      <c r="AB9" s="17">
        <v>2.8873309411956701E-2</v>
      </c>
      <c r="AC9" s="17">
        <v>0</v>
      </c>
      <c r="AD9" s="17">
        <v>3.3595182438786002E-2</v>
      </c>
      <c r="AE9" s="17"/>
      <c r="AF9" s="17">
        <v>5.3269834179182803E-2</v>
      </c>
      <c r="AG9" s="17">
        <v>7.3240447673326006E-2</v>
      </c>
      <c r="AH9" s="17">
        <v>4.9943085256562103E-2</v>
      </c>
      <c r="AI9" s="17"/>
      <c r="AJ9" s="17">
        <v>4.6289391898999402E-2</v>
      </c>
      <c r="AK9" s="17">
        <v>4.8497983834071001E-2</v>
      </c>
      <c r="AL9" s="17">
        <v>5.9815212853144499E-2</v>
      </c>
      <c r="AM9" s="17"/>
      <c r="AN9" s="17">
        <v>4.2794724760028498E-2</v>
      </c>
      <c r="AO9" s="17">
        <v>4.3290655062915698E-2</v>
      </c>
      <c r="AP9" s="17">
        <v>4.4247428640718699E-2</v>
      </c>
      <c r="AQ9" s="17">
        <v>6.8549658077249095E-2</v>
      </c>
      <c r="AR9" s="17"/>
      <c r="AS9" s="17">
        <v>0</v>
      </c>
      <c r="AT9" s="17">
        <v>0</v>
      </c>
    </row>
    <row r="10" spans="2:46" ht="28.7" x14ac:dyDescent="0.5">
      <c r="B10" s="18" t="s">
        <v>292</v>
      </c>
      <c r="C10" s="17">
        <v>0.104099636132076</v>
      </c>
      <c r="D10" s="17">
        <v>0.121359248341703</v>
      </c>
      <c r="E10" s="17">
        <v>8.7741895055280003E-2</v>
      </c>
      <c r="F10" s="17"/>
      <c r="G10" s="17">
        <v>9.2717334656742395E-2</v>
      </c>
      <c r="H10" s="17">
        <v>5.2742632428025502E-2</v>
      </c>
      <c r="I10" s="17">
        <v>5.88502992824586E-2</v>
      </c>
      <c r="J10" s="17">
        <v>0.15625382040553501</v>
      </c>
      <c r="K10" s="17">
        <v>0.20071434094729401</v>
      </c>
      <c r="L10" s="17">
        <v>7.8221849655653E-2</v>
      </c>
      <c r="M10" s="17">
        <v>0.15702718207048899</v>
      </c>
      <c r="N10" s="17">
        <v>0.12919057854136701</v>
      </c>
      <c r="O10" s="17">
        <v>6.9528987371843598E-2</v>
      </c>
      <c r="P10" s="17">
        <v>8.4153627002759399E-2</v>
      </c>
      <c r="Q10" s="17">
        <v>0.17746871335966899</v>
      </c>
      <c r="R10" s="17">
        <v>0.12257641866850499</v>
      </c>
      <c r="S10" s="17"/>
      <c r="T10" s="17">
        <v>9.3760016782379996E-2</v>
      </c>
      <c r="U10" s="17">
        <v>9.4167813003868006E-2</v>
      </c>
      <c r="V10" s="17">
        <v>0.122289700075465</v>
      </c>
      <c r="W10" s="17">
        <v>0.111204384398377</v>
      </c>
      <c r="X10" s="17"/>
      <c r="Y10" s="17">
        <v>0.12991184020612301</v>
      </c>
      <c r="Z10" s="17">
        <v>0.13187050122813901</v>
      </c>
      <c r="AA10" s="17">
        <v>0.14120742931373301</v>
      </c>
      <c r="AB10" s="17">
        <v>8.4965877327075806E-2</v>
      </c>
      <c r="AC10" s="17">
        <v>6.9036046478970201E-2</v>
      </c>
      <c r="AD10" s="17">
        <v>7.1177816292366705E-2</v>
      </c>
      <c r="AE10" s="17"/>
      <c r="AF10" s="17">
        <v>7.3178835105248793E-2</v>
      </c>
      <c r="AG10" s="17">
        <v>6.9029052307331806E-2</v>
      </c>
      <c r="AH10" s="17">
        <v>0.114336053023255</v>
      </c>
      <c r="AI10" s="17"/>
      <c r="AJ10" s="17">
        <v>0.114717260329726</v>
      </c>
      <c r="AK10" s="17">
        <v>0.106247712180079</v>
      </c>
      <c r="AL10" s="17">
        <v>9.0028718716807302E-2</v>
      </c>
      <c r="AM10" s="17"/>
      <c r="AN10" s="17">
        <v>8.3211611626521895E-2</v>
      </c>
      <c r="AO10" s="17">
        <v>0.248523075795759</v>
      </c>
      <c r="AP10" s="17">
        <v>0.10843762458872699</v>
      </c>
      <c r="AQ10" s="17">
        <v>0.10573784258509</v>
      </c>
      <c r="AR10" s="17"/>
      <c r="AS10" s="17">
        <v>0.123749484130104</v>
      </c>
      <c r="AT10" s="17">
        <v>3.7095923062033499E-2</v>
      </c>
    </row>
    <row r="11" spans="2:46" ht="43" x14ac:dyDescent="0.5">
      <c r="B11" s="18" t="s">
        <v>293</v>
      </c>
      <c r="C11" s="17">
        <v>0.215046239390973</v>
      </c>
      <c r="D11" s="17">
        <v>0.19723429557462899</v>
      </c>
      <c r="E11" s="17">
        <v>0.23081232564683099</v>
      </c>
      <c r="F11" s="17"/>
      <c r="G11" s="17">
        <v>0.27305692957230199</v>
      </c>
      <c r="H11" s="17">
        <v>0.162280105741611</v>
      </c>
      <c r="I11" s="17">
        <v>0.26698177296908598</v>
      </c>
      <c r="J11" s="17">
        <v>0.22538581450484499</v>
      </c>
      <c r="K11" s="17">
        <v>0.29512018032653697</v>
      </c>
      <c r="L11" s="17">
        <v>0.18064339430915499</v>
      </c>
      <c r="M11" s="17">
        <v>0.25061241442695198</v>
      </c>
      <c r="N11" s="17">
        <v>0.160479411606021</v>
      </c>
      <c r="O11" s="17">
        <v>0.25712624457359501</v>
      </c>
      <c r="P11" s="17">
        <v>0.13900761333912801</v>
      </c>
      <c r="Q11" s="17">
        <v>8.3579975583555594E-2</v>
      </c>
      <c r="R11" s="17">
        <v>0.119464951179477</v>
      </c>
      <c r="S11" s="17"/>
      <c r="T11" s="17">
        <v>0.185022031403452</v>
      </c>
      <c r="U11" s="17">
        <v>0.198011077656712</v>
      </c>
      <c r="V11" s="17">
        <v>0.286917618625256</v>
      </c>
      <c r="W11" s="17">
        <v>0.20825611764469301</v>
      </c>
      <c r="X11" s="17"/>
      <c r="Y11" s="17">
        <v>0.31329862549346099</v>
      </c>
      <c r="Z11" s="17">
        <v>0.293762714814296</v>
      </c>
      <c r="AA11" s="17">
        <v>0.176852364015498</v>
      </c>
      <c r="AB11" s="17">
        <v>0.203355592280898</v>
      </c>
      <c r="AC11" s="17">
        <v>0.16118105074542399</v>
      </c>
      <c r="AD11" s="17">
        <v>0.150729985223471</v>
      </c>
      <c r="AE11" s="17"/>
      <c r="AF11" s="17">
        <v>0.16507237139041001</v>
      </c>
      <c r="AG11" s="17">
        <v>0.20770713109901401</v>
      </c>
      <c r="AH11" s="17">
        <v>0.22851882589525399</v>
      </c>
      <c r="AI11" s="17"/>
      <c r="AJ11" s="17">
        <v>0.22075609300359</v>
      </c>
      <c r="AK11" s="17">
        <v>0.27137775148599302</v>
      </c>
      <c r="AL11" s="17">
        <v>0.18235737503750399</v>
      </c>
      <c r="AM11" s="17"/>
      <c r="AN11" s="17">
        <v>0.19932542455177699</v>
      </c>
      <c r="AO11" s="17">
        <v>0.27691803486789401</v>
      </c>
      <c r="AP11" s="17">
        <v>0.16934232089771301</v>
      </c>
      <c r="AQ11" s="17">
        <v>0.25460331373228601</v>
      </c>
      <c r="AR11" s="17"/>
      <c r="AS11" s="17">
        <v>0.31169093686604898</v>
      </c>
      <c r="AT11" s="17">
        <v>0.14603508564912199</v>
      </c>
    </row>
    <row r="12" spans="2:46" ht="28.7" x14ac:dyDescent="0.5">
      <c r="B12" s="18" t="s">
        <v>294</v>
      </c>
      <c r="C12" s="17">
        <v>0.19675925870299399</v>
      </c>
      <c r="D12" s="17">
        <v>0.22042750335125699</v>
      </c>
      <c r="E12" s="17">
        <v>0.17468069474453801</v>
      </c>
      <c r="F12" s="17"/>
      <c r="G12" s="17">
        <v>0.14706741892443501</v>
      </c>
      <c r="H12" s="17">
        <v>0.17381590287672299</v>
      </c>
      <c r="I12" s="17">
        <v>0.203984220019195</v>
      </c>
      <c r="J12" s="17">
        <v>0.17619026288267001</v>
      </c>
      <c r="K12" s="17">
        <v>0.13879771716530601</v>
      </c>
      <c r="L12" s="17">
        <v>0.23944812838156099</v>
      </c>
      <c r="M12" s="17">
        <v>0.15337195110122101</v>
      </c>
      <c r="N12" s="17">
        <v>0.27989405269344197</v>
      </c>
      <c r="O12" s="17">
        <v>0.26470319281471899</v>
      </c>
      <c r="P12" s="17">
        <v>0.20083811937937299</v>
      </c>
      <c r="Q12" s="17">
        <v>0.21642619811403099</v>
      </c>
      <c r="R12" s="17">
        <v>0.34559725988147499</v>
      </c>
      <c r="S12" s="17"/>
      <c r="T12" s="17">
        <v>0.232817924525275</v>
      </c>
      <c r="U12" s="17">
        <v>0.18556823520590099</v>
      </c>
      <c r="V12" s="17">
        <v>0.186779861834584</v>
      </c>
      <c r="W12" s="17">
        <v>0.18027847792239499</v>
      </c>
      <c r="X12" s="17"/>
      <c r="Y12" s="17">
        <v>0.12586909530211099</v>
      </c>
      <c r="Z12" s="17">
        <v>0.103533457883628</v>
      </c>
      <c r="AA12" s="17">
        <v>0.220868568189626</v>
      </c>
      <c r="AB12" s="17">
        <v>0.184069550671907</v>
      </c>
      <c r="AC12" s="17">
        <v>0.28563840039627098</v>
      </c>
      <c r="AD12" s="17">
        <v>0.26028674402267798</v>
      </c>
      <c r="AE12" s="17"/>
      <c r="AF12" s="17">
        <v>0.25214126387164099</v>
      </c>
      <c r="AG12" s="17">
        <v>0.16554177443477899</v>
      </c>
      <c r="AH12" s="17">
        <v>0.18427817688232601</v>
      </c>
      <c r="AI12" s="17"/>
      <c r="AJ12" s="17">
        <v>0.19339495770273599</v>
      </c>
      <c r="AK12" s="17">
        <v>0.15172792622818701</v>
      </c>
      <c r="AL12" s="17">
        <v>0.22141075492023399</v>
      </c>
      <c r="AM12" s="17"/>
      <c r="AN12" s="17">
        <v>0.197633551797117</v>
      </c>
      <c r="AO12" s="17">
        <v>0.110747778541707</v>
      </c>
      <c r="AP12" s="17">
        <v>0.24995352682267899</v>
      </c>
      <c r="AQ12" s="17">
        <v>0.17743123461324201</v>
      </c>
      <c r="AR12" s="17"/>
      <c r="AS12" s="17">
        <v>0.12949516291739999</v>
      </c>
      <c r="AT12" s="17">
        <v>0.30195485444727999</v>
      </c>
    </row>
    <row r="13" spans="2:46" ht="28.7" x14ac:dyDescent="0.5">
      <c r="B13" s="18" t="s">
        <v>295</v>
      </c>
      <c r="C13" s="17">
        <v>0.37232667558068899</v>
      </c>
      <c r="D13" s="17">
        <v>0.35270807044334601</v>
      </c>
      <c r="E13" s="17">
        <v>0.39081406895468701</v>
      </c>
      <c r="F13" s="17"/>
      <c r="G13" s="17">
        <v>0.27663226163390098</v>
      </c>
      <c r="H13" s="17">
        <v>0.465699423402752</v>
      </c>
      <c r="I13" s="17">
        <v>0.32266409700316601</v>
      </c>
      <c r="J13" s="17">
        <v>0.36419893842763901</v>
      </c>
      <c r="K13" s="17">
        <v>0.28108214353573202</v>
      </c>
      <c r="L13" s="17">
        <v>0.44045849136473902</v>
      </c>
      <c r="M13" s="17">
        <v>0.36426633390054802</v>
      </c>
      <c r="N13" s="17">
        <v>0.38929751121886802</v>
      </c>
      <c r="O13" s="17">
        <v>0.33387553037377599</v>
      </c>
      <c r="P13" s="17">
        <v>0.49564316989386697</v>
      </c>
      <c r="Q13" s="17">
        <v>0.39465439296835397</v>
      </c>
      <c r="R13" s="17">
        <v>0.350514299537665</v>
      </c>
      <c r="S13" s="17"/>
      <c r="T13" s="17">
        <v>0.43779448311790498</v>
      </c>
      <c r="U13" s="17">
        <v>0.43014049999589798</v>
      </c>
      <c r="V13" s="17">
        <v>0.32019108806528401</v>
      </c>
      <c r="W13" s="17">
        <v>0.304774101860738</v>
      </c>
      <c r="X13" s="17"/>
      <c r="Y13" s="17">
        <v>0.28535937705102199</v>
      </c>
      <c r="Z13" s="17">
        <v>0.29678999872297301</v>
      </c>
      <c r="AA13" s="17">
        <v>0.32055059791250201</v>
      </c>
      <c r="AB13" s="17">
        <v>0.42114473859478702</v>
      </c>
      <c r="AC13" s="17">
        <v>0.43568503444637402</v>
      </c>
      <c r="AD13" s="17">
        <v>0.45990838329230599</v>
      </c>
      <c r="AE13" s="17"/>
      <c r="AF13" s="17">
        <v>0.439622986642067</v>
      </c>
      <c r="AG13" s="17">
        <v>0.41589985431496401</v>
      </c>
      <c r="AH13" s="17">
        <v>0.35208695373259602</v>
      </c>
      <c r="AI13" s="17"/>
      <c r="AJ13" s="17">
        <v>0.36702221958859199</v>
      </c>
      <c r="AK13" s="17">
        <v>0.35958037646689001</v>
      </c>
      <c r="AL13" s="17">
        <v>0.38467117313225702</v>
      </c>
      <c r="AM13" s="17"/>
      <c r="AN13" s="17">
        <v>0.41444607257772698</v>
      </c>
      <c r="AO13" s="17">
        <v>0.320520455731724</v>
      </c>
      <c r="AP13" s="17">
        <v>0.428019099050162</v>
      </c>
      <c r="AQ13" s="17">
        <v>0.29639241580716003</v>
      </c>
      <c r="AR13" s="17"/>
      <c r="AS13" s="17">
        <v>0.43506441608644603</v>
      </c>
      <c r="AT13" s="17">
        <v>0.327063869076612</v>
      </c>
    </row>
    <row r="14" spans="2:46" x14ac:dyDescent="0.5">
      <c r="B14" s="18" t="s">
        <v>73</v>
      </c>
      <c r="C14" s="19">
        <v>6.0073638465908803E-2</v>
      </c>
      <c r="D14" s="19">
        <v>5.3550701952328202E-2</v>
      </c>
      <c r="E14" s="19">
        <v>6.6905422591004196E-2</v>
      </c>
      <c r="F14" s="19"/>
      <c r="G14" s="19">
        <v>9.2529999672583005E-2</v>
      </c>
      <c r="H14" s="19">
        <v>9.8793489986085198E-2</v>
      </c>
      <c r="I14" s="19">
        <v>0.12269465188985</v>
      </c>
      <c r="J14" s="19">
        <v>5.1811619039382001E-2</v>
      </c>
      <c r="K14" s="19">
        <v>2.0341137933728701E-2</v>
      </c>
      <c r="L14" s="19">
        <v>4.0583979821857699E-2</v>
      </c>
      <c r="M14" s="19">
        <v>3.7149172366734401E-2</v>
      </c>
      <c r="N14" s="19">
        <v>0</v>
      </c>
      <c r="O14" s="19">
        <v>1.4582135318240701E-2</v>
      </c>
      <c r="P14" s="19">
        <v>4.03492113719277E-2</v>
      </c>
      <c r="Q14" s="19">
        <v>8.6884463915735899E-2</v>
      </c>
      <c r="R14" s="19">
        <v>6.1847070732876902E-2</v>
      </c>
      <c r="S14" s="19"/>
      <c r="T14" s="19">
        <v>3.1883919864730902E-2</v>
      </c>
      <c r="U14" s="19">
        <v>4.5977577018305203E-2</v>
      </c>
      <c r="V14" s="19">
        <v>4.05924048590868E-2</v>
      </c>
      <c r="W14" s="19">
        <v>0.107946894270618</v>
      </c>
      <c r="X14" s="19"/>
      <c r="Y14" s="19">
        <v>5.17430086405537E-2</v>
      </c>
      <c r="Z14" s="19">
        <v>6.4548288067677498E-2</v>
      </c>
      <c r="AA14" s="19">
        <v>9.9708110452953497E-2</v>
      </c>
      <c r="AB14" s="19">
        <v>7.7590931713375305E-2</v>
      </c>
      <c r="AC14" s="19">
        <v>4.8459467932960403E-2</v>
      </c>
      <c r="AD14" s="19">
        <v>2.4301888730392601E-2</v>
      </c>
      <c r="AE14" s="19"/>
      <c r="AF14" s="19">
        <v>1.6714708811449899E-2</v>
      </c>
      <c r="AG14" s="19">
        <v>6.8581740170586603E-2</v>
      </c>
      <c r="AH14" s="19">
        <v>7.0836905210007295E-2</v>
      </c>
      <c r="AI14" s="19"/>
      <c r="AJ14" s="19">
        <v>5.7820077476357402E-2</v>
      </c>
      <c r="AK14" s="19">
        <v>6.2568249804779305E-2</v>
      </c>
      <c r="AL14" s="19">
        <v>6.17167653400537E-2</v>
      </c>
      <c r="AM14" s="19"/>
      <c r="AN14" s="19">
        <v>6.2588614686828997E-2</v>
      </c>
      <c r="AO14" s="19">
        <v>0</v>
      </c>
      <c r="AP14" s="19">
        <v>0</v>
      </c>
      <c r="AQ14" s="19">
        <v>9.7285535184971794E-2</v>
      </c>
      <c r="AR14" s="19"/>
      <c r="AS14" s="19">
        <v>0</v>
      </c>
      <c r="AT14" s="19">
        <v>0.18785026776495201</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586</v>
      </c>
      <c r="D7" s="10">
        <v>290</v>
      </c>
      <c r="E7" s="10">
        <v>294</v>
      </c>
      <c r="F7" s="10"/>
      <c r="G7" s="10">
        <v>81</v>
      </c>
      <c r="H7" s="10">
        <v>70</v>
      </c>
      <c r="I7" s="10">
        <v>54</v>
      </c>
      <c r="J7" s="10">
        <v>55</v>
      </c>
      <c r="K7" s="10">
        <v>39</v>
      </c>
      <c r="L7" s="10">
        <v>53</v>
      </c>
      <c r="M7" s="10">
        <v>57</v>
      </c>
      <c r="N7" s="10">
        <v>26</v>
      </c>
      <c r="O7" s="10">
        <v>58</v>
      </c>
      <c r="P7" s="10">
        <v>48</v>
      </c>
      <c r="Q7" s="10">
        <v>27</v>
      </c>
      <c r="R7" s="10">
        <v>18</v>
      </c>
      <c r="S7" s="10"/>
      <c r="T7" s="10">
        <v>161</v>
      </c>
      <c r="U7" s="10">
        <v>133</v>
      </c>
      <c r="V7" s="10">
        <v>137</v>
      </c>
      <c r="W7" s="10">
        <v>153</v>
      </c>
      <c r="X7" s="10"/>
      <c r="Y7" s="10">
        <v>82</v>
      </c>
      <c r="Z7" s="10">
        <v>96</v>
      </c>
      <c r="AA7" s="10">
        <v>101</v>
      </c>
      <c r="AB7" s="10">
        <v>100</v>
      </c>
      <c r="AC7" s="10">
        <v>87</v>
      </c>
      <c r="AD7" s="10">
        <v>120</v>
      </c>
      <c r="AE7" s="10"/>
      <c r="AF7" s="10">
        <v>127</v>
      </c>
      <c r="AG7" s="10">
        <v>29</v>
      </c>
      <c r="AH7" s="10">
        <v>430</v>
      </c>
      <c r="AI7" s="10"/>
      <c r="AJ7" s="10">
        <v>248</v>
      </c>
      <c r="AK7" s="10">
        <v>115</v>
      </c>
      <c r="AL7" s="10">
        <v>223</v>
      </c>
      <c r="AM7" s="10"/>
      <c r="AN7" s="10">
        <v>301</v>
      </c>
      <c r="AO7" s="10">
        <v>41</v>
      </c>
      <c r="AP7" s="10">
        <v>85</v>
      </c>
      <c r="AQ7" s="10">
        <v>128</v>
      </c>
      <c r="AR7" s="10"/>
      <c r="AS7" s="10">
        <v>36</v>
      </c>
      <c r="AT7" s="10">
        <v>32</v>
      </c>
    </row>
    <row r="8" spans="2:46" ht="30" customHeight="1" x14ac:dyDescent="0.5">
      <c r="B8" s="11" t="s">
        <v>19</v>
      </c>
      <c r="C8" s="11">
        <v>589</v>
      </c>
      <c r="D8" s="11">
        <v>292</v>
      </c>
      <c r="E8" s="11">
        <v>295</v>
      </c>
      <c r="F8" s="11"/>
      <c r="G8" s="11">
        <v>81</v>
      </c>
      <c r="H8" s="11">
        <v>68</v>
      </c>
      <c r="I8" s="11">
        <v>53</v>
      </c>
      <c r="J8" s="11">
        <v>55</v>
      </c>
      <c r="K8" s="11">
        <v>41</v>
      </c>
      <c r="L8" s="11">
        <v>54</v>
      </c>
      <c r="M8" s="11">
        <v>55</v>
      </c>
      <c r="N8" s="11">
        <v>26</v>
      </c>
      <c r="O8" s="11">
        <v>58</v>
      </c>
      <c r="P8" s="11">
        <v>48</v>
      </c>
      <c r="Q8" s="11">
        <v>33</v>
      </c>
      <c r="R8" s="11">
        <v>17</v>
      </c>
      <c r="S8" s="11"/>
      <c r="T8" s="11">
        <v>159</v>
      </c>
      <c r="U8" s="11">
        <v>128</v>
      </c>
      <c r="V8" s="11">
        <v>141</v>
      </c>
      <c r="W8" s="11">
        <v>158</v>
      </c>
      <c r="X8" s="11"/>
      <c r="Y8" s="11">
        <v>80</v>
      </c>
      <c r="Z8" s="11">
        <v>106</v>
      </c>
      <c r="AA8" s="11">
        <v>101</v>
      </c>
      <c r="AB8" s="11">
        <v>99</v>
      </c>
      <c r="AC8" s="11">
        <v>84</v>
      </c>
      <c r="AD8" s="11">
        <v>118</v>
      </c>
      <c r="AE8" s="11"/>
      <c r="AF8" s="11">
        <v>125</v>
      </c>
      <c r="AG8" s="11">
        <v>28</v>
      </c>
      <c r="AH8" s="11">
        <v>435</v>
      </c>
      <c r="AI8" s="11"/>
      <c r="AJ8" s="11">
        <v>250</v>
      </c>
      <c r="AK8" s="11">
        <v>116</v>
      </c>
      <c r="AL8" s="11">
        <v>223</v>
      </c>
      <c r="AM8" s="11"/>
      <c r="AN8" s="11">
        <v>303</v>
      </c>
      <c r="AO8" s="11">
        <v>41</v>
      </c>
      <c r="AP8" s="11">
        <v>83</v>
      </c>
      <c r="AQ8" s="11">
        <v>131</v>
      </c>
      <c r="AR8" s="11"/>
      <c r="AS8" s="11">
        <v>36</v>
      </c>
      <c r="AT8" s="11">
        <v>32</v>
      </c>
    </row>
    <row r="9" spans="2:46" ht="28.7" x14ac:dyDescent="0.5">
      <c r="B9" s="18" t="s">
        <v>291</v>
      </c>
      <c r="C9" s="17">
        <v>3.8659321403822E-2</v>
      </c>
      <c r="D9" s="17">
        <v>4.3547485300797301E-2</v>
      </c>
      <c r="E9" s="17">
        <v>3.4072708482618501E-2</v>
      </c>
      <c r="F9" s="17"/>
      <c r="G9" s="17">
        <v>6.6645368386553494E-2</v>
      </c>
      <c r="H9" s="17">
        <v>1.3508633660439201E-2</v>
      </c>
      <c r="I9" s="17">
        <v>4.1460621662027797E-2</v>
      </c>
      <c r="J9" s="17">
        <v>4.0862685171877203E-2</v>
      </c>
      <c r="K9" s="17">
        <v>8.5411395850626501E-2</v>
      </c>
      <c r="L9" s="17">
        <v>3.8028977660740301E-2</v>
      </c>
      <c r="M9" s="17">
        <v>1.8105188414237298E-2</v>
      </c>
      <c r="N9" s="17">
        <v>3.69089255136218E-2</v>
      </c>
      <c r="O9" s="17">
        <v>3.4462992645642003E-2</v>
      </c>
      <c r="P9" s="17">
        <v>2.18800459793616E-2</v>
      </c>
      <c r="Q9" s="17">
        <v>4.4633333747706699E-2</v>
      </c>
      <c r="R9" s="17">
        <v>0</v>
      </c>
      <c r="S9" s="17"/>
      <c r="T9" s="17">
        <v>3.5607084828657501E-2</v>
      </c>
      <c r="U9" s="17">
        <v>2.9428241722675101E-2</v>
      </c>
      <c r="V9" s="17">
        <v>3.3094215431663701E-2</v>
      </c>
      <c r="W9" s="17">
        <v>5.4672852583186299E-2</v>
      </c>
      <c r="X9" s="17"/>
      <c r="Y9" s="17">
        <v>4.86947380063373E-2</v>
      </c>
      <c r="Z9" s="17">
        <v>0.112439339022346</v>
      </c>
      <c r="AA9" s="17">
        <v>1.8612375860488101E-2</v>
      </c>
      <c r="AB9" s="17">
        <v>1.02344556523859E-2</v>
      </c>
      <c r="AC9" s="17">
        <v>2.31982146416886E-2</v>
      </c>
      <c r="AD9" s="17">
        <v>1.7309341628643098E-2</v>
      </c>
      <c r="AE9" s="17"/>
      <c r="AF9" s="17">
        <v>5.4824271884727598E-2</v>
      </c>
      <c r="AG9" s="17">
        <v>3.4968516672415302E-2</v>
      </c>
      <c r="AH9" s="17">
        <v>3.4259105998260299E-2</v>
      </c>
      <c r="AI9" s="17"/>
      <c r="AJ9" s="17">
        <v>4.7358779012262799E-2</v>
      </c>
      <c r="AK9" s="17">
        <v>3.5981210959492999E-2</v>
      </c>
      <c r="AL9" s="17">
        <v>3.0300933654974799E-2</v>
      </c>
      <c r="AM9" s="17"/>
      <c r="AN9" s="17">
        <v>3.5027398456089501E-2</v>
      </c>
      <c r="AO9" s="17">
        <v>7.5910912738074293E-2</v>
      </c>
      <c r="AP9" s="17">
        <v>1.40040041936304E-2</v>
      </c>
      <c r="AQ9" s="17">
        <v>5.2764877195916299E-2</v>
      </c>
      <c r="AR9" s="17"/>
      <c r="AS9" s="17">
        <v>2.7858450839787399E-2</v>
      </c>
      <c r="AT9" s="17">
        <v>0</v>
      </c>
    </row>
    <row r="10" spans="2:46" ht="28.7" x14ac:dyDescent="0.5">
      <c r="B10" s="18" t="s">
        <v>292</v>
      </c>
      <c r="C10" s="17">
        <v>0.13503943654224501</v>
      </c>
      <c r="D10" s="17">
        <v>0.141568793610928</v>
      </c>
      <c r="E10" s="17">
        <v>0.12623030424523601</v>
      </c>
      <c r="F10" s="17"/>
      <c r="G10" s="17">
        <v>0.15485850497244699</v>
      </c>
      <c r="H10" s="17">
        <v>0.102268712043851</v>
      </c>
      <c r="I10" s="17">
        <v>0.131443585911141</v>
      </c>
      <c r="J10" s="17">
        <v>0.10847598246337101</v>
      </c>
      <c r="K10" s="17">
        <v>0.123278668332219</v>
      </c>
      <c r="L10" s="17">
        <v>7.4350640445162597E-2</v>
      </c>
      <c r="M10" s="17">
        <v>0.15709283946608599</v>
      </c>
      <c r="N10" s="17">
        <v>0.189283779003041</v>
      </c>
      <c r="O10" s="17">
        <v>0.22758872343424799</v>
      </c>
      <c r="P10" s="17">
        <v>0.104600879313572</v>
      </c>
      <c r="Q10" s="17">
        <v>0.159851625819697</v>
      </c>
      <c r="R10" s="17">
        <v>5.8981744534976503E-2</v>
      </c>
      <c r="S10" s="17"/>
      <c r="T10" s="17">
        <v>9.5263198907412694E-2</v>
      </c>
      <c r="U10" s="17">
        <v>0.120365781498136</v>
      </c>
      <c r="V10" s="17">
        <v>0.17883558093391999</v>
      </c>
      <c r="W10" s="17">
        <v>0.149657460926087</v>
      </c>
      <c r="X10" s="17"/>
      <c r="Y10" s="17">
        <v>0.16126949994023099</v>
      </c>
      <c r="Z10" s="17">
        <v>0.18183873306765699</v>
      </c>
      <c r="AA10" s="17">
        <v>7.7678015129881206E-2</v>
      </c>
      <c r="AB10" s="17">
        <v>0.109288342723837</v>
      </c>
      <c r="AC10" s="17">
        <v>0.17505421969347301</v>
      </c>
      <c r="AD10" s="17">
        <v>0.117150332946621</v>
      </c>
      <c r="AE10" s="17"/>
      <c r="AF10" s="17">
        <v>0.117364858426554</v>
      </c>
      <c r="AG10" s="17">
        <v>0.137617915378211</v>
      </c>
      <c r="AH10" s="17">
        <v>0.139945522039577</v>
      </c>
      <c r="AI10" s="17"/>
      <c r="AJ10" s="17">
        <v>0.142781820315217</v>
      </c>
      <c r="AK10" s="17">
        <v>0.17324551433952201</v>
      </c>
      <c r="AL10" s="17">
        <v>0.10655771925400601</v>
      </c>
      <c r="AM10" s="17"/>
      <c r="AN10" s="17">
        <v>0.11722192358847</v>
      </c>
      <c r="AO10" s="17">
        <v>0.27293179045733401</v>
      </c>
      <c r="AP10" s="17">
        <v>0.16999113661945001</v>
      </c>
      <c r="AQ10" s="17">
        <v>0.12708509738719401</v>
      </c>
      <c r="AR10" s="17"/>
      <c r="AS10" s="17">
        <v>0.143263330154386</v>
      </c>
      <c r="AT10" s="17">
        <v>6.14010427393799E-2</v>
      </c>
    </row>
    <row r="11" spans="2:46" ht="43" x14ac:dyDescent="0.5">
      <c r="B11" s="18" t="s">
        <v>293</v>
      </c>
      <c r="C11" s="17">
        <v>0.28076460494240901</v>
      </c>
      <c r="D11" s="17">
        <v>0.280106140862106</v>
      </c>
      <c r="E11" s="17">
        <v>0.28323053560020001</v>
      </c>
      <c r="F11" s="17"/>
      <c r="G11" s="17">
        <v>0.20746073583621599</v>
      </c>
      <c r="H11" s="17">
        <v>0.309132470570333</v>
      </c>
      <c r="I11" s="17">
        <v>0.31125944063875099</v>
      </c>
      <c r="J11" s="17">
        <v>0.23629279727872801</v>
      </c>
      <c r="K11" s="17">
        <v>0.29979694776715399</v>
      </c>
      <c r="L11" s="17">
        <v>0.39926448236433099</v>
      </c>
      <c r="M11" s="17">
        <v>0.30121666628857402</v>
      </c>
      <c r="N11" s="17">
        <v>0.15382416635686799</v>
      </c>
      <c r="O11" s="17">
        <v>0.18777190990832901</v>
      </c>
      <c r="P11" s="17">
        <v>0.35196056889782001</v>
      </c>
      <c r="Q11" s="17">
        <v>0.36335830497015098</v>
      </c>
      <c r="R11" s="17">
        <v>0.22036530301229501</v>
      </c>
      <c r="S11" s="17"/>
      <c r="T11" s="17">
        <v>0.22539929494065999</v>
      </c>
      <c r="U11" s="17">
        <v>0.34776735943625497</v>
      </c>
      <c r="V11" s="17">
        <v>0.30118217776504502</v>
      </c>
      <c r="W11" s="17">
        <v>0.261558850315119</v>
      </c>
      <c r="X11" s="17"/>
      <c r="Y11" s="17">
        <v>0.34072479782145998</v>
      </c>
      <c r="Z11" s="17">
        <v>0.22869228919675</v>
      </c>
      <c r="AA11" s="17">
        <v>0.25087479300656201</v>
      </c>
      <c r="AB11" s="17">
        <v>0.21092195266128799</v>
      </c>
      <c r="AC11" s="17">
        <v>0.31093076031393202</v>
      </c>
      <c r="AD11" s="17">
        <v>0.34940166180742699</v>
      </c>
      <c r="AE11" s="17"/>
      <c r="AF11" s="17">
        <v>0.32922233084736702</v>
      </c>
      <c r="AG11" s="17">
        <v>0.48878212916395902</v>
      </c>
      <c r="AH11" s="17">
        <v>0.253298701446387</v>
      </c>
      <c r="AI11" s="17"/>
      <c r="AJ11" s="17">
        <v>0.24032027784544599</v>
      </c>
      <c r="AK11" s="17">
        <v>0.25964506171206198</v>
      </c>
      <c r="AL11" s="17">
        <v>0.33702713119326499</v>
      </c>
      <c r="AM11" s="17"/>
      <c r="AN11" s="17">
        <v>0.27575968162707098</v>
      </c>
      <c r="AO11" s="17">
        <v>0.31223056262514298</v>
      </c>
      <c r="AP11" s="17">
        <v>0.26531681701745302</v>
      </c>
      <c r="AQ11" s="17">
        <v>0.31106783148345502</v>
      </c>
      <c r="AR11" s="17"/>
      <c r="AS11" s="17">
        <v>0.29897793701988501</v>
      </c>
      <c r="AT11" s="17">
        <v>0.37823083996375301</v>
      </c>
    </row>
    <row r="12" spans="2:46" ht="28.7" x14ac:dyDescent="0.5">
      <c r="B12" s="18" t="s">
        <v>294</v>
      </c>
      <c r="C12" s="17">
        <v>0.23018093508760101</v>
      </c>
      <c r="D12" s="17">
        <v>0.236225931130677</v>
      </c>
      <c r="E12" s="17">
        <v>0.22568743201047001</v>
      </c>
      <c r="F12" s="17"/>
      <c r="G12" s="17">
        <v>0.254535276046569</v>
      </c>
      <c r="H12" s="17">
        <v>0.276644305029279</v>
      </c>
      <c r="I12" s="17">
        <v>0.185499979307546</v>
      </c>
      <c r="J12" s="17">
        <v>0.27048218536919799</v>
      </c>
      <c r="K12" s="17">
        <v>0.17705426569763399</v>
      </c>
      <c r="L12" s="17">
        <v>0.14703311502757699</v>
      </c>
      <c r="M12" s="17">
        <v>0.27707742661998203</v>
      </c>
      <c r="N12" s="17">
        <v>0.42821336065245802</v>
      </c>
      <c r="O12" s="17">
        <v>0.19159060040268</v>
      </c>
      <c r="P12" s="17">
        <v>0.18615667210821399</v>
      </c>
      <c r="Q12" s="17">
        <v>7.0477164254962907E-2</v>
      </c>
      <c r="R12" s="17">
        <v>0.44371948427075503</v>
      </c>
      <c r="S12" s="17"/>
      <c r="T12" s="17">
        <v>0.28691191224913798</v>
      </c>
      <c r="U12" s="17">
        <v>0.24231794102262799</v>
      </c>
      <c r="V12" s="17">
        <v>0.18478816876499801</v>
      </c>
      <c r="W12" s="17">
        <v>0.19973381647180299</v>
      </c>
      <c r="X12" s="17"/>
      <c r="Y12" s="17">
        <v>0.240142297574437</v>
      </c>
      <c r="Z12" s="17">
        <v>0.181952709063678</v>
      </c>
      <c r="AA12" s="17">
        <v>0.262354095721678</v>
      </c>
      <c r="AB12" s="17">
        <v>0.34070644695054803</v>
      </c>
      <c r="AC12" s="17">
        <v>0.216883072706436</v>
      </c>
      <c r="AD12" s="17">
        <v>0.15640749973669099</v>
      </c>
      <c r="AE12" s="17"/>
      <c r="AF12" s="17">
        <v>0.19294447179008201</v>
      </c>
      <c r="AG12" s="17">
        <v>0.104015481074199</v>
      </c>
      <c r="AH12" s="17">
        <v>0.24909190026823599</v>
      </c>
      <c r="AI12" s="17"/>
      <c r="AJ12" s="17">
        <v>0.24869149718362901</v>
      </c>
      <c r="AK12" s="17">
        <v>0.24198904459126899</v>
      </c>
      <c r="AL12" s="17">
        <v>0.20332015963392</v>
      </c>
      <c r="AM12" s="17"/>
      <c r="AN12" s="17">
        <v>0.259044426356207</v>
      </c>
      <c r="AO12" s="17">
        <v>0.169712592215153</v>
      </c>
      <c r="AP12" s="17">
        <v>0.205357300693573</v>
      </c>
      <c r="AQ12" s="17">
        <v>0.21533770053034099</v>
      </c>
      <c r="AR12" s="17"/>
      <c r="AS12" s="17">
        <v>0.25562633331983198</v>
      </c>
      <c r="AT12" s="17">
        <v>0.21423226291535</v>
      </c>
    </row>
    <row r="13" spans="2:46" ht="28.7" x14ac:dyDescent="0.5">
      <c r="B13" s="18" t="s">
        <v>295</v>
      </c>
      <c r="C13" s="17">
        <v>0.249841235184286</v>
      </c>
      <c r="D13" s="17">
        <v>0.24254544247236401</v>
      </c>
      <c r="E13" s="17">
        <v>0.25867443088730901</v>
      </c>
      <c r="F13" s="17"/>
      <c r="G13" s="17">
        <v>0.280415307432477</v>
      </c>
      <c r="H13" s="17">
        <v>0.26919591974363</v>
      </c>
      <c r="I13" s="17">
        <v>0.23838234414471601</v>
      </c>
      <c r="J13" s="17">
        <v>0.29064705600472701</v>
      </c>
      <c r="K13" s="17">
        <v>0.25888996013565202</v>
      </c>
      <c r="L13" s="17">
        <v>0.26269468126869699</v>
      </c>
      <c r="M13" s="17">
        <v>0.15707668930440899</v>
      </c>
      <c r="N13" s="17">
        <v>0.11392497278222399</v>
      </c>
      <c r="O13" s="17">
        <v>0.32371016904738598</v>
      </c>
      <c r="P13" s="17">
        <v>0.16458654925414401</v>
      </c>
      <c r="Q13" s="17">
        <v>0.32580325686067102</v>
      </c>
      <c r="R13" s="17">
        <v>0.22095908045451501</v>
      </c>
      <c r="S13" s="17"/>
      <c r="T13" s="17">
        <v>0.29897139793069499</v>
      </c>
      <c r="U13" s="17">
        <v>0.22312103259980401</v>
      </c>
      <c r="V13" s="17">
        <v>0.220209764047235</v>
      </c>
      <c r="W13" s="17">
        <v>0.25179041486396903</v>
      </c>
      <c r="X13" s="17"/>
      <c r="Y13" s="17">
        <v>0.15839032586223301</v>
      </c>
      <c r="Z13" s="17">
        <v>0.24097978089806599</v>
      </c>
      <c r="AA13" s="17">
        <v>0.27237461626576298</v>
      </c>
      <c r="AB13" s="17">
        <v>0.228886659523624</v>
      </c>
      <c r="AC13" s="17">
        <v>0.215474706412601</v>
      </c>
      <c r="AD13" s="17">
        <v>0.34285474140955902</v>
      </c>
      <c r="AE13" s="17"/>
      <c r="AF13" s="17">
        <v>0.281729317536489</v>
      </c>
      <c r="AG13" s="17">
        <v>0.20066480200640499</v>
      </c>
      <c r="AH13" s="17">
        <v>0.24389099728286401</v>
      </c>
      <c r="AI13" s="17"/>
      <c r="AJ13" s="17">
        <v>0.27964267857644198</v>
      </c>
      <c r="AK13" s="17">
        <v>0.20094705301165799</v>
      </c>
      <c r="AL13" s="17">
        <v>0.24180019134790101</v>
      </c>
      <c r="AM13" s="17"/>
      <c r="AN13" s="17">
        <v>0.27900385969564701</v>
      </c>
      <c r="AO13" s="17">
        <v>0.14478032809866201</v>
      </c>
      <c r="AP13" s="17">
        <v>0.31893980027529201</v>
      </c>
      <c r="AQ13" s="17">
        <v>0.185689025028583</v>
      </c>
      <c r="AR13" s="17"/>
      <c r="AS13" s="17">
        <v>0.24632641328943999</v>
      </c>
      <c r="AT13" s="17">
        <v>0.25102051657043201</v>
      </c>
    </row>
    <row r="14" spans="2:46" x14ac:dyDescent="0.5">
      <c r="B14" s="18" t="s">
        <v>73</v>
      </c>
      <c r="C14" s="19">
        <v>6.5514466839636507E-2</v>
      </c>
      <c r="D14" s="19">
        <v>5.6006206623127698E-2</v>
      </c>
      <c r="E14" s="19">
        <v>7.2104588774166603E-2</v>
      </c>
      <c r="F14" s="19"/>
      <c r="G14" s="19">
        <v>3.6084807325737503E-2</v>
      </c>
      <c r="H14" s="19">
        <v>2.9249958952468E-2</v>
      </c>
      <c r="I14" s="19">
        <v>9.1954028335817395E-2</v>
      </c>
      <c r="J14" s="19">
        <v>5.3239293712098699E-2</v>
      </c>
      <c r="K14" s="19">
        <v>5.5568762216715001E-2</v>
      </c>
      <c r="L14" s="19">
        <v>7.8628103233492105E-2</v>
      </c>
      <c r="M14" s="19">
        <v>8.94311899067122E-2</v>
      </c>
      <c r="N14" s="19">
        <v>7.7844795691786803E-2</v>
      </c>
      <c r="O14" s="19">
        <v>3.4875604561715901E-2</v>
      </c>
      <c r="P14" s="19">
        <v>0.17081528444688801</v>
      </c>
      <c r="Q14" s="19">
        <v>3.5876314346811197E-2</v>
      </c>
      <c r="R14" s="19">
        <v>5.5974387727458802E-2</v>
      </c>
      <c r="S14" s="19"/>
      <c r="T14" s="19">
        <v>5.7847111143436401E-2</v>
      </c>
      <c r="U14" s="19">
        <v>3.6999643720501699E-2</v>
      </c>
      <c r="V14" s="19">
        <v>8.1890093057137403E-2</v>
      </c>
      <c r="W14" s="19">
        <v>8.2586604839837097E-2</v>
      </c>
      <c r="X14" s="19"/>
      <c r="Y14" s="19">
        <v>5.0778340795301399E-2</v>
      </c>
      <c r="Z14" s="19">
        <v>5.40971487515024E-2</v>
      </c>
      <c r="AA14" s="19">
        <v>0.118106104015628</v>
      </c>
      <c r="AB14" s="19">
        <v>9.9962142488316294E-2</v>
      </c>
      <c r="AC14" s="19">
        <v>5.84590262318683E-2</v>
      </c>
      <c r="AD14" s="19">
        <v>1.6876422471058899E-2</v>
      </c>
      <c r="AE14" s="19"/>
      <c r="AF14" s="19">
        <v>2.3914749514779801E-2</v>
      </c>
      <c r="AG14" s="19">
        <v>3.3951155704811303E-2</v>
      </c>
      <c r="AH14" s="19">
        <v>7.9513772964676405E-2</v>
      </c>
      <c r="AI14" s="19"/>
      <c r="AJ14" s="19">
        <v>4.1204947067003998E-2</v>
      </c>
      <c r="AK14" s="19">
        <v>8.8192115385995695E-2</v>
      </c>
      <c r="AL14" s="19">
        <v>8.0993864915932995E-2</v>
      </c>
      <c r="AM14" s="19"/>
      <c r="AN14" s="19">
        <v>3.39427102765162E-2</v>
      </c>
      <c r="AO14" s="19">
        <v>2.4433813865633602E-2</v>
      </c>
      <c r="AP14" s="19">
        <v>2.63909412006012E-2</v>
      </c>
      <c r="AQ14" s="19">
        <v>0.10805546837451099</v>
      </c>
      <c r="AR14" s="19"/>
      <c r="AS14" s="19">
        <v>2.7947535376670399E-2</v>
      </c>
      <c r="AT14" s="19">
        <v>9.5115337811084597E-2</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611</v>
      </c>
      <c r="D7" s="10">
        <v>299</v>
      </c>
      <c r="E7" s="10">
        <v>308</v>
      </c>
      <c r="F7" s="10"/>
      <c r="G7" s="10">
        <v>80</v>
      </c>
      <c r="H7" s="10">
        <v>94</v>
      </c>
      <c r="I7" s="10">
        <v>45</v>
      </c>
      <c r="J7" s="10">
        <v>59</v>
      </c>
      <c r="K7" s="10">
        <v>38</v>
      </c>
      <c r="L7" s="10">
        <v>51</v>
      </c>
      <c r="M7" s="10">
        <v>47</v>
      </c>
      <c r="N7" s="10">
        <v>23</v>
      </c>
      <c r="O7" s="10">
        <v>64</v>
      </c>
      <c r="P7" s="10">
        <v>61</v>
      </c>
      <c r="Q7" s="10">
        <v>25</v>
      </c>
      <c r="R7" s="10">
        <v>24</v>
      </c>
      <c r="S7" s="10"/>
      <c r="T7" s="10">
        <v>170</v>
      </c>
      <c r="U7" s="10">
        <v>173</v>
      </c>
      <c r="V7" s="10">
        <v>132</v>
      </c>
      <c r="W7" s="10">
        <v>132</v>
      </c>
      <c r="X7" s="10"/>
      <c r="Y7" s="10">
        <v>83</v>
      </c>
      <c r="Z7" s="10">
        <v>87</v>
      </c>
      <c r="AA7" s="10">
        <v>108</v>
      </c>
      <c r="AB7" s="10">
        <v>108</v>
      </c>
      <c r="AC7" s="10">
        <v>84</v>
      </c>
      <c r="AD7" s="10">
        <v>141</v>
      </c>
      <c r="AE7" s="10"/>
      <c r="AF7" s="10">
        <v>147</v>
      </c>
      <c r="AG7" s="10">
        <v>31</v>
      </c>
      <c r="AH7" s="10">
        <v>433</v>
      </c>
      <c r="AI7" s="10"/>
      <c r="AJ7" s="10">
        <v>271</v>
      </c>
      <c r="AK7" s="10">
        <v>108</v>
      </c>
      <c r="AL7" s="10">
        <v>232</v>
      </c>
      <c r="AM7" s="10"/>
      <c r="AN7" s="10">
        <v>308</v>
      </c>
      <c r="AO7" s="10">
        <v>55</v>
      </c>
      <c r="AP7" s="10">
        <v>99</v>
      </c>
      <c r="AQ7" s="10">
        <v>135</v>
      </c>
      <c r="AR7" s="10"/>
      <c r="AS7" s="10">
        <v>30</v>
      </c>
      <c r="AT7" s="10">
        <v>33</v>
      </c>
    </row>
    <row r="8" spans="2:46" ht="30" customHeight="1" x14ac:dyDescent="0.5">
      <c r="B8" s="11" t="s">
        <v>19</v>
      </c>
      <c r="C8" s="11">
        <v>609</v>
      </c>
      <c r="D8" s="11">
        <v>299</v>
      </c>
      <c r="E8" s="11">
        <v>306</v>
      </c>
      <c r="F8" s="11"/>
      <c r="G8" s="11">
        <v>79</v>
      </c>
      <c r="H8" s="11">
        <v>92</v>
      </c>
      <c r="I8" s="11">
        <v>44</v>
      </c>
      <c r="J8" s="11">
        <v>59</v>
      </c>
      <c r="K8" s="11">
        <v>38</v>
      </c>
      <c r="L8" s="11">
        <v>51</v>
      </c>
      <c r="M8" s="11">
        <v>46</v>
      </c>
      <c r="N8" s="11">
        <v>23</v>
      </c>
      <c r="O8" s="11">
        <v>64</v>
      </c>
      <c r="P8" s="11">
        <v>61</v>
      </c>
      <c r="Q8" s="11">
        <v>31</v>
      </c>
      <c r="R8" s="11">
        <v>23</v>
      </c>
      <c r="S8" s="11"/>
      <c r="T8" s="11">
        <v>167</v>
      </c>
      <c r="U8" s="11">
        <v>168</v>
      </c>
      <c r="V8" s="11">
        <v>134</v>
      </c>
      <c r="W8" s="11">
        <v>137</v>
      </c>
      <c r="X8" s="11"/>
      <c r="Y8" s="11">
        <v>80</v>
      </c>
      <c r="Z8" s="11">
        <v>96</v>
      </c>
      <c r="AA8" s="11">
        <v>107</v>
      </c>
      <c r="AB8" s="11">
        <v>106</v>
      </c>
      <c r="AC8" s="11">
        <v>82</v>
      </c>
      <c r="AD8" s="11">
        <v>138</v>
      </c>
      <c r="AE8" s="11"/>
      <c r="AF8" s="11">
        <v>144</v>
      </c>
      <c r="AG8" s="11">
        <v>31</v>
      </c>
      <c r="AH8" s="11">
        <v>435</v>
      </c>
      <c r="AI8" s="11"/>
      <c r="AJ8" s="11">
        <v>272</v>
      </c>
      <c r="AK8" s="11">
        <v>108</v>
      </c>
      <c r="AL8" s="11">
        <v>229</v>
      </c>
      <c r="AM8" s="11"/>
      <c r="AN8" s="11">
        <v>308</v>
      </c>
      <c r="AO8" s="11">
        <v>54</v>
      </c>
      <c r="AP8" s="11">
        <v>97</v>
      </c>
      <c r="AQ8" s="11">
        <v>136</v>
      </c>
      <c r="AR8" s="11"/>
      <c r="AS8" s="11">
        <v>30</v>
      </c>
      <c r="AT8" s="11">
        <v>32</v>
      </c>
    </row>
    <row r="9" spans="2:46" ht="28.7" x14ac:dyDescent="0.5">
      <c r="B9" s="18" t="s">
        <v>291</v>
      </c>
      <c r="C9" s="17">
        <v>6.6686771323229602E-2</v>
      </c>
      <c r="D9" s="17">
        <v>6.9205596859341204E-2</v>
      </c>
      <c r="E9" s="17">
        <v>6.1971282666910502E-2</v>
      </c>
      <c r="F9" s="17"/>
      <c r="G9" s="17">
        <v>3.7517861063057399E-2</v>
      </c>
      <c r="H9" s="17">
        <v>5.5851749376738098E-2</v>
      </c>
      <c r="I9" s="17">
        <v>2.2542704057056301E-2</v>
      </c>
      <c r="J9" s="17">
        <v>6.7960285998971498E-2</v>
      </c>
      <c r="K9" s="17">
        <v>0.187150704951526</v>
      </c>
      <c r="L9" s="17">
        <v>3.9756171046360103E-2</v>
      </c>
      <c r="M9" s="17">
        <v>6.4006453533473603E-2</v>
      </c>
      <c r="N9" s="17">
        <v>8.6375872387895694E-2</v>
      </c>
      <c r="O9" s="17">
        <v>6.4282129847778605E-2</v>
      </c>
      <c r="P9" s="17">
        <v>0.118823645187994</v>
      </c>
      <c r="Q9" s="17">
        <v>3.7416821922143101E-2</v>
      </c>
      <c r="R9" s="17">
        <v>4.29283633682059E-2</v>
      </c>
      <c r="S9" s="17"/>
      <c r="T9" s="17">
        <v>6.0820830586795903E-2</v>
      </c>
      <c r="U9" s="17">
        <v>4.0215602626977098E-2</v>
      </c>
      <c r="V9" s="17">
        <v>8.2969311302271906E-2</v>
      </c>
      <c r="W9" s="17">
        <v>9.2171395642101597E-2</v>
      </c>
      <c r="X9" s="17"/>
      <c r="Y9" s="17">
        <v>7.4355581622780401E-2</v>
      </c>
      <c r="Z9" s="17">
        <v>8.2812175209050404E-2</v>
      </c>
      <c r="AA9" s="17">
        <v>7.3786541658832597E-2</v>
      </c>
      <c r="AB9" s="17">
        <v>5.6163715869960003E-2</v>
      </c>
      <c r="AC9" s="17">
        <v>5.0523121453936302E-2</v>
      </c>
      <c r="AD9" s="17">
        <v>6.3123165678626705E-2</v>
      </c>
      <c r="AE9" s="17"/>
      <c r="AF9" s="17">
        <v>6.7364116683303998E-2</v>
      </c>
      <c r="AG9" s="17">
        <v>3.17547140841506E-2</v>
      </c>
      <c r="AH9" s="17">
        <v>6.8922764314601301E-2</v>
      </c>
      <c r="AI9" s="17"/>
      <c r="AJ9" s="17">
        <v>5.3029337252692099E-2</v>
      </c>
      <c r="AK9" s="17">
        <v>8.3417451837478701E-2</v>
      </c>
      <c r="AL9" s="17">
        <v>7.5021159617111005E-2</v>
      </c>
      <c r="AM9" s="17"/>
      <c r="AN9" s="17">
        <v>5.5441882857355303E-2</v>
      </c>
      <c r="AO9" s="17">
        <v>5.5495745048569502E-2</v>
      </c>
      <c r="AP9" s="17">
        <v>3.0161206350663598E-2</v>
      </c>
      <c r="AQ9" s="17">
        <v>0.120638592105916</v>
      </c>
      <c r="AR9" s="17"/>
      <c r="AS9" s="17">
        <v>6.5892092451005704E-2</v>
      </c>
      <c r="AT9" s="17">
        <v>6.00451856743991E-2</v>
      </c>
    </row>
    <row r="10" spans="2:46" ht="28.7" x14ac:dyDescent="0.5">
      <c r="B10" s="18" t="s">
        <v>292</v>
      </c>
      <c r="C10" s="17">
        <v>0.25895806225369999</v>
      </c>
      <c r="D10" s="17">
        <v>0.24742035408208499</v>
      </c>
      <c r="E10" s="17">
        <v>0.27025179601140098</v>
      </c>
      <c r="F10" s="17"/>
      <c r="G10" s="17">
        <v>0.278888621833286</v>
      </c>
      <c r="H10" s="17">
        <v>0.223570525228977</v>
      </c>
      <c r="I10" s="17">
        <v>0.30974313120345498</v>
      </c>
      <c r="J10" s="17">
        <v>0.23497595671072899</v>
      </c>
      <c r="K10" s="17">
        <v>0.25727286200424798</v>
      </c>
      <c r="L10" s="17">
        <v>0.234420884558523</v>
      </c>
      <c r="M10" s="17">
        <v>0.272519160934175</v>
      </c>
      <c r="N10" s="17">
        <v>0.167324732958363</v>
      </c>
      <c r="O10" s="17">
        <v>0.34584393619710702</v>
      </c>
      <c r="P10" s="17">
        <v>0.32693958304686899</v>
      </c>
      <c r="Q10" s="17">
        <v>0.194284211188505</v>
      </c>
      <c r="R10" s="17">
        <v>8.2258460876375103E-2</v>
      </c>
      <c r="S10" s="17"/>
      <c r="T10" s="17">
        <v>0.21096357253645101</v>
      </c>
      <c r="U10" s="17">
        <v>0.29017305093475398</v>
      </c>
      <c r="V10" s="17">
        <v>0.22471541077934901</v>
      </c>
      <c r="W10" s="17">
        <v>0.320052269988302</v>
      </c>
      <c r="X10" s="17"/>
      <c r="Y10" s="17">
        <v>0.205232169566575</v>
      </c>
      <c r="Z10" s="17">
        <v>0.21257883348616599</v>
      </c>
      <c r="AA10" s="17">
        <v>0.21125151335116901</v>
      </c>
      <c r="AB10" s="17">
        <v>0.28853434430054498</v>
      </c>
      <c r="AC10" s="17">
        <v>0.36914509451500299</v>
      </c>
      <c r="AD10" s="17">
        <v>0.27173278756407299</v>
      </c>
      <c r="AE10" s="17"/>
      <c r="AF10" s="17">
        <v>0.27954538366241899</v>
      </c>
      <c r="AG10" s="17">
        <v>0.39521516289328001</v>
      </c>
      <c r="AH10" s="17">
        <v>0.24255546465571601</v>
      </c>
      <c r="AI10" s="17"/>
      <c r="AJ10" s="17">
        <v>0.243552771047646</v>
      </c>
      <c r="AK10" s="17">
        <v>0.282671710105945</v>
      </c>
      <c r="AL10" s="17">
        <v>0.26608391443454599</v>
      </c>
      <c r="AM10" s="17"/>
      <c r="AN10" s="17">
        <v>0.24952319723244401</v>
      </c>
      <c r="AO10" s="17">
        <v>0.34873473904514601</v>
      </c>
      <c r="AP10" s="17">
        <v>0.28543874741341502</v>
      </c>
      <c r="AQ10" s="17">
        <v>0.23093867586647299</v>
      </c>
      <c r="AR10" s="17"/>
      <c r="AS10" s="17">
        <v>0.43291975636547397</v>
      </c>
      <c r="AT10" s="17">
        <v>0.30092368604508801</v>
      </c>
    </row>
    <row r="11" spans="2:46" ht="43" x14ac:dyDescent="0.5">
      <c r="B11" s="18" t="s">
        <v>293</v>
      </c>
      <c r="C11" s="17">
        <v>0.33353297170486901</v>
      </c>
      <c r="D11" s="17">
        <v>0.37251106440594201</v>
      </c>
      <c r="E11" s="17">
        <v>0.29967822254318199</v>
      </c>
      <c r="F11" s="17"/>
      <c r="G11" s="17">
        <v>0.31504326403168398</v>
      </c>
      <c r="H11" s="17">
        <v>0.32059341805177499</v>
      </c>
      <c r="I11" s="17">
        <v>0.42540738273030099</v>
      </c>
      <c r="J11" s="17">
        <v>0.37368692790976998</v>
      </c>
      <c r="K11" s="17">
        <v>0.31991661378401798</v>
      </c>
      <c r="L11" s="17">
        <v>0.43427253855082798</v>
      </c>
      <c r="M11" s="17">
        <v>0.27099900724486897</v>
      </c>
      <c r="N11" s="17">
        <v>0.48405805981733602</v>
      </c>
      <c r="O11" s="17">
        <v>0.26152483407580301</v>
      </c>
      <c r="P11" s="17">
        <v>0.25941762222993903</v>
      </c>
      <c r="Q11" s="17">
        <v>0.30624371832247599</v>
      </c>
      <c r="R11" s="17">
        <v>0.37690910056481802</v>
      </c>
      <c r="S11" s="17"/>
      <c r="T11" s="17">
        <v>0.34432304484374798</v>
      </c>
      <c r="U11" s="17">
        <v>0.315390133851707</v>
      </c>
      <c r="V11" s="17">
        <v>0.363140891727048</v>
      </c>
      <c r="W11" s="17">
        <v>0.30119658655309001</v>
      </c>
      <c r="X11" s="17"/>
      <c r="Y11" s="17">
        <v>0.34923609954102702</v>
      </c>
      <c r="Z11" s="17">
        <v>0.32008240455331199</v>
      </c>
      <c r="AA11" s="17">
        <v>0.29925307186937</v>
      </c>
      <c r="AB11" s="17">
        <v>0.32631145509550202</v>
      </c>
      <c r="AC11" s="17">
        <v>0.29351267403486297</v>
      </c>
      <c r="AD11" s="17">
        <v>0.38979557139662802</v>
      </c>
      <c r="AE11" s="17"/>
      <c r="AF11" s="17">
        <v>0.34603872640775801</v>
      </c>
      <c r="AG11" s="17">
        <v>0.44497515571711999</v>
      </c>
      <c r="AH11" s="17">
        <v>0.32155004460014702</v>
      </c>
      <c r="AI11" s="17"/>
      <c r="AJ11" s="17">
        <v>0.34369059446242001</v>
      </c>
      <c r="AK11" s="17">
        <v>0.36728310462730202</v>
      </c>
      <c r="AL11" s="17">
        <v>0.30562805922651698</v>
      </c>
      <c r="AM11" s="17"/>
      <c r="AN11" s="17">
        <v>0.32717270575960999</v>
      </c>
      <c r="AO11" s="17">
        <v>0.40012398077855299</v>
      </c>
      <c r="AP11" s="17">
        <v>0.35885290244304602</v>
      </c>
      <c r="AQ11" s="17">
        <v>0.29429527724755999</v>
      </c>
      <c r="AR11" s="17"/>
      <c r="AS11" s="17">
        <v>0.30053591414101799</v>
      </c>
      <c r="AT11" s="17">
        <v>0.30434482858617901</v>
      </c>
    </row>
    <row r="12" spans="2:46" ht="28.7" x14ac:dyDescent="0.5">
      <c r="B12" s="18" t="s">
        <v>294</v>
      </c>
      <c r="C12" s="17">
        <v>0.179957209550026</v>
      </c>
      <c r="D12" s="17">
        <v>0.167323674877423</v>
      </c>
      <c r="E12" s="17">
        <v>0.19139109923262301</v>
      </c>
      <c r="F12" s="17"/>
      <c r="G12" s="17">
        <v>0.14845382595419601</v>
      </c>
      <c r="H12" s="17">
        <v>0.217019393866074</v>
      </c>
      <c r="I12" s="17">
        <v>0.17931164589644899</v>
      </c>
      <c r="J12" s="17">
        <v>0.16929367237517001</v>
      </c>
      <c r="K12" s="17">
        <v>0.10338262963290699</v>
      </c>
      <c r="L12" s="17">
        <v>0.11769316641446401</v>
      </c>
      <c r="M12" s="17">
        <v>0.21653295352652699</v>
      </c>
      <c r="N12" s="17">
        <v>9.2729125721246294E-2</v>
      </c>
      <c r="O12" s="17">
        <v>0.20015248594589599</v>
      </c>
      <c r="P12" s="17">
        <v>0.131294631398825</v>
      </c>
      <c r="Q12" s="17">
        <v>0.29166368491150302</v>
      </c>
      <c r="R12" s="17">
        <v>0.37479762020852297</v>
      </c>
      <c r="S12" s="17"/>
      <c r="T12" s="17">
        <v>0.20989345743284199</v>
      </c>
      <c r="U12" s="17">
        <v>0.20788570394527001</v>
      </c>
      <c r="V12" s="17">
        <v>0.177744919798727</v>
      </c>
      <c r="W12" s="17">
        <v>0.11681129909169199</v>
      </c>
      <c r="X12" s="17"/>
      <c r="Y12" s="17">
        <v>0.18145089252765201</v>
      </c>
      <c r="Z12" s="17">
        <v>0.19673720342079701</v>
      </c>
      <c r="AA12" s="17">
        <v>0.22859777025486</v>
      </c>
      <c r="AB12" s="17">
        <v>0.20005903157784299</v>
      </c>
      <c r="AC12" s="17">
        <v>9.7121693333256098E-2</v>
      </c>
      <c r="AD12" s="17">
        <v>0.16306255684257701</v>
      </c>
      <c r="AE12" s="17"/>
      <c r="AF12" s="17">
        <v>0.17927235959295901</v>
      </c>
      <c r="AG12" s="17">
        <v>9.67099380455443E-2</v>
      </c>
      <c r="AH12" s="17">
        <v>0.186046028748028</v>
      </c>
      <c r="AI12" s="17"/>
      <c r="AJ12" s="17">
        <v>0.19958659502645101</v>
      </c>
      <c r="AK12" s="17">
        <v>0.15682835352986499</v>
      </c>
      <c r="AL12" s="17">
        <v>0.167547281980438</v>
      </c>
      <c r="AM12" s="17"/>
      <c r="AN12" s="17">
        <v>0.20374591503376599</v>
      </c>
      <c r="AO12" s="17">
        <v>5.2989915118017802E-2</v>
      </c>
      <c r="AP12" s="17">
        <v>0.25805870470792303</v>
      </c>
      <c r="AQ12" s="17">
        <v>0.13208002178237699</v>
      </c>
      <c r="AR12" s="17"/>
      <c r="AS12" s="17">
        <v>0.17127956050613999</v>
      </c>
      <c r="AT12" s="17">
        <v>0.15274286610273199</v>
      </c>
    </row>
    <row r="13" spans="2:46" ht="28.7" x14ac:dyDescent="0.5">
      <c r="B13" s="18" t="s">
        <v>295</v>
      </c>
      <c r="C13" s="17">
        <v>0.104638561406437</v>
      </c>
      <c r="D13" s="17">
        <v>9.9084001162076302E-2</v>
      </c>
      <c r="E13" s="17">
        <v>0.111408256474748</v>
      </c>
      <c r="F13" s="17"/>
      <c r="G13" s="17">
        <v>0.132805404587123</v>
      </c>
      <c r="H13" s="17">
        <v>0.12924984587537</v>
      </c>
      <c r="I13" s="17">
        <v>6.2995136112738506E-2</v>
      </c>
      <c r="J13" s="17">
        <v>0.11973442800945799</v>
      </c>
      <c r="K13" s="17">
        <v>2.54777616932957E-2</v>
      </c>
      <c r="L13" s="17">
        <v>7.4584605977249002E-2</v>
      </c>
      <c r="M13" s="17">
        <v>0.13374423148040701</v>
      </c>
      <c r="N13" s="17">
        <v>0.12871456375943799</v>
      </c>
      <c r="O13" s="17">
        <v>9.6369515617665505E-2</v>
      </c>
      <c r="P13" s="17">
        <v>0.113854161020968</v>
      </c>
      <c r="Q13" s="17">
        <v>9.4004078558544493E-2</v>
      </c>
      <c r="R13" s="17">
        <v>7.9672274740246199E-2</v>
      </c>
      <c r="S13" s="17"/>
      <c r="T13" s="17">
        <v>0.132006351305855</v>
      </c>
      <c r="U13" s="17">
        <v>9.3338435001202202E-2</v>
      </c>
      <c r="V13" s="17">
        <v>0.10641460594358999</v>
      </c>
      <c r="W13" s="17">
        <v>7.9713561417610102E-2</v>
      </c>
      <c r="X13" s="17"/>
      <c r="Y13" s="17">
        <v>9.3961830402981006E-2</v>
      </c>
      <c r="Z13" s="17">
        <v>0.15294244784479799</v>
      </c>
      <c r="AA13" s="17">
        <v>0.119978090879722</v>
      </c>
      <c r="AB13" s="17">
        <v>7.2033287215459402E-2</v>
      </c>
      <c r="AC13" s="17">
        <v>0.140832547076403</v>
      </c>
      <c r="AD13" s="17">
        <v>6.8889922548198104E-2</v>
      </c>
      <c r="AE13" s="17"/>
      <c r="AF13" s="17">
        <v>7.9129323743535804E-2</v>
      </c>
      <c r="AG13" s="17">
        <v>3.1345029259904601E-2</v>
      </c>
      <c r="AH13" s="17">
        <v>0.118234622729555</v>
      </c>
      <c r="AI13" s="17"/>
      <c r="AJ13" s="17">
        <v>0.13027454920462</v>
      </c>
      <c r="AK13" s="17">
        <v>8.13951859285892E-2</v>
      </c>
      <c r="AL13" s="17">
        <v>8.5159317974399004E-2</v>
      </c>
      <c r="AM13" s="17"/>
      <c r="AN13" s="17">
        <v>0.124617678721756</v>
      </c>
      <c r="AO13" s="17">
        <v>0.108002438957663</v>
      </c>
      <c r="AP13" s="17">
        <v>5.7380996205292203E-2</v>
      </c>
      <c r="AQ13" s="17">
        <v>8.9457577538001001E-2</v>
      </c>
      <c r="AR13" s="17"/>
      <c r="AS13" s="17">
        <v>2.9372676536362798E-2</v>
      </c>
      <c r="AT13" s="17">
        <v>0.118206033323929</v>
      </c>
    </row>
    <row r="14" spans="2:46" x14ac:dyDescent="0.5">
      <c r="B14" s="18" t="s">
        <v>73</v>
      </c>
      <c r="C14" s="19">
        <v>5.6226423761738697E-2</v>
      </c>
      <c r="D14" s="19">
        <v>4.4455308613132703E-2</v>
      </c>
      <c r="E14" s="19">
        <v>6.5299343071135302E-2</v>
      </c>
      <c r="F14" s="19"/>
      <c r="G14" s="19">
        <v>8.7291022530652296E-2</v>
      </c>
      <c r="H14" s="19">
        <v>5.3715067601066098E-2</v>
      </c>
      <c r="I14" s="19">
        <v>0</v>
      </c>
      <c r="J14" s="19">
        <v>3.4348728995901398E-2</v>
      </c>
      <c r="K14" s="19">
        <v>0.106799427934006</v>
      </c>
      <c r="L14" s="19">
        <v>9.9272633452575407E-2</v>
      </c>
      <c r="M14" s="19">
        <v>4.2198193280547899E-2</v>
      </c>
      <c r="N14" s="19">
        <v>4.0797645355722202E-2</v>
      </c>
      <c r="O14" s="19">
        <v>3.1827098315749099E-2</v>
      </c>
      <c r="P14" s="19">
        <v>4.9670357115404899E-2</v>
      </c>
      <c r="Q14" s="19">
        <v>7.6387485096827995E-2</v>
      </c>
      <c r="R14" s="19">
        <v>4.3434180241831599E-2</v>
      </c>
      <c r="S14" s="19"/>
      <c r="T14" s="19">
        <v>4.1992743294307799E-2</v>
      </c>
      <c r="U14" s="19">
        <v>5.2997073640089799E-2</v>
      </c>
      <c r="V14" s="19">
        <v>4.5014860449013497E-2</v>
      </c>
      <c r="W14" s="19">
        <v>9.0054887307204207E-2</v>
      </c>
      <c r="X14" s="19"/>
      <c r="Y14" s="19">
        <v>9.5763426338985005E-2</v>
      </c>
      <c r="Z14" s="19">
        <v>3.4846935485876501E-2</v>
      </c>
      <c r="AA14" s="19">
        <v>6.7133011986047306E-2</v>
      </c>
      <c r="AB14" s="19">
        <v>5.6898165940690797E-2</v>
      </c>
      <c r="AC14" s="19">
        <v>4.8864869586538101E-2</v>
      </c>
      <c r="AD14" s="19">
        <v>4.3395995969897398E-2</v>
      </c>
      <c r="AE14" s="19"/>
      <c r="AF14" s="19">
        <v>4.8650089910023897E-2</v>
      </c>
      <c r="AG14" s="19">
        <v>0</v>
      </c>
      <c r="AH14" s="19">
        <v>6.2691074951952905E-2</v>
      </c>
      <c r="AI14" s="19"/>
      <c r="AJ14" s="19">
        <v>2.9866153006170099E-2</v>
      </c>
      <c r="AK14" s="19">
        <v>2.84041939708203E-2</v>
      </c>
      <c r="AL14" s="19">
        <v>0.10056026676698999</v>
      </c>
      <c r="AM14" s="19"/>
      <c r="AN14" s="19">
        <v>3.9498620395069003E-2</v>
      </c>
      <c r="AO14" s="19">
        <v>3.4653181052050903E-2</v>
      </c>
      <c r="AP14" s="19">
        <v>1.01074428796608E-2</v>
      </c>
      <c r="AQ14" s="19">
        <v>0.132589855459673</v>
      </c>
      <c r="AR14" s="19"/>
      <c r="AS14" s="19">
        <v>0</v>
      </c>
      <c r="AT14" s="19">
        <v>6.3737400267673397E-2</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553</v>
      </c>
      <c r="D7" s="10">
        <v>259</v>
      </c>
      <c r="E7" s="10">
        <v>294</v>
      </c>
      <c r="F7" s="10"/>
      <c r="G7" s="10">
        <v>76</v>
      </c>
      <c r="H7" s="10">
        <v>76</v>
      </c>
      <c r="I7" s="10">
        <v>39</v>
      </c>
      <c r="J7" s="10">
        <v>43</v>
      </c>
      <c r="K7" s="10">
        <v>35</v>
      </c>
      <c r="L7" s="10">
        <v>69</v>
      </c>
      <c r="M7" s="10">
        <v>43</v>
      </c>
      <c r="N7" s="10">
        <v>18</v>
      </c>
      <c r="O7" s="10">
        <v>67</v>
      </c>
      <c r="P7" s="10">
        <v>42</v>
      </c>
      <c r="Q7" s="10">
        <v>26</v>
      </c>
      <c r="R7" s="10">
        <v>19</v>
      </c>
      <c r="S7" s="10"/>
      <c r="T7" s="10">
        <v>155</v>
      </c>
      <c r="U7" s="10">
        <v>154</v>
      </c>
      <c r="V7" s="10">
        <v>117</v>
      </c>
      <c r="W7" s="10">
        <v>123</v>
      </c>
      <c r="X7" s="10"/>
      <c r="Y7" s="10">
        <v>73</v>
      </c>
      <c r="Z7" s="10">
        <v>80</v>
      </c>
      <c r="AA7" s="10">
        <v>98</v>
      </c>
      <c r="AB7" s="10">
        <v>103</v>
      </c>
      <c r="AC7" s="10">
        <v>79</v>
      </c>
      <c r="AD7" s="10">
        <v>120</v>
      </c>
      <c r="AE7" s="10"/>
      <c r="AF7" s="10">
        <v>125</v>
      </c>
      <c r="AG7" s="10">
        <v>21</v>
      </c>
      <c r="AH7" s="10">
        <v>407</v>
      </c>
      <c r="AI7" s="10"/>
      <c r="AJ7" s="10">
        <v>259</v>
      </c>
      <c r="AK7" s="10">
        <v>88</v>
      </c>
      <c r="AL7" s="10">
        <v>206</v>
      </c>
      <c r="AM7" s="10"/>
      <c r="AN7" s="10">
        <v>281</v>
      </c>
      <c r="AO7" s="10">
        <v>52</v>
      </c>
      <c r="AP7" s="10">
        <v>83</v>
      </c>
      <c r="AQ7" s="10">
        <v>120</v>
      </c>
      <c r="AR7" s="10"/>
      <c r="AS7" s="10">
        <v>28</v>
      </c>
      <c r="AT7" s="10">
        <v>37</v>
      </c>
    </row>
    <row r="8" spans="2:46" ht="30" customHeight="1" x14ac:dyDescent="0.5">
      <c r="B8" s="11" t="s">
        <v>19</v>
      </c>
      <c r="C8" s="11">
        <v>553</v>
      </c>
      <c r="D8" s="11">
        <v>259</v>
      </c>
      <c r="E8" s="11">
        <v>294</v>
      </c>
      <c r="F8" s="11"/>
      <c r="G8" s="11">
        <v>75</v>
      </c>
      <c r="H8" s="11">
        <v>74</v>
      </c>
      <c r="I8" s="11">
        <v>38</v>
      </c>
      <c r="J8" s="11">
        <v>43</v>
      </c>
      <c r="K8" s="11">
        <v>36</v>
      </c>
      <c r="L8" s="11">
        <v>70</v>
      </c>
      <c r="M8" s="11">
        <v>42</v>
      </c>
      <c r="N8" s="11">
        <v>18</v>
      </c>
      <c r="O8" s="11">
        <v>67</v>
      </c>
      <c r="P8" s="11">
        <v>42</v>
      </c>
      <c r="Q8" s="11">
        <v>32</v>
      </c>
      <c r="R8" s="11">
        <v>18</v>
      </c>
      <c r="S8" s="11"/>
      <c r="T8" s="11">
        <v>153</v>
      </c>
      <c r="U8" s="11">
        <v>151</v>
      </c>
      <c r="V8" s="11">
        <v>119</v>
      </c>
      <c r="W8" s="11">
        <v>126</v>
      </c>
      <c r="X8" s="11"/>
      <c r="Y8" s="11">
        <v>71</v>
      </c>
      <c r="Z8" s="11">
        <v>88</v>
      </c>
      <c r="AA8" s="11">
        <v>97</v>
      </c>
      <c r="AB8" s="11">
        <v>102</v>
      </c>
      <c r="AC8" s="11">
        <v>77</v>
      </c>
      <c r="AD8" s="11">
        <v>118</v>
      </c>
      <c r="AE8" s="11"/>
      <c r="AF8" s="11">
        <v>123</v>
      </c>
      <c r="AG8" s="11">
        <v>21</v>
      </c>
      <c r="AH8" s="11">
        <v>410</v>
      </c>
      <c r="AI8" s="11"/>
      <c r="AJ8" s="11">
        <v>261</v>
      </c>
      <c r="AK8" s="11">
        <v>88</v>
      </c>
      <c r="AL8" s="11">
        <v>205</v>
      </c>
      <c r="AM8" s="11"/>
      <c r="AN8" s="11">
        <v>281</v>
      </c>
      <c r="AO8" s="11">
        <v>52</v>
      </c>
      <c r="AP8" s="11">
        <v>82</v>
      </c>
      <c r="AQ8" s="11">
        <v>121</v>
      </c>
      <c r="AR8" s="11"/>
      <c r="AS8" s="11">
        <v>29</v>
      </c>
      <c r="AT8" s="11">
        <v>37</v>
      </c>
    </row>
    <row r="9" spans="2:46" ht="28.7" x14ac:dyDescent="0.5">
      <c r="B9" s="18" t="s">
        <v>291</v>
      </c>
      <c r="C9" s="17">
        <v>7.5247698962411194E-2</v>
      </c>
      <c r="D9" s="17">
        <v>8.3376750791413295E-2</v>
      </c>
      <c r="E9" s="17">
        <v>6.8076415895493597E-2</v>
      </c>
      <c r="F9" s="17"/>
      <c r="G9" s="17">
        <v>6.5884210661646597E-2</v>
      </c>
      <c r="H9" s="17">
        <v>0.105355933888514</v>
      </c>
      <c r="I9" s="17">
        <v>7.6727447332649398E-2</v>
      </c>
      <c r="J9" s="17">
        <v>4.4716770811583997E-2</v>
      </c>
      <c r="K9" s="17">
        <v>9.2662940259085697E-2</v>
      </c>
      <c r="L9" s="17">
        <v>5.5711608402457799E-2</v>
      </c>
      <c r="M9" s="17">
        <v>2.2615572773301E-2</v>
      </c>
      <c r="N9" s="17">
        <v>0.110951635301082</v>
      </c>
      <c r="O9" s="17">
        <v>0.13225574696770101</v>
      </c>
      <c r="P9" s="17">
        <v>4.8706739038944499E-2</v>
      </c>
      <c r="Q9" s="17">
        <v>3.6508767338513298E-2</v>
      </c>
      <c r="R9" s="17">
        <v>0.10665039643367299</v>
      </c>
      <c r="S9" s="17"/>
      <c r="T9" s="17">
        <v>3.13687906079992E-2</v>
      </c>
      <c r="U9" s="17">
        <v>9.6101292860794996E-2</v>
      </c>
      <c r="V9" s="17">
        <v>0.110724590251901</v>
      </c>
      <c r="W9" s="17">
        <v>7.2435180801070101E-2</v>
      </c>
      <c r="X9" s="17"/>
      <c r="Y9" s="17">
        <v>8.1361297900365601E-2</v>
      </c>
      <c r="Z9" s="17">
        <v>3.9256462278961499E-2</v>
      </c>
      <c r="AA9" s="17">
        <v>9.0052554114765704E-2</v>
      </c>
      <c r="AB9" s="17">
        <v>3.8635988054522702E-2</v>
      </c>
      <c r="AC9" s="17">
        <v>0.113317800024343</v>
      </c>
      <c r="AD9" s="17">
        <v>9.2999607281442201E-2</v>
      </c>
      <c r="AE9" s="17"/>
      <c r="AF9" s="17">
        <v>9.68801863928095E-2</v>
      </c>
      <c r="AG9" s="17">
        <v>0</v>
      </c>
      <c r="AH9" s="17">
        <v>7.2535501960117807E-2</v>
      </c>
      <c r="AI9" s="17"/>
      <c r="AJ9" s="17">
        <v>6.5183319229689202E-2</v>
      </c>
      <c r="AK9" s="17">
        <v>7.7302967272253803E-2</v>
      </c>
      <c r="AL9" s="17">
        <v>8.7204463419996298E-2</v>
      </c>
      <c r="AM9" s="17"/>
      <c r="AN9" s="17">
        <v>6.7000850372591805E-2</v>
      </c>
      <c r="AO9" s="17">
        <v>5.7031790091271503E-2</v>
      </c>
      <c r="AP9" s="17">
        <v>0.11931592925328301</v>
      </c>
      <c r="AQ9" s="17">
        <v>7.4414751002609997E-2</v>
      </c>
      <c r="AR9" s="17"/>
      <c r="AS9" s="17">
        <v>7.4697247713349305E-2</v>
      </c>
      <c r="AT9" s="17">
        <v>5.2198981968995702E-2</v>
      </c>
    </row>
    <row r="10" spans="2:46" ht="28.7" x14ac:dyDescent="0.5">
      <c r="B10" s="18" t="s">
        <v>292</v>
      </c>
      <c r="C10" s="17">
        <v>0.35054939448147998</v>
      </c>
      <c r="D10" s="17">
        <v>0.35964727349121001</v>
      </c>
      <c r="E10" s="17">
        <v>0.34252343191416401</v>
      </c>
      <c r="F10" s="17"/>
      <c r="G10" s="17">
        <v>0.28089549746791997</v>
      </c>
      <c r="H10" s="17">
        <v>0.267953972099014</v>
      </c>
      <c r="I10" s="17">
        <v>0.35903706307324201</v>
      </c>
      <c r="J10" s="17">
        <v>0.39148703905392501</v>
      </c>
      <c r="K10" s="17">
        <v>0.27825985014833399</v>
      </c>
      <c r="L10" s="17">
        <v>0.37500418027944099</v>
      </c>
      <c r="M10" s="17">
        <v>0.55749873180528597</v>
      </c>
      <c r="N10" s="17">
        <v>0.15980019229378101</v>
      </c>
      <c r="O10" s="17">
        <v>0.31814452989118902</v>
      </c>
      <c r="P10" s="17">
        <v>0.51576106367060803</v>
      </c>
      <c r="Q10" s="17">
        <v>0.341388022024671</v>
      </c>
      <c r="R10" s="17">
        <v>0.37151439737867498</v>
      </c>
      <c r="S10" s="17"/>
      <c r="T10" s="17">
        <v>0.38996229210017402</v>
      </c>
      <c r="U10" s="17">
        <v>0.35777359232822098</v>
      </c>
      <c r="V10" s="17">
        <v>0.28142394715062302</v>
      </c>
      <c r="W10" s="17">
        <v>0.36293723352969098</v>
      </c>
      <c r="X10" s="17"/>
      <c r="Y10" s="17">
        <v>0.25942608705164399</v>
      </c>
      <c r="Z10" s="17">
        <v>0.33470956924982997</v>
      </c>
      <c r="AA10" s="17">
        <v>0.26465153446991402</v>
      </c>
      <c r="AB10" s="17">
        <v>0.36436962381938298</v>
      </c>
      <c r="AC10" s="17">
        <v>0.44193089745180603</v>
      </c>
      <c r="AD10" s="17">
        <v>0.41670335410388498</v>
      </c>
      <c r="AE10" s="17"/>
      <c r="AF10" s="17">
        <v>0.39185872694471502</v>
      </c>
      <c r="AG10" s="17">
        <v>0.61968102010059301</v>
      </c>
      <c r="AH10" s="17">
        <v>0.32469358681838001</v>
      </c>
      <c r="AI10" s="17"/>
      <c r="AJ10" s="17">
        <v>0.33874519275662401</v>
      </c>
      <c r="AK10" s="17">
        <v>0.33454359917392101</v>
      </c>
      <c r="AL10" s="17">
        <v>0.37247637450167798</v>
      </c>
      <c r="AM10" s="17"/>
      <c r="AN10" s="17">
        <v>0.36559657768700599</v>
      </c>
      <c r="AO10" s="17">
        <v>0.46441928777392499</v>
      </c>
      <c r="AP10" s="17">
        <v>0.33857820698625501</v>
      </c>
      <c r="AQ10" s="17">
        <v>0.29908464187877898</v>
      </c>
      <c r="AR10" s="17"/>
      <c r="AS10" s="17">
        <v>0.47071198286657301</v>
      </c>
      <c r="AT10" s="17">
        <v>0.26598111310816602</v>
      </c>
    </row>
    <row r="11" spans="2:46" ht="43" x14ac:dyDescent="0.5">
      <c r="B11" s="18" t="s">
        <v>293</v>
      </c>
      <c r="C11" s="17">
        <v>0.32612206365769397</v>
      </c>
      <c r="D11" s="17">
        <v>0.35594765303394998</v>
      </c>
      <c r="E11" s="17">
        <v>0.29981053944134101</v>
      </c>
      <c r="F11" s="17"/>
      <c r="G11" s="17">
        <v>0.40128866703165</v>
      </c>
      <c r="H11" s="17">
        <v>0.38955000234674098</v>
      </c>
      <c r="I11" s="17">
        <v>0.33183722027829599</v>
      </c>
      <c r="J11" s="17">
        <v>0.30524941854086102</v>
      </c>
      <c r="K11" s="17">
        <v>0.31892867500949601</v>
      </c>
      <c r="L11" s="17">
        <v>0.29171353062160699</v>
      </c>
      <c r="M11" s="17">
        <v>0.27815785135055798</v>
      </c>
      <c r="N11" s="17">
        <v>0.39370690194797497</v>
      </c>
      <c r="O11" s="17">
        <v>0.29263523623126197</v>
      </c>
      <c r="P11" s="17">
        <v>0.31114903069623201</v>
      </c>
      <c r="Q11" s="17">
        <v>0.22887048188308601</v>
      </c>
      <c r="R11" s="17">
        <v>0.312311934709049</v>
      </c>
      <c r="S11" s="17"/>
      <c r="T11" s="17">
        <v>0.39859781404529399</v>
      </c>
      <c r="U11" s="17">
        <v>0.25025321388487598</v>
      </c>
      <c r="V11" s="17">
        <v>0.33746622861110998</v>
      </c>
      <c r="W11" s="17">
        <v>0.313380427317349</v>
      </c>
      <c r="X11" s="17"/>
      <c r="Y11" s="17">
        <v>0.29839719264601</v>
      </c>
      <c r="Z11" s="17">
        <v>0.330274131240128</v>
      </c>
      <c r="AA11" s="17">
        <v>0.32448262591371702</v>
      </c>
      <c r="AB11" s="17">
        <v>0.34541249904750199</v>
      </c>
      <c r="AC11" s="17">
        <v>0.26492750238426399</v>
      </c>
      <c r="AD11" s="17">
        <v>0.36456739852676201</v>
      </c>
      <c r="AE11" s="17"/>
      <c r="AF11" s="17">
        <v>0.33211738194789198</v>
      </c>
      <c r="AG11" s="17">
        <v>0.28424349394553899</v>
      </c>
      <c r="AH11" s="17">
        <v>0.32642340138149101</v>
      </c>
      <c r="AI11" s="17"/>
      <c r="AJ11" s="17">
        <v>0.338843779228574</v>
      </c>
      <c r="AK11" s="17">
        <v>0.37166911209608899</v>
      </c>
      <c r="AL11" s="17">
        <v>0.29034720922645302</v>
      </c>
      <c r="AM11" s="17"/>
      <c r="AN11" s="17">
        <v>0.358760429283423</v>
      </c>
      <c r="AO11" s="17">
        <v>0.28240968848084402</v>
      </c>
      <c r="AP11" s="17">
        <v>0.33181951868235499</v>
      </c>
      <c r="AQ11" s="17">
        <v>0.30370315613311</v>
      </c>
      <c r="AR11" s="17"/>
      <c r="AS11" s="17">
        <v>0.31681260133607397</v>
      </c>
      <c r="AT11" s="17">
        <v>0.29004397080907401</v>
      </c>
    </row>
    <row r="12" spans="2:46" ht="28.7" x14ac:dyDescent="0.5">
      <c r="B12" s="18" t="s">
        <v>294</v>
      </c>
      <c r="C12" s="17">
        <v>0.12857271282621599</v>
      </c>
      <c r="D12" s="17">
        <v>0.112891017819227</v>
      </c>
      <c r="E12" s="17">
        <v>0.14240678305110699</v>
      </c>
      <c r="F12" s="17"/>
      <c r="G12" s="17">
        <v>0.132723689883331</v>
      </c>
      <c r="H12" s="17">
        <v>0.13346622839696501</v>
      </c>
      <c r="I12" s="17">
        <v>0.180353901739608</v>
      </c>
      <c r="J12" s="17">
        <v>7.0880698196674405E-2</v>
      </c>
      <c r="K12" s="17">
        <v>0.16653222775620199</v>
      </c>
      <c r="L12" s="17">
        <v>0.118905070085117</v>
      </c>
      <c r="M12" s="17">
        <v>9.4422330089308504E-2</v>
      </c>
      <c r="N12" s="17">
        <v>0.16348800268826399</v>
      </c>
      <c r="O12" s="17">
        <v>0.151143445205833</v>
      </c>
      <c r="P12" s="17">
        <v>2.4312274947521199E-2</v>
      </c>
      <c r="Q12" s="17">
        <v>0.233067605233406</v>
      </c>
      <c r="R12" s="17">
        <v>0.10292909737893401</v>
      </c>
      <c r="S12" s="17"/>
      <c r="T12" s="17">
        <v>9.6192331476821699E-2</v>
      </c>
      <c r="U12" s="17">
        <v>0.18772208010465399</v>
      </c>
      <c r="V12" s="17">
        <v>0.13197270670837799</v>
      </c>
      <c r="W12" s="17">
        <v>9.7932843568945799E-2</v>
      </c>
      <c r="X12" s="17"/>
      <c r="Y12" s="17">
        <v>0.22363080578740799</v>
      </c>
      <c r="Z12" s="17">
        <v>0.178946243723549</v>
      </c>
      <c r="AA12" s="17">
        <v>0.133499904741194</v>
      </c>
      <c r="AB12" s="17">
        <v>8.6125947325507504E-2</v>
      </c>
      <c r="AC12" s="17">
        <v>0.114082402523122</v>
      </c>
      <c r="AD12" s="17">
        <v>7.5616382496223003E-2</v>
      </c>
      <c r="AE12" s="17"/>
      <c r="AF12" s="17">
        <v>0.12296281929245099</v>
      </c>
      <c r="AG12" s="17">
        <v>4.8310646057897401E-2</v>
      </c>
      <c r="AH12" s="17">
        <v>0.13427340377348401</v>
      </c>
      <c r="AI12" s="17"/>
      <c r="AJ12" s="17">
        <v>0.13315849829298701</v>
      </c>
      <c r="AK12" s="17">
        <v>0.11272566143286999</v>
      </c>
      <c r="AL12" s="17">
        <v>0.129523448327448</v>
      </c>
      <c r="AM12" s="17"/>
      <c r="AN12" s="17">
        <v>0.111887075572168</v>
      </c>
      <c r="AO12" s="17">
        <v>0.119659039097907</v>
      </c>
      <c r="AP12" s="17">
        <v>9.8412352509407594E-2</v>
      </c>
      <c r="AQ12" s="17">
        <v>0.15054548062661599</v>
      </c>
      <c r="AR12" s="17"/>
      <c r="AS12" s="17">
        <v>3.4011453357494802E-2</v>
      </c>
      <c r="AT12" s="17">
        <v>0.23025588811696601</v>
      </c>
    </row>
    <row r="13" spans="2:46" ht="28.7" x14ac:dyDescent="0.5">
      <c r="B13" s="18" t="s">
        <v>295</v>
      </c>
      <c r="C13" s="17">
        <v>6.27164223302666E-2</v>
      </c>
      <c r="D13" s="17">
        <v>4.1030744142410702E-2</v>
      </c>
      <c r="E13" s="17">
        <v>8.1847083575206397E-2</v>
      </c>
      <c r="F13" s="17"/>
      <c r="G13" s="17">
        <v>8.0919224876269596E-2</v>
      </c>
      <c r="H13" s="17">
        <v>6.5758690817582399E-2</v>
      </c>
      <c r="I13" s="17">
        <v>0</v>
      </c>
      <c r="J13" s="17">
        <v>0.11661463951126801</v>
      </c>
      <c r="K13" s="17">
        <v>5.6210519985049799E-2</v>
      </c>
      <c r="L13" s="17">
        <v>5.5080262985770803E-2</v>
      </c>
      <c r="M13" s="17">
        <v>2.2987817514112999E-2</v>
      </c>
      <c r="N13" s="17">
        <v>0.11477669141697699</v>
      </c>
      <c r="O13" s="17">
        <v>6.0866179788323101E-2</v>
      </c>
      <c r="P13" s="17">
        <v>5.2053911134168802E-2</v>
      </c>
      <c r="Q13" s="17">
        <v>8.5614007360318101E-2</v>
      </c>
      <c r="R13" s="17">
        <v>5.3247034416042199E-2</v>
      </c>
      <c r="S13" s="17"/>
      <c r="T13" s="17">
        <v>5.8334652212664297E-2</v>
      </c>
      <c r="U13" s="17">
        <v>6.4043533652498597E-2</v>
      </c>
      <c r="V13" s="17">
        <v>6.0721760265513701E-2</v>
      </c>
      <c r="W13" s="17">
        <v>7.0332269927986205E-2</v>
      </c>
      <c r="X13" s="17"/>
      <c r="Y13" s="17">
        <v>5.6391684497717802E-2</v>
      </c>
      <c r="Z13" s="17">
        <v>6.7695874829161506E-2</v>
      </c>
      <c r="AA13" s="17">
        <v>7.1135984473878894E-2</v>
      </c>
      <c r="AB13" s="17">
        <v>0.12642714499424201</v>
      </c>
      <c r="AC13" s="17">
        <v>3.8629849085809603E-2</v>
      </c>
      <c r="AD13" s="17">
        <v>1.6409834549476799E-2</v>
      </c>
      <c r="AE13" s="17"/>
      <c r="AF13" s="17">
        <v>2.3913633379047099E-2</v>
      </c>
      <c r="AG13" s="17">
        <v>4.7764839895971301E-2</v>
      </c>
      <c r="AH13" s="17">
        <v>7.50904880716185E-2</v>
      </c>
      <c r="AI13" s="17"/>
      <c r="AJ13" s="17">
        <v>7.7042507763719598E-2</v>
      </c>
      <c r="AK13" s="17">
        <v>4.8432526831334199E-2</v>
      </c>
      <c r="AL13" s="17">
        <v>5.0570987355813703E-2</v>
      </c>
      <c r="AM13" s="17"/>
      <c r="AN13" s="17">
        <v>6.12768249226971E-2</v>
      </c>
      <c r="AO13" s="17">
        <v>3.8184810352364797E-2</v>
      </c>
      <c r="AP13" s="17">
        <v>7.2561527545871599E-2</v>
      </c>
      <c r="AQ13" s="17">
        <v>7.0481722213890804E-2</v>
      </c>
      <c r="AR13" s="17"/>
      <c r="AS13" s="17">
        <v>3.4036115440638399E-2</v>
      </c>
      <c r="AT13" s="17">
        <v>5.28911188235867E-2</v>
      </c>
    </row>
    <row r="14" spans="2:46" x14ac:dyDescent="0.5">
      <c r="B14" s="18" t="s">
        <v>73</v>
      </c>
      <c r="C14" s="19">
        <v>5.6791707741931097E-2</v>
      </c>
      <c r="D14" s="19">
        <v>4.7106560721789502E-2</v>
      </c>
      <c r="E14" s="19">
        <v>6.5335746122687305E-2</v>
      </c>
      <c r="F14" s="19"/>
      <c r="G14" s="19">
        <v>3.8288710079183101E-2</v>
      </c>
      <c r="H14" s="19">
        <v>3.7915172451184399E-2</v>
      </c>
      <c r="I14" s="19">
        <v>5.2044367576204599E-2</v>
      </c>
      <c r="J14" s="19">
        <v>7.1051433885686799E-2</v>
      </c>
      <c r="K14" s="19">
        <v>8.7405786841832006E-2</v>
      </c>
      <c r="L14" s="19">
        <v>0.10358534762560601</v>
      </c>
      <c r="M14" s="19">
        <v>2.4317696467433099E-2</v>
      </c>
      <c r="N14" s="19">
        <v>5.7276576351920599E-2</v>
      </c>
      <c r="O14" s="19">
        <v>4.4954861915690598E-2</v>
      </c>
      <c r="P14" s="19">
        <v>4.8016980512525502E-2</v>
      </c>
      <c r="Q14" s="19">
        <v>7.4551116160004802E-2</v>
      </c>
      <c r="R14" s="19">
        <v>5.3347139683627899E-2</v>
      </c>
      <c r="S14" s="19"/>
      <c r="T14" s="19">
        <v>2.5544119557046999E-2</v>
      </c>
      <c r="U14" s="19">
        <v>4.4106287168955503E-2</v>
      </c>
      <c r="V14" s="19">
        <v>7.7690767012474599E-2</v>
      </c>
      <c r="W14" s="19">
        <v>8.2982044854958401E-2</v>
      </c>
      <c r="X14" s="19"/>
      <c r="Y14" s="19">
        <v>8.0792932116854302E-2</v>
      </c>
      <c r="Z14" s="19">
        <v>4.9117718678370198E-2</v>
      </c>
      <c r="AA14" s="19">
        <v>0.11617739628653</v>
      </c>
      <c r="AB14" s="19">
        <v>3.9028796758842299E-2</v>
      </c>
      <c r="AC14" s="19">
        <v>2.7111548530653701E-2</v>
      </c>
      <c r="AD14" s="19">
        <v>3.3703423042210599E-2</v>
      </c>
      <c r="AE14" s="19"/>
      <c r="AF14" s="19">
        <v>3.2267252043084997E-2</v>
      </c>
      <c r="AG14" s="19">
        <v>0</v>
      </c>
      <c r="AH14" s="19">
        <v>6.6983617994908207E-2</v>
      </c>
      <c r="AI14" s="19"/>
      <c r="AJ14" s="19">
        <v>4.7026702728405298E-2</v>
      </c>
      <c r="AK14" s="19">
        <v>5.53261331935316E-2</v>
      </c>
      <c r="AL14" s="19">
        <v>6.9877517168611E-2</v>
      </c>
      <c r="AM14" s="19"/>
      <c r="AN14" s="19">
        <v>3.54782421621141E-2</v>
      </c>
      <c r="AO14" s="19">
        <v>3.8295384203687798E-2</v>
      </c>
      <c r="AP14" s="19">
        <v>3.93124650228283E-2</v>
      </c>
      <c r="AQ14" s="19">
        <v>0.101770248144994</v>
      </c>
      <c r="AR14" s="19"/>
      <c r="AS14" s="19">
        <v>6.9730599285870207E-2</v>
      </c>
      <c r="AT14" s="19">
        <v>0.108628927173211</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613</v>
      </c>
      <c r="D7" s="10">
        <v>288</v>
      </c>
      <c r="E7" s="10">
        <v>322</v>
      </c>
      <c r="F7" s="10"/>
      <c r="G7" s="10">
        <v>84</v>
      </c>
      <c r="H7" s="10">
        <v>69</v>
      </c>
      <c r="I7" s="10">
        <v>51</v>
      </c>
      <c r="J7" s="10">
        <v>57</v>
      </c>
      <c r="K7" s="10">
        <v>36</v>
      </c>
      <c r="L7" s="10">
        <v>48</v>
      </c>
      <c r="M7" s="10">
        <v>56</v>
      </c>
      <c r="N7" s="10">
        <v>25</v>
      </c>
      <c r="O7" s="10">
        <v>78</v>
      </c>
      <c r="P7" s="10">
        <v>58</v>
      </c>
      <c r="Q7" s="10">
        <v>33</v>
      </c>
      <c r="R7" s="10">
        <v>18</v>
      </c>
      <c r="S7" s="10"/>
      <c r="T7" s="10">
        <v>152</v>
      </c>
      <c r="U7" s="10">
        <v>171</v>
      </c>
      <c r="V7" s="10">
        <v>135</v>
      </c>
      <c r="W7" s="10">
        <v>153</v>
      </c>
      <c r="X7" s="10"/>
      <c r="Y7" s="10">
        <v>92</v>
      </c>
      <c r="Z7" s="10">
        <v>92</v>
      </c>
      <c r="AA7" s="10">
        <v>108</v>
      </c>
      <c r="AB7" s="10">
        <v>89</v>
      </c>
      <c r="AC7" s="10">
        <v>101</v>
      </c>
      <c r="AD7" s="10">
        <v>131</v>
      </c>
      <c r="AE7" s="10"/>
      <c r="AF7" s="10">
        <v>148</v>
      </c>
      <c r="AG7" s="10">
        <v>30</v>
      </c>
      <c r="AH7" s="10">
        <v>435</v>
      </c>
      <c r="AI7" s="10"/>
      <c r="AJ7" s="10">
        <v>262</v>
      </c>
      <c r="AK7" s="10">
        <v>123</v>
      </c>
      <c r="AL7" s="10">
        <v>228</v>
      </c>
      <c r="AM7" s="10"/>
      <c r="AN7" s="10">
        <v>288</v>
      </c>
      <c r="AO7" s="10">
        <v>55</v>
      </c>
      <c r="AP7" s="10">
        <v>111</v>
      </c>
      <c r="AQ7" s="10">
        <v>136</v>
      </c>
      <c r="AR7" s="10"/>
      <c r="AS7" s="10">
        <v>29</v>
      </c>
      <c r="AT7" s="10">
        <v>22</v>
      </c>
    </row>
    <row r="8" spans="2:46" ht="30" customHeight="1" x14ac:dyDescent="0.5">
      <c r="B8" s="11" t="s">
        <v>19</v>
      </c>
      <c r="C8" s="11">
        <v>614</v>
      </c>
      <c r="D8" s="11">
        <v>288</v>
      </c>
      <c r="E8" s="11">
        <v>322</v>
      </c>
      <c r="F8" s="11"/>
      <c r="G8" s="11">
        <v>82</v>
      </c>
      <c r="H8" s="11">
        <v>67</v>
      </c>
      <c r="I8" s="11">
        <v>50</v>
      </c>
      <c r="J8" s="11">
        <v>57</v>
      </c>
      <c r="K8" s="11">
        <v>37</v>
      </c>
      <c r="L8" s="11">
        <v>48</v>
      </c>
      <c r="M8" s="11">
        <v>55</v>
      </c>
      <c r="N8" s="11">
        <v>25</v>
      </c>
      <c r="O8" s="11">
        <v>78</v>
      </c>
      <c r="P8" s="11">
        <v>58</v>
      </c>
      <c r="Q8" s="11">
        <v>40</v>
      </c>
      <c r="R8" s="11">
        <v>17</v>
      </c>
      <c r="S8" s="11"/>
      <c r="T8" s="11">
        <v>149</v>
      </c>
      <c r="U8" s="11">
        <v>166</v>
      </c>
      <c r="V8" s="11">
        <v>138</v>
      </c>
      <c r="W8" s="11">
        <v>158</v>
      </c>
      <c r="X8" s="11"/>
      <c r="Y8" s="11">
        <v>90</v>
      </c>
      <c r="Z8" s="11">
        <v>101</v>
      </c>
      <c r="AA8" s="11">
        <v>107</v>
      </c>
      <c r="AB8" s="11">
        <v>88</v>
      </c>
      <c r="AC8" s="11">
        <v>98</v>
      </c>
      <c r="AD8" s="11">
        <v>129</v>
      </c>
      <c r="AE8" s="11"/>
      <c r="AF8" s="11">
        <v>146</v>
      </c>
      <c r="AG8" s="11">
        <v>29</v>
      </c>
      <c r="AH8" s="11">
        <v>438</v>
      </c>
      <c r="AI8" s="11"/>
      <c r="AJ8" s="11">
        <v>262</v>
      </c>
      <c r="AK8" s="11">
        <v>125</v>
      </c>
      <c r="AL8" s="11">
        <v>227</v>
      </c>
      <c r="AM8" s="11"/>
      <c r="AN8" s="11">
        <v>288</v>
      </c>
      <c r="AO8" s="11">
        <v>55</v>
      </c>
      <c r="AP8" s="11">
        <v>109</v>
      </c>
      <c r="AQ8" s="11">
        <v>138</v>
      </c>
      <c r="AR8" s="11"/>
      <c r="AS8" s="11">
        <v>29</v>
      </c>
      <c r="AT8" s="11">
        <v>22</v>
      </c>
    </row>
    <row r="9" spans="2:46" ht="28.7" x14ac:dyDescent="0.5">
      <c r="B9" s="18" t="s">
        <v>291</v>
      </c>
      <c r="C9" s="17">
        <v>0.15279711305135801</v>
      </c>
      <c r="D9" s="17">
        <v>0.17261336590888701</v>
      </c>
      <c r="E9" s="17">
        <v>0.136540852482399</v>
      </c>
      <c r="F9" s="17"/>
      <c r="G9" s="17">
        <v>2.5897578506087E-2</v>
      </c>
      <c r="H9" s="17">
        <v>0.115339379050528</v>
      </c>
      <c r="I9" s="17">
        <v>0.198583604450152</v>
      </c>
      <c r="J9" s="17">
        <v>0.28088233743006003</v>
      </c>
      <c r="K9" s="17">
        <v>0.120479420157054</v>
      </c>
      <c r="L9" s="17">
        <v>0.150025482170321</v>
      </c>
      <c r="M9" s="17">
        <v>0.147501361406849</v>
      </c>
      <c r="N9" s="17">
        <v>0.16067443540816001</v>
      </c>
      <c r="O9" s="17">
        <v>0.20704257112847399</v>
      </c>
      <c r="P9" s="17">
        <v>0.225534695800514</v>
      </c>
      <c r="Q9" s="17">
        <v>0.12567846169661301</v>
      </c>
      <c r="R9" s="17">
        <v>0</v>
      </c>
      <c r="S9" s="17"/>
      <c r="T9" s="17">
        <v>0.106938673713219</v>
      </c>
      <c r="U9" s="17">
        <v>0.121083641498338</v>
      </c>
      <c r="V9" s="17">
        <v>0.17827997196825801</v>
      </c>
      <c r="W9" s="17">
        <v>0.20864498020542899</v>
      </c>
      <c r="X9" s="17"/>
      <c r="Y9" s="17">
        <v>7.4630717407496799E-2</v>
      </c>
      <c r="Z9" s="17">
        <v>0.17323203789736399</v>
      </c>
      <c r="AA9" s="17">
        <v>8.6203137724367204E-2</v>
      </c>
      <c r="AB9" s="17">
        <v>0.112557343837001</v>
      </c>
      <c r="AC9" s="17">
        <v>0.21096017813318099</v>
      </c>
      <c r="AD9" s="17">
        <v>0.23078814329011599</v>
      </c>
      <c r="AE9" s="17"/>
      <c r="AF9" s="17">
        <v>0.245113023850527</v>
      </c>
      <c r="AG9" s="17">
        <v>0.200708557785688</v>
      </c>
      <c r="AH9" s="17">
        <v>0.118852662090863</v>
      </c>
      <c r="AI9" s="17"/>
      <c r="AJ9" s="17">
        <v>0.118613646684987</v>
      </c>
      <c r="AK9" s="17">
        <v>0.15835928262798299</v>
      </c>
      <c r="AL9" s="17">
        <v>0.18932810735032199</v>
      </c>
      <c r="AM9" s="17"/>
      <c r="AN9" s="17">
        <v>0.15908317282790299</v>
      </c>
      <c r="AO9" s="17">
        <v>0.234147610974027</v>
      </c>
      <c r="AP9" s="17">
        <v>0.11984231004949</v>
      </c>
      <c r="AQ9" s="17">
        <v>0.151902548021529</v>
      </c>
      <c r="AR9" s="17"/>
      <c r="AS9" s="17">
        <v>0.168970633267196</v>
      </c>
      <c r="AT9" s="17">
        <v>4.6798903117972898E-2</v>
      </c>
    </row>
    <row r="10" spans="2:46" ht="28.7" x14ac:dyDescent="0.5">
      <c r="B10" s="18" t="s">
        <v>292</v>
      </c>
      <c r="C10" s="17">
        <v>0.379526316025111</v>
      </c>
      <c r="D10" s="17">
        <v>0.383628288127559</v>
      </c>
      <c r="E10" s="17">
        <v>0.37950344020281102</v>
      </c>
      <c r="F10" s="17"/>
      <c r="G10" s="17">
        <v>0.226481825585271</v>
      </c>
      <c r="H10" s="17">
        <v>0.42056163870923302</v>
      </c>
      <c r="I10" s="17">
        <v>0.36193900731855499</v>
      </c>
      <c r="J10" s="17">
        <v>0.244762594796822</v>
      </c>
      <c r="K10" s="17">
        <v>0.44682274724174098</v>
      </c>
      <c r="L10" s="17">
        <v>0.370842277210858</v>
      </c>
      <c r="M10" s="17">
        <v>0.50990708658964901</v>
      </c>
      <c r="N10" s="17">
        <v>0.28078242045060497</v>
      </c>
      <c r="O10" s="17">
        <v>0.38461356170782102</v>
      </c>
      <c r="P10" s="17">
        <v>0.42794198384461202</v>
      </c>
      <c r="Q10" s="17">
        <v>0.51696271537079397</v>
      </c>
      <c r="R10" s="17">
        <v>0.54885856640661801</v>
      </c>
      <c r="S10" s="17"/>
      <c r="T10" s="17">
        <v>0.39348059003651698</v>
      </c>
      <c r="U10" s="17">
        <v>0.44240769500431198</v>
      </c>
      <c r="V10" s="17">
        <v>0.29433194768360899</v>
      </c>
      <c r="W10" s="17">
        <v>0.37964531694090098</v>
      </c>
      <c r="X10" s="17"/>
      <c r="Y10" s="17">
        <v>0.349827852249398</v>
      </c>
      <c r="Z10" s="17">
        <v>0.29383167365825702</v>
      </c>
      <c r="AA10" s="17">
        <v>0.34376699346182599</v>
      </c>
      <c r="AB10" s="17">
        <v>0.40949994659334898</v>
      </c>
      <c r="AC10" s="17">
        <v>0.40302443413564598</v>
      </c>
      <c r="AD10" s="17">
        <v>0.45928467854569799</v>
      </c>
      <c r="AE10" s="17"/>
      <c r="AF10" s="17">
        <v>0.432302572990443</v>
      </c>
      <c r="AG10" s="17">
        <v>0.46419911787571999</v>
      </c>
      <c r="AH10" s="17">
        <v>0.35627674978317497</v>
      </c>
      <c r="AI10" s="17"/>
      <c r="AJ10" s="17">
        <v>0.35762697948293998</v>
      </c>
      <c r="AK10" s="17">
        <v>0.36475681135305599</v>
      </c>
      <c r="AL10" s="17">
        <v>0.41302535858545503</v>
      </c>
      <c r="AM10" s="17"/>
      <c r="AN10" s="17">
        <v>0.39193974300001699</v>
      </c>
      <c r="AO10" s="17">
        <v>0.34386129332328402</v>
      </c>
      <c r="AP10" s="17">
        <v>0.44078607499067701</v>
      </c>
      <c r="AQ10" s="17">
        <v>0.32897926234180502</v>
      </c>
      <c r="AR10" s="17"/>
      <c r="AS10" s="17">
        <v>0.42311412069024901</v>
      </c>
      <c r="AT10" s="17">
        <v>0.40218043833411099</v>
      </c>
    </row>
    <row r="11" spans="2:46" ht="43" x14ac:dyDescent="0.5">
      <c r="B11" s="18" t="s">
        <v>293</v>
      </c>
      <c r="C11" s="17">
        <v>0.281243622562874</v>
      </c>
      <c r="D11" s="17">
        <v>0.28188857562157099</v>
      </c>
      <c r="E11" s="17">
        <v>0.27676127585825999</v>
      </c>
      <c r="F11" s="17"/>
      <c r="G11" s="17">
        <v>0.407929103448602</v>
      </c>
      <c r="H11" s="17">
        <v>0.31975636242894101</v>
      </c>
      <c r="I11" s="17">
        <v>0.37235379739794899</v>
      </c>
      <c r="J11" s="17">
        <v>0.29698603809084301</v>
      </c>
      <c r="K11" s="17">
        <v>0.240019078354552</v>
      </c>
      <c r="L11" s="17">
        <v>0.31682102558013697</v>
      </c>
      <c r="M11" s="17">
        <v>0.233885428301529</v>
      </c>
      <c r="N11" s="17">
        <v>0.245799106991032</v>
      </c>
      <c r="O11" s="17">
        <v>0.20501439784791001</v>
      </c>
      <c r="P11" s="17">
        <v>0.189228125354994</v>
      </c>
      <c r="Q11" s="17">
        <v>0.208066864562376</v>
      </c>
      <c r="R11" s="17">
        <v>0.22286959217896801</v>
      </c>
      <c r="S11" s="17"/>
      <c r="T11" s="17">
        <v>0.29030632124669298</v>
      </c>
      <c r="U11" s="17">
        <v>0.25555744379107298</v>
      </c>
      <c r="V11" s="17">
        <v>0.342997393507251</v>
      </c>
      <c r="W11" s="17">
        <v>0.243103635791282</v>
      </c>
      <c r="X11" s="17"/>
      <c r="Y11" s="17">
        <v>0.31313901775106001</v>
      </c>
      <c r="Z11" s="17">
        <v>0.33185847332656698</v>
      </c>
      <c r="AA11" s="17">
        <v>0.25856397194907099</v>
      </c>
      <c r="AB11" s="17">
        <v>0.31303618736396599</v>
      </c>
      <c r="AC11" s="17">
        <v>0.268345392147258</v>
      </c>
      <c r="AD11" s="17">
        <v>0.225832760815211</v>
      </c>
      <c r="AE11" s="17"/>
      <c r="AF11" s="17">
        <v>0.22039665760812799</v>
      </c>
      <c r="AG11" s="17">
        <v>0.26668143473084499</v>
      </c>
      <c r="AH11" s="17">
        <v>0.30247508724504402</v>
      </c>
      <c r="AI11" s="17"/>
      <c r="AJ11" s="17">
        <v>0.30140038967743299</v>
      </c>
      <c r="AK11" s="17">
        <v>0.29063249224805199</v>
      </c>
      <c r="AL11" s="17">
        <v>0.25272604388716802</v>
      </c>
      <c r="AM11" s="17"/>
      <c r="AN11" s="17">
        <v>0.27750659714613701</v>
      </c>
      <c r="AO11" s="17">
        <v>0.27431730124172099</v>
      </c>
      <c r="AP11" s="17">
        <v>0.28630463733077199</v>
      </c>
      <c r="AQ11" s="17">
        <v>0.29380327880128299</v>
      </c>
      <c r="AR11" s="17"/>
      <c r="AS11" s="17">
        <v>0.23442403882155599</v>
      </c>
      <c r="AT11" s="17">
        <v>0.45323253214366999</v>
      </c>
    </row>
    <row r="12" spans="2:46" ht="28.7" x14ac:dyDescent="0.5">
      <c r="B12" s="18" t="s">
        <v>294</v>
      </c>
      <c r="C12" s="17">
        <v>9.4884119366427197E-2</v>
      </c>
      <c r="D12" s="17">
        <v>8.6278573618934595E-2</v>
      </c>
      <c r="E12" s="17">
        <v>0.103492666018156</v>
      </c>
      <c r="F12" s="17"/>
      <c r="G12" s="17">
        <v>0.190554266218768</v>
      </c>
      <c r="H12" s="17">
        <v>4.3428808100687201E-2</v>
      </c>
      <c r="I12" s="17">
        <v>4.3120229038823399E-2</v>
      </c>
      <c r="J12" s="17">
        <v>0.105927202455792</v>
      </c>
      <c r="K12" s="17">
        <v>0.105043448666649</v>
      </c>
      <c r="L12" s="17">
        <v>8.2138768604615095E-2</v>
      </c>
      <c r="M12" s="17">
        <v>1.7785912643899102E-2</v>
      </c>
      <c r="N12" s="17">
        <v>7.9445351934004496E-2</v>
      </c>
      <c r="O12" s="17">
        <v>0.12598147676347099</v>
      </c>
      <c r="P12" s="17">
        <v>6.7841048318705202E-2</v>
      </c>
      <c r="Q12" s="17">
        <v>0.149291958370216</v>
      </c>
      <c r="R12" s="17">
        <v>5.8664625192858297E-2</v>
      </c>
      <c r="S12" s="17"/>
      <c r="T12" s="17">
        <v>0.13189049291174301</v>
      </c>
      <c r="U12" s="17">
        <v>6.5979543786204103E-2</v>
      </c>
      <c r="V12" s="17">
        <v>0.119800894938304</v>
      </c>
      <c r="W12" s="17">
        <v>6.9716696808285294E-2</v>
      </c>
      <c r="X12" s="17"/>
      <c r="Y12" s="17">
        <v>0.124640922956439</v>
      </c>
      <c r="Z12" s="17">
        <v>8.6352240961446697E-2</v>
      </c>
      <c r="AA12" s="17">
        <v>0.14727852078245299</v>
      </c>
      <c r="AB12" s="17">
        <v>9.9435615428695806E-2</v>
      </c>
      <c r="AC12" s="17">
        <v>9.7400775913045398E-2</v>
      </c>
      <c r="AD12" s="17">
        <v>3.19050089094641E-2</v>
      </c>
      <c r="AE12" s="17"/>
      <c r="AF12" s="17">
        <v>6.97369363596511E-2</v>
      </c>
      <c r="AG12" s="17">
        <v>0</v>
      </c>
      <c r="AH12" s="17">
        <v>0.10962192627456301</v>
      </c>
      <c r="AI12" s="17"/>
      <c r="AJ12" s="17">
        <v>0.12179965048233</v>
      </c>
      <c r="AK12" s="17">
        <v>9.81286515846157E-2</v>
      </c>
      <c r="AL12" s="17">
        <v>6.1921641356101197E-2</v>
      </c>
      <c r="AM12" s="17"/>
      <c r="AN12" s="17">
        <v>9.3552161651872606E-2</v>
      </c>
      <c r="AO12" s="17">
        <v>7.6045111492709594E-2</v>
      </c>
      <c r="AP12" s="17">
        <v>0.10933544903692299</v>
      </c>
      <c r="AQ12" s="17">
        <v>9.6147901968020394E-2</v>
      </c>
      <c r="AR12" s="17"/>
      <c r="AS12" s="17">
        <v>2.9498311411985799E-2</v>
      </c>
      <c r="AT12" s="17">
        <v>5.3396710414491302E-2</v>
      </c>
    </row>
    <row r="13" spans="2:46" ht="28.7" x14ac:dyDescent="0.5">
      <c r="B13" s="18" t="s">
        <v>295</v>
      </c>
      <c r="C13" s="17">
        <v>3.846488057631E-2</v>
      </c>
      <c r="D13" s="17">
        <v>3.8331797329192799E-2</v>
      </c>
      <c r="E13" s="17">
        <v>3.8953437649611899E-2</v>
      </c>
      <c r="F13" s="17"/>
      <c r="G13" s="17">
        <v>8.1249985741963501E-2</v>
      </c>
      <c r="H13" s="17">
        <v>2.87360675621662E-2</v>
      </c>
      <c r="I13" s="17">
        <v>0</v>
      </c>
      <c r="J13" s="17">
        <v>3.54464089858142E-2</v>
      </c>
      <c r="K13" s="17">
        <v>5.9664444972826997E-2</v>
      </c>
      <c r="L13" s="17">
        <v>1.8670715091946601E-2</v>
      </c>
      <c r="M13" s="17">
        <v>3.5826311283194301E-2</v>
      </c>
      <c r="N13" s="17">
        <v>3.7743890412436303E-2</v>
      </c>
      <c r="O13" s="17">
        <v>3.7887606401476502E-2</v>
      </c>
      <c r="P13" s="17">
        <v>5.4570785128984001E-2</v>
      </c>
      <c r="Q13" s="17">
        <v>0</v>
      </c>
      <c r="R13" s="17">
        <v>5.1632067118912398E-2</v>
      </c>
      <c r="S13" s="17"/>
      <c r="T13" s="17">
        <v>5.1785458884805999E-2</v>
      </c>
      <c r="U13" s="17">
        <v>4.6264735489439497E-2</v>
      </c>
      <c r="V13" s="17">
        <v>1.4214171635069099E-2</v>
      </c>
      <c r="W13" s="17">
        <v>3.3311232691312101E-2</v>
      </c>
      <c r="X13" s="17"/>
      <c r="Y13" s="17">
        <v>4.2455455378307902E-2</v>
      </c>
      <c r="Z13" s="17">
        <v>6.3131055153624799E-2</v>
      </c>
      <c r="AA13" s="17">
        <v>7.1001461635659999E-2</v>
      </c>
      <c r="AB13" s="17">
        <v>3.2062937549078199E-2</v>
      </c>
      <c r="AC13" s="17">
        <v>9.7441538815346805E-3</v>
      </c>
      <c r="AD13" s="17">
        <v>1.5260657233628201E-2</v>
      </c>
      <c r="AE13" s="17"/>
      <c r="AF13" s="17">
        <v>6.6979288107466397E-3</v>
      </c>
      <c r="AG13" s="17">
        <v>3.3499561950532497E-2</v>
      </c>
      <c r="AH13" s="17">
        <v>4.9372422239789798E-2</v>
      </c>
      <c r="AI13" s="17"/>
      <c r="AJ13" s="17">
        <v>6.7434314623274094E-2</v>
      </c>
      <c r="AK13" s="17">
        <v>3.1926198424799497E-2</v>
      </c>
      <c r="AL13" s="17">
        <v>8.5109573683227798E-3</v>
      </c>
      <c r="AM13" s="17"/>
      <c r="AN13" s="17">
        <v>4.4524331912143597E-2</v>
      </c>
      <c r="AO13" s="17">
        <v>1.83443134817226E-2</v>
      </c>
      <c r="AP13" s="17">
        <v>4.3731528592138899E-2</v>
      </c>
      <c r="AQ13" s="17">
        <v>2.1278874000819702E-2</v>
      </c>
      <c r="AR13" s="17"/>
      <c r="AS13" s="17">
        <v>7.5784832244606803E-2</v>
      </c>
      <c r="AT13" s="17">
        <v>0</v>
      </c>
    </row>
    <row r="14" spans="2:46" x14ac:dyDescent="0.5">
      <c r="B14" s="18" t="s">
        <v>73</v>
      </c>
      <c r="C14" s="19">
        <v>5.3083948417919802E-2</v>
      </c>
      <c r="D14" s="19">
        <v>3.7259399393856099E-2</v>
      </c>
      <c r="E14" s="19">
        <v>6.4748327788761703E-2</v>
      </c>
      <c r="F14" s="19"/>
      <c r="G14" s="19">
        <v>6.7887240499309096E-2</v>
      </c>
      <c r="H14" s="19">
        <v>7.2177744148444106E-2</v>
      </c>
      <c r="I14" s="19">
        <v>2.40033617945207E-2</v>
      </c>
      <c r="J14" s="19">
        <v>3.5995418240668701E-2</v>
      </c>
      <c r="K14" s="19">
        <v>2.79708606071765E-2</v>
      </c>
      <c r="L14" s="19">
        <v>6.1501731342121099E-2</v>
      </c>
      <c r="M14" s="19">
        <v>5.5093899774878899E-2</v>
      </c>
      <c r="N14" s="19">
        <v>0.19555479480376201</v>
      </c>
      <c r="O14" s="19">
        <v>3.9460386150847702E-2</v>
      </c>
      <c r="P14" s="19">
        <v>3.4883361552191197E-2</v>
      </c>
      <c r="Q14" s="19">
        <v>0</v>
      </c>
      <c r="R14" s="19">
        <v>0.11797514910264401</v>
      </c>
      <c r="S14" s="19"/>
      <c r="T14" s="19">
        <v>2.5598463207022502E-2</v>
      </c>
      <c r="U14" s="19">
        <v>6.8706940430633801E-2</v>
      </c>
      <c r="V14" s="19">
        <v>5.0375620267508602E-2</v>
      </c>
      <c r="W14" s="19">
        <v>6.5578137562789907E-2</v>
      </c>
      <c r="X14" s="19"/>
      <c r="Y14" s="19">
        <v>9.5306034257297806E-2</v>
      </c>
      <c r="Z14" s="19">
        <v>5.1594519002739599E-2</v>
      </c>
      <c r="AA14" s="19">
        <v>9.3185914446623705E-2</v>
      </c>
      <c r="AB14" s="19">
        <v>3.34079692279107E-2</v>
      </c>
      <c r="AC14" s="19">
        <v>1.05250657893349E-2</v>
      </c>
      <c r="AD14" s="19">
        <v>3.6928751205882598E-2</v>
      </c>
      <c r="AE14" s="19"/>
      <c r="AF14" s="19">
        <v>2.5752880380504502E-2</v>
      </c>
      <c r="AG14" s="19">
        <v>3.4911327657213699E-2</v>
      </c>
      <c r="AH14" s="19">
        <v>6.3401152366564503E-2</v>
      </c>
      <c r="AI14" s="19"/>
      <c r="AJ14" s="19">
        <v>3.3125019049036301E-2</v>
      </c>
      <c r="AK14" s="19">
        <v>5.6196563761494699E-2</v>
      </c>
      <c r="AL14" s="19">
        <v>7.4487891452631697E-2</v>
      </c>
      <c r="AM14" s="19"/>
      <c r="AN14" s="19">
        <v>3.3393993461927098E-2</v>
      </c>
      <c r="AO14" s="19">
        <v>5.3284369486535497E-2</v>
      </c>
      <c r="AP14" s="19">
        <v>0</v>
      </c>
      <c r="AQ14" s="19">
        <v>0.107888134866544</v>
      </c>
      <c r="AR14" s="19"/>
      <c r="AS14" s="19">
        <v>6.8208063564407201E-2</v>
      </c>
      <c r="AT14" s="19">
        <v>4.43914159897544E-2</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619</v>
      </c>
      <c r="D7" s="10">
        <v>329</v>
      </c>
      <c r="E7" s="10">
        <v>287</v>
      </c>
      <c r="F7" s="10"/>
      <c r="G7" s="10">
        <v>93</v>
      </c>
      <c r="H7" s="10">
        <v>81</v>
      </c>
      <c r="I7" s="10">
        <v>45</v>
      </c>
      <c r="J7" s="10">
        <v>64</v>
      </c>
      <c r="K7" s="10">
        <v>43</v>
      </c>
      <c r="L7" s="10">
        <v>57</v>
      </c>
      <c r="M7" s="10">
        <v>40</v>
      </c>
      <c r="N7" s="10">
        <v>21</v>
      </c>
      <c r="O7" s="10">
        <v>64</v>
      </c>
      <c r="P7" s="10">
        <v>63</v>
      </c>
      <c r="Q7" s="10">
        <v>27</v>
      </c>
      <c r="R7" s="10">
        <v>21</v>
      </c>
      <c r="S7" s="10"/>
      <c r="T7" s="10">
        <v>161</v>
      </c>
      <c r="U7" s="10">
        <v>164</v>
      </c>
      <c r="V7" s="10">
        <v>139</v>
      </c>
      <c r="W7" s="10">
        <v>152</v>
      </c>
      <c r="X7" s="10"/>
      <c r="Y7" s="10">
        <v>77</v>
      </c>
      <c r="Z7" s="10">
        <v>112</v>
      </c>
      <c r="AA7" s="10">
        <v>110</v>
      </c>
      <c r="AB7" s="10">
        <v>118</v>
      </c>
      <c r="AC7" s="10">
        <v>71</v>
      </c>
      <c r="AD7" s="10">
        <v>131</v>
      </c>
      <c r="AE7" s="10"/>
      <c r="AF7" s="10">
        <v>127</v>
      </c>
      <c r="AG7" s="10">
        <v>23</v>
      </c>
      <c r="AH7" s="10">
        <v>469</v>
      </c>
      <c r="AI7" s="10"/>
      <c r="AJ7" s="10">
        <v>307</v>
      </c>
      <c r="AK7" s="10">
        <v>93</v>
      </c>
      <c r="AL7" s="10">
        <v>219</v>
      </c>
      <c r="AM7" s="10"/>
      <c r="AN7" s="10">
        <v>296</v>
      </c>
      <c r="AO7" s="10">
        <v>56</v>
      </c>
      <c r="AP7" s="10">
        <v>106</v>
      </c>
      <c r="AQ7" s="10">
        <v>131</v>
      </c>
      <c r="AR7" s="10"/>
      <c r="AS7" s="10">
        <v>24</v>
      </c>
      <c r="AT7" s="10">
        <v>26</v>
      </c>
    </row>
    <row r="8" spans="2:46" ht="30" customHeight="1" x14ac:dyDescent="0.5">
      <c r="B8" s="11" t="s">
        <v>19</v>
      </c>
      <c r="C8" s="11">
        <v>623</v>
      </c>
      <c r="D8" s="11">
        <v>332</v>
      </c>
      <c r="E8" s="11">
        <v>287</v>
      </c>
      <c r="F8" s="11"/>
      <c r="G8" s="11">
        <v>91</v>
      </c>
      <c r="H8" s="11">
        <v>79</v>
      </c>
      <c r="I8" s="11">
        <v>44</v>
      </c>
      <c r="J8" s="11">
        <v>65</v>
      </c>
      <c r="K8" s="11">
        <v>45</v>
      </c>
      <c r="L8" s="11">
        <v>58</v>
      </c>
      <c r="M8" s="11">
        <v>39</v>
      </c>
      <c r="N8" s="11">
        <v>21</v>
      </c>
      <c r="O8" s="11">
        <v>64</v>
      </c>
      <c r="P8" s="11">
        <v>63</v>
      </c>
      <c r="Q8" s="11">
        <v>33</v>
      </c>
      <c r="R8" s="11">
        <v>20</v>
      </c>
      <c r="S8" s="11"/>
      <c r="T8" s="11">
        <v>158</v>
      </c>
      <c r="U8" s="11">
        <v>159</v>
      </c>
      <c r="V8" s="11">
        <v>143</v>
      </c>
      <c r="W8" s="11">
        <v>159</v>
      </c>
      <c r="X8" s="11"/>
      <c r="Y8" s="11">
        <v>75</v>
      </c>
      <c r="Z8" s="11">
        <v>125</v>
      </c>
      <c r="AA8" s="11">
        <v>109</v>
      </c>
      <c r="AB8" s="11">
        <v>116</v>
      </c>
      <c r="AC8" s="11">
        <v>69</v>
      </c>
      <c r="AD8" s="11">
        <v>129</v>
      </c>
      <c r="AE8" s="11"/>
      <c r="AF8" s="11">
        <v>124</v>
      </c>
      <c r="AG8" s="11">
        <v>23</v>
      </c>
      <c r="AH8" s="11">
        <v>475</v>
      </c>
      <c r="AI8" s="11"/>
      <c r="AJ8" s="11">
        <v>310</v>
      </c>
      <c r="AK8" s="11">
        <v>95</v>
      </c>
      <c r="AL8" s="11">
        <v>218</v>
      </c>
      <c r="AM8" s="11"/>
      <c r="AN8" s="11">
        <v>297</v>
      </c>
      <c r="AO8" s="11">
        <v>57</v>
      </c>
      <c r="AP8" s="11">
        <v>106</v>
      </c>
      <c r="AQ8" s="11">
        <v>133</v>
      </c>
      <c r="AR8" s="11"/>
      <c r="AS8" s="11">
        <v>25</v>
      </c>
      <c r="AT8" s="11">
        <v>26</v>
      </c>
    </row>
    <row r="9" spans="2:46" ht="28.7" x14ac:dyDescent="0.5">
      <c r="B9" s="18" t="s">
        <v>291</v>
      </c>
      <c r="C9" s="17">
        <v>0.221318426106375</v>
      </c>
      <c r="D9" s="17">
        <v>0.23520630952869501</v>
      </c>
      <c r="E9" s="17">
        <v>0.20755506876027599</v>
      </c>
      <c r="F9" s="17"/>
      <c r="G9" s="17">
        <v>0.19902869102568299</v>
      </c>
      <c r="H9" s="17">
        <v>0.21195638267379599</v>
      </c>
      <c r="I9" s="17">
        <v>0.17986988257095499</v>
      </c>
      <c r="J9" s="17">
        <v>0.25046573277184497</v>
      </c>
      <c r="K9" s="17">
        <v>0.35789516591670401</v>
      </c>
      <c r="L9" s="17">
        <v>0.157578465709617</v>
      </c>
      <c r="M9" s="17">
        <v>0.21970464383018001</v>
      </c>
      <c r="N9" s="17">
        <v>0.233806809927708</v>
      </c>
      <c r="O9" s="17">
        <v>0.28079442851924102</v>
      </c>
      <c r="P9" s="17">
        <v>0.219936909437074</v>
      </c>
      <c r="Q9" s="17">
        <v>0.21918774695826701</v>
      </c>
      <c r="R9" s="17">
        <v>4.6658974537558802E-2</v>
      </c>
      <c r="S9" s="17"/>
      <c r="T9" s="17">
        <v>0.13164909540578901</v>
      </c>
      <c r="U9" s="17">
        <v>0.23540410865315001</v>
      </c>
      <c r="V9" s="17">
        <v>0.22487273967447</v>
      </c>
      <c r="W9" s="17">
        <v>0.28410492496880901</v>
      </c>
      <c r="X9" s="17"/>
      <c r="Y9" s="17">
        <v>0.127229539787373</v>
      </c>
      <c r="Z9" s="17">
        <v>0.20960848175553001</v>
      </c>
      <c r="AA9" s="17">
        <v>0.15527503239450399</v>
      </c>
      <c r="AB9" s="17">
        <v>0.19704042988144899</v>
      </c>
      <c r="AC9" s="17">
        <v>0.35556086162655998</v>
      </c>
      <c r="AD9" s="17">
        <v>0.293631974401389</v>
      </c>
      <c r="AE9" s="17"/>
      <c r="AF9" s="17">
        <v>0.30398280215546603</v>
      </c>
      <c r="AG9" s="17">
        <v>0.49309981535928599</v>
      </c>
      <c r="AH9" s="17">
        <v>0.186659317080691</v>
      </c>
      <c r="AI9" s="17"/>
      <c r="AJ9" s="17">
        <v>0.174268749121398</v>
      </c>
      <c r="AK9" s="17">
        <v>0.18545857273869201</v>
      </c>
      <c r="AL9" s="17">
        <v>0.30375927532959601</v>
      </c>
      <c r="AM9" s="17"/>
      <c r="AN9" s="17">
        <v>0.198284086342572</v>
      </c>
      <c r="AO9" s="17">
        <v>0.33483437648574399</v>
      </c>
      <c r="AP9" s="17">
        <v>0.219657549314724</v>
      </c>
      <c r="AQ9" s="17">
        <v>0.24279319473869501</v>
      </c>
      <c r="AR9" s="17"/>
      <c r="AS9" s="17">
        <v>0.213682019959202</v>
      </c>
      <c r="AT9" s="17">
        <v>0.26201060620997602</v>
      </c>
    </row>
    <row r="10" spans="2:46" ht="28.7" x14ac:dyDescent="0.5">
      <c r="B10" s="18" t="s">
        <v>292</v>
      </c>
      <c r="C10" s="17">
        <v>0.43034029941646101</v>
      </c>
      <c r="D10" s="17">
        <v>0.43549654477569499</v>
      </c>
      <c r="E10" s="17">
        <v>0.42198419249383101</v>
      </c>
      <c r="F10" s="17"/>
      <c r="G10" s="17">
        <v>0.352401659920132</v>
      </c>
      <c r="H10" s="17">
        <v>0.48011253489500499</v>
      </c>
      <c r="I10" s="17">
        <v>0.396852427972607</v>
      </c>
      <c r="J10" s="17">
        <v>0.45060208676734798</v>
      </c>
      <c r="K10" s="17">
        <v>0.29259956251175301</v>
      </c>
      <c r="L10" s="17">
        <v>0.43789420905478499</v>
      </c>
      <c r="M10" s="17">
        <v>0.45061650797240399</v>
      </c>
      <c r="N10" s="17">
        <v>0.48373764171420802</v>
      </c>
      <c r="O10" s="17">
        <v>0.44923110925851301</v>
      </c>
      <c r="P10" s="17">
        <v>0.47970647633713698</v>
      </c>
      <c r="Q10" s="17">
        <v>0.40467333403095102</v>
      </c>
      <c r="R10" s="17">
        <v>0.61429427920823099</v>
      </c>
      <c r="S10" s="17"/>
      <c r="T10" s="17">
        <v>0.51738564690867195</v>
      </c>
      <c r="U10" s="17">
        <v>0.48438427839026199</v>
      </c>
      <c r="V10" s="17">
        <v>0.37366623359124201</v>
      </c>
      <c r="W10" s="17">
        <v>0.34915858106151598</v>
      </c>
      <c r="X10" s="17"/>
      <c r="Y10" s="17">
        <v>0.30911846127575698</v>
      </c>
      <c r="Z10" s="17">
        <v>0.40414743266680297</v>
      </c>
      <c r="AA10" s="17">
        <v>0.39135887588893298</v>
      </c>
      <c r="AB10" s="17">
        <v>0.46742341150567701</v>
      </c>
      <c r="AC10" s="17">
        <v>0.50457234888006897</v>
      </c>
      <c r="AD10" s="17">
        <v>0.48643402900683602</v>
      </c>
      <c r="AE10" s="17"/>
      <c r="AF10" s="17">
        <v>0.46810209334020902</v>
      </c>
      <c r="AG10" s="17">
        <v>0.25392388626664297</v>
      </c>
      <c r="AH10" s="17">
        <v>0.42891148473559099</v>
      </c>
      <c r="AI10" s="17"/>
      <c r="AJ10" s="17">
        <v>0.43242434761134901</v>
      </c>
      <c r="AK10" s="17">
        <v>0.45624441516389103</v>
      </c>
      <c r="AL10" s="17">
        <v>0.416129919708768</v>
      </c>
      <c r="AM10" s="17"/>
      <c r="AN10" s="17">
        <v>0.43087038698199598</v>
      </c>
      <c r="AO10" s="17">
        <v>0.44510299172927398</v>
      </c>
      <c r="AP10" s="17">
        <v>0.50874988916471298</v>
      </c>
      <c r="AQ10" s="17">
        <v>0.39356112213917999</v>
      </c>
      <c r="AR10" s="17"/>
      <c r="AS10" s="17">
        <v>0.58807666032921502</v>
      </c>
      <c r="AT10" s="17">
        <v>0.58740688147528797</v>
      </c>
    </row>
    <row r="11" spans="2:46" ht="43" x14ac:dyDescent="0.5">
      <c r="B11" s="18" t="s">
        <v>293</v>
      </c>
      <c r="C11" s="17">
        <v>0.19020085740930701</v>
      </c>
      <c r="D11" s="17">
        <v>0.19657159585578801</v>
      </c>
      <c r="E11" s="17">
        <v>0.184809918042283</v>
      </c>
      <c r="F11" s="17"/>
      <c r="G11" s="17">
        <v>0.21856079256629601</v>
      </c>
      <c r="H11" s="17">
        <v>0.21188519798946201</v>
      </c>
      <c r="I11" s="17">
        <v>0.153242874901834</v>
      </c>
      <c r="J11" s="17">
        <v>0.15787800771391</v>
      </c>
      <c r="K11" s="17">
        <v>0.119036512426806</v>
      </c>
      <c r="L11" s="17">
        <v>0.28193976648419999</v>
      </c>
      <c r="M11" s="17">
        <v>0.179786407240975</v>
      </c>
      <c r="N11" s="17">
        <v>4.47117863560616E-2</v>
      </c>
      <c r="O11" s="17">
        <v>0.18729949096944801</v>
      </c>
      <c r="P11" s="17">
        <v>0.236120478098687</v>
      </c>
      <c r="Q11" s="17">
        <v>0.185658783931409</v>
      </c>
      <c r="R11" s="17">
        <v>9.7454057666420402E-2</v>
      </c>
      <c r="S11" s="17"/>
      <c r="T11" s="17">
        <v>0.21479372781473899</v>
      </c>
      <c r="U11" s="17">
        <v>0.164139492248115</v>
      </c>
      <c r="V11" s="17">
        <v>0.23490383090259601</v>
      </c>
      <c r="W11" s="17">
        <v>0.15528947535743701</v>
      </c>
      <c r="X11" s="17"/>
      <c r="Y11" s="17">
        <v>0.35282872131347798</v>
      </c>
      <c r="Z11" s="17">
        <v>0.18214580927517199</v>
      </c>
      <c r="AA11" s="17">
        <v>0.22688076623024001</v>
      </c>
      <c r="AB11" s="17">
        <v>0.18297458442238701</v>
      </c>
      <c r="AC11" s="17">
        <v>6.7767791847481704E-2</v>
      </c>
      <c r="AD11" s="17">
        <v>0.144191868973152</v>
      </c>
      <c r="AE11" s="17"/>
      <c r="AF11" s="17">
        <v>0.15077810031019301</v>
      </c>
      <c r="AG11" s="17">
        <v>0.16623312915677199</v>
      </c>
      <c r="AH11" s="17">
        <v>0.201667134061534</v>
      </c>
      <c r="AI11" s="17"/>
      <c r="AJ11" s="17">
        <v>0.217138372860015</v>
      </c>
      <c r="AK11" s="17">
        <v>0.19177694509220999</v>
      </c>
      <c r="AL11" s="17">
        <v>0.15123154945068701</v>
      </c>
      <c r="AM11" s="17"/>
      <c r="AN11" s="17">
        <v>0.19857339345119801</v>
      </c>
      <c r="AO11" s="17">
        <v>0.185933204588838</v>
      </c>
      <c r="AP11" s="17">
        <v>0.18429712459195999</v>
      </c>
      <c r="AQ11" s="17">
        <v>0.18388244590209801</v>
      </c>
      <c r="AR11" s="17"/>
      <c r="AS11" s="17">
        <v>0.117787570756134</v>
      </c>
      <c r="AT11" s="17">
        <v>0.111679778430701</v>
      </c>
    </row>
    <row r="12" spans="2:46" ht="28.7" x14ac:dyDescent="0.5">
      <c r="B12" s="18" t="s">
        <v>294</v>
      </c>
      <c r="C12" s="17">
        <v>7.1800287042588104E-2</v>
      </c>
      <c r="D12" s="17">
        <v>7.0357259667612401E-2</v>
      </c>
      <c r="E12" s="17">
        <v>7.0680541403859501E-2</v>
      </c>
      <c r="F12" s="17"/>
      <c r="G12" s="17">
        <v>0.13103301040461601</v>
      </c>
      <c r="H12" s="17">
        <v>3.5421828451294698E-2</v>
      </c>
      <c r="I12" s="17">
        <v>0.10933388901960001</v>
      </c>
      <c r="J12" s="17">
        <v>3.1037566993709801E-2</v>
      </c>
      <c r="K12" s="17">
        <v>9.0583326204152506E-2</v>
      </c>
      <c r="L12" s="17">
        <v>6.9994034729107896E-2</v>
      </c>
      <c r="M12" s="17">
        <v>7.3823685534571304E-2</v>
      </c>
      <c r="N12" s="17">
        <v>9.3080592862393993E-2</v>
      </c>
      <c r="O12" s="17">
        <v>5.0841779472910603E-2</v>
      </c>
      <c r="P12" s="17">
        <v>3.2096607483738E-2</v>
      </c>
      <c r="Q12" s="17">
        <v>0.11701367520144999</v>
      </c>
      <c r="R12" s="17">
        <v>4.8227174541622599E-2</v>
      </c>
      <c r="S12" s="17"/>
      <c r="T12" s="17">
        <v>4.8247996717263701E-2</v>
      </c>
      <c r="U12" s="17">
        <v>5.4635929227010903E-2</v>
      </c>
      <c r="V12" s="17">
        <v>0.10058228930483799</v>
      </c>
      <c r="W12" s="17">
        <v>8.7805207002564598E-2</v>
      </c>
      <c r="X12" s="17"/>
      <c r="Y12" s="17">
        <v>0.11667227029003301</v>
      </c>
      <c r="Z12" s="17">
        <v>8.9999666070932405E-2</v>
      </c>
      <c r="AA12" s="17">
        <v>9.9734582928216603E-2</v>
      </c>
      <c r="AB12" s="17">
        <v>6.7540800316477898E-2</v>
      </c>
      <c r="AC12" s="17">
        <v>0</v>
      </c>
      <c r="AD12" s="17">
        <v>4.65050236363245E-2</v>
      </c>
      <c r="AE12" s="17"/>
      <c r="AF12" s="17">
        <v>2.2768495744970599E-2</v>
      </c>
      <c r="AG12" s="17">
        <v>8.6743169217299798E-2</v>
      </c>
      <c r="AH12" s="17">
        <v>8.3916770709341407E-2</v>
      </c>
      <c r="AI12" s="17"/>
      <c r="AJ12" s="17">
        <v>9.8121406445253898E-2</v>
      </c>
      <c r="AK12" s="17">
        <v>5.7209843610381901E-2</v>
      </c>
      <c r="AL12" s="17">
        <v>4.0727076616155503E-2</v>
      </c>
      <c r="AM12" s="17"/>
      <c r="AN12" s="17">
        <v>8.1784167994448695E-2</v>
      </c>
      <c r="AO12" s="17">
        <v>3.4129427196144597E-2</v>
      </c>
      <c r="AP12" s="17">
        <v>4.7287782310262698E-2</v>
      </c>
      <c r="AQ12" s="17">
        <v>8.6566567413719805E-2</v>
      </c>
      <c r="AR12" s="17"/>
      <c r="AS12" s="17">
        <v>4.0000360144289697E-2</v>
      </c>
      <c r="AT12" s="17">
        <v>0</v>
      </c>
    </row>
    <row r="13" spans="2:46" ht="28.7" x14ac:dyDescent="0.5">
      <c r="B13" s="18" t="s">
        <v>295</v>
      </c>
      <c r="C13" s="17">
        <v>2.9980979594671098E-2</v>
      </c>
      <c r="D13" s="17">
        <v>2.30238558349612E-2</v>
      </c>
      <c r="E13" s="17">
        <v>3.8341267869597302E-2</v>
      </c>
      <c r="F13" s="17"/>
      <c r="G13" s="17">
        <v>3.4132709528121502E-2</v>
      </c>
      <c r="H13" s="17">
        <v>1.2419814897285501E-2</v>
      </c>
      <c r="I13" s="17">
        <v>4.51443353066215E-2</v>
      </c>
      <c r="J13" s="17">
        <v>3.2281309209380098E-2</v>
      </c>
      <c r="K13" s="17">
        <v>7.1139750945815705E-2</v>
      </c>
      <c r="L13" s="17">
        <v>1.8246219996393798E-2</v>
      </c>
      <c r="M13" s="17">
        <v>2.5345259950056799E-2</v>
      </c>
      <c r="N13" s="17">
        <v>4.8627153624743999E-2</v>
      </c>
      <c r="O13" s="17">
        <v>3.1833191779887797E-2</v>
      </c>
      <c r="P13" s="17">
        <v>1.5921891902486201E-2</v>
      </c>
      <c r="Q13" s="17">
        <v>3.5907859227776902E-2</v>
      </c>
      <c r="R13" s="17">
        <v>0</v>
      </c>
      <c r="S13" s="17"/>
      <c r="T13" s="17">
        <v>5.1772264968099002E-2</v>
      </c>
      <c r="U13" s="17">
        <v>0</v>
      </c>
      <c r="V13" s="17">
        <v>3.6698835474743299E-2</v>
      </c>
      <c r="W13" s="17">
        <v>2.6834371370749999E-2</v>
      </c>
      <c r="X13" s="17"/>
      <c r="Y13" s="17">
        <v>4.24386824552112E-2</v>
      </c>
      <c r="Z13" s="17">
        <v>5.2644154721153497E-2</v>
      </c>
      <c r="AA13" s="17">
        <v>5.4199874562144999E-2</v>
      </c>
      <c r="AB13" s="17">
        <v>1.7323119429065201E-2</v>
      </c>
      <c r="AC13" s="17">
        <v>1.4082276149776E-2</v>
      </c>
      <c r="AD13" s="17">
        <v>0</v>
      </c>
      <c r="AE13" s="17"/>
      <c r="AF13" s="17">
        <v>8.0265677407355702E-3</v>
      </c>
      <c r="AG13" s="17">
        <v>0</v>
      </c>
      <c r="AH13" s="17">
        <v>3.7163616310402901E-2</v>
      </c>
      <c r="AI13" s="17"/>
      <c r="AJ13" s="17">
        <v>3.6676466003810401E-2</v>
      </c>
      <c r="AK13" s="17">
        <v>4.3071058211889002E-2</v>
      </c>
      <c r="AL13" s="17">
        <v>1.4780878595740701E-2</v>
      </c>
      <c r="AM13" s="17"/>
      <c r="AN13" s="17">
        <v>3.4403258812556403E-2</v>
      </c>
      <c r="AO13" s="17">
        <v>0</v>
      </c>
      <c r="AP13" s="17">
        <v>2.1339414221109299E-2</v>
      </c>
      <c r="AQ13" s="17">
        <v>3.1607916038924003E-2</v>
      </c>
      <c r="AR13" s="17"/>
      <c r="AS13" s="17">
        <v>0</v>
      </c>
      <c r="AT13" s="17">
        <v>0</v>
      </c>
    </row>
    <row r="14" spans="2:46" x14ac:dyDescent="0.5">
      <c r="B14" s="18" t="s">
        <v>73</v>
      </c>
      <c r="C14" s="19">
        <v>5.6359150430597603E-2</v>
      </c>
      <c r="D14" s="19">
        <v>3.93444343372477E-2</v>
      </c>
      <c r="E14" s="19">
        <v>7.6629011430153202E-2</v>
      </c>
      <c r="F14" s="19"/>
      <c r="G14" s="19">
        <v>6.4843136555151504E-2</v>
      </c>
      <c r="H14" s="19">
        <v>4.8204241093157199E-2</v>
      </c>
      <c r="I14" s="19">
        <v>0.11555659022838299</v>
      </c>
      <c r="J14" s="19">
        <v>7.77352965438073E-2</v>
      </c>
      <c r="K14" s="19">
        <v>6.87456819947692E-2</v>
      </c>
      <c r="L14" s="19">
        <v>3.4347304025896197E-2</v>
      </c>
      <c r="M14" s="19">
        <v>5.0723495471812298E-2</v>
      </c>
      <c r="N14" s="19">
        <v>9.6036015514884707E-2</v>
      </c>
      <c r="O14" s="19">
        <v>0</v>
      </c>
      <c r="P14" s="19">
        <v>1.6217636740877499E-2</v>
      </c>
      <c r="Q14" s="19">
        <v>3.75586006501459E-2</v>
      </c>
      <c r="R14" s="19">
        <v>0.193365514046167</v>
      </c>
      <c r="S14" s="19"/>
      <c r="T14" s="19">
        <v>3.6151268185437999E-2</v>
      </c>
      <c r="U14" s="19">
        <v>6.1436191481462503E-2</v>
      </c>
      <c r="V14" s="19">
        <v>2.9276071052110799E-2</v>
      </c>
      <c r="W14" s="19">
        <v>9.6807440238923306E-2</v>
      </c>
      <c r="X14" s="19"/>
      <c r="Y14" s="19">
        <v>5.1712324878147899E-2</v>
      </c>
      <c r="Z14" s="19">
        <v>6.1454455510408498E-2</v>
      </c>
      <c r="AA14" s="19">
        <v>7.2550867995961998E-2</v>
      </c>
      <c r="AB14" s="19">
        <v>6.7697654444944799E-2</v>
      </c>
      <c r="AC14" s="19">
        <v>5.8016721496112603E-2</v>
      </c>
      <c r="AD14" s="19">
        <v>2.9237103982299301E-2</v>
      </c>
      <c r="AE14" s="19"/>
      <c r="AF14" s="19">
        <v>4.6341940708425199E-2</v>
      </c>
      <c r="AG14" s="19">
        <v>0</v>
      </c>
      <c r="AH14" s="19">
        <v>6.1681677102440602E-2</v>
      </c>
      <c r="AI14" s="19"/>
      <c r="AJ14" s="19">
        <v>4.13706579581746E-2</v>
      </c>
      <c r="AK14" s="19">
        <v>6.6239165182935197E-2</v>
      </c>
      <c r="AL14" s="19">
        <v>7.33713002990522E-2</v>
      </c>
      <c r="AM14" s="19"/>
      <c r="AN14" s="19">
        <v>5.6084706417228201E-2</v>
      </c>
      <c r="AO14" s="19">
        <v>0</v>
      </c>
      <c r="AP14" s="19">
        <v>1.8668240397231101E-2</v>
      </c>
      <c r="AQ14" s="19">
        <v>6.1588753767383403E-2</v>
      </c>
      <c r="AR14" s="19"/>
      <c r="AS14" s="19">
        <v>4.0453388811159598E-2</v>
      </c>
      <c r="AT14" s="19">
        <v>3.8902733884035902E-2</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606</v>
      </c>
      <c r="D7" s="10">
        <v>292</v>
      </c>
      <c r="E7" s="10">
        <v>312</v>
      </c>
      <c r="F7" s="10"/>
      <c r="G7" s="10">
        <v>90</v>
      </c>
      <c r="H7" s="10">
        <v>77</v>
      </c>
      <c r="I7" s="10">
        <v>57</v>
      </c>
      <c r="J7" s="10">
        <v>52</v>
      </c>
      <c r="K7" s="10">
        <v>45</v>
      </c>
      <c r="L7" s="10">
        <v>48</v>
      </c>
      <c r="M7" s="10">
        <v>51</v>
      </c>
      <c r="N7" s="10">
        <v>35</v>
      </c>
      <c r="O7" s="10">
        <v>63</v>
      </c>
      <c r="P7" s="10">
        <v>57</v>
      </c>
      <c r="Q7" s="10">
        <v>16</v>
      </c>
      <c r="R7" s="10">
        <v>15</v>
      </c>
      <c r="S7" s="10"/>
      <c r="T7" s="10">
        <v>174</v>
      </c>
      <c r="U7" s="10">
        <v>158</v>
      </c>
      <c r="V7" s="10">
        <v>116</v>
      </c>
      <c r="W7" s="10">
        <v>153</v>
      </c>
      <c r="X7" s="10"/>
      <c r="Y7" s="10">
        <v>89</v>
      </c>
      <c r="Z7" s="10">
        <v>103</v>
      </c>
      <c r="AA7" s="10">
        <v>93</v>
      </c>
      <c r="AB7" s="10">
        <v>115</v>
      </c>
      <c r="AC7" s="10">
        <v>86</v>
      </c>
      <c r="AD7" s="10">
        <v>120</v>
      </c>
      <c r="AE7" s="10"/>
      <c r="AF7" s="10">
        <v>118</v>
      </c>
      <c r="AG7" s="10">
        <v>27</v>
      </c>
      <c r="AH7" s="10">
        <v>461</v>
      </c>
      <c r="AI7" s="10"/>
      <c r="AJ7" s="10">
        <v>273</v>
      </c>
      <c r="AK7" s="10">
        <v>117</v>
      </c>
      <c r="AL7" s="10">
        <v>216</v>
      </c>
      <c r="AM7" s="10"/>
      <c r="AN7" s="10">
        <v>301</v>
      </c>
      <c r="AO7" s="10">
        <v>55</v>
      </c>
      <c r="AP7" s="10">
        <v>86</v>
      </c>
      <c r="AQ7" s="10">
        <v>136</v>
      </c>
      <c r="AR7" s="10"/>
      <c r="AS7" s="10">
        <v>37</v>
      </c>
      <c r="AT7" s="10">
        <v>36</v>
      </c>
    </row>
    <row r="8" spans="2:46" ht="30" customHeight="1" x14ac:dyDescent="0.5">
      <c r="B8" s="11" t="s">
        <v>19</v>
      </c>
      <c r="C8" s="11">
        <v>605</v>
      </c>
      <c r="D8" s="11">
        <v>292</v>
      </c>
      <c r="E8" s="11">
        <v>311</v>
      </c>
      <c r="F8" s="11"/>
      <c r="G8" s="11">
        <v>88</v>
      </c>
      <c r="H8" s="11">
        <v>75</v>
      </c>
      <c r="I8" s="11">
        <v>56</v>
      </c>
      <c r="J8" s="11">
        <v>52</v>
      </c>
      <c r="K8" s="11">
        <v>46</v>
      </c>
      <c r="L8" s="11">
        <v>49</v>
      </c>
      <c r="M8" s="11">
        <v>50</v>
      </c>
      <c r="N8" s="11">
        <v>34</v>
      </c>
      <c r="O8" s="11">
        <v>63</v>
      </c>
      <c r="P8" s="11">
        <v>57</v>
      </c>
      <c r="Q8" s="11">
        <v>20</v>
      </c>
      <c r="R8" s="11">
        <v>14</v>
      </c>
      <c r="S8" s="11"/>
      <c r="T8" s="11">
        <v>171</v>
      </c>
      <c r="U8" s="11">
        <v>153</v>
      </c>
      <c r="V8" s="11">
        <v>119</v>
      </c>
      <c r="W8" s="11">
        <v>157</v>
      </c>
      <c r="X8" s="11"/>
      <c r="Y8" s="11">
        <v>86</v>
      </c>
      <c r="Z8" s="11">
        <v>113</v>
      </c>
      <c r="AA8" s="11">
        <v>92</v>
      </c>
      <c r="AB8" s="11">
        <v>113</v>
      </c>
      <c r="AC8" s="11">
        <v>84</v>
      </c>
      <c r="AD8" s="11">
        <v>117</v>
      </c>
      <c r="AE8" s="11"/>
      <c r="AF8" s="11">
        <v>116</v>
      </c>
      <c r="AG8" s="11">
        <v>26</v>
      </c>
      <c r="AH8" s="11">
        <v>462</v>
      </c>
      <c r="AI8" s="11"/>
      <c r="AJ8" s="11">
        <v>272</v>
      </c>
      <c r="AK8" s="11">
        <v>117</v>
      </c>
      <c r="AL8" s="11">
        <v>216</v>
      </c>
      <c r="AM8" s="11"/>
      <c r="AN8" s="11">
        <v>299</v>
      </c>
      <c r="AO8" s="11">
        <v>55</v>
      </c>
      <c r="AP8" s="11">
        <v>85</v>
      </c>
      <c r="AQ8" s="11">
        <v>138</v>
      </c>
      <c r="AR8" s="11"/>
      <c r="AS8" s="11">
        <v>37</v>
      </c>
      <c r="AT8" s="11">
        <v>35</v>
      </c>
    </row>
    <row r="9" spans="2:46" ht="28.7" x14ac:dyDescent="0.5">
      <c r="B9" s="18" t="s">
        <v>291</v>
      </c>
      <c r="C9" s="17">
        <v>0.266155002077336</v>
      </c>
      <c r="D9" s="17">
        <v>0.28528734124051602</v>
      </c>
      <c r="E9" s="17">
        <v>0.24988453511714401</v>
      </c>
      <c r="F9" s="17"/>
      <c r="G9" s="17">
        <v>0.102121935743232</v>
      </c>
      <c r="H9" s="17">
        <v>0.27122656262045203</v>
      </c>
      <c r="I9" s="17">
        <v>0.20788354775089099</v>
      </c>
      <c r="J9" s="17">
        <v>0.28405973436987503</v>
      </c>
      <c r="K9" s="17">
        <v>0.26699760029402703</v>
      </c>
      <c r="L9" s="17">
        <v>0.330307777184775</v>
      </c>
      <c r="M9" s="17">
        <v>0.39310077458188702</v>
      </c>
      <c r="N9" s="17">
        <v>0.25759030044896097</v>
      </c>
      <c r="O9" s="17">
        <v>0.34591180807662197</v>
      </c>
      <c r="P9" s="17">
        <v>0.25866755870188302</v>
      </c>
      <c r="Q9" s="17">
        <v>0.208220690383256</v>
      </c>
      <c r="R9" s="17">
        <v>0.529459103964251</v>
      </c>
      <c r="S9" s="17"/>
      <c r="T9" s="17">
        <v>0.18091721404830699</v>
      </c>
      <c r="U9" s="17">
        <v>0.25758485628404199</v>
      </c>
      <c r="V9" s="17">
        <v>0.31492436205723801</v>
      </c>
      <c r="W9" s="17">
        <v>0.31440978028338101</v>
      </c>
      <c r="X9" s="17"/>
      <c r="Y9" s="17">
        <v>0.11614025625618001</v>
      </c>
      <c r="Z9" s="17">
        <v>0.16857545719411501</v>
      </c>
      <c r="AA9" s="17">
        <v>0.23562803208604699</v>
      </c>
      <c r="AB9" s="17">
        <v>0.30672751863018599</v>
      </c>
      <c r="AC9" s="17">
        <v>0.36875476939825602</v>
      </c>
      <c r="AD9" s="17">
        <v>0.38206494320809198</v>
      </c>
      <c r="AE9" s="17"/>
      <c r="AF9" s="17">
        <v>0.39728602570919402</v>
      </c>
      <c r="AG9" s="17">
        <v>0.442998258292091</v>
      </c>
      <c r="AH9" s="17">
        <v>0.22310484251398599</v>
      </c>
      <c r="AI9" s="17"/>
      <c r="AJ9" s="17">
        <v>0.23685980638361701</v>
      </c>
      <c r="AK9" s="17">
        <v>0.25592019888905398</v>
      </c>
      <c r="AL9" s="17">
        <v>0.30857356481625098</v>
      </c>
      <c r="AM9" s="17"/>
      <c r="AN9" s="17">
        <v>0.26164392760335498</v>
      </c>
      <c r="AO9" s="17">
        <v>0.38687315873021999</v>
      </c>
      <c r="AP9" s="17">
        <v>0.27880574599257901</v>
      </c>
      <c r="AQ9" s="17">
        <v>0.23134635907188</v>
      </c>
      <c r="AR9" s="17"/>
      <c r="AS9" s="17">
        <v>0.32580271849891301</v>
      </c>
      <c r="AT9" s="17">
        <v>0.386658713772495</v>
      </c>
    </row>
    <row r="10" spans="2:46" ht="28.7" x14ac:dyDescent="0.5">
      <c r="B10" s="18" t="s">
        <v>292</v>
      </c>
      <c r="C10" s="17">
        <v>0.42564929923400402</v>
      </c>
      <c r="D10" s="17">
        <v>0.43569039721935798</v>
      </c>
      <c r="E10" s="17">
        <v>0.41584864877211403</v>
      </c>
      <c r="F10" s="17"/>
      <c r="G10" s="17">
        <v>0.47098101517658097</v>
      </c>
      <c r="H10" s="17">
        <v>0.411440461334735</v>
      </c>
      <c r="I10" s="17">
        <v>0.49416536551580098</v>
      </c>
      <c r="J10" s="17">
        <v>0.486443165007309</v>
      </c>
      <c r="K10" s="17">
        <v>0.44369244045584599</v>
      </c>
      <c r="L10" s="17">
        <v>0.358767316179116</v>
      </c>
      <c r="M10" s="17">
        <v>0.21316445557203301</v>
      </c>
      <c r="N10" s="17">
        <v>0.571126319968147</v>
      </c>
      <c r="O10" s="17">
        <v>0.33792015191168401</v>
      </c>
      <c r="P10" s="17">
        <v>0.50118579103357397</v>
      </c>
      <c r="Q10" s="17">
        <v>0.55094232918604202</v>
      </c>
      <c r="R10" s="17">
        <v>0.204125888658441</v>
      </c>
      <c r="S10" s="17"/>
      <c r="T10" s="17">
        <v>0.54273952263849901</v>
      </c>
      <c r="U10" s="17">
        <v>0.38186056278831598</v>
      </c>
      <c r="V10" s="17">
        <v>0.35883060108998999</v>
      </c>
      <c r="W10" s="17">
        <v>0.397981102117061</v>
      </c>
      <c r="X10" s="17"/>
      <c r="Y10" s="17">
        <v>0.36840613207772699</v>
      </c>
      <c r="Z10" s="17">
        <v>0.43138089576241001</v>
      </c>
      <c r="AA10" s="17">
        <v>0.41874258433632</v>
      </c>
      <c r="AB10" s="17">
        <v>0.391546486177141</v>
      </c>
      <c r="AC10" s="17">
        <v>0.43515991570100299</v>
      </c>
      <c r="AD10" s="17">
        <v>0.49369826637981501</v>
      </c>
      <c r="AE10" s="17"/>
      <c r="AF10" s="17">
        <v>0.477003085874251</v>
      </c>
      <c r="AG10" s="17">
        <v>0.48306948818355899</v>
      </c>
      <c r="AH10" s="17">
        <v>0.40946393453667101</v>
      </c>
      <c r="AI10" s="17"/>
      <c r="AJ10" s="17">
        <v>0.44043165155427699</v>
      </c>
      <c r="AK10" s="17">
        <v>0.40218052837846902</v>
      </c>
      <c r="AL10" s="17">
        <v>0.41977820519260201</v>
      </c>
      <c r="AM10" s="17"/>
      <c r="AN10" s="17">
        <v>0.43296929248960198</v>
      </c>
      <c r="AO10" s="17">
        <v>0.40939415093015802</v>
      </c>
      <c r="AP10" s="17">
        <v>0.51367443104667398</v>
      </c>
      <c r="AQ10" s="17">
        <v>0.39859581960003798</v>
      </c>
      <c r="AR10" s="17"/>
      <c r="AS10" s="17">
        <v>0.483963986622303</v>
      </c>
      <c r="AT10" s="17">
        <v>0.43820154664495098</v>
      </c>
    </row>
    <row r="11" spans="2:46" ht="43" x14ac:dyDescent="0.5">
      <c r="B11" s="18" t="s">
        <v>293</v>
      </c>
      <c r="C11" s="17">
        <v>0.16518663442137699</v>
      </c>
      <c r="D11" s="17">
        <v>0.17279640791230699</v>
      </c>
      <c r="E11" s="17">
        <v>0.15909137414659</v>
      </c>
      <c r="F11" s="17"/>
      <c r="G11" s="17">
        <v>0.28334883153129697</v>
      </c>
      <c r="H11" s="17">
        <v>0.185763555025241</v>
      </c>
      <c r="I11" s="17">
        <v>0.12063115829664101</v>
      </c>
      <c r="J11" s="17">
        <v>0.11660681714514801</v>
      </c>
      <c r="K11" s="17">
        <v>0.13830896206387699</v>
      </c>
      <c r="L11" s="17">
        <v>0.126336651549219</v>
      </c>
      <c r="M11" s="17">
        <v>0.17618145782580699</v>
      </c>
      <c r="N11" s="17">
        <v>8.3682736704840902E-2</v>
      </c>
      <c r="O11" s="17">
        <v>0.141729844595471</v>
      </c>
      <c r="P11" s="17">
        <v>0.14982058416605501</v>
      </c>
      <c r="Q11" s="17">
        <v>0.17918960139088</v>
      </c>
      <c r="R11" s="17">
        <v>0.20055128389563701</v>
      </c>
      <c r="S11" s="17"/>
      <c r="T11" s="17">
        <v>0.17283795127110399</v>
      </c>
      <c r="U11" s="17">
        <v>0.15077022101017301</v>
      </c>
      <c r="V11" s="17">
        <v>0.17374088277522501</v>
      </c>
      <c r="W11" s="17">
        <v>0.16931320094749</v>
      </c>
      <c r="X11" s="17"/>
      <c r="Y11" s="17">
        <v>0.26804960815435602</v>
      </c>
      <c r="Z11" s="17">
        <v>0.205753995670831</v>
      </c>
      <c r="AA11" s="17">
        <v>0.16163880490931901</v>
      </c>
      <c r="AB11" s="17">
        <v>0.136493255555166</v>
      </c>
      <c r="AC11" s="17">
        <v>0.16114511292916101</v>
      </c>
      <c r="AD11" s="17">
        <v>8.3644269692525197E-2</v>
      </c>
      <c r="AE11" s="17"/>
      <c r="AF11" s="17">
        <v>8.4226481840475598E-2</v>
      </c>
      <c r="AG11" s="17">
        <v>3.5712620466853397E-2</v>
      </c>
      <c r="AH11" s="17">
        <v>0.192921322313342</v>
      </c>
      <c r="AI11" s="17"/>
      <c r="AJ11" s="17">
        <v>0.18051794563498699</v>
      </c>
      <c r="AK11" s="17">
        <v>0.206147986841695</v>
      </c>
      <c r="AL11" s="17">
        <v>0.123671886345729</v>
      </c>
      <c r="AM11" s="17"/>
      <c r="AN11" s="17">
        <v>0.15014292552211</v>
      </c>
      <c r="AO11" s="17">
        <v>0.185325025012887</v>
      </c>
      <c r="AP11" s="17">
        <v>0.160933486139825</v>
      </c>
      <c r="AQ11" s="17">
        <v>0.18917248062598399</v>
      </c>
      <c r="AR11" s="17"/>
      <c r="AS11" s="17">
        <v>5.41907537481819E-2</v>
      </c>
      <c r="AT11" s="17">
        <v>0.17513973958255399</v>
      </c>
    </row>
    <row r="12" spans="2:46" ht="28.7" x14ac:dyDescent="0.5">
      <c r="B12" s="18" t="s">
        <v>294</v>
      </c>
      <c r="C12" s="17">
        <v>7.05629629810932E-2</v>
      </c>
      <c r="D12" s="17">
        <v>5.12950839121981E-2</v>
      </c>
      <c r="E12" s="17">
        <v>8.5829358187332103E-2</v>
      </c>
      <c r="F12" s="17"/>
      <c r="G12" s="17">
        <v>0.121292266620551</v>
      </c>
      <c r="H12" s="17">
        <v>3.9702069697922102E-2</v>
      </c>
      <c r="I12" s="17">
        <v>5.2237386442891103E-2</v>
      </c>
      <c r="J12" s="17">
        <v>5.7402005222399403E-2</v>
      </c>
      <c r="K12" s="17">
        <v>6.61261866683443E-2</v>
      </c>
      <c r="L12" s="17">
        <v>8.4337955383568503E-2</v>
      </c>
      <c r="M12" s="17">
        <v>0.14070724631178799</v>
      </c>
      <c r="N12" s="17">
        <v>2.92730869816764E-2</v>
      </c>
      <c r="O12" s="17">
        <v>9.31158436678826E-2</v>
      </c>
      <c r="P12" s="17">
        <v>3.5061209970682898E-2</v>
      </c>
      <c r="Q12" s="17">
        <v>0</v>
      </c>
      <c r="R12" s="17">
        <v>0</v>
      </c>
      <c r="S12" s="17"/>
      <c r="T12" s="17">
        <v>7.5128847219076797E-2</v>
      </c>
      <c r="U12" s="17">
        <v>7.5333099997499903E-2</v>
      </c>
      <c r="V12" s="17">
        <v>0.10247443456298901</v>
      </c>
      <c r="W12" s="17">
        <v>3.88541289742447E-2</v>
      </c>
      <c r="X12" s="17"/>
      <c r="Y12" s="17">
        <v>0.16976201810178401</v>
      </c>
      <c r="Z12" s="17">
        <v>9.2600501275858102E-2</v>
      </c>
      <c r="AA12" s="17">
        <v>9.5972473854182602E-2</v>
      </c>
      <c r="AB12" s="17">
        <v>5.1867684013610298E-2</v>
      </c>
      <c r="AC12" s="17">
        <v>2.35189059008723E-2</v>
      </c>
      <c r="AD12" s="17">
        <v>8.0009703983352706E-3</v>
      </c>
      <c r="AE12" s="17"/>
      <c r="AF12" s="17">
        <v>0</v>
      </c>
      <c r="AG12" s="17">
        <v>3.8219633057496698E-2</v>
      </c>
      <c r="AH12" s="17">
        <v>9.0151274983409593E-2</v>
      </c>
      <c r="AI12" s="17"/>
      <c r="AJ12" s="17">
        <v>8.7903238279030696E-2</v>
      </c>
      <c r="AK12" s="17">
        <v>5.88506237798136E-2</v>
      </c>
      <c r="AL12" s="17">
        <v>5.5095105442875297E-2</v>
      </c>
      <c r="AM12" s="17"/>
      <c r="AN12" s="17">
        <v>8.6483933270211699E-2</v>
      </c>
      <c r="AO12" s="17">
        <v>1.8407665326734698E-2</v>
      </c>
      <c r="AP12" s="17">
        <v>4.65863368209221E-2</v>
      </c>
      <c r="AQ12" s="17">
        <v>6.4488318867092595E-2</v>
      </c>
      <c r="AR12" s="17"/>
      <c r="AS12" s="17">
        <v>8.2571199047836497E-2</v>
      </c>
      <c r="AT12" s="17">
        <v>0</v>
      </c>
    </row>
    <row r="13" spans="2:46" ht="28.7" x14ac:dyDescent="0.5">
      <c r="B13" s="18" t="s">
        <v>295</v>
      </c>
      <c r="C13" s="17">
        <v>2.2491015418389999E-2</v>
      </c>
      <c r="D13" s="17">
        <v>1.6321204609944101E-2</v>
      </c>
      <c r="E13" s="17">
        <v>2.8424863956397602E-2</v>
      </c>
      <c r="F13" s="17"/>
      <c r="G13" s="17">
        <v>0</v>
      </c>
      <c r="H13" s="17">
        <v>6.38255292528674E-2</v>
      </c>
      <c r="I13" s="17">
        <v>5.3777331215249198E-2</v>
      </c>
      <c r="J13" s="17">
        <v>0</v>
      </c>
      <c r="K13" s="17">
        <v>4.1328270293695402E-2</v>
      </c>
      <c r="L13" s="17">
        <v>1.9975396697178301E-2</v>
      </c>
      <c r="M13" s="17">
        <v>0</v>
      </c>
      <c r="N13" s="17">
        <v>0</v>
      </c>
      <c r="O13" s="17">
        <v>1.58873090543241E-2</v>
      </c>
      <c r="P13" s="17">
        <v>1.7548493088264599E-2</v>
      </c>
      <c r="Q13" s="17">
        <v>0</v>
      </c>
      <c r="R13" s="17">
        <v>6.5863723481671396E-2</v>
      </c>
      <c r="S13" s="17"/>
      <c r="T13" s="17">
        <v>2.31148509449117E-2</v>
      </c>
      <c r="U13" s="17">
        <v>4.3458656853921099E-2</v>
      </c>
      <c r="V13" s="17">
        <v>1.6806406041898099E-2</v>
      </c>
      <c r="W13" s="17">
        <v>6.4197158970258896E-3</v>
      </c>
      <c r="X13" s="17"/>
      <c r="Y13" s="17">
        <v>2.1621470831728499E-2</v>
      </c>
      <c r="Z13" s="17">
        <v>8.84976187758405E-3</v>
      </c>
      <c r="AA13" s="17">
        <v>3.20968331990239E-2</v>
      </c>
      <c r="AB13" s="17">
        <v>6.0653103393062499E-2</v>
      </c>
      <c r="AC13" s="17">
        <v>0</v>
      </c>
      <c r="AD13" s="17">
        <v>8.1193723536439194E-3</v>
      </c>
      <c r="AE13" s="17"/>
      <c r="AF13" s="17">
        <v>1.6784896317256201E-2</v>
      </c>
      <c r="AG13" s="17">
        <v>0</v>
      </c>
      <c r="AH13" s="17">
        <v>2.5206932982410502E-2</v>
      </c>
      <c r="AI13" s="17"/>
      <c r="AJ13" s="17">
        <v>2.1284194165931601E-2</v>
      </c>
      <c r="AK13" s="17">
        <v>1.6994659253640701E-2</v>
      </c>
      <c r="AL13" s="17">
        <v>2.69914571772416E-2</v>
      </c>
      <c r="AM13" s="17"/>
      <c r="AN13" s="17">
        <v>2.9212005915449601E-2</v>
      </c>
      <c r="AO13" s="17">
        <v>0</v>
      </c>
      <c r="AP13" s="17">
        <v>0</v>
      </c>
      <c r="AQ13" s="17">
        <v>2.82104951619386E-2</v>
      </c>
      <c r="AR13" s="17"/>
      <c r="AS13" s="17">
        <v>5.3471342082765397E-2</v>
      </c>
      <c r="AT13" s="17">
        <v>0</v>
      </c>
    </row>
    <row r="14" spans="2:46" x14ac:dyDescent="0.5">
      <c r="B14" s="18" t="s">
        <v>73</v>
      </c>
      <c r="C14" s="19">
        <v>4.99550858678003E-2</v>
      </c>
      <c r="D14" s="19">
        <v>3.8609565105676799E-2</v>
      </c>
      <c r="E14" s="19">
        <v>6.0921219820422798E-2</v>
      </c>
      <c r="F14" s="19"/>
      <c r="G14" s="19">
        <v>2.2255950928338399E-2</v>
      </c>
      <c r="H14" s="19">
        <v>2.8041822068781801E-2</v>
      </c>
      <c r="I14" s="19">
        <v>7.1305210778527001E-2</v>
      </c>
      <c r="J14" s="19">
        <v>5.5488278255268399E-2</v>
      </c>
      <c r="K14" s="19">
        <v>4.3546540224210797E-2</v>
      </c>
      <c r="L14" s="19">
        <v>8.0274903006143095E-2</v>
      </c>
      <c r="M14" s="19">
        <v>7.68460657084854E-2</v>
      </c>
      <c r="N14" s="19">
        <v>5.8327555896374603E-2</v>
      </c>
      <c r="O14" s="19">
        <v>6.5435042694016607E-2</v>
      </c>
      <c r="P14" s="19">
        <v>3.7716363039539597E-2</v>
      </c>
      <c r="Q14" s="19">
        <v>6.1647379039821197E-2</v>
      </c>
      <c r="R14" s="19">
        <v>0</v>
      </c>
      <c r="S14" s="19"/>
      <c r="T14" s="19">
        <v>5.26161387810115E-3</v>
      </c>
      <c r="U14" s="19">
        <v>9.0992603066048394E-2</v>
      </c>
      <c r="V14" s="19">
        <v>3.3223313472659201E-2</v>
      </c>
      <c r="W14" s="19">
        <v>7.3022071780798295E-2</v>
      </c>
      <c r="X14" s="19"/>
      <c r="Y14" s="19">
        <v>5.6020514578225003E-2</v>
      </c>
      <c r="Z14" s="19">
        <v>9.2839388219201693E-2</v>
      </c>
      <c r="AA14" s="19">
        <v>5.5921271615107002E-2</v>
      </c>
      <c r="AB14" s="19">
        <v>5.2711952230834101E-2</v>
      </c>
      <c r="AC14" s="19">
        <v>1.1421296070706801E-2</v>
      </c>
      <c r="AD14" s="19">
        <v>2.4472177967588701E-2</v>
      </c>
      <c r="AE14" s="19"/>
      <c r="AF14" s="19">
        <v>2.4699510258823301E-2</v>
      </c>
      <c r="AG14" s="19">
        <v>0</v>
      </c>
      <c r="AH14" s="19">
        <v>5.9151692670180001E-2</v>
      </c>
      <c r="AI14" s="19"/>
      <c r="AJ14" s="19">
        <v>3.30031639821569E-2</v>
      </c>
      <c r="AK14" s="19">
        <v>5.9906002857327299E-2</v>
      </c>
      <c r="AL14" s="19">
        <v>6.5889781025300798E-2</v>
      </c>
      <c r="AM14" s="19"/>
      <c r="AN14" s="19">
        <v>3.95479151992712E-2</v>
      </c>
      <c r="AO14" s="19">
        <v>0</v>
      </c>
      <c r="AP14" s="19">
        <v>0</v>
      </c>
      <c r="AQ14" s="19">
        <v>8.8186526673067006E-2</v>
      </c>
      <c r="AR14" s="19"/>
      <c r="AS14" s="19">
        <v>0</v>
      </c>
      <c r="AT14" s="19">
        <v>0</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613</v>
      </c>
      <c r="D7" s="10">
        <v>307</v>
      </c>
      <c r="E7" s="10">
        <v>305</v>
      </c>
      <c r="F7" s="10"/>
      <c r="G7" s="10">
        <v>88</v>
      </c>
      <c r="H7" s="10">
        <v>79</v>
      </c>
      <c r="I7" s="10">
        <v>43</v>
      </c>
      <c r="J7" s="10">
        <v>49</v>
      </c>
      <c r="K7" s="10">
        <v>52</v>
      </c>
      <c r="L7" s="10">
        <v>48</v>
      </c>
      <c r="M7" s="10">
        <v>50</v>
      </c>
      <c r="N7" s="10">
        <v>19</v>
      </c>
      <c r="O7" s="10">
        <v>86</v>
      </c>
      <c r="P7" s="10">
        <v>58</v>
      </c>
      <c r="Q7" s="10">
        <v>24</v>
      </c>
      <c r="R7" s="10">
        <v>17</v>
      </c>
      <c r="S7" s="10"/>
      <c r="T7" s="10">
        <v>166</v>
      </c>
      <c r="U7" s="10">
        <v>165</v>
      </c>
      <c r="V7" s="10">
        <v>139</v>
      </c>
      <c r="W7" s="10">
        <v>140</v>
      </c>
      <c r="X7" s="10"/>
      <c r="Y7" s="10">
        <v>83</v>
      </c>
      <c r="Z7" s="10">
        <v>94</v>
      </c>
      <c r="AA7" s="10">
        <v>98</v>
      </c>
      <c r="AB7" s="10">
        <v>102</v>
      </c>
      <c r="AC7" s="10">
        <v>95</v>
      </c>
      <c r="AD7" s="10">
        <v>141</v>
      </c>
      <c r="AE7" s="10"/>
      <c r="AF7" s="10">
        <v>138</v>
      </c>
      <c r="AG7" s="10">
        <v>32</v>
      </c>
      <c r="AH7" s="10">
        <v>443</v>
      </c>
      <c r="AI7" s="10"/>
      <c r="AJ7" s="10">
        <v>270</v>
      </c>
      <c r="AK7" s="10">
        <v>102</v>
      </c>
      <c r="AL7" s="10">
        <v>241</v>
      </c>
      <c r="AM7" s="10"/>
      <c r="AN7" s="10">
        <v>290</v>
      </c>
      <c r="AO7" s="10">
        <v>57</v>
      </c>
      <c r="AP7" s="10">
        <v>99</v>
      </c>
      <c r="AQ7" s="10">
        <v>139</v>
      </c>
      <c r="AR7" s="10"/>
      <c r="AS7" s="10">
        <v>37</v>
      </c>
      <c r="AT7" s="10">
        <v>34</v>
      </c>
    </row>
    <row r="8" spans="2:46" ht="30" customHeight="1" x14ac:dyDescent="0.5">
      <c r="B8" s="11" t="s">
        <v>19</v>
      </c>
      <c r="C8" s="11">
        <v>614</v>
      </c>
      <c r="D8" s="11">
        <v>309</v>
      </c>
      <c r="E8" s="11">
        <v>303</v>
      </c>
      <c r="F8" s="11"/>
      <c r="G8" s="11">
        <v>88</v>
      </c>
      <c r="H8" s="11">
        <v>77</v>
      </c>
      <c r="I8" s="11">
        <v>42</v>
      </c>
      <c r="J8" s="11">
        <v>49</v>
      </c>
      <c r="K8" s="11">
        <v>53</v>
      </c>
      <c r="L8" s="11">
        <v>50</v>
      </c>
      <c r="M8" s="11">
        <v>49</v>
      </c>
      <c r="N8" s="11">
        <v>19</v>
      </c>
      <c r="O8" s="11">
        <v>85</v>
      </c>
      <c r="P8" s="11">
        <v>57</v>
      </c>
      <c r="Q8" s="11">
        <v>29</v>
      </c>
      <c r="R8" s="11">
        <v>16</v>
      </c>
      <c r="S8" s="11"/>
      <c r="T8" s="11">
        <v>164</v>
      </c>
      <c r="U8" s="11">
        <v>160</v>
      </c>
      <c r="V8" s="11">
        <v>141</v>
      </c>
      <c r="W8" s="11">
        <v>146</v>
      </c>
      <c r="X8" s="11"/>
      <c r="Y8" s="11">
        <v>81</v>
      </c>
      <c r="Z8" s="11">
        <v>104</v>
      </c>
      <c r="AA8" s="11">
        <v>97</v>
      </c>
      <c r="AB8" s="11">
        <v>101</v>
      </c>
      <c r="AC8" s="11">
        <v>93</v>
      </c>
      <c r="AD8" s="11">
        <v>139</v>
      </c>
      <c r="AE8" s="11"/>
      <c r="AF8" s="11">
        <v>136</v>
      </c>
      <c r="AG8" s="11">
        <v>32</v>
      </c>
      <c r="AH8" s="11">
        <v>446</v>
      </c>
      <c r="AI8" s="11"/>
      <c r="AJ8" s="11">
        <v>270</v>
      </c>
      <c r="AK8" s="11">
        <v>103</v>
      </c>
      <c r="AL8" s="11">
        <v>241</v>
      </c>
      <c r="AM8" s="11"/>
      <c r="AN8" s="11">
        <v>289</v>
      </c>
      <c r="AO8" s="11">
        <v>57</v>
      </c>
      <c r="AP8" s="11">
        <v>98</v>
      </c>
      <c r="AQ8" s="11">
        <v>142</v>
      </c>
      <c r="AR8" s="11"/>
      <c r="AS8" s="11">
        <v>37</v>
      </c>
      <c r="AT8" s="11">
        <v>33</v>
      </c>
    </row>
    <row r="9" spans="2:46" ht="28.7" x14ac:dyDescent="0.5">
      <c r="B9" s="18" t="s">
        <v>291</v>
      </c>
      <c r="C9" s="17">
        <v>0.37398238412924001</v>
      </c>
      <c r="D9" s="17">
        <v>0.35165890946780798</v>
      </c>
      <c r="E9" s="17">
        <v>0.398149887824015</v>
      </c>
      <c r="F9" s="17"/>
      <c r="G9" s="17">
        <v>0.24227632386037501</v>
      </c>
      <c r="H9" s="17">
        <v>0.43306559904377301</v>
      </c>
      <c r="I9" s="17">
        <v>0.36765379197616899</v>
      </c>
      <c r="J9" s="17">
        <v>0.37040608066985098</v>
      </c>
      <c r="K9" s="17">
        <v>0.50048632521689596</v>
      </c>
      <c r="L9" s="17">
        <v>0.30796498532685002</v>
      </c>
      <c r="M9" s="17">
        <v>0.316501517199057</v>
      </c>
      <c r="N9" s="17">
        <v>0.20919105443813399</v>
      </c>
      <c r="O9" s="17">
        <v>0.33809996247852903</v>
      </c>
      <c r="P9" s="17">
        <v>0.51833897390688599</v>
      </c>
      <c r="Q9" s="17">
        <v>0.42247982534462802</v>
      </c>
      <c r="R9" s="17">
        <v>0.58712146980785596</v>
      </c>
      <c r="S9" s="17"/>
      <c r="T9" s="17">
        <v>0.33248411620563101</v>
      </c>
      <c r="U9" s="17">
        <v>0.364676587639511</v>
      </c>
      <c r="V9" s="17">
        <v>0.406998909233936</v>
      </c>
      <c r="W9" s="17">
        <v>0.39229704947551303</v>
      </c>
      <c r="X9" s="17"/>
      <c r="Y9" s="17">
        <v>0.15595906784660399</v>
      </c>
      <c r="Z9" s="17">
        <v>0.31052275204403601</v>
      </c>
      <c r="AA9" s="17">
        <v>0.32867699432652298</v>
      </c>
      <c r="AB9" s="17">
        <v>0.384915862014378</v>
      </c>
      <c r="AC9" s="17">
        <v>0.46045727283127702</v>
      </c>
      <c r="AD9" s="17">
        <v>0.514598855543416</v>
      </c>
      <c r="AE9" s="17"/>
      <c r="AF9" s="17">
        <v>0.49656970381843402</v>
      </c>
      <c r="AG9" s="17">
        <v>0.36997786181457398</v>
      </c>
      <c r="AH9" s="17">
        <v>0.33681873959544301</v>
      </c>
      <c r="AI9" s="17"/>
      <c r="AJ9" s="17">
        <v>0.342335741449666</v>
      </c>
      <c r="AK9" s="17">
        <v>0.33432569522650901</v>
      </c>
      <c r="AL9" s="17">
        <v>0.42629768127818102</v>
      </c>
      <c r="AM9" s="17"/>
      <c r="AN9" s="17">
        <v>0.39887242495213698</v>
      </c>
      <c r="AO9" s="17">
        <v>0.468626543157739</v>
      </c>
      <c r="AP9" s="17">
        <v>0.31128337851978</v>
      </c>
      <c r="AQ9" s="17">
        <v>0.34573701735712498</v>
      </c>
      <c r="AR9" s="17"/>
      <c r="AS9" s="17">
        <v>0.41502090984237799</v>
      </c>
      <c r="AT9" s="17">
        <v>0.47239954277669599</v>
      </c>
    </row>
    <row r="10" spans="2:46" ht="28.7" x14ac:dyDescent="0.5">
      <c r="B10" s="18" t="s">
        <v>292</v>
      </c>
      <c r="C10" s="17">
        <v>0.37572897639233699</v>
      </c>
      <c r="D10" s="17">
        <v>0.38672054945310802</v>
      </c>
      <c r="E10" s="17">
        <v>0.36217682611984803</v>
      </c>
      <c r="F10" s="17"/>
      <c r="G10" s="17">
        <v>0.32664190602121601</v>
      </c>
      <c r="H10" s="17">
        <v>0.392293817742568</v>
      </c>
      <c r="I10" s="17">
        <v>0.34846800465974698</v>
      </c>
      <c r="J10" s="17">
        <v>0.366419801277659</v>
      </c>
      <c r="K10" s="17">
        <v>0.26460146585058397</v>
      </c>
      <c r="L10" s="17">
        <v>0.48742736233882</v>
      </c>
      <c r="M10" s="17">
        <v>0.42015767250901798</v>
      </c>
      <c r="N10" s="17">
        <v>0.58397963587131396</v>
      </c>
      <c r="O10" s="17">
        <v>0.43845681728410701</v>
      </c>
      <c r="P10" s="17">
        <v>0.34385003669144998</v>
      </c>
      <c r="Q10" s="17">
        <v>0.29306910997855401</v>
      </c>
      <c r="R10" s="17">
        <v>0.233063918133917</v>
      </c>
      <c r="S10" s="17"/>
      <c r="T10" s="17">
        <v>0.47179707919907199</v>
      </c>
      <c r="U10" s="17">
        <v>0.35514412544088397</v>
      </c>
      <c r="V10" s="17">
        <v>0.30325557951242799</v>
      </c>
      <c r="W10" s="17">
        <v>0.36212518678201999</v>
      </c>
      <c r="X10" s="17"/>
      <c r="Y10" s="17">
        <v>0.37191618299956097</v>
      </c>
      <c r="Z10" s="17">
        <v>0.31863898042448102</v>
      </c>
      <c r="AA10" s="17">
        <v>0.44589084145603702</v>
      </c>
      <c r="AB10" s="17">
        <v>0.37805720146171001</v>
      </c>
      <c r="AC10" s="17">
        <v>0.37102436687071499</v>
      </c>
      <c r="AD10" s="17">
        <v>0.37329458204611199</v>
      </c>
      <c r="AE10" s="17"/>
      <c r="AF10" s="17">
        <v>0.38145377353688298</v>
      </c>
      <c r="AG10" s="17">
        <v>0.37786986690337798</v>
      </c>
      <c r="AH10" s="17">
        <v>0.37382829591949202</v>
      </c>
      <c r="AI10" s="17"/>
      <c r="AJ10" s="17">
        <v>0.40900586983768</v>
      </c>
      <c r="AK10" s="17">
        <v>0.35854537303591699</v>
      </c>
      <c r="AL10" s="17">
        <v>0.34583610249925001</v>
      </c>
      <c r="AM10" s="17"/>
      <c r="AN10" s="17">
        <v>0.40691617670179597</v>
      </c>
      <c r="AO10" s="17">
        <v>0.20902896725200101</v>
      </c>
      <c r="AP10" s="17">
        <v>0.464433372285813</v>
      </c>
      <c r="AQ10" s="17">
        <v>0.348165132033323</v>
      </c>
      <c r="AR10" s="17"/>
      <c r="AS10" s="17">
        <v>0.37087246834489901</v>
      </c>
      <c r="AT10" s="17">
        <v>0.407930608744901</v>
      </c>
    </row>
    <row r="11" spans="2:46" ht="43" x14ac:dyDescent="0.5">
      <c r="B11" s="18" t="s">
        <v>293</v>
      </c>
      <c r="C11" s="17">
        <v>0.13616247070304999</v>
      </c>
      <c r="D11" s="17">
        <v>0.15422517562350099</v>
      </c>
      <c r="E11" s="17">
        <v>0.118255187845224</v>
      </c>
      <c r="F11" s="17"/>
      <c r="G11" s="17">
        <v>0.25705665385440102</v>
      </c>
      <c r="H11" s="17">
        <v>8.7242904632581206E-2</v>
      </c>
      <c r="I11" s="17">
        <v>0.11672824688733401</v>
      </c>
      <c r="J11" s="17">
        <v>0.179646560509718</v>
      </c>
      <c r="K11" s="17">
        <v>0.177082962167946</v>
      </c>
      <c r="L11" s="17">
        <v>6.1528704424556303E-2</v>
      </c>
      <c r="M11" s="17">
        <v>0.101256623020092</v>
      </c>
      <c r="N11" s="17">
        <v>0.10133394350526601</v>
      </c>
      <c r="O11" s="17">
        <v>0.14162892097599</v>
      </c>
      <c r="P11" s="17">
        <v>0.102565769539557</v>
      </c>
      <c r="Q11" s="17">
        <v>8.0799128210841897E-2</v>
      </c>
      <c r="R11" s="17">
        <v>6.08895882716552E-2</v>
      </c>
      <c r="S11" s="17"/>
      <c r="T11" s="17">
        <v>0.11022306994882</v>
      </c>
      <c r="U11" s="17">
        <v>0.16851907068506</v>
      </c>
      <c r="V11" s="17">
        <v>0.16056485910492799</v>
      </c>
      <c r="W11" s="17">
        <v>0.108798140310246</v>
      </c>
      <c r="X11" s="17"/>
      <c r="Y11" s="17">
        <v>0.26471812236644099</v>
      </c>
      <c r="Z11" s="17">
        <v>0.231565095310346</v>
      </c>
      <c r="AA11" s="17">
        <v>9.0064595663127106E-2</v>
      </c>
      <c r="AB11" s="17">
        <v>5.9277797137699102E-2</v>
      </c>
      <c r="AC11" s="17">
        <v>0.104630998606834</v>
      </c>
      <c r="AD11" s="17">
        <v>9.8694238881708599E-2</v>
      </c>
      <c r="AE11" s="17"/>
      <c r="AF11" s="17">
        <v>0.11527151293427899</v>
      </c>
      <c r="AG11" s="17">
        <v>0.12893000792277301</v>
      </c>
      <c r="AH11" s="17">
        <v>0.14305729036547801</v>
      </c>
      <c r="AI11" s="17"/>
      <c r="AJ11" s="17">
        <v>0.140794772306847</v>
      </c>
      <c r="AK11" s="17">
        <v>0.179770918222415</v>
      </c>
      <c r="AL11" s="17">
        <v>0.11237911990832899</v>
      </c>
      <c r="AM11" s="17"/>
      <c r="AN11" s="17">
        <v>0.116955485178103</v>
      </c>
      <c r="AO11" s="17">
        <v>0.21806845081194201</v>
      </c>
      <c r="AP11" s="17">
        <v>0.10094361738716599</v>
      </c>
      <c r="AQ11" s="17">
        <v>0.145696051817996</v>
      </c>
      <c r="AR11" s="17"/>
      <c r="AS11" s="17">
        <v>0.161220591403193</v>
      </c>
      <c r="AT11" s="17">
        <v>9.0157410241346797E-2</v>
      </c>
    </row>
    <row r="12" spans="2:46" ht="28.7" x14ac:dyDescent="0.5">
      <c r="B12" s="18" t="s">
        <v>294</v>
      </c>
      <c r="C12" s="17">
        <v>3.0811027028013499E-2</v>
      </c>
      <c r="D12" s="17">
        <v>2.2794632696757501E-2</v>
      </c>
      <c r="E12" s="17">
        <v>3.9101039499644698E-2</v>
      </c>
      <c r="F12" s="17"/>
      <c r="G12" s="17">
        <v>4.62230178726276E-2</v>
      </c>
      <c r="H12" s="17">
        <v>2.6229174015903901E-2</v>
      </c>
      <c r="I12" s="17">
        <v>4.6521968256912703E-2</v>
      </c>
      <c r="J12" s="17">
        <v>2.0438646108765699E-2</v>
      </c>
      <c r="K12" s="17">
        <v>0</v>
      </c>
      <c r="L12" s="17">
        <v>7.9011011449573607E-2</v>
      </c>
      <c r="M12" s="17">
        <v>5.9883861713786998E-2</v>
      </c>
      <c r="N12" s="17">
        <v>0</v>
      </c>
      <c r="O12" s="17">
        <v>0</v>
      </c>
      <c r="P12" s="17">
        <v>1.7768909532795699E-2</v>
      </c>
      <c r="Q12" s="17">
        <v>3.5869640964416097E-2</v>
      </c>
      <c r="R12" s="17">
        <v>6.0132107760769E-2</v>
      </c>
      <c r="S12" s="17"/>
      <c r="T12" s="17">
        <v>2.3672105879306599E-2</v>
      </c>
      <c r="U12" s="17">
        <v>2.41000961858359E-2</v>
      </c>
      <c r="V12" s="17">
        <v>4.8875756121277501E-2</v>
      </c>
      <c r="W12" s="17">
        <v>2.93592373967307E-2</v>
      </c>
      <c r="X12" s="17"/>
      <c r="Y12" s="17">
        <v>8.4608862969465098E-2</v>
      </c>
      <c r="Z12" s="17">
        <v>3.9978962410757303E-2</v>
      </c>
      <c r="AA12" s="17">
        <v>2.0457656260643799E-2</v>
      </c>
      <c r="AB12" s="17">
        <v>3.9471518391121001E-2</v>
      </c>
      <c r="AC12" s="17">
        <v>2.1198758023789899E-2</v>
      </c>
      <c r="AD12" s="17">
        <v>0</v>
      </c>
      <c r="AE12" s="17"/>
      <c r="AF12" s="17">
        <v>0</v>
      </c>
      <c r="AG12" s="17">
        <v>3.0250890850729701E-2</v>
      </c>
      <c r="AH12" s="17">
        <v>4.0262857263054799E-2</v>
      </c>
      <c r="AI12" s="17"/>
      <c r="AJ12" s="17">
        <v>2.90928875357142E-2</v>
      </c>
      <c r="AK12" s="17">
        <v>5.0185156620783003E-2</v>
      </c>
      <c r="AL12" s="17">
        <v>2.4468605184456701E-2</v>
      </c>
      <c r="AM12" s="17"/>
      <c r="AN12" s="17">
        <v>2.46533539757583E-2</v>
      </c>
      <c r="AO12" s="17">
        <v>3.5453485764743803E-2</v>
      </c>
      <c r="AP12" s="17">
        <v>4.9711795964809E-2</v>
      </c>
      <c r="AQ12" s="17">
        <v>3.4583205060394903E-2</v>
      </c>
      <c r="AR12" s="17"/>
      <c r="AS12" s="17">
        <v>0</v>
      </c>
      <c r="AT12" s="17">
        <v>0</v>
      </c>
    </row>
    <row r="13" spans="2:46" ht="28.7" x14ac:dyDescent="0.5">
      <c r="B13" s="18" t="s">
        <v>295</v>
      </c>
      <c r="C13" s="17">
        <v>2.7143595333858701E-2</v>
      </c>
      <c r="D13" s="17">
        <v>2.4533173091885199E-2</v>
      </c>
      <c r="E13" s="17">
        <v>2.99073642503099E-2</v>
      </c>
      <c r="F13" s="17"/>
      <c r="G13" s="17">
        <v>4.6866326542182299E-2</v>
      </c>
      <c r="H13" s="17">
        <v>3.7161250520999799E-2</v>
      </c>
      <c r="I13" s="17">
        <v>2.3554299374163701E-2</v>
      </c>
      <c r="J13" s="17">
        <v>2.12840088100348E-2</v>
      </c>
      <c r="K13" s="17">
        <v>1.9451341038606799E-2</v>
      </c>
      <c r="L13" s="17">
        <v>0</v>
      </c>
      <c r="M13" s="17">
        <v>2.12269594069944E-2</v>
      </c>
      <c r="N13" s="17">
        <v>5.2645805397479498E-2</v>
      </c>
      <c r="O13" s="17">
        <v>1.16040157614454E-2</v>
      </c>
      <c r="P13" s="17">
        <v>1.7476310329311798E-2</v>
      </c>
      <c r="Q13" s="17">
        <v>8.9532640123868107E-2</v>
      </c>
      <c r="R13" s="17">
        <v>0</v>
      </c>
      <c r="S13" s="17"/>
      <c r="T13" s="17">
        <v>2.5043496613824101E-2</v>
      </c>
      <c r="U13" s="17">
        <v>1.8893651823564801E-2</v>
      </c>
      <c r="V13" s="17">
        <v>2.1426620344962701E-2</v>
      </c>
      <c r="W13" s="17">
        <v>4.4697512079333201E-2</v>
      </c>
      <c r="X13" s="17"/>
      <c r="Y13" s="17">
        <v>3.7067627638608602E-2</v>
      </c>
      <c r="Z13" s="17">
        <v>4.4728514469350597E-2</v>
      </c>
      <c r="AA13" s="17">
        <v>2.1256711399369101E-2</v>
      </c>
      <c r="AB13" s="17">
        <v>5.9033228606125698E-2</v>
      </c>
      <c r="AC13" s="17">
        <v>1.08012692365773E-2</v>
      </c>
      <c r="AD13" s="17">
        <v>0</v>
      </c>
      <c r="AE13" s="17"/>
      <c r="AF13" s="17">
        <v>0</v>
      </c>
      <c r="AG13" s="17">
        <v>3.0946775949529701E-2</v>
      </c>
      <c r="AH13" s="17">
        <v>3.5165560160715301E-2</v>
      </c>
      <c r="AI13" s="17"/>
      <c r="AJ13" s="17">
        <v>3.7252228584708398E-2</v>
      </c>
      <c r="AK13" s="17">
        <v>2.9344968440023999E-2</v>
      </c>
      <c r="AL13" s="17">
        <v>1.4897285235147301E-2</v>
      </c>
      <c r="AM13" s="17"/>
      <c r="AN13" s="17">
        <v>1.36819081175434E-2</v>
      </c>
      <c r="AO13" s="17">
        <v>3.4876723989636198E-2</v>
      </c>
      <c r="AP13" s="17">
        <v>5.3618847020845101E-2</v>
      </c>
      <c r="AQ13" s="17">
        <v>3.1343976708405899E-2</v>
      </c>
      <c r="AR13" s="17"/>
      <c r="AS13" s="17">
        <v>2.6523310339716701E-2</v>
      </c>
      <c r="AT13" s="17">
        <v>0</v>
      </c>
    </row>
    <row r="14" spans="2:46" x14ac:dyDescent="0.5">
      <c r="B14" s="18" t="s">
        <v>73</v>
      </c>
      <c r="C14" s="19">
        <v>5.6171546413501E-2</v>
      </c>
      <c r="D14" s="19">
        <v>6.0067559666940801E-2</v>
      </c>
      <c r="E14" s="19">
        <v>5.2409694460958299E-2</v>
      </c>
      <c r="F14" s="19"/>
      <c r="G14" s="19">
        <v>8.0935771849198104E-2</v>
      </c>
      <c r="H14" s="19">
        <v>2.4007254044174399E-2</v>
      </c>
      <c r="I14" s="19">
        <v>9.7073688845673495E-2</v>
      </c>
      <c r="J14" s="19">
        <v>4.1804902623970901E-2</v>
      </c>
      <c r="K14" s="19">
        <v>3.83779057259667E-2</v>
      </c>
      <c r="L14" s="19">
        <v>6.4067936460199801E-2</v>
      </c>
      <c r="M14" s="19">
        <v>8.0973366151051204E-2</v>
      </c>
      <c r="N14" s="19">
        <v>5.2849560787807198E-2</v>
      </c>
      <c r="O14" s="19">
        <v>7.0210283499928999E-2</v>
      </c>
      <c r="P14" s="19">
        <v>0</v>
      </c>
      <c r="Q14" s="19">
        <v>7.8249655377691907E-2</v>
      </c>
      <c r="R14" s="19">
        <v>5.87929160258025E-2</v>
      </c>
      <c r="S14" s="19"/>
      <c r="T14" s="19">
        <v>3.6780132153346197E-2</v>
      </c>
      <c r="U14" s="19">
        <v>6.8666468225143801E-2</v>
      </c>
      <c r="V14" s="19">
        <v>5.8878275682468298E-2</v>
      </c>
      <c r="W14" s="19">
        <v>6.2722873956156597E-2</v>
      </c>
      <c r="X14" s="19"/>
      <c r="Y14" s="19">
        <v>8.5730136179320598E-2</v>
      </c>
      <c r="Z14" s="19">
        <v>5.4565695341028703E-2</v>
      </c>
      <c r="AA14" s="19">
        <v>9.3653200894299293E-2</v>
      </c>
      <c r="AB14" s="19">
        <v>7.9244392388966703E-2</v>
      </c>
      <c r="AC14" s="19">
        <v>3.1887334430806297E-2</v>
      </c>
      <c r="AD14" s="19">
        <v>1.34123235287632E-2</v>
      </c>
      <c r="AE14" s="19"/>
      <c r="AF14" s="19">
        <v>6.7050097104034301E-3</v>
      </c>
      <c r="AG14" s="19">
        <v>6.2024596559015002E-2</v>
      </c>
      <c r="AH14" s="19">
        <v>7.0867256695817102E-2</v>
      </c>
      <c r="AI14" s="19"/>
      <c r="AJ14" s="19">
        <v>4.1518500285385E-2</v>
      </c>
      <c r="AK14" s="19">
        <v>4.7827888454351097E-2</v>
      </c>
      <c r="AL14" s="19">
        <v>7.6121205894635002E-2</v>
      </c>
      <c r="AM14" s="19"/>
      <c r="AN14" s="19">
        <v>3.8920651074661902E-2</v>
      </c>
      <c r="AO14" s="19">
        <v>3.3945829023936898E-2</v>
      </c>
      <c r="AP14" s="19">
        <v>2.00089888215867E-2</v>
      </c>
      <c r="AQ14" s="19">
        <v>9.4474617022755294E-2</v>
      </c>
      <c r="AR14" s="19"/>
      <c r="AS14" s="19">
        <v>2.6362720069813699E-2</v>
      </c>
      <c r="AT14" s="19">
        <v>2.9512438237055301E-2</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607</v>
      </c>
      <c r="D7" s="10">
        <v>280</v>
      </c>
      <c r="E7" s="10">
        <v>326</v>
      </c>
      <c r="F7" s="10"/>
      <c r="G7" s="10">
        <v>83</v>
      </c>
      <c r="H7" s="10">
        <v>90</v>
      </c>
      <c r="I7" s="10">
        <v>58</v>
      </c>
      <c r="J7" s="10">
        <v>65</v>
      </c>
      <c r="K7" s="10">
        <v>40</v>
      </c>
      <c r="L7" s="10">
        <v>45</v>
      </c>
      <c r="M7" s="10">
        <v>46</v>
      </c>
      <c r="N7" s="10">
        <v>29</v>
      </c>
      <c r="O7" s="10">
        <v>62</v>
      </c>
      <c r="P7" s="10">
        <v>48</v>
      </c>
      <c r="Q7" s="10">
        <v>18</v>
      </c>
      <c r="R7" s="10">
        <v>23</v>
      </c>
      <c r="S7" s="10"/>
      <c r="T7" s="10">
        <v>176</v>
      </c>
      <c r="U7" s="10">
        <v>164</v>
      </c>
      <c r="V7" s="10">
        <v>106</v>
      </c>
      <c r="W7" s="10">
        <v>156</v>
      </c>
      <c r="X7" s="10"/>
      <c r="Y7" s="10">
        <v>89</v>
      </c>
      <c r="Z7" s="10">
        <v>94</v>
      </c>
      <c r="AA7" s="10">
        <v>100</v>
      </c>
      <c r="AB7" s="10">
        <v>102</v>
      </c>
      <c r="AC7" s="10">
        <v>88</v>
      </c>
      <c r="AD7" s="10">
        <v>134</v>
      </c>
      <c r="AE7" s="10"/>
      <c r="AF7" s="10">
        <v>132</v>
      </c>
      <c r="AG7" s="10">
        <v>30</v>
      </c>
      <c r="AH7" s="10">
        <v>445</v>
      </c>
      <c r="AI7" s="10"/>
      <c r="AJ7" s="10">
        <v>297</v>
      </c>
      <c r="AK7" s="10">
        <v>90</v>
      </c>
      <c r="AL7" s="10">
        <v>220</v>
      </c>
      <c r="AM7" s="10"/>
      <c r="AN7" s="10">
        <v>315</v>
      </c>
      <c r="AO7" s="10">
        <v>42</v>
      </c>
      <c r="AP7" s="10">
        <v>86</v>
      </c>
      <c r="AQ7" s="10">
        <v>134</v>
      </c>
      <c r="AR7" s="10"/>
      <c r="AS7" s="10">
        <v>29</v>
      </c>
      <c r="AT7" s="10">
        <v>31</v>
      </c>
    </row>
    <row r="8" spans="2:46" ht="30" customHeight="1" x14ac:dyDescent="0.5">
      <c r="B8" s="11" t="s">
        <v>19</v>
      </c>
      <c r="C8" s="11">
        <v>605</v>
      </c>
      <c r="D8" s="11">
        <v>280</v>
      </c>
      <c r="E8" s="11">
        <v>324</v>
      </c>
      <c r="F8" s="11"/>
      <c r="G8" s="11">
        <v>82</v>
      </c>
      <c r="H8" s="11">
        <v>89</v>
      </c>
      <c r="I8" s="11">
        <v>57</v>
      </c>
      <c r="J8" s="11">
        <v>65</v>
      </c>
      <c r="K8" s="11">
        <v>40</v>
      </c>
      <c r="L8" s="11">
        <v>46</v>
      </c>
      <c r="M8" s="11">
        <v>45</v>
      </c>
      <c r="N8" s="11">
        <v>29</v>
      </c>
      <c r="O8" s="11">
        <v>61</v>
      </c>
      <c r="P8" s="11">
        <v>49</v>
      </c>
      <c r="Q8" s="11">
        <v>22</v>
      </c>
      <c r="R8" s="11">
        <v>22</v>
      </c>
      <c r="S8" s="11"/>
      <c r="T8" s="11">
        <v>173</v>
      </c>
      <c r="U8" s="11">
        <v>158</v>
      </c>
      <c r="V8" s="11">
        <v>108</v>
      </c>
      <c r="W8" s="11">
        <v>161</v>
      </c>
      <c r="X8" s="11"/>
      <c r="Y8" s="11">
        <v>87</v>
      </c>
      <c r="Z8" s="11">
        <v>103</v>
      </c>
      <c r="AA8" s="11">
        <v>99</v>
      </c>
      <c r="AB8" s="11">
        <v>100</v>
      </c>
      <c r="AC8" s="11">
        <v>86</v>
      </c>
      <c r="AD8" s="11">
        <v>131</v>
      </c>
      <c r="AE8" s="11"/>
      <c r="AF8" s="11">
        <v>129</v>
      </c>
      <c r="AG8" s="11">
        <v>29</v>
      </c>
      <c r="AH8" s="11">
        <v>447</v>
      </c>
      <c r="AI8" s="11"/>
      <c r="AJ8" s="11">
        <v>296</v>
      </c>
      <c r="AK8" s="11">
        <v>91</v>
      </c>
      <c r="AL8" s="11">
        <v>218</v>
      </c>
      <c r="AM8" s="11"/>
      <c r="AN8" s="11">
        <v>313</v>
      </c>
      <c r="AO8" s="11">
        <v>42</v>
      </c>
      <c r="AP8" s="11">
        <v>84</v>
      </c>
      <c r="AQ8" s="11">
        <v>137</v>
      </c>
      <c r="AR8" s="11"/>
      <c r="AS8" s="11">
        <v>28</v>
      </c>
      <c r="AT8" s="11">
        <v>31</v>
      </c>
    </row>
    <row r="9" spans="2:46" ht="28.7" x14ac:dyDescent="0.5">
      <c r="B9" s="18" t="s">
        <v>291</v>
      </c>
      <c r="C9" s="17">
        <v>0.367055998026869</v>
      </c>
      <c r="D9" s="17">
        <v>0.383092376723074</v>
      </c>
      <c r="E9" s="17">
        <v>0.354310477451317</v>
      </c>
      <c r="F9" s="17"/>
      <c r="G9" s="17">
        <v>0.27389002929161799</v>
      </c>
      <c r="H9" s="17">
        <v>0.2645136026023</v>
      </c>
      <c r="I9" s="17">
        <v>0.34296714626313601</v>
      </c>
      <c r="J9" s="17">
        <v>0.36498027279414602</v>
      </c>
      <c r="K9" s="17">
        <v>0.52954308359365598</v>
      </c>
      <c r="L9" s="17">
        <v>0.36827789602183603</v>
      </c>
      <c r="M9" s="17">
        <v>0.45764849979883698</v>
      </c>
      <c r="N9" s="17">
        <v>0.38092568001381599</v>
      </c>
      <c r="O9" s="17">
        <v>0.42057016231248701</v>
      </c>
      <c r="P9" s="17">
        <v>0.410313839431451</v>
      </c>
      <c r="Q9" s="17">
        <v>0.46367250518686198</v>
      </c>
      <c r="R9" s="17">
        <v>0.34751183455537199</v>
      </c>
      <c r="S9" s="17"/>
      <c r="T9" s="17">
        <v>0.32826964955187299</v>
      </c>
      <c r="U9" s="17">
        <v>0.40579236662541801</v>
      </c>
      <c r="V9" s="17">
        <v>0.34864964883313898</v>
      </c>
      <c r="W9" s="17">
        <v>0.38236590083627803</v>
      </c>
      <c r="X9" s="17"/>
      <c r="Y9" s="17">
        <v>0.169079256985258</v>
      </c>
      <c r="Z9" s="17">
        <v>0.25157419723492402</v>
      </c>
      <c r="AA9" s="17">
        <v>0.25089431440883397</v>
      </c>
      <c r="AB9" s="17">
        <v>0.36541126123116502</v>
      </c>
      <c r="AC9" s="17">
        <v>0.53597249101525202</v>
      </c>
      <c r="AD9" s="17">
        <v>0.56854737044261805</v>
      </c>
      <c r="AE9" s="17"/>
      <c r="AF9" s="17">
        <v>0.62911385742417503</v>
      </c>
      <c r="AG9" s="17">
        <v>0.43817917743347201</v>
      </c>
      <c r="AH9" s="17">
        <v>0.28693879670804201</v>
      </c>
      <c r="AI9" s="17"/>
      <c r="AJ9" s="17">
        <v>0.28389208365440799</v>
      </c>
      <c r="AK9" s="17">
        <v>0.34836418923398899</v>
      </c>
      <c r="AL9" s="17">
        <v>0.487786681655131</v>
      </c>
      <c r="AM9" s="17"/>
      <c r="AN9" s="17">
        <v>0.395434393341902</v>
      </c>
      <c r="AO9" s="17">
        <v>0.37749645532345499</v>
      </c>
      <c r="AP9" s="17">
        <v>0.44396803829600701</v>
      </c>
      <c r="AQ9" s="17">
        <v>0.31725152176504701</v>
      </c>
      <c r="AR9" s="17"/>
      <c r="AS9" s="17">
        <v>0.478432335311472</v>
      </c>
      <c r="AT9" s="17">
        <v>0.48728859907348099</v>
      </c>
    </row>
    <row r="10" spans="2:46" ht="28.7" x14ac:dyDescent="0.5">
      <c r="B10" s="18" t="s">
        <v>292</v>
      </c>
      <c r="C10" s="17">
        <v>0.33137542361308597</v>
      </c>
      <c r="D10" s="17">
        <v>0.331637764360733</v>
      </c>
      <c r="E10" s="17">
        <v>0.32911371821178997</v>
      </c>
      <c r="F10" s="17"/>
      <c r="G10" s="17">
        <v>0.296953479972555</v>
      </c>
      <c r="H10" s="17">
        <v>0.43125476960703402</v>
      </c>
      <c r="I10" s="17">
        <v>0.42769839487073902</v>
      </c>
      <c r="J10" s="17">
        <v>0.35396586599185298</v>
      </c>
      <c r="K10" s="17">
        <v>0.22383733010975501</v>
      </c>
      <c r="L10" s="17">
        <v>0.29070645416053398</v>
      </c>
      <c r="M10" s="17">
        <v>0.21273402041120401</v>
      </c>
      <c r="N10" s="17">
        <v>0.411637439128134</v>
      </c>
      <c r="O10" s="17">
        <v>0.30538473883466399</v>
      </c>
      <c r="P10" s="17">
        <v>0.243555320393223</v>
      </c>
      <c r="Q10" s="17">
        <v>0.32412853547790299</v>
      </c>
      <c r="R10" s="17">
        <v>0.437502905316065</v>
      </c>
      <c r="S10" s="17"/>
      <c r="T10" s="17">
        <v>0.39831444425537998</v>
      </c>
      <c r="U10" s="17">
        <v>0.336796418564764</v>
      </c>
      <c r="V10" s="17">
        <v>0.34006579286274102</v>
      </c>
      <c r="W10" s="17">
        <v>0.23971901418092501</v>
      </c>
      <c r="X10" s="17"/>
      <c r="Y10" s="17">
        <v>0.28805870424923402</v>
      </c>
      <c r="Z10" s="17">
        <v>0.32460736605810903</v>
      </c>
      <c r="AA10" s="17">
        <v>0.30009706724569102</v>
      </c>
      <c r="AB10" s="17">
        <v>0.34954163029044599</v>
      </c>
      <c r="AC10" s="17">
        <v>0.36013396602658698</v>
      </c>
      <c r="AD10" s="17">
        <v>0.35652091191213098</v>
      </c>
      <c r="AE10" s="17"/>
      <c r="AF10" s="17">
        <v>0.28717505669955601</v>
      </c>
      <c r="AG10" s="17">
        <v>0.42628954778565098</v>
      </c>
      <c r="AH10" s="17">
        <v>0.33796630204220501</v>
      </c>
      <c r="AI10" s="17"/>
      <c r="AJ10" s="17">
        <v>0.37434457623932399</v>
      </c>
      <c r="AK10" s="17">
        <v>0.34721913213630301</v>
      </c>
      <c r="AL10" s="17">
        <v>0.26642837539375602</v>
      </c>
      <c r="AM10" s="17"/>
      <c r="AN10" s="17">
        <v>0.32840024397459999</v>
      </c>
      <c r="AO10" s="17">
        <v>0.35709042014275399</v>
      </c>
      <c r="AP10" s="17">
        <v>0.389223025498385</v>
      </c>
      <c r="AQ10" s="17">
        <v>0.27998049599970698</v>
      </c>
      <c r="AR10" s="17"/>
      <c r="AS10" s="17">
        <v>0.28201937952802503</v>
      </c>
      <c r="AT10" s="17">
        <v>0.35188632927048102</v>
      </c>
    </row>
    <row r="11" spans="2:46" ht="43" x14ac:dyDescent="0.5">
      <c r="B11" s="18" t="s">
        <v>293</v>
      </c>
      <c r="C11" s="17">
        <v>0.14735749541260901</v>
      </c>
      <c r="D11" s="17">
        <v>0.16025463333273801</v>
      </c>
      <c r="E11" s="17">
        <v>0.13665704815781801</v>
      </c>
      <c r="F11" s="17"/>
      <c r="G11" s="17">
        <v>0.23686531738303601</v>
      </c>
      <c r="H11" s="17">
        <v>0.144528568513457</v>
      </c>
      <c r="I11" s="17">
        <v>8.7003707668635397E-2</v>
      </c>
      <c r="J11" s="17">
        <v>0.204142413236794</v>
      </c>
      <c r="K11" s="17">
        <v>0.119052718108648</v>
      </c>
      <c r="L11" s="17">
        <v>0.15599570746022401</v>
      </c>
      <c r="M11" s="17">
        <v>0.10971387447910599</v>
      </c>
      <c r="N11" s="17">
        <v>7.2388687061945803E-2</v>
      </c>
      <c r="O11" s="17">
        <v>0.160011892850664</v>
      </c>
      <c r="P11" s="17">
        <v>0.132644250836436</v>
      </c>
      <c r="Q11" s="17">
        <v>0</v>
      </c>
      <c r="R11" s="17">
        <v>0.17069824161543801</v>
      </c>
      <c r="S11" s="17"/>
      <c r="T11" s="17">
        <v>0.16891976515711499</v>
      </c>
      <c r="U11" s="17">
        <v>0.12259987460987</v>
      </c>
      <c r="V11" s="17">
        <v>0.179357115470995</v>
      </c>
      <c r="W11" s="17">
        <v>0.13158232649149601</v>
      </c>
      <c r="X11" s="17"/>
      <c r="Y11" s="17">
        <v>0.29056100010671998</v>
      </c>
      <c r="Z11" s="17">
        <v>0.223548017168299</v>
      </c>
      <c r="AA11" s="17">
        <v>0.22631023910551001</v>
      </c>
      <c r="AB11" s="17">
        <v>0.105871927186809</v>
      </c>
      <c r="AC11" s="17">
        <v>3.5351834811014698E-2</v>
      </c>
      <c r="AD11" s="17">
        <v>3.71688115437021E-2</v>
      </c>
      <c r="AE11" s="17"/>
      <c r="AF11" s="17">
        <v>4.5453701461244202E-2</v>
      </c>
      <c r="AG11" s="17">
        <v>6.9120077973672603E-2</v>
      </c>
      <c r="AH11" s="17">
        <v>0.181786838072999</v>
      </c>
      <c r="AI11" s="17"/>
      <c r="AJ11" s="17">
        <v>0.18244088722025101</v>
      </c>
      <c r="AK11" s="17">
        <v>0.12130446776296699</v>
      </c>
      <c r="AL11" s="17">
        <v>0.110514434283514</v>
      </c>
      <c r="AM11" s="17"/>
      <c r="AN11" s="17">
        <v>0.14943070707796199</v>
      </c>
      <c r="AO11" s="17">
        <v>0.14119756154806801</v>
      </c>
      <c r="AP11" s="17">
        <v>9.5508178092184801E-2</v>
      </c>
      <c r="AQ11" s="17">
        <v>0.15047750942978</v>
      </c>
      <c r="AR11" s="17"/>
      <c r="AS11" s="17">
        <v>0.10177332792041401</v>
      </c>
      <c r="AT11" s="17">
        <v>3.2483033003114198E-2</v>
      </c>
    </row>
    <row r="12" spans="2:46" ht="28.7" x14ac:dyDescent="0.5">
      <c r="B12" s="18" t="s">
        <v>294</v>
      </c>
      <c r="C12" s="17">
        <v>5.9495142890482702E-2</v>
      </c>
      <c r="D12" s="17">
        <v>6.0030632692947401E-2</v>
      </c>
      <c r="E12" s="17">
        <v>5.9213309546188302E-2</v>
      </c>
      <c r="F12" s="17"/>
      <c r="G12" s="17">
        <v>0.109448601612116</v>
      </c>
      <c r="H12" s="17">
        <v>4.6505810925406003E-2</v>
      </c>
      <c r="I12" s="17">
        <v>5.2161127290041402E-2</v>
      </c>
      <c r="J12" s="17">
        <v>1.53636666976009E-2</v>
      </c>
      <c r="K12" s="17">
        <v>2.6162379772738598E-2</v>
      </c>
      <c r="L12" s="17">
        <v>7.2967062609332695E-2</v>
      </c>
      <c r="M12" s="17">
        <v>2.2457616490189701E-2</v>
      </c>
      <c r="N12" s="17">
        <v>0.10087236196718601</v>
      </c>
      <c r="O12" s="17">
        <v>3.1605787585856103E-2</v>
      </c>
      <c r="P12" s="17">
        <v>0.10679467313058801</v>
      </c>
      <c r="Q12" s="17">
        <v>0.159217788820011</v>
      </c>
      <c r="R12" s="17">
        <v>0</v>
      </c>
      <c r="S12" s="17"/>
      <c r="T12" s="17">
        <v>3.5520451978702898E-2</v>
      </c>
      <c r="U12" s="17">
        <v>4.8426408633362797E-2</v>
      </c>
      <c r="V12" s="17">
        <v>5.5736308349955001E-2</v>
      </c>
      <c r="W12" s="17">
        <v>0.100478809259488</v>
      </c>
      <c r="X12" s="17"/>
      <c r="Y12" s="17">
        <v>0.126432979855887</v>
      </c>
      <c r="Z12" s="17">
        <v>0.106893171426474</v>
      </c>
      <c r="AA12" s="17">
        <v>7.2053429804444805E-2</v>
      </c>
      <c r="AB12" s="17">
        <v>4.9060062411269797E-2</v>
      </c>
      <c r="AC12" s="17">
        <v>2.2812190578268901E-2</v>
      </c>
      <c r="AD12" s="17">
        <v>0</v>
      </c>
      <c r="AE12" s="17"/>
      <c r="AF12" s="17">
        <v>7.6115023274551602E-3</v>
      </c>
      <c r="AG12" s="17">
        <v>0</v>
      </c>
      <c r="AH12" s="17">
        <v>7.8297626648481194E-2</v>
      </c>
      <c r="AI12" s="17"/>
      <c r="AJ12" s="17">
        <v>6.5417887577400594E-2</v>
      </c>
      <c r="AK12" s="17">
        <v>9.3951604881577E-2</v>
      </c>
      <c r="AL12" s="17">
        <v>3.7146298475272697E-2</v>
      </c>
      <c r="AM12" s="17"/>
      <c r="AN12" s="17">
        <v>5.6746767896615299E-2</v>
      </c>
      <c r="AO12" s="17">
        <v>5.2779148977882898E-2</v>
      </c>
      <c r="AP12" s="17">
        <v>1.18491240234206E-2</v>
      </c>
      <c r="AQ12" s="17">
        <v>9.5880462094142693E-2</v>
      </c>
      <c r="AR12" s="17"/>
      <c r="AS12" s="17">
        <v>6.7839077238029802E-2</v>
      </c>
      <c r="AT12" s="17">
        <v>3.1837311529489598E-2</v>
      </c>
    </row>
    <row r="13" spans="2:46" ht="28.7" x14ac:dyDescent="0.5">
      <c r="B13" s="18" t="s">
        <v>295</v>
      </c>
      <c r="C13" s="17">
        <v>1.8022957154143399E-2</v>
      </c>
      <c r="D13" s="17">
        <v>1.75064784991645E-2</v>
      </c>
      <c r="E13" s="17">
        <v>1.8524278745389599E-2</v>
      </c>
      <c r="F13" s="17"/>
      <c r="G13" s="17">
        <v>3.5569693970849199E-2</v>
      </c>
      <c r="H13" s="17">
        <v>0</v>
      </c>
      <c r="I13" s="17">
        <v>0</v>
      </c>
      <c r="J13" s="17">
        <v>0</v>
      </c>
      <c r="K13" s="17">
        <v>0</v>
      </c>
      <c r="L13" s="17">
        <v>4.5351992638377997E-2</v>
      </c>
      <c r="M13" s="17">
        <v>4.2294230432184797E-2</v>
      </c>
      <c r="N13" s="17">
        <v>3.4175831828917397E-2</v>
      </c>
      <c r="O13" s="17">
        <v>1.66926552387449E-2</v>
      </c>
      <c r="P13" s="17">
        <v>4.1652109923274998E-2</v>
      </c>
      <c r="Q13" s="17">
        <v>0</v>
      </c>
      <c r="R13" s="17">
        <v>0</v>
      </c>
      <c r="S13" s="17"/>
      <c r="T13" s="17">
        <v>5.6466205957589602E-3</v>
      </c>
      <c r="U13" s="17">
        <v>1.7939547987391401E-2</v>
      </c>
      <c r="V13" s="17">
        <v>1.9106364800377602E-2</v>
      </c>
      <c r="W13" s="17">
        <v>3.1238949941564099E-2</v>
      </c>
      <c r="X13" s="17"/>
      <c r="Y13" s="17">
        <v>3.4344657228223302E-2</v>
      </c>
      <c r="Z13" s="17">
        <v>1.0126623874817201E-2</v>
      </c>
      <c r="AA13" s="17">
        <v>3.9282256736286499E-2</v>
      </c>
      <c r="AB13" s="17">
        <v>1.9639559989191601E-2</v>
      </c>
      <c r="AC13" s="17">
        <v>0</v>
      </c>
      <c r="AD13" s="17">
        <v>7.8821145481161401E-3</v>
      </c>
      <c r="AE13" s="17"/>
      <c r="AF13" s="17">
        <v>0</v>
      </c>
      <c r="AG13" s="17">
        <v>3.3802630889306802E-2</v>
      </c>
      <c r="AH13" s="17">
        <v>2.2194583406245E-2</v>
      </c>
      <c r="AI13" s="17"/>
      <c r="AJ13" s="17">
        <v>2.9877656346245E-2</v>
      </c>
      <c r="AK13" s="17">
        <v>1.1287206548176099E-2</v>
      </c>
      <c r="AL13" s="17">
        <v>4.7153872535981196E-3</v>
      </c>
      <c r="AM13" s="17"/>
      <c r="AN13" s="17">
        <v>1.23486250517127E-2</v>
      </c>
      <c r="AO13" s="17">
        <v>2.3394529923998399E-2</v>
      </c>
      <c r="AP13" s="17">
        <v>3.5643881363775297E-2</v>
      </c>
      <c r="AQ13" s="17">
        <v>2.2440220805630601E-2</v>
      </c>
      <c r="AR13" s="17"/>
      <c r="AS13" s="17">
        <v>0</v>
      </c>
      <c r="AT13" s="17">
        <v>0</v>
      </c>
    </row>
    <row r="14" spans="2:46" x14ac:dyDescent="0.5">
      <c r="B14" s="18" t="s">
        <v>73</v>
      </c>
      <c r="C14" s="19">
        <v>7.6692982902809903E-2</v>
      </c>
      <c r="D14" s="19">
        <v>4.7478114391343501E-2</v>
      </c>
      <c r="E14" s="19">
        <v>0.102181167887497</v>
      </c>
      <c r="F14" s="19"/>
      <c r="G14" s="19">
        <v>4.7272877769825597E-2</v>
      </c>
      <c r="H14" s="19">
        <v>0.113197248351804</v>
      </c>
      <c r="I14" s="19">
        <v>9.0169623907448093E-2</v>
      </c>
      <c r="J14" s="19">
        <v>6.1547781279606903E-2</v>
      </c>
      <c r="K14" s="19">
        <v>0.101404488415202</v>
      </c>
      <c r="L14" s="19">
        <v>6.6700887109694407E-2</v>
      </c>
      <c r="M14" s="19">
        <v>0.155151758388479</v>
      </c>
      <c r="N14" s="19">
        <v>0</v>
      </c>
      <c r="O14" s="19">
        <v>6.5734763177583699E-2</v>
      </c>
      <c r="P14" s="19">
        <v>6.5039806285026397E-2</v>
      </c>
      <c r="Q14" s="19">
        <v>5.29811705152234E-2</v>
      </c>
      <c r="R14" s="19">
        <v>4.4287018513125602E-2</v>
      </c>
      <c r="S14" s="19"/>
      <c r="T14" s="19">
        <v>6.3329068461169799E-2</v>
      </c>
      <c r="U14" s="19">
        <v>6.8445383579194302E-2</v>
      </c>
      <c r="V14" s="19">
        <v>5.7084769682792698E-2</v>
      </c>
      <c r="W14" s="19">
        <v>0.114614999290249</v>
      </c>
      <c r="X14" s="19"/>
      <c r="Y14" s="19">
        <v>9.1523401574677601E-2</v>
      </c>
      <c r="Z14" s="19">
        <v>8.3250624237377197E-2</v>
      </c>
      <c r="AA14" s="19">
        <v>0.111362692699234</v>
      </c>
      <c r="AB14" s="19">
        <v>0.110475558891118</v>
      </c>
      <c r="AC14" s="19">
        <v>4.5729517568877297E-2</v>
      </c>
      <c r="AD14" s="19">
        <v>2.98807915534329E-2</v>
      </c>
      <c r="AE14" s="19"/>
      <c r="AF14" s="19">
        <v>3.0645882087569201E-2</v>
      </c>
      <c r="AG14" s="19">
        <v>3.2608565917897202E-2</v>
      </c>
      <c r="AH14" s="19">
        <v>9.2815853122028794E-2</v>
      </c>
      <c r="AI14" s="19"/>
      <c r="AJ14" s="19">
        <v>6.4026908962371801E-2</v>
      </c>
      <c r="AK14" s="19">
        <v>7.7873399436988303E-2</v>
      </c>
      <c r="AL14" s="19">
        <v>9.3408822938728306E-2</v>
      </c>
      <c r="AM14" s="19"/>
      <c r="AN14" s="19">
        <v>5.76392626572085E-2</v>
      </c>
      <c r="AO14" s="19">
        <v>4.8041884083842301E-2</v>
      </c>
      <c r="AP14" s="19">
        <v>2.3807752726227299E-2</v>
      </c>
      <c r="AQ14" s="19">
        <v>0.133969789905692</v>
      </c>
      <c r="AR14" s="19"/>
      <c r="AS14" s="19">
        <v>6.9935880002059095E-2</v>
      </c>
      <c r="AT14" s="19">
        <v>9.65047271234344E-2</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620</v>
      </c>
      <c r="D7" s="10">
        <v>324</v>
      </c>
      <c r="E7" s="10">
        <v>296</v>
      </c>
      <c r="F7" s="10"/>
      <c r="G7" s="10">
        <v>93</v>
      </c>
      <c r="H7" s="10">
        <v>72</v>
      </c>
      <c r="I7" s="10">
        <v>51</v>
      </c>
      <c r="J7" s="10">
        <v>59</v>
      </c>
      <c r="K7" s="10">
        <v>44</v>
      </c>
      <c r="L7" s="10">
        <v>65</v>
      </c>
      <c r="M7" s="10">
        <v>52</v>
      </c>
      <c r="N7" s="10">
        <v>25</v>
      </c>
      <c r="O7" s="10">
        <v>55</v>
      </c>
      <c r="P7" s="10">
        <v>57</v>
      </c>
      <c r="Q7" s="10">
        <v>29</v>
      </c>
      <c r="R7" s="10">
        <v>18</v>
      </c>
      <c r="S7" s="10"/>
      <c r="T7" s="10">
        <v>174</v>
      </c>
      <c r="U7" s="10">
        <v>168</v>
      </c>
      <c r="V7" s="10">
        <v>151</v>
      </c>
      <c r="W7" s="10">
        <v>125</v>
      </c>
      <c r="X7" s="10"/>
      <c r="Y7" s="10">
        <v>97</v>
      </c>
      <c r="Z7" s="10">
        <v>88</v>
      </c>
      <c r="AA7" s="10">
        <v>120</v>
      </c>
      <c r="AB7" s="10">
        <v>99</v>
      </c>
      <c r="AC7" s="10">
        <v>92</v>
      </c>
      <c r="AD7" s="10">
        <v>124</v>
      </c>
      <c r="AE7" s="10"/>
      <c r="AF7" s="10">
        <v>130</v>
      </c>
      <c r="AG7" s="10">
        <v>32</v>
      </c>
      <c r="AH7" s="10">
        <v>458</v>
      </c>
      <c r="AI7" s="10"/>
      <c r="AJ7" s="10">
        <v>286</v>
      </c>
      <c r="AK7" s="10">
        <v>115</v>
      </c>
      <c r="AL7" s="10">
        <v>219</v>
      </c>
      <c r="AM7" s="10"/>
      <c r="AN7" s="10">
        <v>304</v>
      </c>
      <c r="AO7" s="10">
        <v>58</v>
      </c>
      <c r="AP7" s="10">
        <v>95</v>
      </c>
      <c r="AQ7" s="10">
        <v>140</v>
      </c>
      <c r="AR7" s="10"/>
      <c r="AS7" s="10">
        <v>25</v>
      </c>
      <c r="AT7" s="10">
        <v>24</v>
      </c>
    </row>
    <row r="8" spans="2:46" ht="30" customHeight="1" x14ac:dyDescent="0.5">
      <c r="B8" s="11" t="s">
        <v>19</v>
      </c>
      <c r="C8" s="11">
        <v>618</v>
      </c>
      <c r="D8" s="11">
        <v>322</v>
      </c>
      <c r="E8" s="11">
        <v>296</v>
      </c>
      <c r="F8" s="11"/>
      <c r="G8" s="11">
        <v>91</v>
      </c>
      <c r="H8" s="11">
        <v>70</v>
      </c>
      <c r="I8" s="11">
        <v>50</v>
      </c>
      <c r="J8" s="11">
        <v>59</v>
      </c>
      <c r="K8" s="11">
        <v>45</v>
      </c>
      <c r="L8" s="11">
        <v>66</v>
      </c>
      <c r="M8" s="11">
        <v>51</v>
      </c>
      <c r="N8" s="11">
        <v>24</v>
      </c>
      <c r="O8" s="11">
        <v>54</v>
      </c>
      <c r="P8" s="11">
        <v>57</v>
      </c>
      <c r="Q8" s="11">
        <v>35</v>
      </c>
      <c r="R8" s="11">
        <v>17</v>
      </c>
      <c r="S8" s="11"/>
      <c r="T8" s="11">
        <v>171</v>
      </c>
      <c r="U8" s="11">
        <v>162</v>
      </c>
      <c r="V8" s="11">
        <v>154</v>
      </c>
      <c r="W8" s="11">
        <v>128</v>
      </c>
      <c r="X8" s="11"/>
      <c r="Y8" s="11">
        <v>94</v>
      </c>
      <c r="Z8" s="11">
        <v>97</v>
      </c>
      <c r="AA8" s="11">
        <v>119</v>
      </c>
      <c r="AB8" s="11">
        <v>97</v>
      </c>
      <c r="AC8" s="11">
        <v>89</v>
      </c>
      <c r="AD8" s="11">
        <v>121</v>
      </c>
      <c r="AE8" s="11"/>
      <c r="AF8" s="11">
        <v>127</v>
      </c>
      <c r="AG8" s="11">
        <v>32</v>
      </c>
      <c r="AH8" s="11">
        <v>460</v>
      </c>
      <c r="AI8" s="11"/>
      <c r="AJ8" s="11">
        <v>286</v>
      </c>
      <c r="AK8" s="11">
        <v>115</v>
      </c>
      <c r="AL8" s="11">
        <v>218</v>
      </c>
      <c r="AM8" s="11"/>
      <c r="AN8" s="11">
        <v>301</v>
      </c>
      <c r="AO8" s="11">
        <v>57</v>
      </c>
      <c r="AP8" s="11">
        <v>94</v>
      </c>
      <c r="AQ8" s="11">
        <v>143</v>
      </c>
      <c r="AR8" s="11"/>
      <c r="AS8" s="11">
        <v>25</v>
      </c>
      <c r="AT8" s="11">
        <v>23</v>
      </c>
    </row>
    <row r="9" spans="2:46" ht="28.7" x14ac:dyDescent="0.5">
      <c r="B9" s="18" t="s">
        <v>291</v>
      </c>
      <c r="C9" s="17">
        <v>0.42822214691154298</v>
      </c>
      <c r="D9" s="17">
        <v>0.44665962699933298</v>
      </c>
      <c r="E9" s="17">
        <v>0.40812506999355402</v>
      </c>
      <c r="F9" s="17"/>
      <c r="G9" s="17">
        <v>0.29255076331490798</v>
      </c>
      <c r="H9" s="17">
        <v>0.356550573800126</v>
      </c>
      <c r="I9" s="17">
        <v>0.46982787542433702</v>
      </c>
      <c r="J9" s="17">
        <v>0.47112424339883602</v>
      </c>
      <c r="K9" s="17">
        <v>0.45278609828433197</v>
      </c>
      <c r="L9" s="17">
        <v>0.396659225505962</v>
      </c>
      <c r="M9" s="17">
        <v>0.53827811906084699</v>
      </c>
      <c r="N9" s="17">
        <v>0.47972658405422902</v>
      </c>
      <c r="O9" s="17">
        <v>0.45217200931171098</v>
      </c>
      <c r="P9" s="17">
        <v>0.535331930630775</v>
      </c>
      <c r="Q9" s="17">
        <v>0.43955455127792098</v>
      </c>
      <c r="R9" s="17">
        <v>0.38528950713289101</v>
      </c>
      <c r="S9" s="17"/>
      <c r="T9" s="17">
        <v>0.43189042749351098</v>
      </c>
      <c r="U9" s="17">
        <v>0.43460311776294802</v>
      </c>
      <c r="V9" s="17">
        <v>0.37407880967993801</v>
      </c>
      <c r="W9" s="17">
        <v>0.47108744467632402</v>
      </c>
      <c r="X9" s="17"/>
      <c r="Y9" s="17">
        <v>0.239534994253366</v>
      </c>
      <c r="Z9" s="17">
        <v>0.21791133315844</v>
      </c>
      <c r="AA9" s="17">
        <v>0.30945187832667398</v>
      </c>
      <c r="AB9" s="17">
        <v>0.44781256266049202</v>
      </c>
      <c r="AC9" s="17">
        <v>0.703605359333216</v>
      </c>
      <c r="AD9" s="17">
        <v>0.64088096043723297</v>
      </c>
      <c r="AE9" s="17"/>
      <c r="AF9" s="17">
        <v>0.62689300276593996</v>
      </c>
      <c r="AG9" s="17">
        <v>0.61130426891249301</v>
      </c>
      <c r="AH9" s="17">
        <v>0.36069673735341601</v>
      </c>
      <c r="AI9" s="17"/>
      <c r="AJ9" s="17">
        <v>0.37766772364442702</v>
      </c>
      <c r="AK9" s="17">
        <v>0.346390474651466</v>
      </c>
      <c r="AL9" s="17">
        <v>0.53786052195573597</v>
      </c>
      <c r="AM9" s="17"/>
      <c r="AN9" s="17">
        <v>0.45053650240724602</v>
      </c>
      <c r="AO9" s="17">
        <v>0.444075151871548</v>
      </c>
      <c r="AP9" s="17">
        <v>0.46308782742573301</v>
      </c>
      <c r="AQ9" s="17">
        <v>0.35711067503063898</v>
      </c>
      <c r="AR9" s="17"/>
      <c r="AS9" s="17">
        <v>0.51873495502448097</v>
      </c>
      <c r="AT9" s="17">
        <v>0.58581700990408503</v>
      </c>
    </row>
    <row r="10" spans="2:46" ht="28.7" x14ac:dyDescent="0.5">
      <c r="B10" s="18" t="s">
        <v>292</v>
      </c>
      <c r="C10" s="17">
        <v>0.30676399868892301</v>
      </c>
      <c r="D10" s="17">
        <v>0.31566057378162399</v>
      </c>
      <c r="E10" s="17">
        <v>0.297066623934166</v>
      </c>
      <c r="F10" s="17"/>
      <c r="G10" s="17">
        <v>0.32637714235801502</v>
      </c>
      <c r="H10" s="17">
        <v>0.36220207198448301</v>
      </c>
      <c r="I10" s="17">
        <v>0.30898815212738401</v>
      </c>
      <c r="J10" s="17">
        <v>0.326548063171892</v>
      </c>
      <c r="K10" s="17">
        <v>0.270764410736823</v>
      </c>
      <c r="L10" s="17">
        <v>0.33719554554907399</v>
      </c>
      <c r="M10" s="17">
        <v>0.17125459265881199</v>
      </c>
      <c r="N10" s="17">
        <v>0.16417465880139201</v>
      </c>
      <c r="O10" s="17">
        <v>0.32545701875072602</v>
      </c>
      <c r="P10" s="17">
        <v>0.19267847737663801</v>
      </c>
      <c r="Q10" s="17">
        <v>0.42154998230699298</v>
      </c>
      <c r="R10" s="17">
        <v>0.55783574823038795</v>
      </c>
      <c r="S10" s="17"/>
      <c r="T10" s="17">
        <v>0.32970994584320901</v>
      </c>
      <c r="U10" s="17">
        <v>0.26746690594794797</v>
      </c>
      <c r="V10" s="17">
        <v>0.35019188344088198</v>
      </c>
      <c r="W10" s="17">
        <v>0.27867961655854001</v>
      </c>
      <c r="X10" s="17"/>
      <c r="Y10" s="17">
        <v>0.362637017804044</v>
      </c>
      <c r="Z10" s="17">
        <v>0.370439853308346</v>
      </c>
      <c r="AA10" s="17">
        <v>0.36608438294816398</v>
      </c>
      <c r="AB10" s="17">
        <v>0.311899450228459</v>
      </c>
      <c r="AC10" s="17">
        <v>0.130451245316133</v>
      </c>
      <c r="AD10" s="17">
        <v>0.28009534396972802</v>
      </c>
      <c r="AE10" s="17"/>
      <c r="AF10" s="17">
        <v>0.25861467526680398</v>
      </c>
      <c r="AG10" s="17">
        <v>0.19106072842140101</v>
      </c>
      <c r="AH10" s="17">
        <v>0.32803199053622001</v>
      </c>
      <c r="AI10" s="17"/>
      <c r="AJ10" s="17">
        <v>0.34020723376487</v>
      </c>
      <c r="AK10" s="17">
        <v>0.28992060433889799</v>
      </c>
      <c r="AL10" s="17">
        <v>0.27171936441840999</v>
      </c>
      <c r="AM10" s="17"/>
      <c r="AN10" s="17">
        <v>0.29722292819064899</v>
      </c>
      <c r="AO10" s="17">
        <v>0.2247942397904</v>
      </c>
      <c r="AP10" s="17">
        <v>0.37617318834851399</v>
      </c>
      <c r="AQ10" s="17">
        <v>0.32857076731554202</v>
      </c>
      <c r="AR10" s="17"/>
      <c r="AS10" s="17">
        <v>0.36503102393599102</v>
      </c>
      <c r="AT10" s="17">
        <v>0.24727232181474501</v>
      </c>
    </row>
    <row r="11" spans="2:46" ht="43" x14ac:dyDescent="0.5">
      <c r="B11" s="18" t="s">
        <v>293</v>
      </c>
      <c r="C11" s="17">
        <v>0.14291630820431001</v>
      </c>
      <c r="D11" s="17">
        <v>0.127113435384062</v>
      </c>
      <c r="E11" s="17">
        <v>0.16014163124636999</v>
      </c>
      <c r="F11" s="17"/>
      <c r="G11" s="17">
        <v>0.231105278702186</v>
      </c>
      <c r="H11" s="17">
        <v>0.113659858644529</v>
      </c>
      <c r="I11" s="17">
        <v>0.116067509466108</v>
      </c>
      <c r="J11" s="17">
        <v>9.9175244124769996E-2</v>
      </c>
      <c r="K11" s="17">
        <v>0.13017787230746999</v>
      </c>
      <c r="L11" s="17">
        <v>0.13773809413759</v>
      </c>
      <c r="M11" s="17">
        <v>0.175190963520965</v>
      </c>
      <c r="N11" s="17">
        <v>0.15997254921561299</v>
      </c>
      <c r="O11" s="17">
        <v>0.16723979634866801</v>
      </c>
      <c r="P11" s="17">
        <v>9.1647745765398497E-2</v>
      </c>
      <c r="Q11" s="17">
        <v>0.13889546641508599</v>
      </c>
      <c r="R11" s="17">
        <v>5.6874744636721201E-2</v>
      </c>
      <c r="S11" s="17"/>
      <c r="T11" s="17">
        <v>0.12846937495055299</v>
      </c>
      <c r="U11" s="17">
        <v>0.16881467426534699</v>
      </c>
      <c r="V11" s="17">
        <v>0.193285716860392</v>
      </c>
      <c r="W11" s="17">
        <v>7.1194415622447299E-2</v>
      </c>
      <c r="X11" s="17"/>
      <c r="Y11" s="17">
        <v>0.23780398180869899</v>
      </c>
      <c r="Z11" s="17">
        <v>0.215864386841395</v>
      </c>
      <c r="AA11" s="17">
        <v>0.15588821238330999</v>
      </c>
      <c r="AB11" s="17">
        <v>0.12092344505427</v>
      </c>
      <c r="AC11" s="17">
        <v>0.121538314751145</v>
      </c>
      <c r="AD11" s="17">
        <v>3.1508991457003498E-2</v>
      </c>
      <c r="AE11" s="17"/>
      <c r="AF11" s="17">
        <v>6.1145098345349799E-2</v>
      </c>
      <c r="AG11" s="17">
        <v>0.135745547454039</v>
      </c>
      <c r="AH11" s="17">
        <v>0.166022811727322</v>
      </c>
      <c r="AI11" s="17"/>
      <c r="AJ11" s="17">
        <v>0.173472740049326</v>
      </c>
      <c r="AK11" s="17">
        <v>0.179633540744113</v>
      </c>
      <c r="AL11" s="17">
        <v>8.3378288023879699E-2</v>
      </c>
      <c r="AM11" s="17"/>
      <c r="AN11" s="17">
        <v>0.13560498747834701</v>
      </c>
      <c r="AO11" s="17">
        <v>0.22412313898952499</v>
      </c>
      <c r="AP11" s="17">
        <v>0.116778807771872</v>
      </c>
      <c r="AQ11" s="17">
        <v>0.14430478426941001</v>
      </c>
      <c r="AR11" s="17"/>
      <c r="AS11" s="17">
        <v>3.8430760884023203E-2</v>
      </c>
      <c r="AT11" s="17">
        <v>0.16691066828116999</v>
      </c>
    </row>
    <row r="12" spans="2:46" ht="28.7" x14ac:dyDescent="0.5">
      <c r="B12" s="18" t="s">
        <v>294</v>
      </c>
      <c r="C12" s="17">
        <v>4.2565347254378501E-2</v>
      </c>
      <c r="D12" s="17">
        <v>4.7292589275105601E-2</v>
      </c>
      <c r="E12" s="17">
        <v>3.7412596116579398E-2</v>
      </c>
      <c r="F12" s="17"/>
      <c r="G12" s="17">
        <v>4.3571672902180801E-2</v>
      </c>
      <c r="H12" s="17">
        <v>7.1692573620551606E-2</v>
      </c>
      <c r="I12" s="17">
        <v>6.4256575589590303E-2</v>
      </c>
      <c r="J12" s="17">
        <v>3.5132568904925998E-2</v>
      </c>
      <c r="K12" s="17">
        <v>6.7429510524233197E-2</v>
      </c>
      <c r="L12" s="17">
        <v>3.24422560542195E-2</v>
      </c>
      <c r="M12" s="17">
        <v>3.8620577300271401E-2</v>
      </c>
      <c r="N12" s="17">
        <v>7.9249664883630597E-2</v>
      </c>
      <c r="O12" s="17">
        <v>1.93779278634869E-2</v>
      </c>
      <c r="P12" s="17">
        <v>3.5089933203019598E-2</v>
      </c>
      <c r="Q12" s="17">
        <v>0</v>
      </c>
      <c r="R12" s="17">
        <v>0</v>
      </c>
      <c r="S12" s="17"/>
      <c r="T12" s="17">
        <v>5.2635621766644103E-2</v>
      </c>
      <c r="U12" s="17">
        <v>2.3178351444387402E-2</v>
      </c>
      <c r="V12" s="17">
        <v>3.2080280766134402E-2</v>
      </c>
      <c r="W12" s="17">
        <v>6.6956472492229704E-2</v>
      </c>
      <c r="X12" s="17"/>
      <c r="Y12" s="17">
        <v>7.9989225484480606E-2</v>
      </c>
      <c r="Z12" s="17">
        <v>8.1346456721898094E-2</v>
      </c>
      <c r="AA12" s="17">
        <v>5.0493558093235497E-2</v>
      </c>
      <c r="AB12" s="17">
        <v>4.0314241756928E-2</v>
      </c>
      <c r="AC12" s="17">
        <v>0</v>
      </c>
      <c r="AD12" s="17">
        <v>7.8485018291460998E-3</v>
      </c>
      <c r="AE12" s="17"/>
      <c r="AF12" s="17">
        <v>1.5638070582803899E-2</v>
      </c>
      <c r="AG12" s="17">
        <v>3.1495758647677202E-2</v>
      </c>
      <c r="AH12" s="17">
        <v>5.07728508470323E-2</v>
      </c>
      <c r="AI12" s="17"/>
      <c r="AJ12" s="17">
        <v>3.6129337879109803E-2</v>
      </c>
      <c r="AK12" s="17">
        <v>7.7596147277796207E-2</v>
      </c>
      <c r="AL12" s="17">
        <v>3.25210500411722E-2</v>
      </c>
      <c r="AM12" s="17"/>
      <c r="AN12" s="17">
        <v>3.3560107989082801E-2</v>
      </c>
      <c r="AO12" s="17">
        <v>5.64069298600028E-2</v>
      </c>
      <c r="AP12" s="17">
        <v>2.2072623065799199E-2</v>
      </c>
      <c r="AQ12" s="17">
        <v>6.9269385833731503E-2</v>
      </c>
      <c r="AR12" s="17"/>
      <c r="AS12" s="17">
        <v>7.7803260155505594E-2</v>
      </c>
      <c r="AT12" s="17">
        <v>0</v>
      </c>
    </row>
    <row r="13" spans="2:46" ht="28.7" x14ac:dyDescent="0.5">
      <c r="B13" s="18" t="s">
        <v>295</v>
      </c>
      <c r="C13" s="17">
        <v>1.99680038972826E-2</v>
      </c>
      <c r="D13" s="17">
        <v>2.2717820933378499E-2</v>
      </c>
      <c r="E13" s="17">
        <v>1.6970669976286601E-2</v>
      </c>
      <c r="F13" s="17"/>
      <c r="G13" s="17">
        <v>2.05680913712715E-2</v>
      </c>
      <c r="H13" s="17">
        <v>0</v>
      </c>
      <c r="I13" s="17">
        <v>0</v>
      </c>
      <c r="J13" s="17">
        <v>5.10095358844741E-2</v>
      </c>
      <c r="K13" s="17">
        <v>5.1102515515595998E-2</v>
      </c>
      <c r="L13" s="17">
        <v>0</v>
      </c>
      <c r="M13" s="17">
        <v>1.87582380863252E-2</v>
      </c>
      <c r="N13" s="17">
        <v>0</v>
      </c>
      <c r="O13" s="17">
        <v>0</v>
      </c>
      <c r="P13" s="17">
        <v>7.52923993841976E-2</v>
      </c>
      <c r="Q13" s="17">
        <v>0</v>
      </c>
      <c r="R13" s="17">
        <v>0</v>
      </c>
      <c r="S13" s="17"/>
      <c r="T13" s="17">
        <v>5.6150821722040804E-3</v>
      </c>
      <c r="U13" s="17">
        <v>1.7469125660017001E-2</v>
      </c>
      <c r="V13" s="17">
        <v>1.4615151843361899E-2</v>
      </c>
      <c r="W13" s="17">
        <v>4.8984531027381401E-2</v>
      </c>
      <c r="X13" s="17"/>
      <c r="Y13" s="17">
        <v>4.0579630434318503E-2</v>
      </c>
      <c r="Z13" s="17">
        <v>2.5422318597078001E-2</v>
      </c>
      <c r="AA13" s="17">
        <v>3.4635614439819697E-2</v>
      </c>
      <c r="AB13" s="17">
        <v>1.0053604767646E-2</v>
      </c>
      <c r="AC13" s="17">
        <v>1.0735622269683101E-2</v>
      </c>
      <c r="AD13" s="17">
        <v>0</v>
      </c>
      <c r="AE13" s="17"/>
      <c r="AF13" s="17">
        <v>0</v>
      </c>
      <c r="AG13" s="17">
        <v>3.0393696564388999E-2</v>
      </c>
      <c r="AH13" s="17">
        <v>2.4773543610787801E-2</v>
      </c>
      <c r="AI13" s="17"/>
      <c r="AJ13" s="17">
        <v>1.78177228175572E-2</v>
      </c>
      <c r="AK13" s="17">
        <v>2.65442004282599E-2</v>
      </c>
      <c r="AL13" s="17">
        <v>1.9320185244494401E-2</v>
      </c>
      <c r="AM13" s="17"/>
      <c r="AN13" s="17">
        <v>2.0458106941779901E-2</v>
      </c>
      <c r="AO13" s="17">
        <v>0</v>
      </c>
      <c r="AP13" s="17">
        <v>0</v>
      </c>
      <c r="AQ13" s="17">
        <v>3.6323760123353498E-2</v>
      </c>
      <c r="AR13" s="17"/>
      <c r="AS13" s="17">
        <v>0</v>
      </c>
      <c r="AT13" s="17">
        <v>0</v>
      </c>
    </row>
    <row r="14" spans="2:46" x14ac:dyDescent="0.5">
      <c r="B14" s="18" t="s">
        <v>73</v>
      </c>
      <c r="C14" s="19">
        <v>5.9564195043562598E-2</v>
      </c>
      <c r="D14" s="19">
        <v>4.05559536264977E-2</v>
      </c>
      <c r="E14" s="19">
        <v>8.0283408733044306E-2</v>
      </c>
      <c r="F14" s="19"/>
      <c r="G14" s="19">
        <v>8.5827051351439407E-2</v>
      </c>
      <c r="H14" s="19">
        <v>9.58949219503102E-2</v>
      </c>
      <c r="I14" s="19">
        <v>4.0859887392580903E-2</v>
      </c>
      <c r="J14" s="19">
        <v>1.7010344515102398E-2</v>
      </c>
      <c r="K14" s="19">
        <v>2.77395926315471E-2</v>
      </c>
      <c r="L14" s="19">
        <v>9.5964878753154195E-2</v>
      </c>
      <c r="M14" s="19">
        <v>5.7897509372779599E-2</v>
      </c>
      <c r="N14" s="19">
        <v>0.11687654304513501</v>
      </c>
      <c r="O14" s="19">
        <v>3.5753247725408603E-2</v>
      </c>
      <c r="P14" s="19">
        <v>6.9959513639970897E-2</v>
      </c>
      <c r="Q14" s="19">
        <v>0</v>
      </c>
      <c r="R14" s="19">
        <v>0</v>
      </c>
      <c r="S14" s="19"/>
      <c r="T14" s="19">
        <v>5.1679547773878599E-2</v>
      </c>
      <c r="U14" s="19">
        <v>8.8467824919352206E-2</v>
      </c>
      <c r="V14" s="19">
        <v>3.5748157409291201E-2</v>
      </c>
      <c r="W14" s="19">
        <v>6.30975196230774E-2</v>
      </c>
      <c r="X14" s="19"/>
      <c r="Y14" s="19">
        <v>3.9455150215091703E-2</v>
      </c>
      <c r="Z14" s="19">
        <v>8.9015651372842605E-2</v>
      </c>
      <c r="AA14" s="19">
        <v>8.3446353808796794E-2</v>
      </c>
      <c r="AB14" s="19">
        <v>6.8996695532205499E-2</v>
      </c>
      <c r="AC14" s="19">
        <v>3.36694583298228E-2</v>
      </c>
      <c r="AD14" s="19">
        <v>3.9666202306889803E-2</v>
      </c>
      <c r="AE14" s="19"/>
      <c r="AF14" s="19">
        <v>3.77091530391023E-2</v>
      </c>
      <c r="AG14" s="19">
        <v>0</v>
      </c>
      <c r="AH14" s="19">
        <v>6.9702065925222004E-2</v>
      </c>
      <c r="AI14" s="19"/>
      <c r="AJ14" s="19">
        <v>5.4705241844709103E-2</v>
      </c>
      <c r="AK14" s="19">
        <v>7.9915032559466304E-2</v>
      </c>
      <c r="AL14" s="19">
        <v>5.52005903163078E-2</v>
      </c>
      <c r="AM14" s="19"/>
      <c r="AN14" s="19">
        <v>6.2617366992894594E-2</v>
      </c>
      <c r="AO14" s="19">
        <v>5.06005394885247E-2</v>
      </c>
      <c r="AP14" s="19">
        <v>2.1887553388082299E-2</v>
      </c>
      <c r="AQ14" s="19">
        <v>6.4420627427323393E-2</v>
      </c>
      <c r="AR14" s="19"/>
      <c r="AS14" s="19">
        <v>0</v>
      </c>
      <c r="AT14" s="19">
        <v>0</v>
      </c>
    </row>
    <row r="15" spans="2:46" x14ac:dyDescent="0.5">
      <c r="B15" s="16" t="s">
        <v>143</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G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7" width="20.703125" customWidth="1"/>
  </cols>
  <sheetData>
    <row r="2" spans="2:7" ht="39.950000000000003" customHeight="1" x14ac:dyDescent="0.5">
      <c r="D2" s="30" t="s">
        <v>312</v>
      </c>
      <c r="E2" s="26"/>
      <c r="F2" s="26"/>
      <c r="G2" s="26"/>
    </row>
    <row r="6" spans="2:7" ht="50.1" customHeight="1" x14ac:dyDescent="0.5">
      <c r="B6" s="20" t="s">
        <v>14</v>
      </c>
      <c r="C6" s="20" t="s">
        <v>306</v>
      </c>
      <c r="D6" s="20" t="s">
        <v>307</v>
      </c>
      <c r="E6" s="20" t="s">
        <v>308</v>
      </c>
      <c r="F6" s="20" t="s">
        <v>309</v>
      </c>
    </row>
    <row r="7" spans="2:7" x14ac:dyDescent="0.5">
      <c r="B7" s="18" t="s">
        <v>310</v>
      </c>
      <c r="C7" s="17">
        <v>0.130792528491012</v>
      </c>
      <c r="D7" s="17">
        <v>6.3121629118568598E-2</v>
      </c>
      <c r="E7" s="17">
        <v>5.5430867639532602E-2</v>
      </c>
      <c r="F7" s="17">
        <v>6.27419941484538E-2</v>
      </c>
    </row>
    <row r="8" spans="2:7" x14ac:dyDescent="0.5">
      <c r="B8" s="18" t="s">
        <v>201</v>
      </c>
      <c r="C8" s="17">
        <v>0.40698919997523397</v>
      </c>
      <c r="D8" s="17">
        <v>0.28998809118902402</v>
      </c>
      <c r="E8" s="17">
        <v>0.21040077834738899</v>
      </c>
      <c r="F8" s="17">
        <v>0.205367065143362</v>
      </c>
    </row>
    <row r="9" spans="2:7" x14ac:dyDescent="0.5">
      <c r="B9" s="18" t="s">
        <v>311</v>
      </c>
      <c r="C9" s="17">
        <v>0.27565718587291099</v>
      </c>
      <c r="D9" s="17">
        <v>0.50368718136566304</v>
      </c>
      <c r="E9" s="17">
        <v>0.51119196911040099</v>
      </c>
      <c r="F9" s="17">
        <v>0.473382294659424</v>
      </c>
    </row>
    <row r="10" spans="2:7" x14ac:dyDescent="0.5">
      <c r="B10" s="18" t="s">
        <v>73</v>
      </c>
      <c r="C10" s="17">
        <v>0.18656108566084301</v>
      </c>
      <c r="D10" s="17">
        <v>0.14320309832674499</v>
      </c>
      <c r="E10" s="17">
        <v>0.22297638490267699</v>
      </c>
      <c r="F10" s="17">
        <v>0.25850864604876</v>
      </c>
    </row>
    <row r="11" spans="2:7" x14ac:dyDescent="0.5">
      <c r="B11" s="16"/>
      <c r="C11" s="16"/>
      <c r="D11" s="16"/>
      <c r="E11" s="16"/>
      <c r="F11" s="16"/>
    </row>
    <row r="12" spans="2:7" x14ac:dyDescent="0.5">
      <c r="B12" t="s">
        <v>65</v>
      </c>
    </row>
    <row r="13" spans="2:7" x14ac:dyDescent="0.5">
      <c r="B13" t="s">
        <v>66</v>
      </c>
    </row>
    <row r="17" spans="2:2" x14ac:dyDescent="0.5">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310</v>
      </c>
      <c r="C9" s="17">
        <v>0.130792528491012</v>
      </c>
      <c r="D9" s="17">
        <v>0.149339803537962</v>
      </c>
      <c r="E9" s="17">
        <v>0.111551887495992</v>
      </c>
      <c r="F9" s="17"/>
      <c r="G9" s="17">
        <v>0.16394296071842601</v>
      </c>
      <c r="H9" s="17">
        <v>0.155204288416219</v>
      </c>
      <c r="I9" s="17">
        <v>0.14226711851312199</v>
      </c>
      <c r="J9" s="17">
        <v>0.122135166098279</v>
      </c>
      <c r="K9" s="17">
        <v>0.16061347720779601</v>
      </c>
      <c r="L9" s="17">
        <v>0.141362684455552</v>
      </c>
      <c r="M9" s="17">
        <v>0.121948060887625</v>
      </c>
      <c r="N9" s="17">
        <v>9.1591844301688194E-2</v>
      </c>
      <c r="O9" s="17">
        <v>0.113936164025319</v>
      </c>
      <c r="P9" s="17">
        <v>7.1810991957539497E-2</v>
      </c>
      <c r="Q9" s="17">
        <v>0.128447325782854</v>
      </c>
      <c r="R9" s="17">
        <v>8.2744275349339202E-2</v>
      </c>
      <c r="S9" s="17"/>
      <c r="T9" s="17">
        <v>0.133950783128923</v>
      </c>
      <c r="U9" s="17">
        <v>0.14461816231626701</v>
      </c>
      <c r="V9" s="17">
        <v>0.121243011736622</v>
      </c>
      <c r="W9" s="17">
        <v>0.12284744198506101</v>
      </c>
      <c r="X9" s="17"/>
      <c r="Y9" s="17">
        <v>0.18299825316565399</v>
      </c>
      <c r="Z9" s="17">
        <v>0.23166246755726599</v>
      </c>
      <c r="AA9" s="17">
        <v>0.14216879356703199</v>
      </c>
      <c r="AB9" s="17">
        <v>0.11508723075586701</v>
      </c>
      <c r="AC9" s="17">
        <v>8.1899305644821896E-2</v>
      </c>
      <c r="AD9" s="17">
        <v>4.9972226423215603E-2</v>
      </c>
      <c r="AE9" s="17"/>
      <c r="AF9" s="17">
        <v>6.9453227155478803E-2</v>
      </c>
      <c r="AG9" s="17">
        <v>8.0495967428993703E-2</v>
      </c>
      <c r="AH9" s="17">
        <v>0.15168616752606101</v>
      </c>
      <c r="AI9" s="17"/>
      <c r="AJ9" s="17">
        <v>0.15965319987482299</v>
      </c>
      <c r="AK9" s="17">
        <v>0.148694770234126</v>
      </c>
      <c r="AL9" s="17">
        <v>8.6540235409191896E-2</v>
      </c>
      <c r="AM9" s="17"/>
      <c r="AN9" s="17">
        <v>0.13310155283507599</v>
      </c>
      <c r="AO9" s="17">
        <v>9.4568796984665499E-2</v>
      </c>
      <c r="AP9" s="17">
        <v>0.159810728636016</v>
      </c>
      <c r="AQ9" s="17">
        <v>0.127766589016408</v>
      </c>
      <c r="AR9" s="17"/>
      <c r="AS9" s="17">
        <v>0.19371426247233201</v>
      </c>
      <c r="AT9" s="17">
        <v>0.105629485807407</v>
      </c>
    </row>
    <row r="10" spans="2:46" x14ac:dyDescent="0.5">
      <c r="B10" s="18" t="s">
        <v>201</v>
      </c>
      <c r="C10" s="17">
        <v>0.40698919997523397</v>
      </c>
      <c r="D10" s="17">
        <v>0.39968283389707698</v>
      </c>
      <c r="E10" s="17">
        <v>0.41445235285138299</v>
      </c>
      <c r="F10" s="17"/>
      <c r="G10" s="17">
        <v>0.38588386645369299</v>
      </c>
      <c r="H10" s="17">
        <v>0.40633903168642799</v>
      </c>
      <c r="I10" s="17">
        <v>0.42457944226043198</v>
      </c>
      <c r="J10" s="17">
        <v>0.45960976005562698</v>
      </c>
      <c r="K10" s="17">
        <v>0.38810273863278799</v>
      </c>
      <c r="L10" s="17">
        <v>0.43766313687795499</v>
      </c>
      <c r="M10" s="17">
        <v>0.39791127091745998</v>
      </c>
      <c r="N10" s="17">
        <v>0.39493448057557301</v>
      </c>
      <c r="O10" s="17">
        <v>0.42115179704248001</v>
      </c>
      <c r="P10" s="17">
        <v>0.35044032604251302</v>
      </c>
      <c r="Q10" s="17">
        <v>0.40581471545672398</v>
      </c>
      <c r="R10" s="17">
        <v>0.41566507737049302</v>
      </c>
      <c r="S10" s="17"/>
      <c r="T10" s="17">
        <v>0.43147643944811798</v>
      </c>
      <c r="U10" s="17">
        <v>0.42213353740369403</v>
      </c>
      <c r="V10" s="17">
        <v>0.40761355619849299</v>
      </c>
      <c r="W10" s="17">
        <v>0.36847432691263998</v>
      </c>
      <c r="X10" s="17"/>
      <c r="Y10" s="17">
        <v>0.43928033057773203</v>
      </c>
      <c r="Z10" s="17">
        <v>0.39085077750401398</v>
      </c>
      <c r="AA10" s="17">
        <v>0.44313568952892202</v>
      </c>
      <c r="AB10" s="17">
        <v>0.43737603951027498</v>
      </c>
      <c r="AC10" s="17">
        <v>0.40285930412402998</v>
      </c>
      <c r="AD10" s="17">
        <v>0.347359474040914</v>
      </c>
      <c r="AE10" s="17"/>
      <c r="AF10" s="17">
        <v>0.35146663482559198</v>
      </c>
      <c r="AG10" s="17">
        <v>0.41543025367710101</v>
      </c>
      <c r="AH10" s="17">
        <v>0.422526426031678</v>
      </c>
      <c r="AI10" s="17"/>
      <c r="AJ10" s="17">
        <v>0.43218032094034198</v>
      </c>
      <c r="AK10" s="17">
        <v>0.42180806237061103</v>
      </c>
      <c r="AL10" s="17">
        <v>0.36874843057586598</v>
      </c>
      <c r="AM10" s="17"/>
      <c r="AN10" s="17">
        <v>0.41155410192880199</v>
      </c>
      <c r="AO10" s="17">
        <v>0.409154168207293</v>
      </c>
      <c r="AP10" s="17">
        <v>0.44129630285570298</v>
      </c>
      <c r="AQ10" s="17">
        <v>0.396477744942137</v>
      </c>
      <c r="AR10" s="17"/>
      <c r="AS10" s="17">
        <v>0.43206102119318301</v>
      </c>
      <c r="AT10" s="17">
        <v>0.39648576136740299</v>
      </c>
    </row>
    <row r="11" spans="2:46" x14ac:dyDescent="0.5">
      <c r="B11" s="18" t="s">
        <v>311</v>
      </c>
      <c r="C11" s="17">
        <v>0.27565718587291099</v>
      </c>
      <c r="D11" s="17">
        <v>0.291201936331626</v>
      </c>
      <c r="E11" s="17">
        <v>0.26149310376389001</v>
      </c>
      <c r="F11" s="17"/>
      <c r="G11" s="17">
        <v>0.246777022055026</v>
      </c>
      <c r="H11" s="17">
        <v>0.26417220774684003</v>
      </c>
      <c r="I11" s="17">
        <v>0.23256516843918101</v>
      </c>
      <c r="J11" s="17">
        <v>0.233069121637966</v>
      </c>
      <c r="K11" s="17">
        <v>0.31055283838146103</v>
      </c>
      <c r="L11" s="17">
        <v>0.26109018151176999</v>
      </c>
      <c r="M11" s="17">
        <v>0.29451169311070502</v>
      </c>
      <c r="N11" s="17">
        <v>0.26942362649386298</v>
      </c>
      <c r="O11" s="17">
        <v>0.294200015469747</v>
      </c>
      <c r="P11" s="17">
        <v>0.37405905413323098</v>
      </c>
      <c r="Q11" s="17">
        <v>0.24407936336744901</v>
      </c>
      <c r="R11" s="17">
        <v>0.31293103866483801</v>
      </c>
      <c r="S11" s="17"/>
      <c r="T11" s="17">
        <v>0.28529399702528102</v>
      </c>
      <c r="U11" s="17">
        <v>0.23990242057796099</v>
      </c>
      <c r="V11" s="17">
        <v>0.30007817690539701</v>
      </c>
      <c r="W11" s="17">
        <v>0.278196374823315</v>
      </c>
      <c r="X11" s="17"/>
      <c r="Y11" s="17">
        <v>0.20320308748854901</v>
      </c>
      <c r="Z11" s="17">
        <v>0.18663487642170701</v>
      </c>
      <c r="AA11" s="17">
        <v>0.20469407848794199</v>
      </c>
      <c r="AB11" s="17">
        <v>0.25691508801284602</v>
      </c>
      <c r="AC11" s="17">
        <v>0.336679533442866</v>
      </c>
      <c r="AD11" s="17">
        <v>0.42864189529375801</v>
      </c>
      <c r="AE11" s="17"/>
      <c r="AF11" s="17">
        <v>0.41094273143511001</v>
      </c>
      <c r="AG11" s="17">
        <v>0.322065376550566</v>
      </c>
      <c r="AH11" s="17">
        <v>0.23361082153910001</v>
      </c>
      <c r="AI11" s="17"/>
      <c r="AJ11" s="17">
        <v>0.25308523592870202</v>
      </c>
      <c r="AK11" s="17">
        <v>0.20195519283497701</v>
      </c>
      <c r="AL11" s="17">
        <v>0.338740983400869</v>
      </c>
      <c r="AM11" s="17"/>
      <c r="AN11" s="17">
        <v>0.275113792729685</v>
      </c>
      <c r="AO11" s="17">
        <v>0.34022782306381699</v>
      </c>
      <c r="AP11" s="17">
        <v>0.28360922690860502</v>
      </c>
      <c r="AQ11" s="17">
        <v>0.24426477784581499</v>
      </c>
      <c r="AR11" s="17"/>
      <c r="AS11" s="17">
        <v>0.25383002415267097</v>
      </c>
      <c r="AT11" s="17">
        <v>0.31662051294604299</v>
      </c>
    </row>
    <row r="12" spans="2:46" x14ac:dyDescent="0.5">
      <c r="B12" s="18" t="s">
        <v>73</v>
      </c>
      <c r="C12" s="19">
        <v>0.18656108566084301</v>
      </c>
      <c r="D12" s="19">
        <v>0.15977542623333399</v>
      </c>
      <c r="E12" s="19">
        <v>0.21250265588873499</v>
      </c>
      <c r="F12" s="19"/>
      <c r="G12" s="19">
        <v>0.203396150772855</v>
      </c>
      <c r="H12" s="19">
        <v>0.17428447215051299</v>
      </c>
      <c r="I12" s="19">
        <v>0.20058827078726499</v>
      </c>
      <c r="J12" s="19">
        <v>0.185185952208128</v>
      </c>
      <c r="K12" s="19">
        <v>0.140730945777956</v>
      </c>
      <c r="L12" s="19">
        <v>0.15988399715472201</v>
      </c>
      <c r="M12" s="19">
        <v>0.18562897508421</v>
      </c>
      <c r="N12" s="19">
        <v>0.244050048628876</v>
      </c>
      <c r="O12" s="19">
        <v>0.17071202346245401</v>
      </c>
      <c r="P12" s="19">
        <v>0.20368962786671699</v>
      </c>
      <c r="Q12" s="19">
        <v>0.221658595392973</v>
      </c>
      <c r="R12" s="19">
        <v>0.18865960861532999</v>
      </c>
      <c r="S12" s="19"/>
      <c r="T12" s="19">
        <v>0.149278780397679</v>
      </c>
      <c r="U12" s="19">
        <v>0.19334587970207801</v>
      </c>
      <c r="V12" s="19">
        <v>0.17106525515948801</v>
      </c>
      <c r="W12" s="19">
        <v>0.23048185627898399</v>
      </c>
      <c r="X12" s="19"/>
      <c r="Y12" s="19">
        <v>0.174518328768065</v>
      </c>
      <c r="Z12" s="19">
        <v>0.19085187851701299</v>
      </c>
      <c r="AA12" s="19">
        <v>0.210001438416105</v>
      </c>
      <c r="AB12" s="19">
        <v>0.19062164172101201</v>
      </c>
      <c r="AC12" s="19">
        <v>0.17856185678828199</v>
      </c>
      <c r="AD12" s="19">
        <v>0.17402640424211199</v>
      </c>
      <c r="AE12" s="19"/>
      <c r="AF12" s="19">
        <v>0.16813740658381901</v>
      </c>
      <c r="AG12" s="19">
        <v>0.18200840234333901</v>
      </c>
      <c r="AH12" s="19">
        <v>0.19217658490316</v>
      </c>
      <c r="AI12" s="19"/>
      <c r="AJ12" s="19">
        <v>0.15508124325613201</v>
      </c>
      <c r="AK12" s="19">
        <v>0.22754197456028599</v>
      </c>
      <c r="AL12" s="19">
        <v>0.20597035061407301</v>
      </c>
      <c r="AM12" s="19"/>
      <c r="AN12" s="19">
        <v>0.18023055250643699</v>
      </c>
      <c r="AO12" s="19">
        <v>0.15604921174422401</v>
      </c>
      <c r="AP12" s="19">
        <v>0.115283741599676</v>
      </c>
      <c r="AQ12" s="19">
        <v>0.23149088819563901</v>
      </c>
      <c r="AR12" s="19"/>
      <c r="AS12" s="19">
        <v>0.12039469218181401</v>
      </c>
      <c r="AT12" s="19">
        <v>0.181264239879146</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310</v>
      </c>
      <c r="C9" s="17">
        <v>6.3121629118568598E-2</v>
      </c>
      <c r="D9" s="17">
        <v>7.9064901326640596E-2</v>
      </c>
      <c r="E9" s="17">
        <v>4.7958441973836703E-2</v>
      </c>
      <c r="F9" s="17"/>
      <c r="G9" s="17">
        <v>9.0368789792114199E-2</v>
      </c>
      <c r="H9" s="17">
        <v>7.0620964120451601E-2</v>
      </c>
      <c r="I9" s="17">
        <v>4.7913705212428701E-2</v>
      </c>
      <c r="J9" s="17">
        <v>7.5785645118820799E-2</v>
      </c>
      <c r="K9" s="17">
        <v>5.2429755116997698E-2</v>
      </c>
      <c r="L9" s="17">
        <v>6.5309961591915697E-2</v>
      </c>
      <c r="M9" s="17">
        <v>6.5477812624319703E-2</v>
      </c>
      <c r="N9" s="17">
        <v>4.8392107778902502E-2</v>
      </c>
      <c r="O9" s="17">
        <v>5.2842360138076798E-2</v>
      </c>
      <c r="P9" s="17">
        <v>3.0315112780677399E-2</v>
      </c>
      <c r="Q9" s="17">
        <v>8.8139166958207296E-2</v>
      </c>
      <c r="R9" s="17">
        <v>3.2001492733363598E-2</v>
      </c>
      <c r="S9" s="17"/>
      <c r="T9" s="17">
        <v>6.9462840257626404E-2</v>
      </c>
      <c r="U9" s="17">
        <v>6.4665420927897496E-2</v>
      </c>
      <c r="V9" s="17">
        <v>5.2922187187154503E-2</v>
      </c>
      <c r="W9" s="17">
        <v>6.3537127310356795E-2</v>
      </c>
      <c r="X9" s="17"/>
      <c r="Y9" s="17">
        <v>0.103942214274184</v>
      </c>
      <c r="Z9" s="17">
        <v>0.106222064705406</v>
      </c>
      <c r="AA9" s="17">
        <v>6.9366561287409007E-2</v>
      </c>
      <c r="AB9" s="17">
        <v>5.1753427458311498E-2</v>
      </c>
      <c r="AC9" s="17">
        <v>4.1197986416918103E-2</v>
      </c>
      <c r="AD9" s="17">
        <v>1.96291751318751E-2</v>
      </c>
      <c r="AE9" s="17"/>
      <c r="AF9" s="17">
        <v>3.28732295356991E-2</v>
      </c>
      <c r="AG9" s="17">
        <v>4.4505451756052902E-2</v>
      </c>
      <c r="AH9" s="17">
        <v>7.3038052779488299E-2</v>
      </c>
      <c r="AI9" s="17"/>
      <c r="AJ9" s="17">
        <v>8.0700278892706506E-2</v>
      </c>
      <c r="AK9" s="17">
        <v>6.6257610937777697E-2</v>
      </c>
      <c r="AL9" s="17">
        <v>3.9873090127562898E-2</v>
      </c>
      <c r="AM9" s="17"/>
      <c r="AN9" s="17">
        <v>6.3238661238359806E-2</v>
      </c>
      <c r="AO9" s="17">
        <v>5.4385225396436997E-2</v>
      </c>
      <c r="AP9" s="17">
        <v>8.0719903934791601E-2</v>
      </c>
      <c r="AQ9" s="17">
        <v>6.0374528115152898E-2</v>
      </c>
      <c r="AR9" s="17"/>
      <c r="AS9" s="17">
        <v>0.104817618761413</v>
      </c>
      <c r="AT9" s="17">
        <v>2.5465066491236098E-2</v>
      </c>
    </row>
    <row r="10" spans="2:46" x14ac:dyDescent="0.5">
      <c r="B10" s="18" t="s">
        <v>201</v>
      </c>
      <c r="C10" s="17">
        <v>0.28998809118902402</v>
      </c>
      <c r="D10" s="17">
        <v>0.32190667586869498</v>
      </c>
      <c r="E10" s="17">
        <v>0.25997402574436501</v>
      </c>
      <c r="F10" s="17"/>
      <c r="G10" s="17">
        <v>0.30863181216573099</v>
      </c>
      <c r="H10" s="17">
        <v>0.31175697937900698</v>
      </c>
      <c r="I10" s="17">
        <v>0.25764858108824001</v>
      </c>
      <c r="J10" s="17">
        <v>0.28272119882348801</v>
      </c>
      <c r="K10" s="17">
        <v>0.35060478151008001</v>
      </c>
      <c r="L10" s="17">
        <v>0.30465748089665801</v>
      </c>
      <c r="M10" s="17">
        <v>0.28183650551234801</v>
      </c>
      <c r="N10" s="17">
        <v>0.31616444786071501</v>
      </c>
      <c r="O10" s="17">
        <v>0.28774998276932801</v>
      </c>
      <c r="P10" s="17">
        <v>0.227625148635302</v>
      </c>
      <c r="Q10" s="17">
        <v>0.277386996849046</v>
      </c>
      <c r="R10" s="17">
        <v>0.233769775792353</v>
      </c>
      <c r="S10" s="17"/>
      <c r="T10" s="17">
        <v>0.31854651474381901</v>
      </c>
      <c r="U10" s="17">
        <v>0.28813245662873199</v>
      </c>
      <c r="V10" s="17">
        <v>0.284722116809144</v>
      </c>
      <c r="W10" s="17">
        <v>0.26727253286297198</v>
      </c>
      <c r="X10" s="17"/>
      <c r="Y10" s="17">
        <v>0.314916955086323</v>
      </c>
      <c r="Z10" s="17">
        <v>0.32397926841054198</v>
      </c>
      <c r="AA10" s="17">
        <v>0.27430513691491798</v>
      </c>
      <c r="AB10" s="17">
        <v>0.243153379650038</v>
      </c>
      <c r="AC10" s="17">
        <v>0.251786929642424</v>
      </c>
      <c r="AD10" s="17">
        <v>0.32207274829308202</v>
      </c>
      <c r="AE10" s="17"/>
      <c r="AF10" s="17">
        <v>0.34138035420546398</v>
      </c>
      <c r="AG10" s="17">
        <v>0.29083984528955897</v>
      </c>
      <c r="AH10" s="17">
        <v>0.27506478275514801</v>
      </c>
      <c r="AI10" s="17"/>
      <c r="AJ10" s="17">
        <v>0.28779044182683799</v>
      </c>
      <c r="AK10" s="17">
        <v>0.29281930702779901</v>
      </c>
      <c r="AL10" s="17">
        <v>0.29135724966927601</v>
      </c>
      <c r="AM10" s="17"/>
      <c r="AN10" s="17">
        <v>0.27467023827606601</v>
      </c>
      <c r="AO10" s="17">
        <v>0.35216151521425798</v>
      </c>
      <c r="AP10" s="17">
        <v>0.34697791478322898</v>
      </c>
      <c r="AQ10" s="17">
        <v>0.28321774393254401</v>
      </c>
      <c r="AR10" s="17"/>
      <c r="AS10" s="17">
        <v>0.337996661693448</v>
      </c>
      <c r="AT10" s="17">
        <v>0.26493618520255302</v>
      </c>
    </row>
    <row r="11" spans="2:46" x14ac:dyDescent="0.5">
      <c r="B11" s="18" t="s">
        <v>311</v>
      </c>
      <c r="C11" s="17">
        <v>0.50368718136566304</v>
      </c>
      <c r="D11" s="17">
        <v>0.46534326946750798</v>
      </c>
      <c r="E11" s="17">
        <v>0.54000619653247695</v>
      </c>
      <c r="F11" s="17"/>
      <c r="G11" s="17">
        <v>0.44948937999616501</v>
      </c>
      <c r="H11" s="17">
        <v>0.48342056135550199</v>
      </c>
      <c r="I11" s="17">
        <v>0.53899002982062005</v>
      </c>
      <c r="J11" s="17">
        <v>0.49948528506269702</v>
      </c>
      <c r="K11" s="17">
        <v>0.48908443174626698</v>
      </c>
      <c r="L11" s="17">
        <v>0.49816366332458401</v>
      </c>
      <c r="M11" s="17">
        <v>0.53130000147326595</v>
      </c>
      <c r="N11" s="17">
        <v>0.462756027764545</v>
      </c>
      <c r="O11" s="17">
        <v>0.52800137700218297</v>
      </c>
      <c r="P11" s="17">
        <v>0.56255160424662498</v>
      </c>
      <c r="Q11" s="17">
        <v>0.468166961977104</v>
      </c>
      <c r="R11" s="17">
        <v>0.58879784437288796</v>
      </c>
      <c r="S11" s="17"/>
      <c r="T11" s="17">
        <v>0.50235774339220396</v>
      </c>
      <c r="U11" s="17">
        <v>0.49497802337609498</v>
      </c>
      <c r="V11" s="17">
        <v>0.525244197069203</v>
      </c>
      <c r="W11" s="17">
        <v>0.497354442921707</v>
      </c>
      <c r="X11" s="17"/>
      <c r="Y11" s="17">
        <v>0.44718708213389102</v>
      </c>
      <c r="Z11" s="17">
        <v>0.41683427714186999</v>
      </c>
      <c r="AA11" s="17">
        <v>0.49304102249091503</v>
      </c>
      <c r="AB11" s="17">
        <v>0.55937868982068994</v>
      </c>
      <c r="AC11" s="17">
        <v>0.56814244281249304</v>
      </c>
      <c r="AD11" s="17">
        <v>0.532422700254223</v>
      </c>
      <c r="AE11" s="17"/>
      <c r="AF11" s="17">
        <v>0.504962958128786</v>
      </c>
      <c r="AG11" s="17">
        <v>0.54584972989759595</v>
      </c>
      <c r="AH11" s="17">
        <v>0.50068125106186101</v>
      </c>
      <c r="AI11" s="17"/>
      <c r="AJ11" s="17">
        <v>0.50481084913549401</v>
      </c>
      <c r="AK11" s="17">
        <v>0.48556891322131202</v>
      </c>
      <c r="AL11" s="17">
        <v>0.51093814632159695</v>
      </c>
      <c r="AM11" s="17"/>
      <c r="AN11" s="17">
        <v>0.52317511103513203</v>
      </c>
      <c r="AO11" s="17">
        <v>0.48661929572946</v>
      </c>
      <c r="AP11" s="17">
        <v>0.48217444072860399</v>
      </c>
      <c r="AQ11" s="17">
        <v>0.48587490688609902</v>
      </c>
      <c r="AR11" s="17"/>
      <c r="AS11" s="17">
        <v>0.48950633996048698</v>
      </c>
      <c r="AT11" s="17">
        <v>0.57032422412385997</v>
      </c>
    </row>
    <row r="12" spans="2:46" x14ac:dyDescent="0.5">
      <c r="B12" s="18" t="s">
        <v>73</v>
      </c>
      <c r="C12" s="19">
        <v>0.14320309832674499</v>
      </c>
      <c r="D12" s="19">
        <v>0.133685153337157</v>
      </c>
      <c r="E12" s="19">
        <v>0.15206133574932201</v>
      </c>
      <c r="F12" s="19"/>
      <c r="G12" s="19">
        <v>0.15151001804598899</v>
      </c>
      <c r="H12" s="19">
        <v>0.13420149514504001</v>
      </c>
      <c r="I12" s="19">
        <v>0.155447683878712</v>
      </c>
      <c r="J12" s="19">
        <v>0.14200787099499401</v>
      </c>
      <c r="K12" s="19">
        <v>0.10788103162665499</v>
      </c>
      <c r="L12" s="19">
        <v>0.131868894186843</v>
      </c>
      <c r="M12" s="19">
        <v>0.121385680390067</v>
      </c>
      <c r="N12" s="19">
        <v>0.172687416595837</v>
      </c>
      <c r="O12" s="19">
        <v>0.131406280090413</v>
      </c>
      <c r="P12" s="19">
        <v>0.17950813433739601</v>
      </c>
      <c r="Q12" s="19">
        <v>0.166306874215644</v>
      </c>
      <c r="R12" s="19">
        <v>0.14543088710139601</v>
      </c>
      <c r="S12" s="19"/>
      <c r="T12" s="19">
        <v>0.109632901606351</v>
      </c>
      <c r="U12" s="19">
        <v>0.15222409906727499</v>
      </c>
      <c r="V12" s="19">
        <v>0.137111498934499</v>
      </c>
      <c r="W12" s="19">
        <v>0.17183589690496501</v>
      </c>
      <c r="X12" s="19"/>
      <c r="Y12" s="19">
        <v>0.13395374850560299</v>
      </c>
      <c r="Z12" s="19">
        <v>0.15296438974218199</v>
      </c>
      <c r="AA12" s="19">
        <v>0.16328727930675799</v>
      </c>
      <c r="AB12" s="19">
        <v>0.14571450307096101</v>
      </c>
      <c r="AC12" s="19">
        <v>0.138872641128165</v>
      </c>
      <c r="AD12" s="19">
        <v>0.12587537632081999</v>
      </c>
      <c r="AE12" s="19"/>
      <c r="AF12" s="19">
        <v>0.12078345813005099</v>
      </c>
      <c r="AG12" s="19">
        <v>0.118804973056792</v>
      </c>
      <c r="AH12" s="19">
        <v>0.15121591340350299</v>
      </c>
      <c r="AI12" s="19"/>
      <c r="AJ12" s="19">
        <v>0.12669843014496199</v>
      </c>
      <c r="AK12" s="19">
        <v>0.15535416881311101</v>
      </c>
      <c r="AL12" s="19">
        <v>0.15783151388156499</v>
      </c>
      <c r="AM12" s="19"/>
      <c r="AN12" s="19">
        <v>0.13891598945044201</v>
      </c>
      <c r="AO12" s="19">
        <v>0.106833963659845</v>
      </c>
      <c r="AP12" s="19">
        <v>9.0127740553375593E-2</v>
      </c>
      <c r="AQ12" s="19">
        <v>0.17053282106620399</v>
      </c>
      <c r="AR12" s="19"/>
      <c r="AS12" s="19">
        <v>6.7679379584652796E-2</v>
      </c>
      <c r="AT12" s="19">
        <v>0.13927452418235001</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310</v>
      </c>
      <c r="C9" s="17">
        <v>5.5430867639532602E-2</v>
      </c>
      <c r="D9" s="17">
        <v>6.8423124849913794E-2</v>
      </c>
      <c r="E9" s="17">
        <v>4.30979107908986E-2</v>
      </c>
      <c r="F9" s="17"/>
      <c r="G9" s="17">
        <v>7.6913514781537198E-2</v>
      </c>
      <c r="H9" s="17">
        <v>4.2727855645501099E-2</v>
      </c>
      <c r="I9" s="17">
        <v>3.0040853109655801E-2</v>
      </c>
      <c r="J9" s="17">
        <v>4.6678306569631303E-2</v>
      </c>
      <c r="K9" s="17">
        <v>7.8033442807901296E-2</v>
      </c>
      <c r="L9" s="17">
        <v>8.0534260789085793E-2</v>
      </c>
      <c r="M9" s="17">
        <v>7.4375149717585506E-2</v>
      </c>
      <c r="N9" s="17">
        <v>4.8461057074812498E-2</v>
      </c>
      <c r="O9" s="17">
        <v>5.1922665888984802E-2</v>
      </c>
      <c r="P9" s="17">
        <v>2.9959290469614E-2</v>
      </c>
      <c r="Q9" s="17">
        <v>5.0769936032356397E-2</v>
      </c>
      <c r="R9" s="17">
        <v>3.1896310521088399E-2</v>
      </c>
      <c r="S9" s="17"/>
      <c r="T9" s="17">
        <v>5.8129232877028203E-2</v>
      </c>
      <c r="U9" s="17">
        <v>5.6950671172045303E-2</v>
      </c>
      <c r="V9" s="17">
        <v>4.32998146535453E-2</v>
      </c>
      <c r="W9" s="17">
        <v>6.13236164204191E-2</v>
      </c>
      <c r="X9" s="17"/>
      <c r="Y9" s="17">
        <v>8.0247711476687397E-2</v>
      </c>
      <c r="Z9" s="17">
        <v>0.10680944812861499</v>
      </c>
      <c r="AA9" s="17">
        <v>7.2254996787203499E-2</v>
      </c>
      <c r="AB9" s="17">
        <v>2.6806488717879901E-2</v>
      </c>
      <c r="AC9" s="17">
        <v>2.5646388667813599E-2</v>
      </c>
      <c r="AD9" s="17">
        <v>2.64700926038283E-2</v>
      </c>
      <c r="AE9" s="17"/>
      <c r="AF9" s="17">
        <v>3.6099079711306201E-2</v>
      </c>
      <c r="AG9" s="17">
        <v>3.0808434957018901E-2</v>
      </c>
      <c r="AH9" s="17">
        <v>6.2564259217051096E-2</v>
      </c>
      <c r="AI9" s="17"/>
      <c r="AJ9" s="17">
        <v>6.2082454145252798E-2</v>
      </c>
      <c r="AK9" s="17">
        <v>7.0634909372241095E-2</v>
      </c>
      <c r="AL9" s="17">
        <v>3.9948283864132003E-2</v>
      </c>
      <c r="AM9" s="17"/>
      <c r="AN9" s="17">
        <v>4.9027296655110499E-2</v>
      </c>
      <c r="AO9" s="17">
        <v>7.2717702069160797E-2</v>
      </c>
      <c r="AP9" s="17">
        <v>6.2099123938937503E-2</v>
      </c>
      <c r="AQ9" s="17">
        <v>6.1730805797534399E-2</v>
      </c>
      <c r="AR9" s="17"/>
      <c r="AS9" s="17">
        <v>9.0539981674652298E-2</v>
      </c>
      <c r="AT9" s="17">
        <v>1.9341769033608399E-2</v>
      </c>
    </row>
    <row r="10" spans="2:46" x14ac:dyDescent="0.5">
      <c r="B10" s="18" t="s">
        <v>201</v>
      </c>
      <c r="C10" s="17">
        <v>0.21040077834738899</v>
      </c>
      <c r="D10" s="17">
        <v>0.23528879028929101</v>
      </c>
      <c r="E10" s="17">
        <v>0.18609540744487699</v>
      </c>
      <c r="F10" s="17"/>
      <c r="G10" s="17">
        <v>0.22716907051708601</v>
      </c>
      <c r="H10" s="17">
        <v>0.22407105990471399</v>
      </c>
      <c r="I10" s="17">
        <v>0.17472389634782501</v>
      </c>
      <c r="J10" s="17">
        <v>0.24162288906320101</v>
      </c>
      <c r="K10" s="17">
        <v>0.215593587634373</v>
      </c>
      <c r="L10" s="17">
        <v>0.22886571516092799</v>
      </c>
      <c r="M10" s="17">
        <v>0.17253860001636001</v>
      </c>
      <c r="N10" s="17">
        <v>0.20134565383591899</v>
      </c>
      <c r="O10" s="17">
        <v>0.21659046796711601</v>
      </c>
      <c r="P10" s="17">
        <v>0.18852897713431199</v>
      </c>
      <c r="Q10" s="17">
        <v>0.20722051493443899</v>
      </c>
      <c r="R10" s="17">
        <v>0.167917320163467</v>
      </c>
      <c r="S10" s="17"/>
      <c r="T10" s="17">
        <v>0.22258758118286301</v>
      </c>
      <c r="U10" s="17">
        <v>0.19564132460617101</v>
      </c>
      <c r="V10" s="17">
        <v>0.20927477079821899</v>
      </c>
      <c r="W10" s="17">
        <v>0.21308473341651399</v>
      </c>
      <c r="X10" s="17"/>
      <c r="Y10" s="17">
        <v>0.269454780600281</v>
      </c>
      <c r="Z10" s="17">
        <v>0.25680710931423401</v>
      </c>
      <c r="AA10" s="17">
        <v>0.177709471493982</v>
      </c>
      <c r="AB10" s="17">
        <v>0.163268040595937</v>
      </c>
      <c r="AC10" s="17">
        <v>0.19142680133109999</v>
      </c>
      <c r="AD10" s="17">
        <v>0.21087246687890701</v>
      </c>
      <c r="AE10" s="17"/>
      <c r="AF10" s="17">
        <v>0.20476359162773999</v>
      </c>
      <c r="AG10" s="17">
        <v>0.28441758401002898</v>
      </c>
      <c r="AH10" s="17">
        <v>0.20740294765343301</v>
      </c>
      <c r="AI10" s="17"/>
      <c r="AJ10" s="17">
        <v>0.22068162487579401</v>
      </c>
      <c r="AK10" s="17">
        <v>0.21693232538992299</v>
      </c>
      <c r="AL10" s="17">
        <v>0.194563459381735</v>
      </c>
      <c r="AM10" s="17"/>
      <c r="AN10" s="17">
        <v>0.18448178934554699</v>
      </c>
      <c r="AO10" s="17">
        <v>0.26013785995522998</v>
      </c>
      <c r="AP10" s="17">
        <v>0.25828557103155902</v>
      </c>
      <c r="AQ10" s="17">
        <v>0.22291168288143801</v>
      </c>
      <c r="AR10" s="17"/>
      <c r="AS10" s="17">
        <v>0.23010379886379601</v>
      </c>
      <c r="AT10" s="17">
        <v>0.14303643700826901</v>
      </c>
    </row>
    <row r="11" spans="2:46" x14ac:dyDescent="0.5">
      <c r="B11" s="18" t="s">
        <v>311</v>
      </c>
      <c r="C11" s="17">
        <v>0.51119196911040099</v>
      </c>
      <c r="D11" s="17">
        <v>0.49607840024637501</v>
      </c>
      <c r="E11" s="17">
        <v>0.52558982540079302</v>
      </c>
      <c r="F11" s="17"/>
      <c r="G11" s="17">
        <v>0.478501936442361</v>
      </c>
      <c r="H11" s="17">
        <v>0.50500516609085699</v>
      </c>
      <c r="I11" s="17">
        <v>0.53557487605805498</v>
      </c>
      <c r="J11" s="17">
        <v>0.49922992657255799</v>
      </c>
      <c r="K11" s="17">
        <v>0.50640472854651697</v>
      </c>
      <c r="L11" s="17">
        <v>0.49267852495314302</v>
      </c>
      <c r="M11" s="17">
        <v>0.53090555537764195</v>
      </c>
      <c r="N11" s="17">
        <v>0.51192175765180903</v>
      </c>
      <c r="O11" s="17">
        <v>0.51518233590697404</v>
      </c>
      <c r="P11" s="17">
        <v>0.54924571392381205</v>
      </c>
      <c r="Q11" s="17">
        <v>0.50975153004529705</v>
      </c>
      <c r="R11" s="17">
        <v>0.54844319633642302</v>
      </c>
      <c r="S11" s="17"/>
      <c r="T11" s="17">
        <v>0.54277375616807699</v>
      </c>
      <c r="U11" s="17">
        <v>0.49923133835529199</v>
      </c>
      <c r="V11" s="17">
        <v>0.52222614150146196</v>
      </c>
      <c r="W11" s="17">
        <v>0.48366337367761397</v>
      </c>
      <c r="X11" s="17"/>
      <c r="Y11" s="17">
        <v>0.46093246948684602</v>
      </c>
      <c r="Z11" s="17">
        <v>0.45124081753842499</v>
      </c>
      <c r="AA11" s="17">
        <v>0.54068647729157204</v>
      </c>
      <c r="AB11" s="17">
        <v>0.585800954143333</v>
      </c>
      <c r="AC11" s="17">
        <v>0.54146633331055505</v>
      </c>
      <c r="AD11" s="17">
        <v>0.48866312009304702</v>
      </c>
      <c r="AE11" s="17"/>
      <c r="AF11" s="17">
        <v>0.49653248061058702</v>
      </c>
      <c r="AG11" s="17">
        <v>0.467339974669915</v>
      </c>
      <c r="AH11" s="17">
        <v>0.51817605134004896</v>
      </c>
      <c r="AI11" s="17"/>
      <c r="AJ11" s="17">
        <v>0.53481878914002301</v>
      </c>
      <c r="AK11" s="17">
        <v>0.49006995480354798</v>
      </c>
      <c r="AL11" s="17">
        <v>0.492028855790203</v>
      </c>
      <c r="AM11" s="17"/>
      <c r="AN11" s="17">
        <v>0.54380291867777497</v>
      </c>
      <c r="AO11" s="17">
        <v>0.504068728606065</v>
      </c>
      <c r="AP11" s="17">
        <v>0.51263139519592704</v>
      </c>
      <c r="AQ11" s="17">
        <v>0.46783309392515399</v>
      </c>
      <c r="AR11" s="17"/>
      <c r="AS11" s="17">
        <v>0.52014732945269204</v>
      </c>
      <c r="AT11" s="17">
        <v>0.566825637410171</v>
      </c>
    </row>
    <row r="12" spans="2:46" x14ac:dyDescent="0.5">
      <c r="B12" s="18" t="s">
        <v>73</v>
      </c>
      <c r="C12" s="19">
        <v>0.22297638490267699</v>
      </c>
      <c r="D12" s="19">
        <v>0.20020968461442101</v>
      </c>
      <c r="E12" s="19">
        <v>0.24521685636343099</v>
      </c>
      <c r="F12" s="19"/>
      <c r="G12" s="19">
        <v>0.217415478259015</v>
      </c>
      <c r="H12" s="19">
        <v>0.228195918358928</v>
      </c>
      <c r="I12" s="19">
        <v>0.259660374484464</v>
      </c>
      <c r="J12" s="19">
        <v>0.21246887779460999</v>
      </c>
      <c r="K12" s="19">
        <v>0.19996824101121</v>
      </c>
      <c r="L12" s="19">
        <v>0.19792149909684301</v>
      </c>
      <c r="M12" s="19">
        <v>0.22218069488841199</v>
      </c>
      <c r="N12" s="19">
        <v>0.23827153143745899</v>
      </c>
      <c r="O12" s="19">
        <v>0.216304530236925</v>
      </c>
      <c r="P12" s="19">
        <v>0.232266018472262</v>
      </c>
      <c r="Q12" s="19">
        <v>0.23225801898790699</v>
      </c>
      <c r="R12" s="19">
        <v>0.25174317297902099</v>
      </c>
      <c r="S12" s="19"/>
      <c r="T12" s="19">
        <v>0.17650942977203199</v>
      </c>
      <c r="U12" s="19">
        <v>0.24817666586649201</v>
      </c>
      <c r="V12" s="19">
        <v>0.22519927304677301</v>
      </c>
      <c r="W12" s="19">
        <v>0.24192827648545301</v>
      </c>
      <c r="X12" s="19"/>
      <c r="Y12" s="19">
        <v>0.18936503843618599</v>
      </c>
      <c r="Z12" s="19">
        <v>0.185142625018726</v>
      </c>
      <c r="AA12" s="19">
        <v>0.209349054427243</v>
      </c>
      <c r="AB12" s="19">
        <v>0.22412451654285101</v>
      </c>
      <c r="AC12" s="19">
        <v>0.241460476690531</v>
      </c>
      <c r="AD12" s="19">
        <v>0.27399432042421701</v>
      </c>
      <c r="AE12" s="19"/>
      <c r="AF12" s="19">
        <v>0.26260484805036699</v>
      </c>
      <c r="AG12" s="19">
        <v>0.217434006363037</v>
      </c>
      <c r="AH12" s="19">
        <v>0.21185674178946701</v>
      </c>
      <c r="AI12" s="19"/>
      <c r="AJ12" s="19">
        <v>0.18241713183892999</v>
      </c>
      <c r="AK12" s="19">
        <v>0.22236281043428799</v>
      </c>
      <c r="AL12" s="19">
        <v>0.27345940096393001</v>
      </c>
      <c r="AM12" s="19"/>
      <c r="AN12" s="19">
        <v>0.22268799532156699</v>
      </c>
      <c r="AO12" s="19">
        <v>0.16307570936954399</v>
      </c>
      <c r="AP12" s="19">
        <v>0.166983909833576</v>
      </c>
      <c r="AQ12" s="19">
        <v>0.247524417395873</v>
      </c>
      <c r="AR12" s="19"/>
      <c r="AS12" s="19">
        <v>0.15920889000885999</v>
      </c>
      <c r="AT12" s="19">
        <v>0.27079615654795203</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310</v>
      </c>
      <c r="C9" s="17">
        <v>6.27419941484538E-2</v>
      </c>
      <c r="D9" s="17">
        <v>7.4800447030534595E-2</v>
      </c>
      <c r="E9" s="17">
        <v>5.1362231999510698E-2</v>
      </c>
      <c r="F9" s="17"/>
      <c r="G9" s="17">
        <v>8.2867054192928905E-2</v>
      </c>
      <c r="H9" s="17">
        <v>6.5043638210093305E-2</v>
      </c>
      <c r="I9" s="17">
        <v>5.42278320196313E-2</v>
      </c>
      <c r="J9" s="17">
        <v>4.0354313345369403E-2</v>
      </c>
      <c r="K9" s="17">
        <v>8.3292281296558301E-2</v>
      </c>
      <c r="L9" s="17">
        <v>8.0191580396090895E-2</v>
      </c>
      <c r="M9" s="17">
        <v>6.4628938269016195E-2</v>
      </c>
      <c r="N9" s="17">
        <v>8.03186050968452E-2</v>
      </c>
      <c r="O9" s="17">
        <v>4.7864581851349501E-2</v>
      </c>
      <c r="P9" s="17">
        <v>4.6332656388597397E-2</v>
      </c>
      <c r="Q9" s="17">
        <v>3.3210799950408598E-2</v>
      </c>
      <c r="R9" s="17">
        <v>7.3004611865053304E-2</v>
      </c>
      <c r="S9" s="17"/>
      <c r="T9" s="17">
        <v>6.5346210705196903E-2</v>
      </c>
      <c r="U9" s="17">
        <v>5.6540514061723599E-2</v>
      </c>
      <c r="V9" s="17">
        <v>6.5332543035254598E-2</v>
      </c>
      <c r="W9" s="17">
        <v>6.2494016710160499E-2</v>
      </c>
      <c r="X9" s="17"/>
      <c r="Y9" s="17">
        <v>0.120175089527176</v>
      </c>
      <c r="Z9" s="17">
        <v>0.101328461598405</v>
      </c>
      <c r="AA9" s="17">
        <v>5.0860999829526202E-2</v>
      </c>
      <c r="AB9" s="17">
        <v>3.43602369085097E-2</v>
      </c>
      <c r="AC9" s="17">
        <v>5.0349518243080003E-2</v>
      </c>
      <c r="AD9" s="17">
        <v>3.40852343473321E-2</v>
      </c>
      <c r="AE9" s="17"/>
      <c r="AF9" s="17">
        <v>4.9482853169198003E-2</v>
      </c>
      <c r="AG9" s="17">
        <v>3.67216260821569E-2</v>
      </c>
      <c r="AH9" s="17">
        <v>6.8205727114787604E-2</v>
      </c>
      <c r="AI9" s="17"/>
      <c r="AJ9" s="17">
        <v>7.3387138259068799E-2</v>
      </c>
      <c r="AK9" s="17">
        <v>6.5145807250232807E-2</v>
      </c>
      <c r="AL9" s="17">
        <v>4.8422583223018401E-2</v>
      </c>
      <c r="AM9" s="17"/>
      <c r="AN9" s="17">
        <v>6.2663740262291795E-2</v>
      </c>
      <c r="AO9" s="17">
        <v>6.6377025354898603E-2</v>
      </c>
      <c r="AP9" s="17">
        <v>7.5887524593619707E-2</v>
      </c>
      <c r="AQ9" s="17">
        <v>5.8170376749401599E-2</v>
      </c>
      <c r="AR9" s="17"/>
      <c r="AS9" s="17">
        <v>8.5975668097991398E-2</v>
      </c>
      <c r="AT9" s="17">
        <v>2.5084941511071501E-2</v>
      </c>
    </row>
    <row r="10" spans="2:46" x14ac:dyDescent="0.5">
      <c r="B10" s="18" t="s">
        <v>201</v>
      </c>
      <c r="C10" s="17">
        <v>0.205367065143362</v>
      </c>
      <c r="D10" s="17">
        <v>0.23446730569575899</v>
      </c>
      <c r="E10" s="17">
        <v>0.17692721257498201</v>
      </c>
      <c r="F10" s="17"/>
      <c r="G10" s="17">
        <v>0.21535493054906599</v>
      </c>
      <c r="H10" s="17">
        <v>0.19132630589264599</v>
      </c>
      <c r="I10" s="17">
        <v>0.15609914471577399</v>
      </c>
      <c r="J10" s="17">
        <v>0.22338762422498601</v>
      </c>
      <c r="K10" s="17">
        <v>0.22788992680287101</v>
      </c>
      <c r="L10" s="17">
        <v>0.245006090225659</v>
      </c>
      <c r="M10" s="17">
        <v>0.19007082360639699</v>
      </c>
      <c r="N10" s="17">
        <v>0.20261347739385599</v>
      </c>
      <c r="O10" s="17">
        <v>0.208757961098227</v>
      </c>
      <c r="P10" s="17">
        <v>0.20380841967715599</v>
      </c>
      <c r="Q10" s="17">
        <v>0.20697861427118999</v>
      </c>
      <c r="R10" s="17">
        <v>0.159339065079319</v>
      </c>
      <c r="S10" s="17"/>
      <c r="T10" s="17">
        <v>0.22128034830129101</v>
      </c>
      <c r="U10" s="17">
        <v>0.183215810972228</v>
      </c>
      <c r="V10" s="17">
        <v>0.20854835618446499</v>
      </c>
      <c r="W10" s="17">
        <v>0.21182746357395901</v>
      </c>
      <c r="X10" s="17"/>
      <c r="Y10" s="17">
        <v>0.25477251684327801</v>
      </c>
      <c r="Z10" s="17">
        <v>0.25958548127220898</v>
      </c>
      <c r="AA10" s="17">
        <v>0.199840841174169</v>
      </c>
      <c r="AB10" s="17">
        <v>0.14636877812492</v>
      </c>
      <c r="AC10" s="17">
        <v>0.18498411735183701</v>
      </c>
      <c r="AD10" s="17">
        <v>0.19430855007571099</v>
      </c>
      <c r="AE10" s="17"/>
      <c r="AF10" s="17">
        <v>0.18630439954741701</v>
      </c>
      <c r="AG10" s="17">
        <v>0.276315851923428</v>
      </c>
      <c r="AH10" s="17">
        <v>0.206445685640125</v>
      </c>
      <c r="AI10" s="17"/>
      <c r="AJ10" s="17">
        <v>0.20597775084199499</v>
      </c>
      <c r="AK10" s="17">
        <v>0.24628541389050301</v>
      </c>
      <c r="AL10" s="17">
        <v>0.18509547670736201</v>
      </c>
      <c r="AM10" s="17"/>
      <c r="AN10" s="17">
        <v>0.17547674464105401</v>
      </c>
      <c r="AO10" s="17">
        <v>0.323015349846273</v>
      </c>
      <c r="AP10" s="17">
        <v>0.24035230694781101</v>
      </c>
      <c r="AQ10" s="17">
        <v>0.210699960303075</v>
      </c>
      <c r="AR10" s="17"/>
      <c r="AS10" s="17">
        <v>0.275994181575209</v>
      </c>
      <c r="AT10" s="17">
        <v>0.109553459049802</v>
      </c>
    </row>
    <row r="11" spans="2:46" x14ac:dyDescent="0.5">
      <c r="B11" s="18" t="s">
        <v>311</v>
      </c>
      <c r="C11" s="17">
        <v>0.473382294659424</v>
      </c>
      <c r="D11" s="17">
        <v>0.46323941372296901</v>
      </c>
      <c r="E11" s="17">
        <v>0.48271279653175497</v>
      </c>
      <c r="F11" s="17"/>
      <c r="G11" s="17">
        <v>0.44837187470657203</v>
      </c>
      <c r="H11" s="17">
        <v>0.47583523218643697</v>
      </c>
      <c r="I11" s="17">
        <v>0.50133872620831399</v>
      </c>
      <c r="J11" s="17">
        <v>0.46872737175051199</v>
      </c>
      <c r="K11" s="17">
        <v>0.447290185159545</v>
      </c>
      <c r="L11" s="17">
        <v>0.458690764841716</v>
      </c>
      <c r="M11" s="17">
        <v>0.49133522004111702</v>
      </c>
      <c r="N11" s="17">
        <v>0.43734797760192501</v>
      </c>
      <c r="O11" s="17">
        <v>0.47801375264152002</v>
      </c>
      <c r="P11" s="17">
        <v>0.50035832658677004</v>
      </c>
      <c r="Q11" s="17">
        <v>0.47353736340643499</v>
      </c>
      <c r="R11" s="17">
        <v>0.52632859869896098</v>
      </c>
      <c r="S11" s="17"/>
      <c r="T11" s="17">
        <v>0.49090425823450101</v>
      </c>
      <c r="U11" s="17">
        <v>0.47948775972006302</v>
      </c>
      <c r="V11" s="17">
        <v>0.49045625140830101</v>
      </c>
      <c r="W11" s="17">
        <v>0.43507986960530598</v>
      </c>
      <c r="X11" s="17"/>
      <c r="Y11" s="17">
        <v>0.41934026260584101</v>
      </c>
      <c r="Z11" s="17">
        <v>0.41346436173680001</v>
      </c>
      <c r="AA11" s="17">
        <v>0.51299964597363101</v>
      </c>
      <c r="AB11" s="17">
        <v>0.57150937647834599</v>
      </c>
      <c r="AC11" s="17">
        <v>0.48873483034957899</v>
      </c>
      <c r="AD11" s="17">
        <v>0.43600878236065899</v>
      </c>
      <c r="AE11" s="17"/>
      <c r="AF11" s="17">
        <v>0.44403901665216799</v>
      </c>
      <c r="AG11" s="17">
        <v>0.43258340645569399</v>
      </c>
      <c r="AH11" s="17">
        <v>0.48442410530167201</v>
      </c>
      <c r="AI11" s="17"/>
      <c r="AJ11" s="17">
        <v>0.50800838804822201</v>
      </c>
      <c r="AK11" s="17">
        <v>0.42655179436986401</v>
      </c>
      <c r="AL11" s="17">
        <v>0.45286963173730799</v>
      </c>
      <c r="AM11" s="17"/>
      <c r="AN11" s="17">
        <v>0.49740603055834398</v>
      </c>
      <c r="AO11" s="17">
        <v>0.40926442899308002</v>
      </c>
      <c r="AP11" s="17">
        <v>0.48615691765864899</v>
      </c>
      <c r="AQ11" s="17">
        <v>0.45415960971207098</v>
      </c>
      <c r="AR11" s="17"/>
      <c r="AS11" s="17">
        <v>0.43068231412516</v>
      </c>
      <c r="AT11" s="17">
        <v>0.53652438096098898</v>
      </c>
    </row>
    <row r="12" spans="2:46" x14ac:dyDescent="0.5">
      <c r="B12" s="18" t="s">
        <v>73</v>
      </c>
      <c r="C12" s="19">
        <v>0.25850864604876</v>
      </c>
      <c r="D12" s="19">
        <v>0.22749283355073799</v>
      </c>
      <c r="E12" s="19">
        <v>0.28899775889375301</v>
      </c>
      <c r="F12" s="19"/>
      <c r="G12" s="19">
        <v>0.25340614055143301</v>
      </c>
      <c r="H12" s="19">
        <v>0.26779482371082403</v>
      </c>
      <c r="I12" s="19">
        <v>0.288334297056281</v>
      </c>
      <c r="J12" s="19">
        <v>0.26753069067913299</v>
      </c>
      <c r="K12" s="19">
        <v>0.241527606741026</v>
      </c>
      <c r="L12" s="19">
        <v>0.21611156453653399</v>
      </c>
      <c r="M12" s="19">
        <v>0.25396501808347</v>
      </c>
      <c r="N12" s="19">
        <v>0.27971993990737398</v>
      </c>
      <c r="O12" s="19">
        <v>0.265363704408903</v>
      </c>
      <c r="P12" s="19">
        <v>0.24950059734747601</v>
      </c>
      <c r="Q12" s="19">
        <v>0.28627322237196601</v>
      </c>
      <c r="R12" s="19">
        <v>0.241327724356666</v>
      </c>
      <c r="S12" s="19"/>
      <c r="T12" s="19">
        <v>0.22246918275901101</v>
      </c>
      <c r="U12" s="19">
        <v>0.28075591524598498</v>
      </c>
      <c r="V12" s="19">
        <v>0.23566284937197901</v>
      </c>
      <c r="W12" s="19">
        <v>0.29059865011057401</v>
      </c>
      <c r="X12" s="19"/>
      <c r="Y12" s="19">
        <v>0.205712131023705</v>
      </c>
      <c r="Z12" s="19">
        <v>0.225621695392586</v>
      </c>
      <c r="AA12" s="19">
        <v>0.23629851302267299</v>
      </c>
      <c r="AB12" s="19">
        <v>0.24776160848822401</v>
      </c>
      <c r="AC12" s="19">
        <v>0.27593153405550402</v>
      </c>
      <c r="AD12" s="19">
        <v>0.33559743321629798</v>
      </c>
      <c r="AE12" s="19"/>
      <c r="AF12" s="19">
        <v>0.32017373063121601</v>
      </c>
      <c r="AG12" s="19">
        <v>0.254379115538721</v>
      </c>
      <c r="AH12" s="19">
        <v>0.24092448194341501</v>
      </c>
      <c r="AI12" s="19"/>
      <c r="AJ12" s="19">
        <v>0.21262672285071399</v>
      </c>
      <c r="AK12" s="19">
        <v>0.26201698448939997</v>
      </c>
      <c r="AL12" s="19">
        <v>0.31361230833231202</v>
      </c>
      <c r="AM12" s="19"/>
      <c r="AN12" s="19">
        <v>0.26445348453831002</v>
      </c>
      <c r="AO12" s="19">
        <v>0.201343195805749</v>
      </c>
      <c r="AP12" s="19">
        <v>0.19760325079992</v>
      </c>
      <c r="AQ12" s="19">
        <v>0.27697005323545298</v>
      </c>
      <c r="AR12" s="19"/>
      <c r="AS12" s="19">
        <v>0.20734783620163899</v>
      </c>
      <c r="AT12" s="19">
        <v>0.32883721847813702</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57.35" x14ac:dyDescent="0.5">
      <c r="B9" s="18" t="s">
        <v>317</v>
      </c>
      <c r="C9" s="17">
        <v>0.49745256370107999</v>
      </c>
      <c r="D9" s="17">
        <v>0.49960187724605698</v>
      </c>
      <c r="E9" s="17">
        <v>0.49495999463889601</v>
      </c>
      <c r="F9" s="17"/>
      <c r="G9" s="17">
        <v>0.490451537613877</v>
      </c>
      <c r="H9" s="17">
        <v>0.51501248362298602</v>
      </c>
      <c r="I9" s="17">
        <v>0.54256030959200396</v>
      </c>
      <c r="J9" s="17">
        <v>0.480145203822404</v>
      </c>
      <c r="K9" s="17">
        <v>0.51415808705527</v>
      </c>
      <c r="L9" s="17">
        <v>0.51175946509784298</v>
      </c>
      <c r="M9" s="17">
        <v>0.44645403414117002</v>
      </c>
      <c r="N9" s="17">
        <v>0.52270418572676502</v>
      </c>
      <c r="O9" s="17">
        <v>0.46506551764717602</v>
      </c>
      <c r="P9" s="17">
        <v>0.50248846019204696</v>
      </c>
      <c r="Q9" s="17">
        <v>0.51935646168123595</v>
      </c>
      <c r="R9" s="17">
        <v>0.47304903321146102</v>
      </c>
      <c r="S9" s="17"/>
      <c r="T9" s="17">
        <v>0.53801115641563102</v>
      </c>
      <c r="U9" s="17">
        <v>0.527711531482421</v>
      </c>
      <c r="V9" s="17">
        <v>0.48714795496198998</v>
      </c>
      <c r="W9" s="17">
        <v>0.42957769144494901</v>
      </c>
      <c r="X9" s="17"/>
      <c r="Y9" s="17">
        <v>0.43055685287029599</v>
      </c>
      <c r="Z9" s="17">
        <v>0.49049441297278901</v>
      </c>
      <c r="AA9" s="17">
        <v>0.54944480522202399</v>
      </c>
      <c r="AB9" s="17">
        <v>0.52951034200069003</v>
      </c>
      <c r="AC9" s="17">
        <v>0.52343424935142202</v>
      </c>
      <c r="AD9" s="17">
        <v>0.46177725301413503</v>
      </c>
      <c r="AE9" s="17"/>
      <c r="AF9" s="17">
        <v>0.47144507728942697</v>
      </c>
      <c r="AG9" s="17">
        <v>0.47701774622737197</v>
      </c>
      <c r="AH9" s="17">
        <v>0.50625564019006397</v>
      </c>
      <c r="AI9" s="17"/>
      <c r="AJ9" s="17">
        <v>0.53766682853310499</v>
      </c>
      <c r="AK9" s="17">
        <v>0.47182035366439001</v>
      </c>
      <c r="AL9" s="17">
        <v>0.45991430866348298</v>
      </c>
      <c r="AM9" s="17"/>
      <c r="AN9" s="17">
        <v>0.531351856302271</v>
      </c>
      <c r="AO9" s="17">
        <v>0.416550265347991</v>
      </c>
      <c r="AP9" s="17">
        <v>0.57372248147193505</v>
      </c>
      <c r="AQ9" s="17">
        <v>0.42539105188586102</v>
      </c>
      <c r="AR9" s="17"/>
      <c r="AS9" s="17">
        <v>0.52147504417515</v>
      </c>
      <c r="AT9" s="17">
        <v>0.55250752978906703</v>
      </c>
    </row>
    <row r="10" spans="2:46" ht="57.35" x14ac:dyDescent="0.5">
      <c r="B10" s="18" t="s">
        <v>318</v>
      </c>
      <c r="C10" s="17">
        <v>0.19982964832799199</v>
      </c>
      <c r="D10" s="17">
        <v>0.22363589486527499</v>
      </c>
      <c r="E10" s="17">
        <v>0.17781238525295001</v>
      </c>
      <c r="F10" s="17"/>
      <c r="G10" s="17">
        <v>0.210972638909321</v>
      </c>
      <c r="H10" s="17">
        <v>0.19572862154050499</v>
      </c>
      <c r="I10" s="17">
        <v>0.16894833139969301</v>
      </c>
      <c r="J10" s="17">
        <v>0.21427447509107</v>
      </c>
      <c r="K10" s="17">
        <v>0.18126882259622401</v>
      </c>
      <c r="L10" s="17">
        <v>0.226779525389216</v>
      </c>
      <c r="M10" s="17">
        <v>0.22389543685491101</v>
      </c>
      <c r="N10" s="17">
        <v>0.107467146909975</v>
      </c>
      <c r="O10" s="17">
        <v>0.26160994215932099</v>
      </c>
      <c r="P10" s="17">
        <v>0.15598380741291801</v>
      </c>
      <c r="Q10" s="17">
        <v>0.183546021601555</v>
      </c>
      <c r="R10" s="17">
        <v>0.158190052311522</v>
      </c>
      <c r="S10" s="17"/>
      <c r="T10" s="17">
        <v>0.205036700992837</v>
      </c>
      <c r="U10" s="17">
        <v>0.16573524497850101</v>
      </c>
      <c r="V10" s="17">
        <v>0.216627311047806</v>
      </c>
      <c r="W10" s="17">
        <v>0.21939562018480999</v>
      </c>
      <c r="X10" s="17"/>
      <c r="Y10" s="17">
        <v>0.27053392471385601</v>
      </c>
      <c r="Z10" s="17">
        <v>0.237967799707824</v>
      </c>
      <c r="AA10" s="17">
        <v>0.15444901068234199</v>
      </c>
      <c r="AB10" s="17">
        <v>0.18416083923902801</v>
      </c>
      <c r="AC10" s="17">
        <v>0.16544289211072799</v>
      </c>
      <c r="AD10" s="17">
        <v>0.19445103704158601</v>
      </c>
      <c r="AE10" s="17"/>
      <c r="AF10" s="17">
        <v>0.202887098175762</v>
      </c>
      <c r="AG10" s="17">
        <v>0.24233497190470901</v>
      </c>
      <c r="AH10" s="17">
        <v>0.19628676496700101</v>
      </c>
      <c r="AI10" s="17"/>
      <c r="AJ10" s="17">
        <v>0.199728228343904</v>
      </c>
      <c r="AK10" s="17">
        <v>0.21814712483683901</v>
      </c>
      <c r="AL10" s="17">
        <v>0.191218682774281</v>
      </c>
      <c r="AM10" s="17"/>
      <c r="AN10" s="17">
        <v>0.18082763749043301</v>
      </c>
      <c r="AO10" s="17">
        <v>0.29907509003166499</v>
      </c>
      <c r="AP10" s="17">
        <v>0.20713053336856599</v>
      </c>
      <c r="AQ10" s="17">
        <v>0.21642224184029099</v>
      </c>
      <c r="AR10" s="17"/>
      <c r="AS10" s="17">
        <v>0.17468407250763399</v>
      </c>
      <c r="AT10" s="17">
        <v>0.16240132003749699</v>
      </c>
    </row>
    <row r="11" spans="2:46" ht="57.35" x14ac:dyDescent="0.5">
      <c r="B11" s="18" t="s">
        <v>319</v>
      </c>
      <c r="C11" s="17">
        <v>0.11116960849157</v>
      </c>
      <c r="D11" s="17">
        <v>0.120015677284942</v>
      </c>
      <c r="E11" s="17">
        <v>0.10320654621441</v>
      </c>
      <c r="F11" s="17"/>
      <c r="G11" s="17">
        <v>0.120347727507412</v>
      </c>
      <c r="H11" s="17">
        <v>9.3411122497552901E-2</v>
      </c>
      <c r="I11" s="17">
        <v>0.119203047730432</v>
      </c>
      <c r="J11" s="17">
        <v>0.10163543559721799</v>
      </c>
      <c r="K11" s="17">
        <v>8.1769040954321207E-2</v>
      </c>
      <c r="L11" s="17">
        <v>8.9969158943161598E-2</v>
      </c>
      <c r="M11" s="17">
        <v>0.126657290858151</v>
      </c>
      <c r="N11" s="17">
        <v>0.18157320720036499</v>
      </c>
      <c r="O11" s="17">
        <v>9.0877106294019697E-2</v>
      </c>
      <c r="P11" s="17">
        <v>0.12331004082840701</v>
      </c>
      <c r="Q11" s="17">
        <v>0.12943176329321601</v>
      </c>
      <c r="R11" s="17">
        <v>0.15697859100720299</v>
      </c>
      <c r="S11" s="17"/>
      <c r="T11" s="17">
        <v>9.9192225638204096E-2</v>
      </c>
      <c r="U11" s="17">
        <v>0.110306053907594</v>
      </c>
      <c r="V11" s="17">
        <v>0.104898426555403</v>
      </c>
      <c r="W11" s="17">
        <v>0.133016280477676</v>
      </c>
      <c r="X11" s="17"/>
      <c r="Y11" s="17">
        <v>0.15255415993864099</v>
      </c>
      <c r="Z11" s="17">
        <v>0.11320534492908101</v>
      </c>
      <c r="AA11" s="17">
        <v>9.4659840100078399E-2</v>
      </c>
      <c r="AB11" s="17">
        <v>7.8778011569099804E-2</v>
      </c>
      <c r="AC11" s="17">
        <v>0.111565680615479</v>
      </c>
      <c r="AD11" s="17">
        <v>0.12148429176676501</v>
      </c>
      <c r="AE11" s="17"/>
      <c r="AF11" s="17">
        <v>0.118086329022859</v>
      </c>
      <c r="AG11" s="17">
        <v>8.3719852999702096E-2</v>
      </c>
      <c r="AH11" s="17">
        <v>0.110884969888081</v>
      </c>
      <c r="AI11" s="17"/>
      <c r="AJ11" s="17">
        <v>0.108470080390943</v>
      </c>
      <c r="AK11" s="17">
        <v>8.9745057182379503E-2</v>
      </c>
      <c r="AL11" s="17">
        <v>0.124728540272323</v>
      </c>
      <c r="AM11" s="17"/>
      <c r="AN11" s="17">
        <v>9.8513370348343302E-2</v>
      </c>
      <c r="AO11" s="17">
        <v>0.12997508741104</v>
      </c>
      <c r="AP11" s="17">
        <v>0.10307579451579101</v>
      </c>
      <c r="AQ11" s="17">
        <v>0.13295831234319699</v>
      </c>
      <c r="AR11" s="17"/>
      <c r="AS11" s="17">
        <v>0.165456149640685</v>
      </c>
      <c r="AT11" s="17">
        <v>9.3313419782045701E-2</v>
      </c>
    </row>
    <row r="12" spans="2:46" x14ac:dyDescent="0.5">
      <c r="B12" s="18" t="s">
        <v>73</v>
      </c>
      <c r="C12" s="19">
        <v>0.19154817947935801</v>
      </c>
      <c r="D12" s="19">
        <v>0.156746550603726</v>
      </c>
      <c r="E12" s="19">
        <v>0.22402107389374401</v>
      </c>
      <c r="F12" s="19"/>
      <c r="G12" s="19">
        <v>0.17822809596938999</v>
      </c>
      <c r="H12" s="19">
        <v>0.19584777233895601</v>
      </c>
      <c r="I12" s="19">
        <v>0.16928831127787</v>
      </c>
      <c r="J12" s="19">
        <v>0.203944885489309</v>
      </c>
      <c r="K12" s="19">
        <v>0.222804049394184</v>
      </c>
      <c r="L12" s="19">
        <v>0.17149185056978</v>
      </c>
      <c r="M12" s="19">
        <v>0.202993238145768</v>
      </c>
      <c r="N12" s="19">
        <v>0.18825546016289499</v>
      </c>
      <c r="O12" s="19">
        <v>0.18244743389948301</v>
      </c>
      <c r="P12" s="19">
        <v>0.21821769156662901</v>
      </c>
      <c r="Q12" s="19">
        <v>0.16766575342399301</v>
      </c>
      <c r="R12" s="19">
        <v>0.21178232346981399</v>
      </c>
      <c r="S12" s="19"/>
      <c r="T12" s="19">
        <v>0.157759916953328</v>
      </c>
      <c r="U12" s="19">
        <v>0.196247169631484</v>
      </c>
      <c r="V12" s="19">
        <v>0.191326307434801</v>
      </c>
      <c r="W12" s="19">
        <v>0.21801040789256401</v>
      </c>
      <c r="X12" s="19"/>
      <c r="Y12" s="19">
        <v>0.146355062477207</v>
      </c>
      <c r="Z12" s="19">
        <v>0.158332442390306</v>
      </c>
      <c r="AA12" s="19">
        <v>0.201446343995556</v>
      </c>
      <c r="AB12" s="19">
        <v>0.20755080719118099</v>
      </c>
      <c r="AC12" s="19">
        <v>0.19955717792237099</v>
      </c>
      <c r="AD12" s="19">
        <v>0.22228741817751399</v>
      </c>
      <c r="AE12" s="19"/>
      <c r="AF12" s="19">
        <v>0.20758149551195301</v>
      </c>
      <c r="AG12" s="19">
        <v>0.19692742886821701</v>
      </c>
      <c r="AH12" s="19">
        <v>0.18657262495485499</v>
      </c>
      <c r="AI12" s="19"/>
      <c r="AJ12" s="19">
        <v>0.15413486273204799</v>
      </c>
      <c r="AK12" s="19">
        <v>0.22028746431639101</v>
      </c>
      <c r="AL12" s="19">
        <v>0.22413846828991299</v>
      </c>
      <c r="AM12" s="19"/>
      <c r="AN12" s="19">
        <v>0.18930713585895301</v>
      </c>
      <c r="AO12" s="19">
        <v>0.15439955720930401</v>
      </c>
      <c r="AP12" s="19">
        <v>0.11607119064370899</v>
      </c>
      <c r="AQ12" s="19">
        <v>0.225228393930651</v>
      </c>
      <c r="AR12" s="19"/>
      <c r="AS12" s="19">
        <v>0.13838473367653101</v>
      </c>
      <c r="AT12" s="19">
        <v>0.19177773039139101</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T21"/>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149</v>
      </c>
      <c r="C9" s="17">
        <v>0.12686271250321901</v>
      </c>
      <c r="D9" s="17">
        <v>0.170056333156519</v>
      </c>
      <c r="E9" s="17">
        <v>8.5521507962933702E-2</v>
      </c>
      <c r="F9" s="17"/>
      <c r="G9" s="17">
        <v>0.14242338684179201</v>
      </c>
      <c r="H9" s="17">
        <v>0.110036957767633</v>
      </c>
      <c r="I9" s="17">
        <v>0.128147941811041</v>
      </c>
      <c r="J9" s="17">
        <v>0.132582755194732</v>
      </c>
      <c r="K9" s="17">
        <v>0.11405089421022301</v>
      </c>
      <c r="L9" s="17">
        <v>0.12536529045509601</v>
      </c>
      <c r="M9" s="17">
        <v>0.14410575499555101</v>
      </c>
      <c r="N9" s="17">
        <v>0.12984674707803601</v>
      </c>
      <c r="O9" s="17">
        <v>0.135851630364864</v>
      </c>
      <c r="P9" s="17">
        <v>0.127047700532952</v>
      </c>
      <c r="Q9" s="17">
        <v>0.129833422937461</v>
      </c>
      <c r="R9" s="17">
        <v>5.2175284546870898E-2</v>
      </c>
      <c r="S9" s="17"/>
      <c r="T9" s="17">
        <v>0.183292975232697</v>
      </c>
      <c r="U9" s="17">
        <v>0.116442646508398</v>
      </c>
      <c r="V9" s="17">
        <v>0.10384354530107399</v>
      </c>
      <c r="W9" s="17">
        <v>9.5920729994545095E-2</v>
      </c>
      <c r="X9" s="17"/>
      <c r="Y9" s="17">
        <v>0.14559337547168</v>
      </c>
      <c r="Z9" s="17">
        <v>0.115217868752871</v>
      </c>
      <c r="AA9" s="17">
        <v>7.0748743484174897E-2</v>
      </c>
      <c r="AB9" s="17">
        <v>5.0471607277126102E-2</v>
      </c>
      <c r="AC9" s="17">
        <v>0.13379871654872699</v>
      </c>
      <c r="AD9" s="17">
        <v>0.227010501892903</v>
      </c>
      <c r="AE9" s="17"/>
      <c r="AF9" s="17">
        <v>0.248252088936118</v>
      </c>
      <c r="AG9" s="17">
        <v>0.18253629759677001</v>
      </c>
      <c r="AH9" s="17">
        <v>8.8257674805309105E-2</v>
      </c>
      <c r="AI9" s="17"/>
      <c r="AJ9" s="17">
        <v>0.10485696847352299</v>
      </c>
      <c r="AK9" s="17">
        <v>0.105622708683576</v>
      </c>
      <c r="AL9" s="17">
        <v>0.164224256841637</v>
      </c>
      <c r="AM9" s="17"/>
      <c r="AN9" s="17">
        <v>0.125397588787865</v>
      </c>
      <c r="AO9" s="17">
        <v>0.120054718951877</v>
      </c>
      <c r="AP9" s="17">
        <v>0.209905938204277</v>
      </c>
      <c r="AQ9" s="17">
        <v>8.5881159685531602E-2</v>
      </c>
      <c r="AR9" s="17"/>
      <c r="AS9" s="17">
        <v>0.201735174663707</v>
      </c>
      <c r="AT9" s="17">
        <v>0.10880045236808999</v>
      </c>
    </row>
    <row r="10" spans="2:46" x14ac:dyDescent="0.5">
      <c r="B10" s="18" t="s">
        <v>150</v>
      </c>
      <c r="C10" s="17">
        <v>0.28660122950143802</v>
      </c>
      <c r="D10" s="17">
        <v>0.32940986227862101</v>
      </c>
      <c r="E10" s="17">
        <v>0.246579559466965</v>
      </c>
      <c r="F10" s="17"/>
      <c r="G10" s="17">
        <v>0.28608418145556702</v>
      </c>
      <c r="H10" s="17">
        <v>0.22988189902220399</v>
      </c>
      <c r="I10" s="17">
        <v>0.24624768311001699</v>
      </c>
      <c r="J10" s="17">
        <v>0.29206879447545397</v>
      </c>
      <c r="K10" s="17">
        <v>0.32342655846116303</v>
      </c>
      <c r="L10" s="17">
        <v>0.32066476028422303</v>
      </c>
      <c r="M10" s="17">
        <v>0.32802230506055002</v>
      </c>
      <c r="N10" s="17">
        <v>0.31490872193004199</v>
      </c>
      <c r="O10" s="17">
        <v>0.30597966301812102</v>
      </c>
      <c r="P10" s="17">
        <v>0.28357411149869</v>
      </c>
      <c r="Q10" s="17">
        <v>0.23554322245731099</v>
      </c>
      <c r="R10" s="17">
        <v>0.31306511926391101</v>
      </c>
      <c r="S10" s="17"/>
      <c r="T10" s="17">
        <v>0.33503288527122299</v>
      </c>
      <c r="U10" s="17">
        <v>0.30340805435339302</v>
      </c>
      <c r="V10" s="17">
        <v>0.29824061927151901</v>
      </c>
      <c r="W10" s="17">
        <v>0.20537682483394501</v>
      </c>
      <c r="X10" s="17"/>
      <c r="Y10" s="17">
        <v>0.30986399924640001</v>
      </c>
      <c r="Z10" s="17">
        <v>0.269349261505062</v>
      </c>
      <c r="AA10" s="17">
        <v>0.206875929969079</v>
      </c>
      <c r="AB10" s="17">
        <v>0.23223029323230901</v>
      </c>
      <c r="AC10" s="17">
        <v>0.28416042251441398</v>
      </c>
      <c r="AD10" s="17">
        <v>0.39597365098630899</v>
      </c>
      <c r="AE10" s="17"/>
      <c r="AF10" s="17">
        <v>0.37846450347065203</v>
      </c>
      <c r="AG10" s="17">
        <v>0.37760908812476601</v>
      </c>
      <c r="AH10" s="17">
        <v>0.25432963077417098</v>
      </c>
      <c r="AI10" s="17"/>
      <c r="AJ10" s="17">
        <v>0.29347209614216702</v>
      </c>
      <c r="AK10" s="17">
        <v>0.25077961327958798</v>
      </c>
      <c r="AL10" s="17">
        <v>0.29518383876782101</v>
      </c>
      <c r="AM10" s="17"/>
      <c r="AN10" s="17">
        <v>0.29079897916883601</v>
      </c>
      <c r="AO10" s="17">
        <v>0.377430826142585</v>
      </c>
      <c r="AP10" s="17">
        <v>0.381588358168231</v>
      </c>
      <c r="AQ10" s="17">
        <v>0.20370716496390001</v>
      </c>
      <c r="AR10" s="17"/>
      <c r="AS10" s="17">
        <v>0.29077410364157302</v>
      </c>
      <c r="AT10" s="17">
        <v>0.24291695567872701</v>
      </c>
    </row>
    <row r="11" spans="2:46" ht="28.7" x14ac:dyDescent="0.5">
      <c r="B11" s="18" t="s">
        <v>321</v>
      </c>
      <c r="C11" s="17">
        <v>0.28922173600652201</v>
      </c>
      <c r="D11" s="17">
        <v>0.27632222141169099</v>
      </c>
      <c r="E11" s="17">
        <v>0.30031752343949297</v>
      </c>
      <c r="F11" s="17"/>
      <c r="G11" s="17">
        <v>0.27184490364027702</v>
      </c>
      <c r="H11" s="17">
        <v>0.33310010836079801</v>
      </c>
      <c r="I11" s="17">
        <v>0.295254334163638</v>
      </c>
      <c r="J11" s="17">
        <v>0.27500177656944103</v>
      </c>
      <c r="K11" s="17">
        <v>0.30503549180182199</v>
      </c>
      <c r="L11" s="17">
        <v>0.28918283296685299</v>
      </c>
      <c r="M11" s="17">
        <v>0.276861056546511</v>
      </c>
      <c r="N11" s="17">
        <v>0.318756429107868</v>
      </c>
      <c r="O11" s="17">
        <v>0.28585134894748598</v>
      </c>
      <c r="P11" s="17">
        <v>0.235218453043537</v>
      </c>
      <c r="Q11" s="17">
        <v>0.31511016250206197</v>
      </c>
      <c r="R11" s="17">
        <v>0.29429296315975001</v>
      </c>
      <c r="S11" s="17"/>
      <c r="T11" s="17">
        <v>0.24117194189052199</v>
      </c>
      <c r="U11" s="17">
        <v>0.28005996502253799</v>
      </c>
      <c r="V11" s="17">
        <v>0.30694830455723099</v>
      </c>
      <c r="W11" s="17">
        <v>0.337537177498267</v>
      </c>
      <c r="X11" s="17"/>
      <c r="Y11" s="17">
        <v>0.30943439969598102</v>
      </c>
      <c r="Z11" s="17">
        <v>0.29989087198735698</v>
      </c>
      <c r="AA11" s="17">
        <v>0.276615170292211</v>
      </c>
      <c r="AB11" s="17">
        <v>0.31692819887926099</v>
      </c>
      <c r="AC11" s="17">
        <v>0.28014240613388802</v>
      </c>
      <c r="AD11" s="17">
        <v>0.26094710848147501</v>
      </c>
      <c r="AE11" s="17"/>
      <c r="AF11" s="17">
        <v>0.248081386987345</v>
      </c>
      <c r="AG11" s="17">
        <v>0.25539353143965898</v>
      </c>
      <c r="AH11" s="17">
        <v>0.303241020211163</v>
      </c>
      <c r="AI11" s="17"/>
      <c r="AJ11" s="17">
        <v>0.28390153986100097</v>
      </c>
      <c r="AK11" s="17">
        <v>0.28287278472602001</v>
      </c>
      <c r="AL11" s="17">
        <v>0.29883336978282998</v>
      </c>
      <c r="AM11" s="17"/>
      <c r="AN11" s="17">
        <v>0.27985208039489801</v>
      </c>
      <c r="AO11" s="17">
        <v>0.27250112847052599</v>
      </c>
      <c r="AP11" s="17">
        <v>0.22366424261974599</v>
      </c>
      <c r="AQ11" s="17">
        <v>0.342185451186024</v>
      </c>
      <c r="AR11" s="17"/>
      <c r="AS11" s="17">
        <v>0.25169790752070698</v>
      </c>
      <c r="AT11" s="17">
        <v>0.31478448048747498</v>
      </c>
    </row>
    <row r="12" spans="2:46" x14ac:dyDescent="0.5">
      <c r="B12" s="18" t="s">
        <v>322</v>
      </c>
      <c r="C12" s="17">
        <v>0.18256575781314799</v>
      </c>
      <c r="D12" s="17">
        <v>0.14089971956733299</v>
      </c>
      <c r="E12" s="17">
        <v>0.223499335567204</v>
      </c>
      <c r="F12" s="17"/>
      <c r="G12" s="17">
        <v>0.19579103880781701</v>
      </c>
      <c r="H12" s="17">
        <v>0.190395484283264</v>
      </c>
      <c r="I12" s="17">
        <v>0.200001997966371</v>
      </c>
      <c r="J12" s="17">
        <v>0.200803726015373</v>
      </c>
      <c r="K12" s="17">
        <v>0.161264390817733</v>
      </c>
      <c r="L12" s="17">
        <v>0.15436553844695</v>
      </c>
      <c r="M12" s="17">
        <v>0.15163685080679901</v>
      </c>
      <c r="N12" s="17">
        <v>0.14668371500122299</v>
      </c>
      <c r="O12" s="17">
        <v>0.17174238380586199</v>
      </c>
      <c r="P12" s="17">
        <v>0.208199297772626</v>
      </c>
      <c r="Q12" s="17">
        <v>0.188719724211836</v>
      </c>
      <c r="R12" s="17">
        <v>0.20318978949576499</v>
      </c>
      <c r="S12" s="17"/>
      <c r="T12" s="17">
        <v>0.174290339616296</v>
      </c>
      <c r="U12" s="17">
        <v>0.207479245318551</v>
      </c>
      <c r="V12" s="17">
        <v>0.173257226656057</v>
      </c>
      <c r="W12" s="17">
        <v>0.172345220588871</v>
      </c>
      <c r="X12" s="17"/>
      <c r="Y12" s="17">
        <v>0.15553612573992401</v>
      </c>
      <c r="Z12" s="17">
        <v>0.20324395704007001</v>
      </c>
      <c r="AA12" s="17">
        <v>0.28283510721267802</v>
      </c>
      <c r="AB12" s="17">
        <v>0.231096701155909</v>
      </c>
      <c r="AC12" s="17">
        <v>0.16219308643237501</v>
      </c>
      <c r="AD12" s="17">
        <v>7.6197068537440196E-2</v>
      </c>
      <c r="AE12" s="17"/>
      <c r="AF12" s="17">
        <v>7.8118306185535002E-2</v>
      </c>
      <c r="AG12" s="17">
        <v>0.105999852203743</v>
      </c>
      <c r="AH12" s="17">
        <v>0.21757533099878301</v>
      </c>
      <c r="AI12" s="17"/>
      <c r="AJ12" s="17">
        <v>0.21937983439704301</v>
      </c>
      <c r="AK12" s="17">
        <v>0.21435072140887099</v>
      </c>
      <c r="AL12" s="17">
        <v>0.121850134730504</v>
      </c>
      <c r="AM12" s="17"/>
      <c r="AN12" s="17">
        <v>0.20784422803522301</v>
      </c>
      <c r="AO12" s="17">
        <v>0.16600708605703701</v>
      </c>
      <c r="AP12" s="17">
        <v>0.14827048756190001</v>
      </c>
      <c r="AQ12" s="17">
        <v>0.15134411578506499</v>
      </c>
      <c r="AR12" s="17"/>
      <c r="AS12" s="17">
        <v>0.18930482246355099</v>
      </c>
      <c r="AT12" s="17">
        <v>0.181179749128316</v>
      </c>
    </row>
    <row r="13" spans="2:46" x14ac:dyDescent="0.5">
      <c r="B13" s="18" t="s">
        <v>323</v>
      </c>
      <c r="C13" s="17">
        <v>0.114748564175673</v>
      </c>
      <c r="D13" s="17">
        <v>8.3311863585835297E-2</v>
      </c>
      <c r="E13" s="17">
        <v>0.144082073563404</v>
      </c>
      <c r="F13" s="17"/>
      <c r="G13" s="17">
        <v>0.10385648925454601</v>
      </c>
      <c r="H13" s="17">
        <v>0.136585550566101</v>
      </c>
      <c r="I13" s="17">
        <v>0.13034804294893301</v>
      </c>
      <c r="J13" s="17">
        <v>9.9542947745000304E-2</v>
      </c>
      <c r="K13" s="17">
        <v>9.6222664709059602E-2</v>
      </c>
      <c r="L13" s="17">
        <v>0.11042157784687801</v>
      </c>
      <c r="M13" s="17">
        <v>9.9374032590589398E-2</v>
      </c>
      <c r="N13" s="17">
        <v>8.9804386882831599E-2</v>
      </c>
      <c r="O13" s="17">
        <v>0.100574973863667</v>
      </c>
      <c r="P13" s="17">
        <v>0.14596043715219501</v>
      </c>
      <c r="Q13" s="17">
        <v>0.13079346789133101</v>
      </c>
      <c r="R13" s="17">
        <v>0.13727684353370301</v>
      </c>
      <c r="S13" s="17"/>
      <c r="T13" s="17">
        <v>6.6211857989261699E-2</v>
      </c>
      <c r="U13" s="17">
        <v>9.2610088797120196E-2</v>
      </c>
      <c r="V13" s="17">
        <v>0.117710304214119</v>
      </c>
      <c r="W13" s="17">
        <v>0.188820047084372</v>
      </c>
      <c r="X13" s="17"/>
      <c r="Y13" s="17">
        <v>7.9572099846014002E-2</v>
      </c>
      <c r="Z13" s="17">
        <v>0.112298040714639</v>
      </c>
      <c r="AA13" s="17">
        <v>0.16292504904185701</v>
      </c>
      <c r="AB13" s="17">
        <v>0.16927319945539501</v>
      </c>
      <c r="AC13" s="17">
        <v>0.139705368370595</v>
      </c>
      <c r="AD13" s="17">
        <v>3.9871670101873598E-2</v>
      </c>
      <c r="AE13" s="17"/>
      <c r="AF13" s="17">
        <v>4.7083714420349997E-2</v>
      </c>
      <c r="AG13" s="17">
        <v>7.8461230635061899E-2</v>
      </c>
      <c r="AH13" s="17">
        <v>0.13659634321057301</v>
      </c>
      <c r="AI13" s="17"/>
      <c r="AJ13" s="17">
        <v>9.8389561126265498E-2</v>
      </c>
      <c r="AK13" s="17">
        <v>0.14637417190194499</v>
      </c>
      <c r="AL13" s="17">
        <v>0.119908399877208</v>
      </c>
      <c r="AM13" s="17"/>
      <c r="AN13" s="17">
        <v>9.6107123613176998E-2</v>
      </c>
      <c r="AO13" s="17">
        <v>6.4006240377975102E-2</v>
      </c>
      <c r="AP13" s="17">
        <v>3.6570973445846297E-2</v>
      </c>
      <c r="AQ13" s="17">
        <v>0.21688210837947899</v>
      </c>
      <c r="AR13" s="17"/>
      <c r="AS13" s="17">
        <v>6.6487991710462796E-2</v>
      </c>
      <c r="AT13" s="17">
        <v>0.15231836233739199</v>
      </c>
    </row>
    <row r="14" spans="2:46" x14ac:dyDescent="0.5">
      <c r="B14" s="18" t="s">
        <v>153</v>
      </c>
      <c r="C14" s="21">
        <v>0.41346394200465703</v>
      </c>
      <c r="D14" s="21">
        <v>0.49946619543513998</v>
      </c>
      <c r="E14" s="21">
        <v>0.33210106742989898</v>
      </c>
      <c r="F14" s="21"/>
      <c r="G14" s="21">
        <v>0.42850756829735898</v>
      </c>
      <c r="H14" s="21">
        <v>0.33991885678983702</v>
      </c>
      <c r="I14" s="21">
        <v>0.37439562492105799</v>
      </c>
      <c r="J14" s="21">
        <v>0.42465154967018598</v>
      </c>
      <c r="K14" s="21">
        <v>0.43747745267138599</v>
      </c>
      <c r="L14" s="21">
        <v>0.44603005073931901</v>
      </c>
      <c r="M14" s="21">
        <v>0.47212806005610097</v>
      </c>
      <c r="N14" s="21">
        <v>0.444755469008078</v>
      </c>
      <c r="O14" s="21">
        <v>0.44183129338298499</v>
      </c>
      <c r="P14" s="21">
        <v>0.410621812031642</v>
      </c>
      <c r="Q14" s="21">
        <v>0.36537664539477199</v>
      </c>
      <c r="R14" s="21">
        <v>0.36524040381078199</v>
      </c>
      <c r="S14" s="21"/>
      <c r="T14" s="21">
        <v>0.51832586050392004</v>
      </c>
      <c r="U14" s="21">
        <v>0.41985070086179099</v>
      </c>
      <c r="V14" s="21">
        <v>0.40208416457259299</v>
      </c>
      <c r="W14" s="21">
        <v>0.30129755482849002</v>
      </c>
      <c r="X14" s="21"/>
      <c r="Y14" s="21">
        <v>0.45545737471808101</v>
      </c>
      <c r="Z14" s="21">
        <v>0.38456713025793299</v>
      </c>
      <c r="AA14" s="21">
        <v>0.27762467345325398</v>
      </c>
      <c r="AB14" s="21">
        <v>0.282701900509435</v>
      </c>
      <c r="AC14" s="21">
        <v>0.41795913906314203</v>
      </c>
      <c r="AD14" s="21">
        <v>0.62298415287921205</v>
      </c>
      <c r="AE14" s="21"/>
      <c r="AF14" s="21">
        <v>0.62671659240677002</v>
      </c>
      <c r="AG14" s="21">
        <v>0.56014538572153505</v>
      </c>
      <c r="AH14" s="21">
        <v>0.34258730557947997</v>
      </c>
      <c r="AI14" s="21"/>
      <c r="AJ14" s="21">
        <v>0.39832906461569001</v>
      </c>
      <c r="AK14" s="21">
        <v>0.35640232196316501</v>
      </c>
      <c r="AL14" s="21">
        <v>0.459408095609458</v>
      </c>
      <c r="AM14" s="21"/>
      <c r="AN14" s="21">
        <v>0.41619656795670201</v>
      </c>
      <c r="AO14" s="21">
        <v>0.49748554509446202</v>
      </c>
      <c r="AP14" s="21">
        <v>0.59149429637250805</v>
      </c>
      <c r="AQ14" s="21">
        <v>0.28958832464943202</v>
      </c>
      <c r="AR14" s="21"/>
      <c r="AS14" s="21">
        <v>0.49250927830528002</v>
      </c>
      <c r="AT14" s="21">
        <v>0.351717408046816</v>
      </c>
    </row>
    <row r="15" spans="2:46" x14ac:dyDescent="0.5">
      <c r="B15" s="18" t="s">
        <v>324</v>
      </c>
      <c r="C15" s="21">
        <v>0.29731432198882102</v>
      </c>
      <c r="D15" s="21">
        <v>0.224211583153168</v>
      </c>
      <c r="E15" s="21">
        <v>0.36758140913060799</v>
      </c>
      <c r="F15" s="21"/>
      <c r="G15" s="21">
        <v>0.299647528062363</v>
      </c>
      <c r="H15" s="21">
        <v>0.32698103484936503</v>
      </c>
      <c r="I15" s="21">
        <v>0.33035004091530401</v>
      </c>
      <c r="J15" s="21">
        <v>0.300346673760373</v>
      </c>
      <c r="K15" s="21">
        <v>0.25748705552679202</v>
      </c>
      <c r="L15" s="21">
        <v>0.26478711629382701</v>
      </c>
      <c r="M15" s="21">
        <v>0.25101088339738797</v>
      </c>
      <c r="N15" s="21">
        <v>0.236488101884055</v>
      </c>
      <c r="O15" s="21">
        <v>0.27231735766952903</v>
      </c>
      <c r="P15" s="21">
        <v>0.35415973492482</v>
      </c>
      <c r="Q15" s="21">
        <v>0.31951319210316698</v>
      </c>
      <c r="R15" s="21">
        <v>0.340466633029468</v>
      </c>
      <c r="S15" s="21"/>
      <c r="T15" s="21">
        <v>0.24050219760555799</v>
      </c>
      <c r="U15" s="21">
        <v>0.30008933411567101</v>
      </c>
      <c r="V15" s="21">
        <v>0.29096753087017602</v>
      </c>
      <c r="W15" s="21">
        <v>0.36116526767324297</v>
      </c>
      <c r="X15" s="21"/>
      <c r="Y15" s="21">
        <v>0.235108225585938</v>
      </c>
      <c r="Z15" s="21">
        <v>0.31554199775470898</v>
      </c>
      <c r="AA15" s="21">
        <v>0.44576015625453502</v>
      </c>
      <c r="AB15" s="21">
        <v>0.40036990061130401</v>
      </c>
      <c r="AC15" s="21">
        <v>0.30189845480297001</v>
      </c>
      <c r="AD15" s="21">
        <v>0.116068738639314</v>
      </c>
      <c r="AE15" s="21"/>
      <c r="AF15" s="21">
        <v>0.12520202060588501</v>
      </c>
      <c r="AG15" s="21">
        <v>0.184461082838805</v>
      </c>
      <c r="AH15" s="21">
        <v>0.35417167420935702</v>
      </c>
      <c r="AI15" s="21"/>
      <c r="AJ15" s="21">
        <v>0.31776939552330902</v>
      </c>
      <c r="AK15" s="21">
        <v>0.36072489331081597</v>
      </c>
      <c r="AL15" s="21">
        <v>0.24175853460771199</v>
      </c>
      <c r="AM15" s="21"/>
      <c r="AN15" s="21">
        <v>0.30395135164839998</v>
      </c>
      <c r="AO15" s="21">
        <v>0.23001332643501299</v>
      </c>
      <c r="AP15" s="21">
        <v>0.18484146100774601</v>
      </c>
      <c r="AQ15" s="21">
        <v>0.36822622416454398</v>
      </c>
      <c r="AR15" s="21"/>
      <c r="AS15" s="21">
        <v>0.25579281417401301</v>
      </c>
      <c r="AT15" s="21">
        <v>0.33349811146570901</v>
      </c>
    </row>
    <row r="16" spans="2:46" x14ac:dyDescent="0.5">
      <c r="B16" s="18" t="s">
        <v>95</v>
      </c>
      <c r="C16" s="22">
        <v>0.11614962001583599</v>
      </c>
      <c r="D16" s="22">
        <v>0.27525461228197201</v>
      </c>
      <c r="E16" s="22">
        <v>-3.5480341700708698E-2</v>
      </c>
      <c r="F16" s="22"/>
      <c r="G16" s="22">
        <v>0.128860040234996</v>
      </c>
      <c r="H16" s="22">
        <v>1.29378219404719E-2</v>
      </c>
      <c r="I16" s="22">
        <v>4.4045584005754201E-2</v>
      </c>
      <c r="J16" s="22">
        <v>0.124304875909813</v>
      </c>
      <c r="K16" s="22">
        <v>0.179990397144594</v>
      </c>
      <c r="L16" s="22">
        <v>0.181242934445492</v>
      </c>
      <c r="M16" s="22">
        <v>0.221117176658713</v>
      </c>
      <c r="N16" s="22">
        <v>0.208267367124023</v>
      </c>
      <c r="O16" s="22">
        <v>0.16951393571345599</v>
      </c>
      <c r="P16" s="22">
        <v>5.6462077106821898E-2</v>
      </c>
      <c r="Q16" s="22">
        <v>4.5863453291605197E-2</v>
      </c>
      <c r="R16" s="22">
        <v>2.4773770781313299E-2</v>
      </c>
      <c r="S16" s="22"/>
      <c r="T16" s="22">
        <v>0.27782366289836202</v>
      </c>
      <c r="U16" s="22">
        <v>0.11976136674611899</v>
      </c>
      <c r="V16" s="22">
        <v>0.11111663370241701</v>
      </c>
      <c r="W16" s="22">
        <v>-5.9867712844752702E-2</v>
      </c>
      <c r="X16" s="22"/>
      <c r="Y16" s="22">
        <v>0.22034914913214201</v>
      </c>
      <c r="Z16" s="22">
        <v>6.9025132503223702E-2</v>
      </c>
      <c r="AA16" s="22">
        <v>-0.16813548280128099</v>
      </c>
      <c r="AB16" s="22">
        <v>-0.11766800010186899</v>
      </c>
      <c r="AC16" s="22">
        <v>0.11606068426017099</v>
      </c>
      <c r="AD16" s="22">
        <v>0.50691541423989805</v>
      </c>
      <c r="AE16" s="22"/>
      <c r="AF16" s="22">
        <v>0.50151457180088499</v>
      </c>
      <c r="AG16" s="22">
        <v>0.37568430288273003</v>
      </c>
      <c r="AH16" s="22">
        <v>-1.15843686298769E-2</v>
      </c>
      <c r="AI16" s="22"/>
      <c r="AJ16" s="22">
        <v>8.05596690923817E-2</v>
      </c>
      <c r="AK16" s="22">
        <v>-4.32257134765113E-3</v>
      </c>
      <c r="AL16" s="22">
        <v>0.21764956100174501</v>
      </c>
      <c r="AM16" s="22"/>
      <c r="AN16" s="22">
        <v>0.112245216308301</v>
      </c>
      <c r="AO16" s="22">
        <v>0.26747221865944898</v>
      </c>
      <c r="AP16" s="22">
        <v>0.40665283536476199</v>
      </c>
      <c r="AQ16" s="22">
        <v>-7.8637899515112797E-2</v>
      </c>
      <c r="AR16" s="22"/>
      <c r="AS16" s="22">
        <v>0.23671646413126701</v>
      </c>
      <c r="AT16" s="22">
        <v>1.82192965811078E-2</v>
      </c>
    </row>
    <row r="17" spans="2:2" x14ac:dyDescent="0.5">
      <c r="B17" s="16"/>
    </row>
    <row r="18" spans="2:2" x14ac:dyDescent="0.5">
      <c r="B18" t="s">
        <v>65</v>
      </c>
    </row>
    <row r="19" spans="2:2" x14ac:dyDescent="0.5">
      <c r="B19" t="s">
        <v>66</v>
      </c>
    </row>
    <row r="21" spans="2:2" x14ac:dyDescent="0.5">
      <c r="B21"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326</v>
      </c>
      <c r="C9" s="17">
        <v>0.32286400323744402</v>
      </c>
      <c r="D9" s="17">
        <v>0.337018781345512</v>
      </c>
      <c r="E9" s="17">
        <v>0.30964803269182001</v>
      </c>
      <c r="F9" s="17"/>
      <c r="G9" s="17">
        <v>0.268244173062752</v>
      </c>
      <c r="H9" s="17">
        <v>0.32671239901467197</v>
      </c>
      <c r="I9" s="17">
        <v>0.33409801490135799</v>
      </c>
      <c r="J9" s="17">
        <v>0.34765357753374598</v>
      </c>
      <c r="K9" s="17">
        <v>0.28209824710954601</v>
      </c>
      <c r="L9" s="17">
        <v>0.34319368358553198</v>
      </c>
      <c r="M9" s="17">
        <v>0.34968013139035697</v>
      </c>
      <c r="N9" s="17">
        <v>0.33223774093546998</v>
      </c>
      <c r="O9" s="17">
        <v>0.33076804549073202</v>
      </c>
      <c r="P9" s="17">
        <v>0.356519177422779</v>
      </c>
      <c r="Q9" s="17">
        <v>0.300045461832955</v>
      </c>
      <c r="R9" s="17">
        <v>0.31520082831294399</v>
      </c>
      <c r="S9" s="17"/>
      <c r="T9" s="17">
        <v>0.33205411382071098</v>
      </c>
      <c r="U9" s="17">
        <v>0.32500334273024201</v>
      </c>
      <c r="V9" s="17">
        <v>0.309571184138272</v>
      </c>
      <c r="W9" s="17">
        <v>0.31811833339361401</v>
      </c>
      <c r="X9" s="17"/>
      <c r="Y9" s="17">
        <v>0.22774780903066799</v>
      </c>
      <c r="Z9" s="17">
        <v>0.25204814140412901</v>
      </c>
      <c r="AA9" s="17">
        <v>0.34069177388932798</v>
      </c>
      <c r="AB9" s="17">
        <v>0.36412418097270099</v>
      </c>
      <c r="AC9" s="17">
        <v>0.38194743346456</v>
      </c>
      <c r="AD9" s="17">
        <v>0.35627606943822798</v>
      </c>
      <c r="AE9" s="17"/>
      <c r="AF9" s="17">
        <v>0.36253216911845498</v>
      </c>
      <c r="AG9" s="17">
        <v>0.30756473384295402</v>
      </c>
      <c r="AH9" s="17">
        <v>0.31234305588691902</v>
      </c>
      <c r="AI9" s="17"/>
      <c r="AJ9" s="17">
        <v>0.32216403978533897</v>
      </c>
      <c r="AK9" s="17">
        <v>0.27994514838401302</v>
      </c>
      <c r="AL9" s="17">
        <v>0.344200204866485</v>
      </c>
      <c r="AM9" s="17"/>
      <c r="AN9" s="17">
        <v>0.33630696398573201</v>
      </c>
      <c r="AO9" s="17">
        <v>0.33257975317670102</v>
      </c>
      <c r="AP9" s="17">
        <v>0.36992407068962802</v>
      </c>
      <c r="AQ9" s="17">
        <v>0.26196991653946899</v>
      </c>
      <c r="AR9" s="17"/>
      <c r="AS9" s="17">
        <v>0.34099504444801898</v>
      </c>
      <c r="AT9" s="17">
        <v>0.42076657462101302</v>
      </c>
    </row>
    <row r="10" spans="2:46" x14ac:dyDescent="0.5">
      <c r="B10" s="18" t="s">
        <v>327</v>
      </c>
      <c r="C10" s="17">
        <v>0.24286337045883999</v>
      </c>
      <c r="D10" s="17">
        <v>0.25587199332835198</v>
      </c>
      <c r="E10" s="17">
        <v>0.23087419479917501</v>
      </c>
      <c r="F10" s="17"/>
      <c r="G10" s="17">
        <v>0.26341360333775699</v>
      </c>
      <c r="H10" s="17">
        <v>0.23161482437991701</v>
      </c>
      <c r="I10" s="17">
        <v>0.22820703067810999</v>
      </c>
      <c r="J10" s="17">
        <v>0.24560155159473901</v>
      </c>
      <c r="K10" s="17">
        <v>0.27748710925978998</v>
      </c>
      <c r="L10" s="17">
        <v>0.28664205831434503</v>
      </c>
      <c r="M10" s="17">
        <v>0.22567664825880401</v>
      </c>
      <c r="N10" s="17">
        <v>0.226474313963617</v>
      </c>
      <c r="O10" s="17">
        <v>0.24521971837331299</v>
      </c>
      <c r="P10" s="17">
        <v>0.22975162432881699</v>
      </c>
      <c r="Q10" s="17">
        <v>0.185539989971681</v>
      </c>
      <c r="R10" s="17">
        <v>0.208531718335666</v>
      </c>
      <c r="S10" s="17"/>
      <c r="T10" s="17">
        <v>0.250633270461455</v>
      </c>
      <c r="U10" s="17">
        <v>0.262401281462457</v>
      </c>
      <c r="V10" s="17">
        <v>0.25300797881452902</v>
      </c>
      <c r="W10" s="17">
        <v>0.20804564086087701</v>
      </c>
      <c r="X10" s="17"/>
      <c r="Y10" s="17">
        <v>0.29634405589250101</v>
      </c>
      <c r="Z10" s="17">
        <v>0.26852405839932297</v>
      </c>
      <c r="AA10" s="17">
        <v>0.225372610075292</v>
      </c>
      <c r="AB10" s="17">
        <v>0.22387312852223101</v>
      </c>
      <c r="AC10" s="17">
        <v>0.20219548305606</v>
      </c>
      <c r="AD10" s="17">
        <v>0.24330375518969799</v>
      </c>
      <c r="AE10" s="17"/>
      <c r="AF10" s="17">
        <v>0.22956190141755101</v>
      </c>
      <c r="AG10" s="17">
        <v>0.28561967353703699</v>
      </c>
      <c r="AH10" s="17">
        <v>0.24403814550855699</v>
      </c>
      <c r="AI10" s="17"/>
      <c r="AJ10" s="17">
        <v>0.25442247451533001</v>
      </c>
      <c r="AK10" s="17">
        <v>0.25185695222149501</v>
      </c>
      <c r="AL10" s="17">
        <v>0.22427000096385399</v>
      </c>
      <c r="AM10" s="17"/>
      <c r="AN10" s="17">
        <v>0.25133502992163298</v>
      </c>
      <c r="AO10" s="17">
        <v>0.25592444897220201</v>
      </c>
      <c r="AP10" s="17">
        <v>0.23787057628351399</v>
      </c>
      <c r="AQ10" s="17">
        <v>0.23991778832866001</v>
      </c>
      <c r="AR10" s="17"/>
      <c r="AS10" s="17">
        <v>0.291857748931098</v>
      </c>
      <c r="AT10" s="17">
        <v>0.19438562131749401</v>
      </c>
    </row>
    <row r="11" spans="2:46" x14ac:dyDescent="0.5">
      <c r="B11" s="18" t="s">
        <v>328</v>
      </c>
      <c r="C11" s="17">
        <v>0.23325890497327201</v>
      </c>
      <c r="D11" s="17">
        <v>0.235945925056704</v>
      </c>
      <c r="E11" s="17">
        <v>0.23010539176061001</v>
      </c>
      <c r="F11" s="17"/>
      <c r="G11" s="17">
        <v>0.252177638040466</v>
      </c>
      <c r="H11" s="17">
        <v>0.24456304453417399</v>
      </c>
      <c r="I11" s="17">
        <v>0.22010000486548201</v>
      </c>
      <c r="J11" s="17">
        <v>0.22041005442057601</v>
      </c>
      <c r="K11" s="17">
        <v>0.23559399758598401</v>
      </c>
      <c r="L11" s="17">
        <v>0.21552377665104</v>
      </c>
      <c r="M11" s="17">
        <v>0.22722281682610701</v>
      </c>
      <c r="N11" s="17">
        <v>0.26105508535439798</v>
      </c>
      <c r="O11" s="17">
        <v>0.234488309651013</v>
      </c>
      <c r="P11" s="17">
        <v>0.220551991015839</v>
      </c>
      <c r="Q11" s="17">
        <v>0.243668133228124</v>
      </c>
      <c r="R11" s="17">
        <v>0.21223058393585301</v>
      </c>
      <c r="S11" s="17"/>
      <c r="T11" s="17">
        <v>0.23938108826391999</v>
      </c>
      <c r="U11" s="17">
        <v>0.23014623064342599</v>
      </c>
      <c r="V11" s="17">
        <v>0.24682001001083001</v>
      </c>
      <c r="W11" s="17">
        <v>0.223259651887418</v>
      </c>
      <c r="X11" s="17"/>
      <c r="Y11" s="17">
        <v>0.30457082999324397</v>
      </c>
      <c r="Z11" s="17">
        <v>0.25424400599067698</v>
      </c>
      <c r="AA11" s="17">
        <v>0.24783378424024899</v>
      </c>
      <c r="AB11" s="17">
        <v>0.21927644588361</v>
      </c>
      <c r="AC11" s="17">
        <v>0.21496538810632701</v>
      </c>
      <c r="AD11" s="17">
        <v>0.180466083712606</v>
      </c>
      <c r="AE11" s="17"/>
      <c r="AF11" s="17">
        <v>0.17897907330937199</v>
      </c>
      <c r="AG11" s="17">
        <v>0.220832843568047</v>
      </c>
      <c r="AH11" s="17">
        <v>0.24974155636541101</v>
      </c>
      <c r="AI11" s="17"/>
      <c r="AJ11" s="17">
        <v>0.24663324470461501</v>
      </c>
      <c r="AK11" s="17">
        <v>0.25153591007060999</v>
      </c>
      <c r="AL11" s="17">
        <v>0.20799155505372199</v>
      </c>
      <c r="AM11" s="17"/>
      <c r="AN11" s="17">
        <v>0.22175861046308401</v>
      </c>
      <c r="AO11" s="17">
        <v>0.23583296021883601</v>
      </c>
      <c r="AP11" s="17">
        <v>0.22207719443576801</v>
      </c>
      <c r="AQ11" s="17">
        <v>0.26181479123645002</v>
      </c>
      <c r="AR11" s="17"/>
      <c r="AS11" s="17">
        <v>0.17226012765132401</v>
      </c>
      <c r="AT11" s="17">
        <v>0.20107085917963199</v>
      </c>
    </row>
    <row r="12" spans="2:46" x14ac:dyDescent="0.5">
      <c r="B12" s="18" t="s">
        <v>329</v>
      </c>
      <c r="C12" s="17">
        <v>0.143418442530718</v>
      </c>
      <c r="D12" s="17">
        <v>0.118802522565348</v>
      </c>
      <c r="E12" s="17">
        <v>0.16633569522253699</v>
      </c>
      <c r="F12" s="17"/>
      <c r="G12" s="17">
        <v>0.164644260490346</v>
      </c>
      <c r="H12" s="17">
        <v>0.12953378629788601</v>
      </c>
      <c r="I12" s="17">
        <v>0.147430870300818</v>
      </c>
      <c r="J12" s="17">
        <v>0.126258916496548</v>
      </c>
      <c r="K12" s="17">
        <v>0.14630455576522</v>
      </c>
      <c r="L12" s="17">
        <v>9.6706476016162501E-2</v>
      </c>
      <c r="M12" s="17">
        <v>0.13266840185919401</v>
      </c>
      <c r="N12" s="17">
        <v>0.13774780226382899</v>
      </c>
      <c r="O12" s="17">
        <v>0.152889481077635</v>
      </c>
      <c r="P12" s="17">
        <v>0.136682744931722</v>
      </c>
      <c r="Q12" s="17">
        <v>0.19106390779947699</v>
      </c>
      <c r="R12" s="17">
        <v>0.22100475733064801</v>
      </c>
      <c r="S12" s="17"/>
      <c r="T12" s="17">
        <v>0.14785504499339899</v>
      </c>
      <c r="U12" s="17">
        <v>0.124513684277826</v>
      </c>
      <c r="V12" s="17">
        <v>0.14521130843029501</v>
      </c>
      <c r="W12" s="17">
        <v>0.157162176954946</v>
      </c>
      <c r="X12" s="17"/>
      <c r="Y12" s="17">
        <v>0.112608255205548</v>
      </c>
      <c r="Z12" s="17">
        <v>0.14764562416823501</v>
      </c>
      <c r="AA12" s="17">
        <v>0.13941253777611401</v>
      </c>
      <c r="AB12" s="17">
        <v>0.14161597776351501</v>
      </c>
      <c r="AC12" s="17">
        <v>0.15394656809214499</v>
      </c>
      <c r="AD12" s="17">
        <v>0.15810803183410099</v>
      </c>
      <c r="AE12" s="17"/>
      <c r="AF12" s="17">
        <v>0.163673230150364</v>
      </c>
      <c r="AG12" s="17">
        <v>0.158075458130397</v>
      </c>
      <c r="AH12" s="17">
        <v>0.136641211041787</v>
      </c>
      <c r="AI12" s="17"/>
      <c r="AJ12" s="17">
        <v>0.12980723794094801</v>
      </c>
      <c r="AK12" s="17">
        <v>0.161333319897811</v>
      </c>
      <c r="AL12" s="17">
        <v>0.15171728696171799</v>
      </c>
      <c r="AM12" s="17"/>
      <c r="AN12" s="17">
        <v>0.144047822101423</v>
      </c>
      <c r="AO12" s="17">
        <v>0.13657257626119801</v>
      </c>
      <c r="AP12" s="17">
        <v>0.14205105660951001</v>
      </c>
      <c r="AQ12" s="17">
        <v>0.14791721805948399</v>
      </c>
      <c r="AR12" s="17"/>
      <c r="AS12" s="17">
        <v>0.172999066826795</v>
      </c>
      <c r="AT12" s="17">
        <v>0.12574073368279601</v>
      </c>
    </row>
    <row r="13" spans="2:46" x14ac:dyDescent="0.5">
      <c r="B13" s="18" t="s">
        <v>73</v>
      </c>
      <c r="C13" s="19">
        <v>5.7595278799727201E-2</v>
      </c>
      <c r="D13" s="19">
        <v>5.2360777704084399E-2</v>
      </c>
      <c r="E13" s="19">
        <v>6.30366855258572E-2</v>
      </c>
      <c r="F13" s="19"/>
      <c r="G13" s="19">
        <v>5.1520325068679498E-2</v>
      </c>
      <c r="H13" s="19">
        <v>6.7575945773352103E-2</v>
      </c>
      <c r="I13" s="19">
        <v>7.0164079254232001E-2</v>
      </c>
      <c r="J13" s="19">
        <v>6.0075899954390902E-2</v>
      </c>
      <c r="K13" s="19">
        <v>5.8516090279460198E-2</v>
      </c>
      <c r="L13" s="19">
        <v>5.7934005432920002E-2</v>
      </c>
      <c r="M13" s="19">
        <v>6.47520016655381E-2</v>
      </c>
      <c r="N13" s="19">
        <v>4.2485057482686099E-2</v>
      </c>
      <c r="O13" s="19">
        <v>3.6634445407307897E-2</v>
      </c>
      <c r="P13" s="19">
        <v>5.6494462300843797E-2</v>
      </c>
      <c r="Q13" s="19">
        <v>7.9682507167762096E-2</v>
      </c>
      <c r="R13" s="19">
        <v>4.3032112084888101E-2</v>
      </c>
      <c r="S13" s="19"/>
      <c r="T13" s="19">
        <v>3.00764824605145E-2</v>
      </c>
      <c r="U13" s="19">
        <v>5.7935460886048798E-2</v>
      </c>
      <c r="V13" s="19">
        <v>4.5389518606073799E-2</v>
      </c>
      <c r="W13" s="19">
        <v>9.3414196903144994E-2</v>
      </c>
      <c r="X13" s="19"/>
      <c r="Y13" s="19">
        <v>5.8729049878039702E-2</v>
      </c>
      <c r="Z13" s="19">
        <v>7.7538170037635898E-2</v>
      </c>
      <c r="AA13" s="19">
        <v>4.6689294019018099E-2</v>
      </c>
      <c r="AB13" s="19">
        <v>5.1110266857942302E-2</v>
      </c>
      <c r="AC13" s="19">
        <v>4.69451272809078E-2</v>
      </c>
      <c r="AD13" s="19">
        <v>6.1846059825365798E-2</v>
      </c>
      <c r="AE13" s="19"/>
      <c r="AF13" s="19">
        <v>6.5253626004257007E-2</v>
      </c>
      <c r="AG13" s="19">
        <v>2.79072909215652E-2</v>
      </c>
      <c r="AH13" s="19">
        <v>5.7236031197325801E-2</v>
      </c>
      <c r="AI13" s="19"/>
      <c r="AJ13" s="19">
        <v>4.6973003053768198E-2</v>
      </c>
      <c r="AK13" s="19">
        <v>5.5328669426071203E-2</v>
      </c>
      <c r="AL13" s="19">
        <v>7.1820952154220102E-2</v>
      </c>
      <c r="AM13" s="19"/>
      <c r="AN13" s="19">
        <v>4.6551573528128401E-2</v>
      </c>
      <c r="AO13" s="19">
        <v>3.9090261371063903E-2</v>
      </c>
      <c r="AP13" s="19">
        <v>2.8077101981580602E-2</v>
      </c>
      <c r="AQ13" s="19">
        <v>8.8380285835937197E-2</v>
      </c>
      <c r="AR13" s="19"/>
      <c r="AS13" s="19">
        <v>2.1888012142763601E-2</v>
      </c>
      <c r="AT13" s="19">
        <v>5.8036211199064901E-2</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G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7" width="20.703125" customWidth="1"/>
  </cols>
  <sheetData>
    <row r="2" spans="2:7" ht="39.950000000000003" customHeight="1" x14ac:dyDescent="0.5">
      <c r="D2" s="30" t="s">
        <v>338</v>
      </c>
      <c r="E2" s="26"/>
      <c r="F2" s="26"/>
      <c r="G2" s="26"/>
    </row>
    <row r="6" spans="2:7" ht="50.1" customHeight="1" x14ac:dyDescent="0.5">
      <c r="B6" s="20" t="s">
        <v>14</v>
      </c>
      <c r="C6" s="20" t="s">
        <v>331</v>
      </c>
      <c r="D6" s="20" t="s">
        <v>332</v>
      </c>
      <c r="E6" s="20" t="s">
        <v>333</v>
      </c>
      <c r="F6" s="20" t="s">
        <v>334</v>
      </c>
    </row>
    <row r="7" spans="2:7" x14ac:dyDescent="0.5">
      <c r="B7" s="18" t="s">
        <v>335</v>
      </c>
      <c r="C7" s="17">
        <v>0.31996573828868802</v>
      </c>
      <c r="D7" s="17">
        <v>0.30534834280283302</v>
      </c>
      <c r="E7" s="17">
        <v>0.31999588052080502</v>
      </c>
      <c r="F7" s="17">
        <v>0.29417141633293498</v>
      </c>
    </row>
    <row r="8" spans="2:7" x14ac:dyDescent="0.5">
      <c r="B8" s="18" t="s">
        <v>336</v>
      </c>
      <c r="C8" s="17">
        <v>0.19843505971216099</v>
      </c>
      <c r="D8" s="17">
        <v>0.16738524049895301</v>
      </c>
      <c r="E8" s="17">
        <v>0.19535182701083301</v>
      </c>
      <c r="F8" s="17">
        <v>0.20261855334090401</v>
      </c>
    </row>
    <row r="9" spans="2:7" x14ac:dyDescent="0.5">
      <c r="B9" s="18" t="s">
        <v>337</v>
      </c>
      <c r="C9" s="17">
        <v>0.35323703542052398</v>
      </c>
      <c r="D9" s="17">
        <v>0.39473170758694798</v>
      </c>
      <c r="E9" s="17">
        <v>0.34865023529933398</v>
      </c>
      <c r="F9" s="17">
        <v>0.349842497659479</v>
      </c>
    </row>
    <row r="10" spans="2:7" x14ac:dyDescent="0.5">
      <c r="B10" s="18" t="s">
        <v>73</v>
      </c>
      <c r="C10" s="17">
        <v>0.12836216657862601</v>
      </c>
      <c r="D10" s="17">
        <v>0.132534709111266</v>
      </c>
      <c r="E10" s="17">
        <v>0.136002057169028</v>
      </c>
      <c r="F10" s="17">
        <v>0.15336753266668199</v>
      </c>
    </row>
    <row r="11" spans="2:7" x14ac:dyDescent="0.5">
      <c r="B11" s="16"/>
      <c r="C11" s="16"/>
      <c r="D11" s="16"/>
      <c r="E11" s="16"/>
      <c r="F11" s="16"/>
    </row>
    <row r="12" spans="2:7" x14ac:dyDescent="0.5">
      <c r="B12" t="s">
        <v>65</v>
      </c>
    </row>
    <row r="13" spans="2:7" x14ac:dyDescent="0.5">
      <c r="B13" t="s">
        <v>66</v>
      </c>
    </row>
    <row r="17" spans="2:2" x14ac:dyDescent="0.5">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0.31996573828868802</v>
      </c>
      <c r="D9" s="17">
        <v>0.34169309484051902</v>
      </c>
      <c r="E9" s="17">
        <v>0.29668289950905302</v>
      </c>
      <c r="F9" s="17"/>
      <c r="G9" s="17">
        <v>0.40198947665706503</v>
      </c>
      <c r="H9" s="17">
        <v>0.27868903550116197</v>
      </c>
      <c r="I9" s="17">
        <v>0.24803523079009801</v>
      </c>
      <c r="J9" s="17">
        <v>0.28654036751178802</v>
      </c>
      <c r="K9" s="17">
        <v>0.31237164573022402</v>
      </c>
      <c r="L9" s="17">
        <v>0.34208277681211702</v>
      </c>
      <c r="M9" s="17">
        <v>0.26256052653370199</v>
      </c>
      <c r="N9" s="17">
        <v>0.31507505209709802</v>
      </c>
      <c r="O9" s="17">
        <v>0.38468849217447998</v>
      </c>
      <c r="P9" s="17">
        <v>0.31550721403793802</v>
      </c>
      <c r="Q9" s="17">
        <v>0.36322442070601801</v>
      </c>
      <c r="R9" s="17">
        <v>0.222018574546647</v>
      </c>
      <c r="S9" s="17"/>
      <c r="T9" s="17">
        <v>0.34762202112825402</v>
      </c>
      <c r="U9" s="17">
        <v>0.32421497184965697</v>
      </c>
      <c r="V9" s="17">
        <v>0.31462453622565301</v>
      </c>
      <c r="W9" s="17">
        <v>0.29511794356931798</v>
      </c>
      <c r="X9" s="17"/>
      <c r="Y9" s="17">
        <v>0.38333748101228199</v>
      </c>
      <c r="Z9" s="17">
        <v>0.370242415213896</v>
      </c>
      <c r="AA9" s="17">
        <v>0.38509644313384001</v>
      </c>
      <c r="AB9" s="17">
        <v>0.32244235494137302</v>
      </c>
      <c r="AC9" s="17">
        <v>0.25555927596164302</v>
      </c>
      <c r="AD9" s="17">
        <v>0.22489125893671599</v>
      </c>
      <c r="AE9" s="17"/>
      <c r="AF9" s="17">
        <v>0.23287447733258701</v>
      </c>
      <c r="AG9" s="17">
        <v>0.23261986482149899</v>
      </c>
      <c r="AH9" s="17">
        <v>0.35062756799995798</v>
      </c>
      <c r="AI9" s="17"/>
      <c r="AJ9" s="17">
        <v>0.35882232417559901</v>
      </c>
      <c r="AK9" s="17">
        <v>0.32918957824261302</v>
      </c>
      <c r="AL9" s="17">
        <v>0.267483059669953</v>
      </c>
      <c r="AM9" s="17"/>
      <c r="AN9" s="17">
        <v>0.33664053067806099</v>
      </c>
      <c r="AO9" s="17">
        <v>0.33305504661055901</v>
      </c>
      <c r="AP9" s="17">
        <v>0.30615572732747398</v>
      </c>
      <c r="AQ9" s="17">
        <v>0.31437027375473098</v>
      </c>
      <c r="AR9" s="17"/>
      <c r="AS9" s="17">
        <v>0.53632103983031898</v>
      </c>
      <c r="AT9" s="17">
        <v>4.5679568977848299E-2</v>
      </c>
    </row>
    <row r="10" spans="2:46" x14ac:dyDescent="0.5">
      <c r="B10" s="18" t="s">
        <v>336</v>
      </c>
      <c r="C10" s="17">
        <v>0.19843505971216099</v>
      </c>
      <c r="D10" s="17">
        <v>0.222842490718341</v>
      </c>
      <c r="E10" s="17">
        <v>0.175823711048371</v>
      </c>
      <c r="F10" s="17"/>
      <c r="G10" s="17">
        <v>0.185283389139029</v>
      </c>
      <c r="H10" s="17">
        <v>0.218730101112971</v>
      </c>
      <c r="I10" s="17">
        <v>0.17879182670558699</v>
      </c>
      <c r="J10" s="17">
        <v>0.22553119414193801</v>
      </c>
      <c r="K10" s="17">
        <v>0.27315575302545902</v>
      </c>
      <c r="L10" s="17">
        <v>0.21824107882698399</v>
      </c>
      <c r="M10" s="17">
        <v>0.21531406731213801</v>
      </c>
      <c r="N10" s="17">
        <v>0.185167901724032</v>
      </c>
      <c r="O10" s="17">
        <v>0.16836847290138601</v>
      </c>
      <c r="P10" s="17">
        <v>0.161113069546376</v>
      </c>
      <c r="Q10" s="17">
        <v>0.16814242251811501</v>
      </c>
      <c r="R10" s="17">
        <v>0.154649807707747</v>
      </c>
      <c r="S10" s="17"/>
      <c r="T10" s="17">
        <v>0.22163094943265199</v>
      </c>
      <c r="U10" s="17">
        <v>0.20269196428372299</v>
      </c>
      <c r="V10" s="17">
        <v>0.194000036942476</v>
      </c>
      <c r="W10" s="17">
        <v>0.17339596754457401</v>
      </c>
      <c r="X10" s="17"/>
      <c r="Y10" s="17">
        <v>0.17808910583780699</v>
      </c>
      <c r="Z10" s="17">
        <v>0.18431953027477899</v>
      </c>
      <c r="AA10" s="17">
        <v>0.191657706472531</v>
      </c>
      <c r="AB10" s="17">
        <v>0.153152784429573</v>
      </c>
      <c r="AC10" s="17">
        <v>0.19106481880465601</v>
      </c>
      <c r="AD10" s="17">
        <v>0.27070866394107901</v>
      </c>
      <c r="AE10" s="17"/>
      <c r="AF10" s="17">
        <v>0.25965502633335302</v>
      </c>
      <c r="AG10" s="17">
        <v>0.20323510180444701</v>
      </c>
      <c r="AH10" s="17">
        <v>0.18042124371926199</v>
      </c>
      <c r="AI10" s="17"/>
      <c r="AJ10" s="17">
        <v>0.21081080204602401</v>
      </c>
      <c r="AK10" s="17">
        <v>0.14921673554776299</v>
      </c>
      <c r="AL10" s="17">
        <v>0.206595138239867</v>
      </c>
      <c r="AM10" s="17"/>
      <c r="AN10" s="17">
        <v>0.19460921844795001</v>
      </c>
      <c r="AO10" s="17">
        <v>0.22456057443053401</v>
      </c>
      <c r="AP10" s="17">
        <v>0.27402785377167699</v>
      </c>
      <c r="AQ10" s="17">
        <v>0.16367777813037299</v>
      </c>
      <c r="AR10" s="17"/>
      <c r="AS10" s="17">
        <v>9.3933116588503895E-2</v>
      </c>
      <c r="AT10" s="17">
        <v>9.9722300716108297E-2</v>
      </c>
    </row>
    <row r="11" spans="2:46" x14ac:dyDescent="0.5">
      <c r="B11" s="18" t="s">
        <v>337</v>
      </c>
      <c r="C11" s="17">
        <v>0.35323703542052398</v>
      </c>
      <c r="D11" s="17">
        <v>0.32974128282950799</v>
      </c>
      <c r="E11" s="17">
        <v>0.377596927186024</v>
      </c>
      <c r="F11" s="17"/>
      <c r="G11" s="17">
        <v>0.29477326438712198</v>
      </c>
      <c r="H11" s="17">
        <v>0.36313799619660803</v>
      </c>
      <c r="I11" s="17">
        <v>0.42879608204294001</v>
      </c>
      <c r="J11" s="17">
        <v>0.35955834746488102</v>
      </c>
      <c r="K11" s="17">
        <v>0.31806526593914197</v>
      </c>
      <c r="L11" s="17">
        <v>0.31657296114781103</v>
      </c>
      <c r="M11" s="17">
        <v>0.39166323893626698</v>
      </c>
      <c r="N11" s="17">
        <v>0.34585755353870201</v>
      </c>
      <c r="O11" s="17">
        <v>0.33491788945272799</v>
      </c>
      <c r="P11" s="17">
        <v>0.380892837156171</v>
      </c>
      <c r="Q11" s="17">
        <v>0.36333326246999897</v>
      </c>
      <c r="R11" s="17">
        <v>0.43010682349795698</v>
      </c>
      <c r="S11" s="17"/>
      <c r="T11" s="17">
        <v>0.32514744443902799</v>
      </c>
      <c r="U11" s="17">
        <v>0.365981740231278</v>
      </c>
      <c r="V11" s="17">
        <v>0.35490781235221203</v>
      </c>
      <c r="W11" s="17">
        <v>0.36346452402999602</v>
      </c>
      <c r="X11" s="17"/>
      <c r="Y11" s="17">
        <v>0.27911363199817901</v>
      </c>
      <c r="Z11" s="17">
        <v>0.28984817458019402</v>
      </c>
      <c r="AA11" s="17">
        <v>0.28899851988203301</v>
      </c>
      <c r="AB11" s="17">
        <v>0.420367759020988</v>
      </c>
      <c r="AC11" s="17">
        <v>0.43544717474757999</v>
      </c>
      <c r="AD11" s="17">
        <v>0.39699915858108997</v>
      </c>
      <c r="AE11" s="17"/>
      <c r="AF11" s="17">
        <v>0.40376920783964998</v>
      </c>
      <c r="AG11" s="17">
        <v>0.464443747249772</v>
      </c>
      <c r="AH11" s="17">
        <v>0.33166113071112102</v>
      </c>
      <c r="AI11" s="17"/>
      <c r="AJ11" s="17">
        <v>0.32357257398512801</v>
      </c>
      <c r="AK11" s="17">
        <v>0.358202730379589</v>
      </c>
      <c r="AL11" s="17">
        <v>0.38757718733198698</v>
      </c>
      <c r="AM11" s="17"/>
      <c r="AN11" s="17">
        <v>0.35666074762597599</v>
      </c>
      <c r="AO11" s="17">
        <v>0.34143467355120499</v>
      </c>
      <c r="AP11" s="17">
        <v>0.33117068063446298</v>
      </c>
      <c r="AQ11" s="17">
        <v>0.36030523187091201</v>
      </c>
      <c r="AR11" s="17"/>
      <c r="AS11" s="17">
        <v>0.26986509222059402</v>
      </c>
      <c r="AT11" s="17">
        <v>0.64799905951452497</v>
      </c>
    </row>
    <row r="12" spans="2:46" x14ac:dyDescent="0.5">
      <c r="B12" s="18" t="s">
        <v>73</v>
      </c>
      <c r="C12" s="19">
        <v>0.12836216657862601</v>
      </c>
      <c r="D12" s="19">
        <v>0.10572313161163301</v>
      </c>
      <c r="E12" s="19">
        <v>0.14989646225655201</v>
      </c>
      <c r="F12" s="19"/>
      <c r="G12" s="19">
        <v>0.117953869816784</v>
      </c>
      <c r="H12" s="19">
        <v>0.139442867189259</v>
      </c>
      <c r="I12" s="19">
        <v>0.14437686046137499</v>
      </c>
      <c r="J12" s="19">
        <v>0.12837009088139201</v>
      </c>
      <c r="K12" s="19">
        <v>9.6407335305174993E-2</v>
      </c>
      <c r="L12" s="19">
        <v>0.123103183213088</v>
      </c>
      <c r="M12" s="19">
        <v>0.130462167217893</v>
      </c>
      <c r="N12" s="19">
        <v>0.153899492640168</v>
      </c>
      <c r="O12" s="19">
        <v>0.112025145471406</v>
      </c>
      <c r="P12" s="19">
        <v>0.142486879259515</v>
      </c>
      <c r="Q12" s="19">
        <v>0.105299894305867</v>
      </c>
      <c r="R12" s="19">
        <v>0.19322479424764899</v>
      </c>
      <c r="S12" s="19"/>
      <c r="T12" s="19">
        <v>0.105599585000067</v>
      </c>
      <c r="U12" s="19">
        <v>0.107111323635342</v>
      </c>
      <c r="V12" s="19">
        <v>0.13646761447965899</v>
      </c>
      <c r="W12" s="19">
        <v>0.168021564856112</v>
      </c>
      <c r="X12" s="19"/>
      <c r="Y12" s="19">
        <v>0.15945978115173301</v>
      </c>
      <c r="Z12" s="19">
        <v>0.15558987993113099</v>
      </c>
      <c r="AA12" s="19">
        <v>0.13424733051159601</v>
      </c>
      <c r="AB12" s="19">
        <v>0.10403710160806701</v>
      </c>
      <c r="AC12" s="19">
        <v>0.117928730486122</v>
      </c>
      <c r="AD12" s="19">
        <v>0.107400918541114</v>
      </c>
      <c r="AE12" s="19"/>
      <c r="AF12" s="19">
        <v>0.103701288494409</v>
      </c>
      <c r="AG12" s="19">
        <v>9.9701286124282099E-2</v>
      </c>
      <c r="AH12" s="19">
        <v>0.13729005756966001</v>
      </c>
      <c r="AI12" s="19"/>
      <c r="AJ12" s="19">
        <v>0.106794299793249</v>
      </c>
      <c r="AK12" s="19">
        <v>0.16339095583003499</v>
      </c>
      <c r="AL12" s="19">
        <v>0.13834461475819301</v>
      </c>
      <c r="AM12" s="19"/>
      <c r="AN12" s="19">
        <v>0.11208950324801401</v>
      </c>
      <c r="AO12" s="19">
        <v>0.100949705407702</v>
      </c>
      <c r="AP12" s="19">
        <v>8.8645738266386304E-2</v>
      </c>
      <c r="AQ12" s="19">
        <v>0.161646716243983</v>
      </c>
      <c r="AR12" s="19"/>
      <c r="AS12" s="19">
        <v>9.98807513605839E-2</v>
      </c>
      <c r="AT12" s="19">
        <v>0.20659907079151801</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0.30534834280283302</v>
      </c>
      <c r="D9" s="17">
        <v>0.32921768681187202</v>
      </c>
      <c r="E9" s="17">
        <v>0.27989176734776</v>
      </c>
      <c r="F9" s="17"/>
      <c r="G9" s="17">
        <v>0.36019463149560599</v>
      </c>
      <c r="H9" s="17">
        <v>0.27067659820175499</v>
      </c>
      <c r="I9" s="17">
        <v>0.24047911937003899</v>
      </c>
      <c r="J9" s="17">
        <v>0.25732168561666802</v>
      </c>
      <c r="K9" s="17">
        <v>0.33701270169723402</v>
      </c>
      <c r="L9" s="17">
        <v>0.333146320273844</v>
      </c>
      <c r="M9" s="17">
        <v>0.202016364543918</v>
      </c>
      <c r="N9" s="17">
        <v>0.33843015738745302</v>
      </c>
      <c r="O9" s="17">
        <v>0.372906771638646</v>
      </c>
      <c r="P9" s="17">
        <v>0.30512669070639298</v>
      </c>
      <c r="Q9" s="17">
        <v>0.377017924465885</v>
      </c>
      <c r="R9" s="17">
        <v>0.22301183391686599</v>
      </c>
      <c r="S9" s="17"/>
      <c r="T9" s="17">
        <v>0.33113310000467799</v>
      </c>
      <c r="U9" s="17">
        <v>0.311469150116297</v>
      </c>
      <c r="V9" s="17">
        <v>0.30218359272821799</v>
      </c>
      <c r="W9" s="17">
        <v>0.27833165568891999</v>
      </c>
      <c r="X9" s="17"/>
      <c r="Y9" s="17">
        <v>0.37116166901036302</v>
      </c>
      <c r="Z9" s="17">
        <v>0.36350004753803</v>
      </c>
      <c r="AA9" s="17">
        <v>0.38565827549538001</v>
      </c>
      <c r="AB9" s="17">
        <v>0.31066485491669599</v>
      </c>
      <c r="AC9" s="17">
        <v>0.23032849417397699</v>
      </c>
      <c r="AD9" s="17">
        <v>0.194661695395936</v>
      </c>
      <c r="AE9" s="17"/>
      <c r="AF9" s="17">
        <v>0.21107421138188701</v>
      </c>
      <c r="AG9" s="17">
        <v>0.182226914671103</v>
      </c>
      <c r="AH9" s="17">
        <v>0.34032585024338602</v>
      </c>
      <c r="AI9" s="17"/>
      <c r="AJ9" s="17">
        <v>0.354957150008608</v>
      </c>
      <c r="AK9" s="17">
        <v>0.30207264333245198</v>
      </c>
      <c r="AL9" s="17">
        <v>0.24552186147351701</v>
      </c>
      <c r="AM9" s="17"/>
      <c r="AN9" s="17">
        <v>0.32490468970353997</v>
      </c>
      <c r="AO9" s="17">
        <v>0.28520723543128501</v>
      </c>
      <c r="AP9" s="17">
        <v>0.28041831009387203</v>
      </c>
      <c r="AQ9" s="17">
        <v>0.31071146206596401</v>
      </c>
      <c r="AR9" s="17"/>
      <c r="AS9" s="17">
        <v>0.50504947949485601</v>
      </c>
      <c r="AT9" s="17">
        <v>4.5598317067273603E-2</v>
      </c>
    </row>
    <row r="10" spans="2:46" x14ac:dyDescent="0.5">
      <c r="B10" s="18" t="s">
        <v>336</v>
      </c>
      <c r="C10" s="17">
        <v>0.16738524049895301</v>
      </c>
      <c r="D10" s="17">
        <v>0.19218992546517599</v>
      </c>
      <c r="E10" s="17">
        <v>0.143552515930886</v>
      </c>
      <c r="F10" s="17"/>
      <c r="G10" s="17">
        <v>0.19928344632995801</v>
      </c>
      <c r="H10" s="17">
        <v>0.174710318493558</v>
      </c>
      <c r="I10" s="17">
        <v>0.16338403271058499</v>
      </c>
      <c r="J10" s="17">
        <v>0.22120829623869201</v>
      </c>
      <c r="K10" s="17">
        <v>0.214190323934356</v>
      </c>
      <c r="L10" s="17">
        <v>0.15689368454010899</v>
      </c>
      <c r="M10" s="17">
        <v>0.170250401014959</v>
      </c>
      <c r="N10" s="17">
        <v>0.13531276970258699</v>
      </c>
      <c r="O10" s="17">
        <v>0.13359803055847599</v>
      </c>
      <c r="P10" s="17">
        <v>0.116549352604034</v>
      </c>
      <c r="Q10" s="17">
        <v>0.13526358412810699</v>
      </c>
      <c r="R10" s="17">
        <v>0.123482547875208</v>
      </c>
      <c r="S10" s="17"/>
      <c r="T10" s="17">
        <v>0.18193408124725199</v>
      </c>
      <c r="U10" s="17">
        <v>0.166914414361338</v>
      </c>
      <c r="V10" s="17">
        <v>0.160328770203819</v>
      </c>
      <c r="W10" s="17">
        <v>0.15939339389239299</v>
      </c>
      <c r="X10" s="17"/>
      <c r="Y10" s="17">
        <v>0.187662181014465</v>
      </c>
      <c r="Z10" s="17">
        <v>0.18679391346239599</v>
      </c>
      <c r="AA10" s="17">
        <v>0.15531566900911001</v>
      </c>
      <c r="AB10" s="17">
        <v>0.11275706595895001</v>
      </c>
      <c r="AC10" s="17">
        <v>0.140540463604585</v>
      </c>
      <c r="AD10" s="17">
        <v>0.21023784351652899</v>
      </c>
      <c r="AE10" s="17"/>
      <c r="AF10" s="17">
        <v>0.19774970557789201</v>
      </c>
      <c r="AG10" s="17">
        <v>0.177764901492352</v>
      </c>
      <c r="AH10" s="17">
        <v>0.15795033521563001</v>
      </c>
      <c r="AI10" s="17"/>
      <c r="AJ10" s="17">
        <v>0.17416329053129401</v>
      </c>
      <c r="AK10" s="17">
        <v>0.15149051552231901</v>
      </c>
      <c r="AL10" s="17">
        <v>0.16657863209621801</v>
      </c>
      <c r="AM10" s="17"/>
      <c r="AN10" s="17">
        <v>0.16429354634785601</v>
      </c>
      <c r="AO10" s="17">
        <v>0.247105339916942</v>
      </c>
      <c r="AP10" s="17">
        <v>0.214933057669593</v>
      </c>
      <c r="AQ10" s="17">
        <v>0.126984256622765</v>
      </c>
      <c r="AR10" s="17"/>
      <c r="AS10" s="17">
        <v>6.7003814848451707E-2</v>
      </c>
      <c r="AT10" s="17">
        <v>5.4209930284643201E-2</v>
      </c>
    </row>
    <row r="11" spans="2:46" x14ac:dyDescent="0.5">
      <c r="B11" s="18" t="s">
        <v>337</v>
      </c>
      <c r="C11" s="17">
        <v>0.39473170758694798</v>
      </c>
      <c r="D11" s="17">
        <v>0.36420434354319398</v>
      </c>
      <c r="E11" s="17">
        <v>0.42618906323883099</v>
      </c>
      <c r="F11" s="17"/>
      <c r="G11" s="17">
        <v>0.29928518249394898</v>
      </c>
      <c r="H11" s="17">
        <v>0.41024609238182502</v>
      </c>
      <c r="I11" s="17">
        <v>0.41988934734184902</v>
      </c>
      <c r="J11" s="17">
        <v>0.41573500445967299</v>
      </c>
      <c r="K11" s="17">
        <v>0.371134128708839</v>
      </c>
      <c r="L11" s="17">
        <v>0.37446994906068698</v>
      </c>
      <c r="M11" s="17">
        <v>0.46461294063890202</v>
      </c>
      <c r="N11" s="17">
        <v>0.36326279583299698</v>
      </c>
      <c r="O11" s="17">
        <v>0.39064172915193301</v>
      </c>
      <c r="P11" s="17">
        <v>0.43573936740993402</v>
      </c>
      <c r="Q11" s="17">
        <v>0.39038215176347202</v>
      </c>
      <c r="R11" s="17">
        <v>0.51448248760472104</v>
      </c>
      <c r="S11" s="17"/>
      <c r="T11" s="17">
        <v>0.38206476698069303</v>
      </c>
      <c r="U11" s="17">
        <v>0.40439194929983902</v>
      </c>
      <c r="V11" s="17">
        <v>0.39718679265852103</v>
      </c>
      <c r="W11" s="17">
        <v>0.39209136210622197</v>
      </c>
      <c r="X11" s="17"/>
      <c r="Y11" s="17">
        <v>0.29199813826957899</v>
      </c>
      <c r="Z11" s="17">
        <v>0.29975294298708</v>
      </c>
      <c r="AA11" s="17">
        <v>0.32450320124760201</v>
      </c>
      <c r="AB11" s="17">
        <v>0.45383157541767299</v>
      </c>
      <c r="AC11" s="17">
        <v>0.51779556200783095</v>
      </c>
      <c r="AD11" s="17">
        <v>0.467311729716956</v>
      </c>
      <c r="AE11" s="17"/>
      <c r="AF11" s="17">
        <v>0.46100028365347001</v>
      </c>
      <c r="AG11" s="17">
        <v>0.51213330801151602</v>
      </c>
      <c r="AH11" s="17">
        <v>0.36821514912232201</v>
      </c>
      <c r="AI11" s="17"/>
      <c r="AJ11" s="17">
        <v>0.36429581659615901</v>
      </c>
      <c r="AK11" s="17">
        <v>0.36436869289210899</v>
      </c>
      <c r="AL11" s="17">
        <v>0.44687639918087602</v>
      </c>
      <c r="AM11" s="17"/>
      <c r="AN11" s="17">
        <v>0.39585392550085202</v>
      </c>
      <c r="AO11" s="17">
        <v>0.35448426509306202</v>
      </c>
      <c r="AP11" s="17">
        <v>0.40269550318551001</v>
      </c>
      <c r="AQ11" s="17">
        <v>0.40834086112688001</v>
      </c>
      <c r="AR11" s="17"/>
      <c r="AS11" s="17">
        <v>0.32194897436877901</v>
      </c>
      <c r="AT11" s="17">
        <v>0.72133277962035702</v>
      </c>
    </row>
    <row r="12" spans="2:46" x14ac:dyDescent="0.5">
      <c r="B12" s="18" t="s">
        <v>73</v>
      </c>
      <c r="C12" s="19">
        <v>0.132534709111266</v>
      </c>
      <c r="D12" s="19">
        <v>0.114388044179757</v>
      </c>
      <c r="E12" s="19">
        <v>0.15036665348252201</v>
      </c>
      <c r="F12" s="19"/>
      <c r="G12" s="19">
        <v>0.141236739680487</v>
      </c>
      <c r="H12" s="19">
        <v>0.14436699092286201</v>
      </c>
      <c r="I12" s="19">
        <v>0.176247500577527</v>
      </c>
      <c r="J12" s="19">
        <v>0.105735013684967</v>
      </c>
      <c r="K12" s="19">
        <v>7.7662845659570601E-2</v>
      </c>
      <c r="L12" s="19">
        <v>0.13549004612536</v>
      </c>
      <c r="M12" s="19">
        <v>0.16312029380222001</v>
      </c>
      <c r="N12" s="19">
        <v>0.16299427707696301</v>
      </c>
      <c r="O12" s="19">
        <v>0.102853468650944</v>
      </c>
      <c r="P12" s="19">
        <v>0.14258458927963799</v>
      </c>
      <c r="Q12" s="19">
        <v>9.7336339642535893E-2</v>
      </c>
      <c r="R12" s="19">
        <v>0.13902313060320401</v>
      </c>
      <c r="S12" s="19"/>
      <c r="T12" s="19">
        <v>0.104868051767377</v>
      </c>
      <c r="U12" s="19">
        <v>0.117224486222526</v>
      </c>
      <c r="V12" s="19">
        <v>0.14030084440944099</v>
      </c>
      <c r="W12" s="19">
        <v>0.170183588312465</v>
      </c>
      <c r="X12" s="19"/>
      <c r="Y12" s="19">
        <v>0.149178011705594</v>
      </c>
      <c r="Z12" s="19">
        <v>0.14995309601249401</v>
      </c>
      <c r="AA12" s="19">
        <v>0.134522854247907</v>
      </c>
      <c r="AB12" s="19">
        <v>0.12274650370668</v>
      </c>
      <c r="AC12" s="19">
        <v>0.11133548021360699</v>
      </c>
      <c r="AD12" s="19">
        <v>0.127788731370579</v>
      </c>
      <c r="AE12" s="19"/>
      <c r="AF12" s="19">
        <v>0.13017579938675</v>
      </c>
      <c r="AG12" s="19">
        <v>0.12787487582502799</v>
      </c>
      <c r="AH12" s="19">
        <v>0.13350866541866199</v>
      </c>
      <c r="AI12" s="19"/>
      <c r="AJ12" s="19">
        <v>0.106583742863939</v>
      </c>
      <c r="AK12" s="19">
        <v>0.18206814825312001</v>
      </c>
      <c r="AL12" s="19">
        <v>0.14102310724938899</v>
      </c>
      <c r="AM12" s="19"/>
      <c r="AN12" s="19">
        <v>0.114947838447752</v>
      </c>
      <c r="AO12" s="19">
        <v>0.11320315955871101</v>
      </c>
      <c r="AP12" s="19">
        <v>0.10195312905102499</v>
      </c>
      <c r="AQ12" s="19">
        <v>0.15396342018439099</v>
      </c>
      <c r="AR12" s="19"/>
      <c r="AS12" s="19">
        <v>0.105997731287914</v>
      </c>
      <c r="AT12" s="19">
        <v>0.17885897302772599</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0.31999588052080502</v>
      </c>
      <c r="D9" s="17">
        <v>0.34172594818968599</v>
      </c>
      <c r="E9" s="17">
        <v>0.29671057801890699</v>
      </c>
      <c r="F9" s="17"/>
      <c r="G9" s="17">
        <v>0.40693363169678898</v>
      </c>
      <c r="H9" s="17">
        <v>0.27607944928876899</v>
      </c>
      <c r="I9" s="17">
        <v>0.25603540210116899</v>
      </c>
      <c r="J9" s="17">
        <v>0.27841857864865499</v>
      </c>
      <c r="K9" s="17">
        <v>0.32384982203546703</v>
      </c>
      <c r="L9" s="17">
        <v>0.31628554885201599</v>
      </c>
      <c r="M9" s="17">
        <v>0.270527386394039</v>
      </c>
      <c r="N9" s="17">
        <v>0.31469335832475598</v>
      </c>
      <c r="O9" s="17">
        <v>0.37514435897246801</v>
      </c>
      <c r="P9" s="17">
        <v>0.33029528542290099</v>
      </c>
      <c r="Q9" s="17">
        <v>0.377650999791727</v>
      </c>
      <c r="R9" s="17">
        <v>0.210662625829315</v>
      </c>
      <c r="S9" s="17"/>
      <c r="T9" s="17">
        <v>0.35445068891460701</v>
      </c>
      <c r="U9" s="17">
        <v>0.33151395074340101</v>
      </c>
      <c r="V9" s="17">
        <v>0.31173068770731799</v>
      </c>
      <c r="W9" s="17">
        <v>0.28130111078369502</v>
      </c>
      <c r="X9" s="17"/>
      <c r="Y9" s="17">
        <v>0.364229126759682</v>
      </c>
      <c r="Z9" s="17">
        <v>0.38041906846909501</v>
      </c>
      <c r="AA9" s="17">
        <v>0.37629152539396299</v>
      </c>
      <c r="AB9" s="17">
        <v>0.34957121539339497</v>
      </c>
      <c r="AC9" s="17">
        <v>0.23471318361722501</v>
      </c>
      <c r="AD9" s="17">
        <v>0.22855755258440799</v>
      </c>
      <c r="AE9" s="17"/>
      <c r="AF9" s="17">
        <v>0.24587610605767299</v>
      </c>
      <c r="AG9" s="17">
        <v>0.204149972696683</v>
      </c>
      <c r="AH9" s="17">
        <v>0.34868684477781597</v>
      </c>
      <c r="AI9" s="17"/>
      <c r="AJ9" s="17">
        <v>0.36474592847873899</v>
      </c>
      <c r="AK9" s="17">
        <v>0.29225934728917302</v>
      </c>
      <c r="AL9" s="17">
        <v>0.27784843521104002</v>
      </c>
      <c r="AM9" s="17"/>
      <c r="AN9" s="17">
        <v>0.33915134995115398</v>
      </c>
      <c r="AO9" s="17">
        <v>0.30962606940085002</v>
      </c>
      <c r="AP9" s="17">
        <v>0.30345730546814498</v>
      </c>
      <c r="AQ9" s="17">
        <v>0.31749736535454398</v>
      </c>
      <c r="AR9" s="17"/>
      <c r="AS9" s="17">
        <v>0.53400060508710501</v>
      </c>
      <c r="AT9" s="17">
        <v>4.6001376448576201E-2</v>
      </c>
    </row>
    <row r="10" spans="2:46" x14ac:dyDescent="0.5">
      <c r="B10" s="18" t="s">
        <v>336</v>
      </c>
      <c r="C10" s="17">
        <v>0.19535182701083301</v>
      </c>
      <c r="D10" s="17">
        <v>0.21814540314009101</v>
      </c>
      <c r="E10" s="17">
        <v>0.17364422111320599</v>
      </c>
      <c r="F10" s="17"/>
      <c r="G10" s="17">
        <v>0.17798918099823899</v>
      </c>
      <c r="H10" s="17">
        <v>0.205896911592299</v>
      </c>
      <c r="I10" s="17">
        <v>0.16821708274692301</v>
      </c>
      <c r="J10" s="17">
        <v>0.22856312907818099</v>
      </c>
      <c r="K10" s="17">
        <v>0.27152637164738203</v>
      </c>
      <c r="L10" s="17">
        <v>0.229085765728827</v>
      </c>
      <c r="M10" s="17">
        <v>0.194125353765147</v>
      </c>
      <c r="N10" s="17">
        <v>0.22108438302504099</v>
      </c>
      <c r="O10" s="17">
        <v>0.157899905793705</v>
      </c>
      <c r="P10" s="17">
        <v>0.14635028160138</v>
      </c>
      <c r="Q10" s="17">
        <v>0.20177149029820099</v>
      </c>
      <c r="R10" s="17">
        <v>0.16694248327788</v>
      </c>
      <c r="S10" s="17"/>
      <c r="T10" s="17">
        <v>0.21555255844419799</v>
      </c>
      <c r="U10" s="17">
        <v>0.18101234714967901</v>
      </c>
      <c r="V10" s="17">
        <v>0.2009053877643</v>
      </c>
      <c r="W10" s="17">
        <v>0.18395929565281799</v>
      </c>
      <c r="X10" s="17"/>
      <c r="Y10" s="17">
        <v>0.19557845116087599</v>
      </c>
      <c r="Z10" s="17">
        <v>0.19110579208519499</v>
      </c>
      <c r="AA10" s="17">
        <v>0.17149229310365</v>
      </c>
      <c r="AB10" s="17">
        <v>0.12288839809323999</v>
      </c>
      <c r="AC10" s="17">
        <v>0.20173587979596899</v>
      </c>
      <c r="AD10" s="17">
        <v>0.27265053200394701</v>
      </c>
      <c r="AE10" s="17"/>
      <c r="AF10" s="17">
        <v>0.25487421377824698</v>
      </c>
      <c r="AG10" s="17">
        <v>0.223465481590503</v>
      </c>
      <c r="AH10" s="17">
        <v>0.17637119190534201</v>
      </c>
      <c r="AI10" s="17"/>
      <c r="AJ10" s="17">
        <v>0.189220713640218</v>
      </c>
      <c r="AK10" s="17">
        <v>0.18578429131448099</v>
      </c>
      <c r="AL10" s="17">
        <v>0.20750203153915101</v>
      </c>
      <c r="AM10" s="17"/>
      <c r="AN10" s="17">
        <v>0.18879524167995901</v>
      </c>
      <c r="AO10" s="17">
        <v>0.25183842062214201</v>
      </c>
      <c r="AP10" s="17">
        <v>0.25337191558636102</v>
      </c>
      <c r="AQ10" s="17">
        <v>0.162158079049295</v>
      </c>
      <c r="AR10" s="17"/>
      <c r="AS10" s="17">
        <v>9.8180479845809202E-2</v>
      </c>
      <c r="AT10" s="17">
        <v>0.113288406132489</v>
      </c>
    </row>
    <row r="11" spans="2:46" x14ac:dyDescent="0.5">
      <c r="B11" s="18" t="s">
        <v>337</v>
      </c>
      <c r="C11" s="17">
        <v>0.34865023529933398</v>
      </c>
      <c r="D11" s="17">
        <v>0.32341909377252898</v>
      </c>
      <c r="E11" s="17">
        <v>0.37467410758688802</v>
      </c>
      <c r="F11" s="17"/>
      <c r="G11" s="17">
        <v>0.277142376905891</v>
      </c>
      <c r="H11" s="17">
        <v>0.36608510440276698</v>
      </c>
      <c r="I11" s="17">
        <v>0.42495468929420199</v>
      </c>
      <c r="J11" s="17">
        <v>0.38006497378327397</v>
      </c>
      <c r="K11" s="17">
        <v>0.279233681120509</v>
      </c>
      <c r="L11" s="17">
        <v>0.33222999937529701</v>
      </c>
      <c r="M11" s="17">
        <v>0.396719507061495</v>
      </c>
      <c r="N11" s="17">
        <v>0.30166257422890103</v>
      </c>
      <c r="O11" s="17">
        <v>0.356059835896963</v>
      </c>
      <c r="P11" s="17">
        <v>0.37358491640847602</v>
      </c>
      <c r="Q11" s="17">
        <v>0.290816754583888</v>
      </c>
      <c r="R11" s="17">
        <v>0.450331692507971</v>
      </c>
      <c r="S11" s="17"/>
      <c r="T11" s="17">
        <v>0.32133310460544501</v>
      </c>
      <c r="U11" s="17">
        <v>0.37004363973926602</v>
      </c>
      <c r="V11" s="17">
        <v>0.34978471693850499</v>
      </c>
      <c r="W11" s="17">
        <v>0.351024475709593</v>
      </c>
      <c r="X11" s="17"/>
      <c r="Y11" s="17">
        <v>0.281630246229086</v>
      </c>
      <c r="Z11" s="17">
        <v>0.27598768089878301</v>
      </c>
      <c r="AA11" s="17">
        <v>0.30279496142123402</v>
      </c>
      <c r="AB11" s="17">
        <v>0.421748439201651</v>
      </c>
      <c r="AC11" s="17">
        <v>0.435947844624619</v>
      </c>
      <c r="AD11" s="17">
        <v>0.37202974211022799</v>
      </c>
      <c r="AE11" s="17"/>
      <c r="AF11" s="17">
        <v>0.383298812436004</v>
      </c>
      <c r="AG11" s="17">
        <v>0.40658516743592099</v>
      </c>
      <c r="AH11" s="17">
        <v>0.33500170207604102</v>
      </c>
      <c r="AI11" s="17"/>
      <c r="AJ11" s="17">
        <v>0.33182071818943198</v>
      </c>
      <c r="AK11" s="17">
        <v>0.36040199760159902</v>
      </c>
      <c r="AL11" s="17">
        <v>0.36387108667646001</v>
      </c>
      <c r="AM11" s="17"/>
      <c r="AN11" s="17">
        <v>0.34883226801436301</v>
      </c>
      <c r="AO11" s="17">
        <v>0.33443663129648499</v>
      </c>
      <c r="AP11" s="17">
        <v>0.34228792131260899</v>
      </c>
      <c r="AQ11" s="17">
        <v>0.36047348629224701</v>
      </c>
      <c r="AR11" s="17"/>
      <c r="AS11" s="17">
        <v>0.28180987114960798</v>
      </c>
      <c r="AT11" s="17">
        <v>0.668608350304433</v>
      </c>
    </row>
    <row r="12" spans="2:46" x14ac:dyDescent="0.5">
      <c r="B12" s="18" t="s">
        <v>73</v>
      </c>
      <c r="C12" s="19">
        <v>0.136002057169028</v>
      </c>
      <c r="D12" s="19">
        <v>0.116709554897694</v>
      </c>
      <c r="E12" s="19">
        <v>0.15497109328099801</v>
      </c>
      <c r="F12" s="19"/>
      <c r="G12" s="19">
        <v>0.13793481039908101</v>
      </c>
      <c r="H12" s="19">
        <v>0.151938534716164</v>
      </c>
      <c r="I12" s="19">
        <v>0.15079282585770601</v>
      </c>
      <c r="J12" s="19">
        <v>0.11295331848989</v>
      </c>
      <c r="K12" s="19">
        <v>0.125390125196643</v>
      </c>
      <c r="L12" s="19">
        <v>0.12239868604386001</v>
      </c>
      <c r="M12" s="19">
        <v>0.13862775277931799</v>
      </c>
      <c r="N12" s="19">
        <v>0.162559684421303</v>
      </c>
      <c r="O12" s="19">
        <v>0.110895899336864</v>
      </c>
      <c r="P12" s="19">
        <v>0.14976951656724299</v>
      </c>
      <c r="Q12" s="19">
        <v>0.129760755326185</v>
      </c>
      <c r="R12" s="19">
        <v>0.172063198384833</v>
      </c>
      <c r="S12" s="19"/>
      <c r="T12" s="19">
        <v>0.10866364803575</v>
      </c>
      <c r="U12" s="19">
        <v>0.11743006236765401</v>
      </c>
      <c r="V12" s="19">
        <v>0.13757920758987699</v>
      </c>
      <c r="W12" s="19">
        <v>0.18371511785389499</v>
      </c>
      <c r="X12" s="19"/>
      <c r="Y12" s="19">
        <v>0.15856217585035701</v>
      </c>
      <c r="Z12" s="19">
        <v>0.152487458546927</v>
      </c>
      <c r="AA12" s="19">
        <v>0.14942122008115299</v>
      </c>
      <c r="AB12" s="19">
        <v>0.105791947311714</v>
      </c>
      <c r="AC12" s="19">
        <v>0.127603091962188</v>
      </c>
      <c r="AD12" s="19">
        <v>0.12676217330141701</v>
      </c>
      <c r="AE12" s="19"/>
      <c r="AF12" s="19">
        <v>0.115950867728075</v>
      </c>
      <c r="AG12" s="19">
        <v>0.16579937827689301</v>
      </c>
      <c r="AH12" s="19">
        <v>0.139940261240801</v>
      </c>
      <c r="AI12" s="19"/>
      <c r="AJ12" s="19">
        <v>0.114212639691611</v>
      </c>
      <c r="AK12" s="19">
        <v>0.161554363794747</v>
      </c>
      <c r="AL12" s="19">
        <v>0.15077844657334899</v>
      </c>
      <c r="AM12" s="19"/>
      <c r="AN12" s="19">
        <v>0.123221140354524</v>
      </c>
      <c r="AO12" s="19">
        <v>0.104098878680524</v>
      </c>
      <c r="AP12" s="19">
        <v>0.100882857632885</v>
      </c>
      <c r="AQ12" s="19">
        <v>0.15987106930391401</v>
      </c>
      <c r="AR12" s="19"/>
      <c r="AS12" s="19">
        <v>8.6009043917477795E-2</v>
      </c>
      <c r="AT12" s="19">
        <v>0.17210186711450201</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0.29417141633293498</v>
      </c>
      <c r="D9" s="17">
        <v>0.310729913368049</v>
      </c>
      <c r="E9" s="17">
        <v>0.275773019581672</v>
      </c>
      <c r="F9" s="17"/>
      <c r="G9" s="17">
        <v>0.37262519360545199</v>
      </c>
      <c r="H9" s="17">
        <v>0.255891517018905</v>
      </c>
      <c r="I9" s="17">
        <v>0.24443732438788901</v>
      </c>
      <c r="J9" s="17">
        <v>0.23937484909783899</v>
      </c>
      <c r="K9" s="17">
        <v>0.26467676276170099</v>
      </c>
      <c r="L9" s="17">
        <v>0.31644276207898098</v>
      </c>
      <c r="M9" s="17">
        <v>0.23033470784169</v>
      </c>
      <c r="N9" s="17">
        <v>0.28277581501522497</v>
      </c>
      <c r="O9" s="17">
        <v>0.36423524149734499</v>
      </c>
      <c r="P9" s="17">
        <v>0.292903184592954</v>
      </c>
      <c r="Q9" s="17">
        <v>0.37483266648915903</v>
      </c>
      <c r="R9" s="17">
        <v>0.18960763476478101</v>
      </c>
      <c r="S9" s="17"/>
      <c r="T9" s="17">
        <v>0.31085740645151899</v>
      </c>
      <c r="U9" s="17">
        <v>0.30763677850371501</v>
      </c>
      <c r="V9" s="17">
        <v>0.30282175573533598</v>
      </c>
      <c r="W9" s="17">
        <v>0.258705852713911</v>
      </c>
      <c r="X9" s="17"/>
      <c r="Y9" s="17">
        <v>0.36588108236594902</v>
      </c>
      <c r="Z9" s="17">
        <v>0.34931031644898902</v>
      </c>
      <c r="AA9" s="17">
        <v>0.36485161743026001</v>
      </c>
      <c r="AB9" s="17">
        <v>0.306724653003212</v>
      </c>
      <c r="AC9" s="17">
        <v>0.214543635215944</v>
      </c>
      <c r="AD9" s="17">
        <v>0.18709102899170699</v>
      </c>
      <c r="AE9" s="17"/>
      <c r="AF9" s="17">
        <v>0.201946353230505</v>
      </c>
      <c r="AG9" s="17">
        <v>0.18934617034121101</v>
      </c>
      <c r="AH9" s="17">
        <v>0.32741181834148098</v>
      </c>
      <c r="AI9" s="17"/>
      <c r="AJ9" s="17">
        <v>0.337060462000353</v>
      </c>
      <c r="AK9" s="17">
        <v>0.29649408713251302</v>
      </c>
      <c r="AL9" s="17">
        <v>0.23999023104915701</v>
      </c>
      <c r="AM9" s="17"/>
      <c r="AN9" s="17">
        <v>0.31114217493059898</v>
      </c>
      <c r="AO9" s="17">
        <v>0.26141657563575499</v>
      </c>
      <c r="AP9" s="17">
        <v>0.28891727124632599</v>
      </c>
      <c r="AQ9" s="17">
        <v>0.29165796061529897</v>
      </c>
      <c r="AR9" s="17"/>
      <c r="AS9" s="17">
        <v>0.50453511532768702</v>
      </c>
      <c r="AT9" s="17">
        <v>6.8423130594225398E-3</v>
      </c>
    </row>
    <row r="10" spans="2:46" x14ac:dyDescent="0.5">
      <c r="B10" s="18" t="s">
        <v>336</v>
      </c>
      <c r="C10" s="17">
        <v>0.20261855334090401</v>
      </c>
      <c r="D10" s="17">
        <v>0.23235185406974701</v>
      </c>
      <c r="E10" s="17">
        <v>0.17419130211582501</v>
      </c>
      <c r="F10" s="17"/>
      <c r="G10" s="17">
        <v>0.20332708434969601</v>
      </c>
      <c r="H10" s="17">
        <v>0.214204823005439</v>
      </c>
      <c r="I10" s="17">
        <v>0.18009954815292201</v>
      </c>
      <c r="J10" s="17">
        <v>0.25257795316290499</v>
      </c>
      <c r="K10" s="17">
        <v>0.28735512453620399</v>
      </c>
      <c r="L10" s="17">
        <v>0.21630535715138199</v>
      </c>
      <c r="M10" s="17">
        <v>0.19099137083335799</v>
      </c>
      <c r="N10" s="17">
        <v>0.241815692031527</v>
      </c>
      <c r="O10" s="17">
        <v>0.16614728796790601</v>
      </c>
      <c r="P10" s="17">
        <v>0.15331588677039601</v>
      </c>
      <c r="Q10" s="17">
        <v>0.14502944289303199</v>
      </c>
      <c r="R10" s="17">
        <v>0.17688115894199799</v>
      </c>
      <c r="S10" s="17"/>
      <c r="T10" s="17">
        <v>0.24368940861206301</v>
      </c>
      <c r="U10" s="17">
        <v>0.195853274839769</v>
      </c>
      <c r="V10" s="17">
        <v>0.18584042312176899</v>
      </c>
      <c r="W10" s="17">
        <v>0.18037676511640999</v>
      </c>
      <c r="X10" s="17"/>
      <c r="Y10" s="17">
        <v>0.19701854670000299</v>
      </c>
      <c r="Z10" s="17">
        <v>0.20417917229596799</v>
      </c>
      <c r="AA10" s="17">
        <v>0.167945138020031</v>
      </c>
      <c r="AB10" s="17">
        <v>0.153444835099004</v>
      </c>
      <c r="AC10" s="17">
        <v>0.19798752284045601</v>
      </c>
      <c r="AD10" s="17">
        <v>0.2763422206649</v>
      </c>
      <c r="AE10" s="17"/>
      <c r="AF10" s="17">
        <v>0.25429709517073401</v>
      </c>
      <c r="AG10" s="17">
        <v>0.216485207121979</v>
      </c>
      <c r="AH10" s="17">
        <v>0.18679847663698701</v>
      </c>
      <c r="AI10" s="17"/>
      <c r="AJ10" s="17">
        <v>0.20637353126962599</v>
      </c>
      <c r="AK10" s="17">
        <v>0.194711660261361</v>
      </c>
      <c r="AL10" s="17">
        <v>0.20174309599887</v>
      </c>
      <c r="AM10" s="17"/>
      <c r="AN10" s="17">
        <v>0.200000686610772</v>
      </c>
      <c r="AO10" s="17">
        <v>0.248419788276802</v>
      </c>
      <c r="AP10" s="17">
        <v>0.25354362904086197</v>
      </c>
      <c r="AQ10" s="17">
        <v>0.16991246015196501</v>
      </c>
      <c r="AR10" s="17"/>
      <c r="AS10" s="17">
        <v>9.3877533452148595E-2</v>
      </c>
      <c r="AT10" s="17">
        <v>9.9715866202268397E-2</v>
      </c>
    </row>
    <row r="11" spans="2:46" x14ac:dyDescent="0.5">
      <c r="B11" s="18" t="s">
        <v>337</v>
      </c>
      <c r="C11" s="17">
        <v>0.349842497659479</v>
      </c>
      <c r="D11" s="17">
        <v>0.32070462552659601</v>
      </c>
      <c r="E11" s="17">
        <v>0.37968044003496398</v>
      </c>
      <c r="F11" s="17"/>
      <c r="G11" s="17">
        <v>0.27108166390314598</v>
      </c>
      <c r="H11" s="17">
        <v>0.35369664698905501</v>
      </c>
      <c r="I11" s="17">
        <v>0.39177204763575602</v>
      </c>
      <c r="J11" s="17">
        <v>0.35406857479987502</v>
      </c>
      <c r="K11" s="17">
        <v>0.31248717142030402</v>
      </c>
      <c r="L11" s="17">
        <v>0.33082978786891898</v>
      </c>
      <c r="M11" s="17">
        <v>0.41147775545658899</v>
      </c>
      <c r="N11" s="17">
        <v>0.30438534603106698</v>
      </c>
      <c r="O11" s="17">
        <v>0.339600450628187</v>
      </c>
      <c r="P11" s="17">
        <v>0.404020495240971</v>
      </c>
      <c r="Q11" s="17">
        <v>0.37450300255456598</v>
      </c>
      <c r="R11" s="17">
        <v>0.451495687499119</v>
      </c>
      <c r="S11" s="17"/>
      <c r="T11" s="17">
        <v>0.31823519102006997</v>
      </c>
      <c r="U11" s="17">
        <v>0.35424657001405901</v>
      </c>
      <c r="V11" s="17">
        <v>0.37054999409587402</v>
      </c>
      <c r="W11" s="17">
        <v>0.35603393571130898</v>
      </c>
      <c r="X11" s="17"/>
      <c r="Y11" s="17">
        <v>0.257218472853738</v>
      </c>
      <c r="Z11" s="17">
        <v>0.26667827770246799</v>
      </c>
      <c r="AA11" s="17">
        <v>0.30768902605309401</v>
      </c>
      <c r="AB11" s="17">
        <v>0.41889431251010301</v>
      </c>
      <c r="AC11" s="17">
        <v>0.45776311146343601</v>
      </c>
      <c r="AD11" s="17">
        <v>0.38525247567416299</v>
      </c>
      <c r="AE11" s="17"/>
      <c r="AF11" s="17">
        <v>0.39037207341893199</v>
      </c>
      <c r="AG11" s="17">
        <v>0.45901970215127902</v>
      </c>
      <c r="AH11" s="17">
        <v>0.33128770666329899</v>
      </c>
      <c r="AI11" s="17"/>
      <c r="AJ11" s="17">
        <v>0.32943725594611001</v>
      </c>
      <c r="AK11" s="17">
        <v>0.333513210115362</v>
      </c>
      <c r="AL11" s="17">
        <v>0.38288133533648899</v>
      </c>
      <c r="AM11" s="17"/>
      <c r="AN11" s="17">
        <v>0.35285033145170702</v>
      </c>
      <c r="AO11" s="17">
        <v>0.36710848105337301</v>
      </c>
      <c r="AP11" s="17">
        <v>0.33602549139413401</v>
      </c>
      <c r="AQ11" s="17">
        <v>0.35303904079438297</v>
      </c>
      <c r="AR11" s="17"/>
      <c r="AS11" s="17">
        <v>0.30298610416205402</v>
      </c>
      <c r="AT11" s="17">
        <v>0.65402122456825196</v>
      </c>
    </row>
    <row r="12" spans="2:46" x14ac:dyDescent="0.5">
      <c r="B12" s="18" t="s">
        <v>73</v>
      </c>
      <c r="C12" s="19">
        <v>0.15336753266668199</v>
      </c>
      <c r="D12" s="19">
        <v>0.136213607035609</v>
      </c>
      <c r="E12" s="19">
        <v>0.17035523826753901</v>
      </c>
      <c r="F12" s="19"/>
      <c r="G12" s="19">
        <v>0.152966058141706</v>
      </c>
      <c r="H12" s="19">
        <v>0.17620701298660099</v>
      </c>
      <c r="I12" s="19">
        <v>0.183691079823433</v>
      </c>
      <c r="J12" s="19">
        <v>0.15397862293938</v>
      </c>
      <c r="K12" s="19">
        <v>0.135480941281791</v>
      </c>
      <c r="L12" s="19">
        <v>0.13642209290071799</v>
      </c>
      <c r="M12" s="19">
        <v>0.167196165868363</v>
      </c>
      <c r="N12" s="19">
        <v>0.17102314692218001</v>
      </c>
      <c r="O12" s="19">
        <v>0.130017019906563</v>
      </c>
      <c r="P12" s="19">
        <v>0.14976043339567899</v>
      </c>
      <c r="Q12" s="19">
        <v>0.105634888063243</v>
      </c>
      <c r="R12" s="19">
        <v>0.18201551879410199</v>
      </c>
      <c r="S12" s="19"/>
      <c r="T12" s="19">
        <v>0.127217993916348</v>
      </c>
      <c r="U12" s="19">
        <v>0.142263376642456</v>
      </c>
      <c r="V12" s="19">
        <v>0.140787827047022</v>
      </c>
      <c r="W12" s="19">
        <v>0.204883446458371</v>
      </c>
      <c r="X12" s="19"/>
      <c r="Y12" s="19">
        <v>0.17988189808030999</v>
      </c>
      <c r="Z12" s="19">
        <v>0.17983223355257499</v>
      </c>
      <c r="AA12" s="19">
        <v>0.15951421849661401</v>
      </c>
      <c r="AB12" s="19">
        <v>0.12093619938767999</v>
      </c>
      <c r="AC12" s="19">
        <v>0.12970573048016401</v>
      </c>
      <c r="AD12" s="19">
        <v>0.15131427466923</v>
      </c>
      <c r="AE12" s="19"/>
      <c r="AF12" s="19">
        <v>0.15338447817983</v>
      </c>
      <c r="AG12" s="19">
        <v>0.13514892038553</v>
      </c>
      <c r="AH12" s="19">
        <v>0.154501998358233</v>
      </c>
      <c r="AI12" s="19"/>
      <c r="AJ12" s="19">
        <v>0.127128750783911</v>
      </c>
      <c r="AK12" s="19">
        <v>0.17528104249076501</v>
      </c>
      <c r="AL12" s="19">
        <v>0.175385337615484</v>
      </c>
      <c r="AM12" s="19"/>
      <c r="AN12" s="19">
        <v>0.136006807006922</v>
      </c>
      <c r="AO12" s="19">
        <v>0.12305515503407</v>
      </c>
      <c r="AP12" s="19">
        <v>0.121513608318678</v>
      </c>
      <c r="AQ12" s="19">
        <v>0.18539053843835299</v>
      </c>
      <c r="AR12" s="19"/>
      <c r="AS12" s="19">
        <v>9.8601247058110103E-2</v>
      </c>
      <c r="AT12" s="19">
        <v>0.23942059617005801</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H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8" width="20.703125" customWidth="1"/>
  </cols>
  <sheetData>
    <row r="2" spans="2:8" ht="39.950000000000003" customHeight="1" x14ac:dyDescent="0.5">
      <c r="D2" s="30" t="s">
        <v>355</v>
      </c>
      <c r="E2" s="26"/>
      <c r="F2" s="26"/>
      <c r="G2" s="26"/>
      <c r="H2" s="26"/>
    </row>
    <row r="6" spans="2:8" ht="50.1" customHeight="1" x14ac:dyDescent="0.5">
      <c r="B6" s="20" t="s">
        <v>14</v>
      </c>
      <c r="C6" s="20" t="s">
        <v>343</v>
      </c>
      <c r="D6" s="20" t="s">
        <v>344</v>
      </c>
      <c r="E6" s="20" t="s">
        <v>345</v>
      </c>
      <c r="F6" s="20" t="s">
        <v>346</v>
      </c>
      <c r="G6" s="20" t="s">
        <v>347</v>
      </c>
    </row>
    <row r="7" spans="2:8" x14ac:dyDescent="0.5">
      <c r="B7" s="18" t="s">
        <v>348</v>
      </c>
      <c r="C7" s="17">
        <v>0.406179647565104</v>
      </c>
      <c r="D7" s="17">
        <v>0.34187553279508498</v>
      </c>
      <c r="E7" s="17">
        <v>0.29128143204943202</v>
      </c>
      <c r="F7" s="17">
        <v>0.387862745931631</v>
      </c>
      <c r="G7" s="17">
        <v>0.17036548907878199</v>
      </c>
    </row>
    <row r="8" spans="2:8" x14ac:dyDescent="0.5">
      <c r="B8" s="18" t="s">
        <v>349</v>
      </c>
      <c r="C8" s="17">
        <v>0.38390031423194698</v>
      </c>
      <c r="D8" s="17">
        <v>0.40877202438350602</v>
      </c>
      <c r="E8" s="17">
        <v>0.407653218763464</v>
      </c>
      <c r="F8" s="17">
        <v>0.36361825530050201</v>
      </c>
      <c r="G8" s="17">
        <v>0.39961169365712101</v>
      </c>
    </row>
    <row r="9" spans="2:8" x14ac:dyDescent="0.5">
      <c r="B9" s="18" t="s">
        <v>350</v>
      </c>
      <c r="C9" s="17">
        <v>0.136003630490762</v>
      </c>
      <c r="D9" s="17">
        <v>0.16217837941805399</v>
      </c>
      <c r="E9" s="17">
        <v>0.19995691284279399</v>
      </c>
      <c r="F9" s="17">
        <v>0.15513098868529701</v>
      </c>
      <c r="G9" s="17">
        <v>0.269815877667405</v>
      </c>
    </row>
    <row r="10" spans="2:8" x14ac:dyDescent="0.5">
      <c r="B10" s="18" t="s">
        <v>351</v>
      </c>
      <c r="C10" s="17">
        <v>2.0008838005420599E-2</v>
      </c>
      <c r="D10" s="17">
        <v>2.1643777816485601E-2</v>
      </c>
      <c r="E10" s="17">
        <v>2.8833589594531198E-2</v>
      </c>
      <c r="F10" s="17">
        <v>2.9586876542580399E-2</v>
      </c>
      <c r="G10" s="17">
        <v>7.0806885321433699E-2</v>
      </c>
    </row>
    <row r="11" spans="2:8" x14ac:dyDescent="0.5">
      <c r="B11" s="18" t="s">
        <v>352</v>
      </c>
      <c r="C11" s="17">
        <v>4.5812490622179599E-3</v>
      </c>
      <c r="D11" s="17">
        <v>5.9817831235181697E-3</v>
      </c>
      <c r="E11" s="17">
        <v>1.0071905568161999E-2</v>
      </c>
      <c r="F11" s="17">
        <v>1.175100053255E-2</v>
      </c>
      <c r="G11" s="17">
        <v>2.0517695851567E-2</v>
      </c>
    </row>
    <row r="12" spans="2:8" x14ac:dyDescent="0.5">
      <c r="B12" s="18" t="s">
        <v>73</v>
      </c>
      <c r="C12" s="17">
        <v>4.93263206445477E-2</v>
      </c>
      <c r="D12" s="17">
        <v>5.9548502463350902E-2</v>
      </c>
      <c r="E12" s="17">
        <v>6.2202941181617802E-2</v>
      </c>
      <c r="F12" s="17">
        <v>5.20501330074402E-2</v>
      </c>
      <c r="G12" s="17">
        <v>6.8882358423691795E-2</v>
      </c>
    </row>
    <row r="13" spans="2:8" x14ac:dyDescent="0.5">
      <c r="B13" s="23" t="s">
        <v>353</v>
      </c>
      <c r="C13" s="21">
        <v>0.79007996179705198</v>
      </c>
      <c r="D13" s="21">
        <v>0.750647557178591</v>
      </c>
      <c r="E13" s="21">
        <v>0.69893465081289596</v>
      </c>
      <c r="F13" s="21">
        <v>0.75148100123213302</v>
      </c>
      <c r="G13" s="21">
        <v>0.56997718273590303</v>
      </c>
    </row>
    <row r="14" spans="2:8" x14ac:dyDescent="0.5">
      <c r="B14" s="23" t="s">
        <v>354</v>
      </c>
      <c r="C14" s="21">
        <v>2.4590087067638499E-2</v>
      </c>
      <c r="D14" s="21">
        <v>2.7625560940003801E-2</v>
      </c>
      <c r="E14" s="21">
        <v>3.8905495162693197E-2</v>
      </c>
      <c r="F14" s="21">
        <v>4.1337877075130397E-2</v>
      </c>
      <c r="G14" s="21">
        <v>9.1324581173000699E-2</v>
      </c>
    </row>
    <row r="15" spans="2:8" x14ac:dyDescent="0.5">
      <c r="B15" s="23" t="s">
        <v>95</v>
      </c>
      <c r="C15" s="22">
        <v>0.76548987472941299</v>
      </c>
      <c r="D15" s="22">
        <v>0.72302199623858698</v>
      </c>
      <c r="E15" s="22">
        <v>0.66002915565020204</v>
      </c>
      <c r="F15" s="22">
        <v>0.71014312415700298</v>
      </c>
      <c r="G15" s="22">
        <v>0.47865260156290201</v>
      </c>
    </row>
    <row r="16" spans="2:8" x14ac:dyDescent="0.5">
      <c r="B16" s="16"/>
      <c r="C16" s="16"/>
      <c r="D16" s="16"/>
      <c r="E16" s="16"/>
      <c r="F16" s="16"/>
      <c r="G16" s="16"/>
    </row>
    <row r="17" spans="2:2" x14ac:dyDescent="0.5">
      <c r="B17" t="s">
        <v>65</v>
      </c>
    </row>
    <row r="18" spans="2:2" x14ac:dyDescent="0.5">
      <c r="B18" t="s">
        <v>66</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348</v>
      </c>
      <c r="C9" s="17">
        <v>0.34187553279508498</v>
      </c>
      <c r="D9" s="17">
        <v>0.34300496474928199</v>
      </c>
      <c r="E9" s="17">
        <v>0.33942272461332601</v>
      </c>
      <c r="F9" s="17"/>
      <c r="G9" s="17">
        <v>0.4013321417872</v>
      </c>
      <c r="H9" s="17">
        <v>0.32326927750392898</v>
      </c>
      <c r="I9" s="17">
        <v>0.30639492780333399</v>
      </c>
      <c r="J9" s="17">
        <v>0.31396084262792001</v>
      </c>
      <c r="K9" s="17">
        <v>0.29401821834455399</v>
      </c>
      <c r="L9" s="17">
        <v>0.35265589472342501</v>
      </c>
      <c r="M9" s="17">
        <v>0.30050694094506197</v>
      </c>
      <c r="N9" s="17">
        <v>0.297894942081676</v>
      </c>
      <c r="O9" s="17">
        <v>0.36485366589186202</v>
      </c>
      <c r="P9" s="17">
        <v>0.37932847378169898</v>
      </c>
      <c r="Q9" s="17">
        <v>0.36648198023179201</v>
      </c>
      <c r="R9" s="17">
        <v>0.33403910200978898</v>
      </c>
      <c r="S9" s="17"/>
      <c r="T9" s="17">
        <v>0.37032328789672703</v>
      </c>
      <c r="U9" s="17">
        <v>0.35230414864046999</v>
      </c>
      <c r="V9" s="17">
        <v>0.34082656301499598</v>
      </c>
      <c r="W9" s="17">
        <v>0.30352761584568499</v>
      </c>
      <c r="X9" s="17"/>
      <c r="Y9" s="17">
        <v>0.28714358783883198</v>
      </c>
      <c r="Z9" s="17">
        <v>0.34559709652737802</v>
      </c>
      <c r="AA9" s="17">
        <v>0.34909551596847699</v>
      </c>
      <c r="AB9" s="17">
        <v>0.35250218188032101</v>
      </c>
      <c r="AC9" s="17">
        <v>0.379009789999109</v>
      </c>
      <c r="AD9" s="17">
        <v>0.33579485658906599</v>
      </c>
      <c r="AE9" s="17"/>
      <c r="AF9" s="17">
        <v>0.35124401190461202</v>
      </c>
      <c r="AG9" s="17">
        <v>0.31409060132986799</v>
      </c>
      <c r="AH9" s="17">
        <v>0.340902454137056</v>
      </c>
      <c r="AI9" s="17"/>
      <c r="AJ9" s="17">
        <v>0.35545000181070702</v>
      </c>
      <c r="AK9" s="17">
        <v>0.29218774552048299</v>
      </c>
      <c r="AL9" s="17">
        <v>0.348776146463257</v>
      </c>
      <c r="AM9" s="17"/>
      <c r="AN9" s="17">
        <v>0.36476013614066499</v>
      </c>
      <c r="AO9" s="17">
        <v>0.33348950937128902</v>
      </c>
      <c r="AP9" s="17">
        <v>0.38768490982312898</v>
      </c>
      <c r="AQ9" s="17">
        <v>0.27999712611828398</v>
      </c>
      <c r="AR9" s="17"/>
      <c r="AS9" s="17">
        <v>0.41631402931000899</v>
      </c>
      <c r="AT9" s="17">
        <v>0.29803902451664699</v>
      </c>
    </row>
    <row r="10" spans="2:46" x14ac:dyDescent="0.5">
      <c r="B10" s="18" t="s">
        <v>349</v>
      </c>
      <c r="C10" s="17">
        <v>0.40877202438350602</v>
      </c>
      <c r="D10" s="17">
        <v>0.41677534425257301</v>
      </c>
      <c r="E10" s="17">
        <v>0.40276509804905097</v>
      </c>
      <c r="F10" s="17"/>
      <c r="G10" s="17">
        <v>0.34570174397956199</v>
      </c>
      <c r="H10" s="17">
        <v>0.44114939664509101</v>
      </c>
      <c r="I10" s="17">
        <v>0.39596877332833802</v>
      </c>
      <c r="J10" s="17">
        <v>0.42164631141318099</v>
      </c>
      <c r="K10" s="17">
        <v>0.42016663141437699</v>
      </c>
      <c r="L10" s="17">
        <v>0.42223759253083998</v>
      </c>
      <c r="M10" s="17">
        <v>0.42842616176016401</v>
      </c>
      <c r="N10" s="17">
        <v>0.40150440266030402</v>
      </c>
      <c r="O10" s="17">
        <v>0.39892594663969999</v>
      </c>
      <c r="P10" s="17">
        <v>0.41212726053170701</v>
      </c>
      <c r="Q10" s="17">
        <v>0.43307483257680501</v>
      </c>
      <c r="R10" s="17">
        <v>0.434307959370412</v>
      </c>
      <c r="S10" s="17"/>
      <c r="T10" s="17">
        <v>0.43311218036025101</v>
      </c>
      <c r="U10" s="17">
        <v>0.41807840930115497</v>
      </c>
      <c r="V10" s="17">
        <v>0.38767633608853302</v>
      </c>
      <c r="W10" s="17">
        <v>0.39033212625361702</v>
      </c>
      <c r="X10" s="17"/>
      <c r="Y10" s="17">
        <v>0.34991457798234399</v>
      </c>
      <c r="Z10" s="17">
        <v>0.39746217842438503</v>
      </c>
      <c r="AA10" s="17">
        <v>0.38790409726212699</v>
      </c>
      <c r="AB10" s="17">
        <v>0.41825257479848599</v>
      </c>
      <c r="AC10" s="17">
        <v>0.40570601852413102</v>
      </c>
      <c r="AD10" s="17">
        <v>0.468492725080423</v>
      </c>
      <c r="AE10" s="17"/>
      <c r="AF10" s="17">
        <v>0.45447294454668302</v>
      </c>
      <c r="AG10" s="17">
        <v>0.39227124157626903</v>
      </c>
      <c r="AH10" s="17">
        <v>0.39658067714440298</v>
      </c>
      <c r="AI10" s="17"/>
      <c r="AJ10" s="17">
        <v>0.40231296623267898</v>
      </c>
      <c r="AK10" s="17">
        <v>0.39546456014602499</v>
      </c>
      <c r="AL10" s="17">
        <v>0.423111795136491</v>
      </c>
      <c r="AM10" s="17"/>
      <c r="AN10" s="17">
        <v>0.42949945813172702</v>
      </c>
      <c r="AO10" s="17">
        <v>0.40811750160711302</v>
      </c>
      <c r="AP10" s="17">
        <v>0.41596948384774401</v>
      </c>
      <c r="AQ10" s="17">
        <v>0.38346299161737502</v>
      </c>
      <c r="AR10" s="17"/>
      <c r="AS10" s="17">
        <v>0.433794574784168</v>
      </c>
      <c r="AT10" s="17">
        <v>0.41208704122134898</v>
      </c>
    </row>
    <row r="11" spans="2:46" x14ac:dyDescent="0.5">
      <c r="B11" s="18" t="s">
        <v>350</v>
      </c>
      <c r="C11" s="17">
        <v>0.16217837941805399</v>
      </c>
      <c r="D11" s="17">
        <v>0.161803598754195</v>
      </c>
      <c r="E11" s="17">
        <v>0.162223412954421</v>
      </c>
      <c r="F11" s="17"/>
      <c r="G11" s="17">
        <v>0.15487609757242601</v>
      </c>
      <c r="H11" s="17">
        <v>0.16280290704306999</v>
      </c>
      <c r="I11" s="17">
        <v>0.19025017868630201</v>
      </c>
      <c r="J11" s="17">
        <v>0.17476675814106499</v>
      </c>
      <c r="K11" s="17">
        <v>0.20364476906451201</v>
      </c>
      <c r="L11" s="17">
        <v>0.15664628370455</v>
      </c>
      <c r="M11" s="17">
        <v>0.152478087246217</v>
      </c>
      <c r="N11" s="17">
        <v>0.17226087818699901</v>
      </c>
      <c r="O11" s="17">
        <v>0.16345314373432099</v>
      </c>
      <c r="P11" s="17">
        <v>0.122052232798008</v>
      </c>
      <c r="Q11" s="17">
        <v>0.14563619357767299</v>
      </c>
      <c r="R11" s="17">
        <v>0.15635508514115701</v>
      </c>
      <c r="S11" s="17"/>
      <c r="T11" s="17">
        <v>0.14614643103626301</v>
      </c>
      <c r="U11" s="17">
        <v>0.145310785339681</v>
      </c>
      <c r="V11" s="17">
        <v>0.191099537249562</v>
      </c>
      <c r="W11" s="17">
        <v>0.17525530137414</v>
      </c>
      <c r="X11" s="17"/>
      <c r="Y11" s="17">
        <v>0.227967565649</v>
      </c>
      <c r="Z11" s="17">
        <v>0.17385686941131701</v>
      </c>
      <c r="AA11" s="17">
        <v>0.15975134290964799</v>
      </c>
      <c r="AB11" s="17">
        <v>0.14233115986851899</v>
      </c>
      <c r="AC11" s="17">
        <v>0.157026697029475</v>
      </c>
      <c r="AD11" s="17">
        <v>0.13045965125614301</v>
      </c>
      <c r="AE11" s="17"/>
      <c r="AF11" s="17">
        <v>0.130597960130549</v>
      </c>
      <c r="AG11" s="17">
        <v>0.19796002811187799</v>
      </c>
      <c r="AH11" s="17">
        <v>0.169078244278458</v>
      </c>
      <c r="AI11" s="17"/>
      <c r="AJ11" s="17">
        <v>0.16594744492016</v>
      </c>
      <c r="AK11" s="17">
        <v>0.201764491303529</v>
      </c>
      <c r="AL11" s="17">
        <v>0.13863383512456101</v>
      </c>
      <c r="AM11" s="17"/>
      <c r="AN11" s="17">
        <v>0.13653589221114501</v>
      </c>
      <c r="AO11" s="17">
        <v>0.17414272210378201</v>
      </c>
      <c r="AP11" s="17">
        <v>0.13818681876525199</v>
      </c>
      <c r="AQ11" s="17">
        <v>0.22306082099064301</v>
      </c>
      <c r="AR11" s="17"/>
      <c r="AS11" s="17">
        <v>0.115227985944913</v>
      </c>
      <c r="AT11" s="17">
        <v>0.22968307866379201</v>
      </c>
    </row>
    <row r="12" spans="2:46" x14ac:dyDescent="0.5">
      <c r="B12" s="18" t="s">
        <v>351</v>
      </c>
      <c r="C12" s="17">
        <v>2.1643777816485601E-2</v>
      </c>
      <c r="D12" s="17">
        <v>2.25704849689147E-2</v>
      </c>
      <c r="E12" s="17">
        <v>2.0868680247999601E-2</v>
      </c>
      <c r="F12" s="17"/>
      <c r="G12" s="17">
        <v>2.0497810081839499E-2</v>
      </c>
      <c r="H12" s="17">
        <v>2.2252145761179901E-2</v>
      </c>
      <c r="I12" s="17">
        <v>2.5178505464245299E-2</v>
      </c>
      <c r="J12" s="17">
        <v>3.3816961836060602E-2</v>
      </c>
      <c r="K12" s="17">
        <v>2.3825281649773201E-2</v>
      </c>
      <c r="L12" s="17">
        <v>1.08577755474375E-2</v>
      </c>
      <c r="M12" s="17">
        <v>2.82313912580128E-2</v>
      </c>
      <c r="N12" s="17">
        <v>3.2371134468300401E-2</v>
      </c>
      <c r="O12" s="17">
        <v>1.49446849414917E-2</v>
      </c>
      <c r="P12" s="17">
        <v>1.89964650486232E-2</v>
      </c>
      <c r="Q12" s="17">
        <v>0</v>
      </c>
      <c r="R12" s="17">
        <v>4.2547040980772902E-2</v>
      </c>
      <c r="S12" s="17"/>
      <c r="T12" s="17">
        <v>1.8102926957497E-2</v>
      </c>
      <c r="U12" s="17">
        <v>2.19700839080583E-2</v>
      </c>
      <c r="V12" s="17">
        <v>2.3439936527312601E-2</v>
      </c>
      <c r="W12" s="17">
        <v>2.2746757070023299E-2</v>
      </c>
      <c r="X12" s="17"/>
      <c r="Y12" s="17">
        <v>5.1029974113847902E-2</v>
      </c>
      <c r="Z12" s="17">
        <v>1.91258934102858E-2</v>
      </c>
      <c r="AA12" s="17">
        <v>1.5498227362140999E-2</v>
      </c>
      <c r="AB12" s="17">
        <v>1.3165259021596E-2</v>
      </c>
      <c r="AC12" s="17">
        <v>2.48204600861349E-2</v>
      </c>
      <c r="AD12" s="17">
        <v>1.3930594963378101E-2</v>
      </c>
      <c r="AE12" s="17"/>
      <c r="AF12" s="17">
        <v>1.8111537714160599E-2</v>
      </c>
      <c r="AG12" s="17">
        <v>3.5600434918256998E-2</v>
      </c>
      <c r="AH12" s="17">
        <v>2.17929786173615E-2</v>
      </c>
      <c r="AI12" s="17"/>
      <c r="AJ12" s="17">
        <v>2.3622835119931299E-2</v>
      </c>
      <c r="AK12" s="17">
        <v>2.8940737438396699E-2</v>
      </c>
      <c r="AL12" s="17">
        <v>1.5714513242045699E-2</v>
      </c>
      <c r="AM12" s="17"/>
      <c r="AN12" s="17">
        <v>1.71988492204347E-2</v>
      </c>
      <c r="AO12" s="17">
        <v>5.2344263165304598E-2</v>
      </c>
      <c r="AP12" s="17">
        <v>2.2614896655892499E-2</v>
      </c>
      <c r="AQ12" s="17">
        <v>2.1809990650638399E-2</v>
      </c>
      <c r="AR12" s="17"/>
      <c r="AS12" s="17">
        <v>6.7091240037295396E-3</v>
      </c>
      <c r="AT12" s="17">
        <v>6.3422982287368902E-3</v>
      </c>
    </row>
    <row r="13" spans="2:46" x14ac:dyDescent="0.5">
      <c r="B13" s="18" t="s">
        <v>352</v>
      </c>
      <c r="C13" s="17">
        <v>5.9817831235181697E-3</v>
      </c>
      <c r="D13" s="17">
        <v>8.1184651644267795E-3</v>
      </c>
      <c r="E13" s="17">
        <v>3.9349985864576701E-3</v>
      </c>
      <c r="F13" s="17"/>
      <c r="G13" s="17">
        <v>1.1429332773564799E-2</v>
      </c>
      <c r="H13" s="17">
        <v>9.9208019519898202E-3</v>
      </c>
      <c r="I13" s="17">
        <v>4.0340808034580299E-3</v>
      </c>
      <c r="J13" s="17">
        <v>0</v>
      </c>
      <c r="K13" s="17">
        <v>9.5139829299262305E-3</v>
      </c>
      <c r="L13" s="17">
        <v>4.3379506814668102E-3</v>
      </c>
      <c r="M13" s="17">
        <v>4.2948932416881401E-3</v>
      </c>
      <c r="N13" s="17">
        <v>7.6575351805897602E-3</v>
      </c>
      <c r="O13" s="17">
        <v>6.5601339707509797E-3</v>
      </c>
      <c r="P13" s="17">
        <v>3.77236235649834E-3</v>
      </c>
      <c r="Q13" s="17">
        <v>0</v>
      </c>
      <c r="R13" s="17">
        <v>0</v>
      </c>
      <c r="S13" s="17"/>
      <c r="T13" s="17">
        <v>1.1603838674734399E-3</v>
      </c>
      <c r="U13" s="17">
        <v>5.1090284831822501E-3</v>
      </c>
      <c r="V13" s="17">
        <v>2.98559692611186E-3</v>
      </c>
      <c r="W13" s="17">
        <v>1.3323572759706101E-2</v>
      </c>
      <c r="X13" s="17"/>
      <c r="Y13" s="17">
        <v>1.1625777284631799E-2</v>
      </c>
      <c r="Z13" s="17">
        <v>6.5236953649449496E-3</v>
      </c>
      <c r="AA13" s="17">
        <v>5.8247835448496299E-3</v>
      </c>
      <c r="AB13" s="17">
        <v>3.8189967968589099E-3</v>
      </c>
      <c r="AC13" s="17">
        <v>4.6248106098525496E-3</v>
      </c>
      <c r="AD13" s="17">
        <v>4.5818082911242199E-3</v>
      </c>
      <c r="AE13" s="17"/>
      <c r="AF13" s="17">
        <v>4.5669985293927302E-3</v>
      </c>
      <c r="AG13" s="17">
        <v>3.0657111451862298E-2</v>
      </c>
      <c r="AH13" s="17">
        <v>4.8479789392820204E-3</v>
      </c>
      <c r="AI13" s="17"/>
      <c r="AJ13" s="17">
        <v>4.2261457346583504E-3</v>
      </c>
      <c r="AK13" s="17">
        <v>1.3225996893108201E-2</v>
      </c>
      <c r="AL13" s="17">
        <v>4.6992034762400499E-3</v>
      </c>
      <c r="AM13" s="17"/>
      <c r="AN13" s="17">
        <v>6.6510920218973996E-3</v>
      </c>
      <c r="AO13" s="17">
        <v>8.3999866027627892E-3</v>
      </c>
      <c r="AP13" s="17">
        <v>0</v>
      </c>
      <c r="AQ13" s="17">
        <v>7.2748854444488996E-3</v>
      </c>
      <c r="AR13" s="17"/>
      <c r="AS13" s="17">
        <v>0</v>
      </c>
      <c r="AT13" s="17">
        <v>0</v>
      </c>
    </row>
    <row r="14" spans="2:46" x14ac:dyDescent="0.5">
      <c r="B14" s="18" t="s">
        <v>73</v>
      </c>
      <c r="C14" s="17">
        <v>5.9548502463350902E-2</v>
      </c>
      <c r="D14" s="17">
        <v>4.7727142110609001E-2</v>
      </c>
      <c r="E14" s="17">
        <v>7.0785085548744006E-2</v>
      </c>
      <c r="F14" s="17"/>
      <c r="G14" s="17">
        <v>6.6162873805407696E-2</v>
      </c>
      <c r="H14" s="17">
        <v>4.0605471094739602E-2</v>
      </c>
      <c r="I14" s="17">
        <v>7.8173533914323107E-2</v>
      </c>
      <c r="J14" s="17">
        <v>5.5809125981772803E-2</v>
      </c>
      <c r="K14" s="17">
        <v>4.8831116596857502E-2</v>
      </c>
      <c r="L14" s="17">
        <v>5.3264502812281699E-2</v>
      </c>
      <c r="M14" s="17">
        <v>8.6062525548855795E-2</v>
      </c>
      <c r="N14" s="17">
        <v>8.83111074221299E-2</v>
      </c>
      <c r="O14" s="17">
        <v>5.1262424821874902E-2</v>
      </c>
      <c r="P14" s="17">
        <v>6.3723205483464607E-2</v>
      </c>
      <c r="Q14" s="17">
        <v>5.4806993613730003E-2</v>
      </c>
      <c r="R14" s="17">
        <v>3.2750812497868903E-2</v>
      </c>
      <c r="S14" s="17"/>
      <c r="T14" s="17">
        <v>3.11547898817882E-2</v>
      </c>
      <c r="U14" s="17">
        <v>5.7227544327453202E-2</v>
      </c>
      <c r="V14" s="17">
        <v>5.3972030193484302E-2</v>
      </c>
      <c r="W14" s="17">
        <v>9.4814626696828094E-2</v>
      </c>
      <c r="X14" s="17"/>
      <c r="Y14" s="17">
        <v>7.2318517131344101E-2</v>
      </c>
      <c r="Z14" s="17">
        <v>5.7434266861689502E-2</v>
      </c>
      <c r="AA14" s="17">
        <v>8.1926032952757299E-2</v>
      </c>
      <c r="AB14" s="17">
        <v>6.9929827634218303E-2</v>
      </c>
      <c r="AC14" s="17">
        <v>2.88122237512979E-2</v>
      </c>
      <c r="AD14" s="17">
        <v>4.6740363819865703E-2</v>
      </c>
      <c r="AE14" s="17"/>
      <c r="AF14" s="17">
        <v>4.1006547174602399E-2</v>
      </c>
      <c r="AG14" s="17">
        <v>2.9420582611866E-2</v>
      </c>
      <c r="AH14" s="17">
        <v>6.6797666883439494E-2</v>
      </c>
      <c r="AI14" s="17"/>
      <c r="AJ14" s="17">
        <v>4.8440606181864597E-2</v>
      </c>
      <c r="AK14" s="17">
        <v>6.8416468698457994E-2</v>
      </c>
      <c r="AL14" s="17">
        <v>6.9064506557405106E-2</v>
      </c>
      <c r="AM14" s="17"/>
      <c r="AN14" s="17">
        <v>4.5354572274130603E-2</v>
      </c>
      <c r="AO14" s="17">
        <v>2.35060171497493E-2</v>
      </c>
      <c r="AP14" s="17">
        <v>3.5543890907981802E-2</v>
      </c>
      <c r="AQ14" s="17">
        <v>8.4394185178611303E-2</v>
      </c>
      <c r="AR14" s="17"/>
      <c r="AS14" s="17">
        <v>2.7954285957180601E-2</v>
      </c>
      <c r="AT14" s="17">
        <v>5.38485573694754E-2</v>
      </c>
    </row>
    <row r="15" spans="2:46" x14ac:dyDescent="0.5">
      <c r="B15" s="18" t="s">
        <v>353</v>
      </c>
      <c r="C15" s="21">
        <v>0.750647557178591</v>
      </c>
      <c r="D15" s="21">
        <v>0.759780309001855</v>
      </c>
      <c r="E15" s="21">
        <v>0.74218782266237704</v>
      </c>
      <c r="F15" s="21"/>
      <c r="G15" s="21">
        <v>0.747033885766762</v>
      </c>
      <c r="H15" s="21">
        <v>0.76441867414902098</v>
      </c>
      <c r="I15" s="21">
        <v>0.70236370113167201</v>
      </c>
      <c r="J15" s="21">
        <v>0.735607154041101</v>
      </c>
      <c r="K15" s="21">
        <v>0.71418484975893104</v>
      </c>
      <c r="L15" s="21">
        <v>0.77489348725426399</v>
      </c>
      <c r="M15" s="21">
        <v>0.72893310270522604</v>
      </c>
      <c r="N15" s="21">
        <v>0.69939934474198096</v>
      </c>
      <c r="O15" s="21">
        <v>0.76377961253156201</v>
      </c>
      <c r="P15" s="21">
        <v>0.79145573431340599</v>
      </c>
      <c r="Q15" s="21">
        <v>0.79955681280859703</v>
      </c>
      <c r="R15" s="21">
        <v>0.76834706138020104</v>
      </c>
      <c r="S15" s="21"/>
      <c r="T15" s="21">
        <v>0.80343546825697798</v>
      </c>
      <c r="U15" s="21">
        <v>0.77038255794162502</v>
      </c>
      <c r="V15" s="21">
        <v>0.72850289910352894</v>
      </c>
      <c r="W15" s="21">
        <v>0.69385974209930301</v>
      </c>
      <c r="X15" s="21"/>
      <c r="Y15" s="21">
        <v>0.63705816582117603</v>
      </c>
      <c r="Z15" s="21">
        <v>0.74305927495176305</v>
      </c>
      <c r="AA15" s="21">
        <v>0.73699961323060403</v>
      </c>
      <c r="AB15" s="21">
        <v>0.770754756678808</v>
      </c>
      <c r="AC15" s="21">
        <v>0.78471580852323997</v>
      </c>
      <c r="AD15" s="21">
        <v>0.80428758166948899</v>
      </c>
      <c r="AE15" s="21"/>
      <c r="AF15" s="21">
        <v>0.80571695645129504</v>
      </c>
      <c r="AG15" s="21">
        <v>0.70636184290613702</v>
      </c>
      <c r="AH15" s="21">
        <v>0.73748313128145904</v>
      </c>
      <c r="AI15" s="21"/>
      <c r="AJ15" s="21">
        <v>0.75776296804338605</v>
      </c>
      <c r="AK15" s="21">
        <v>0.68765230566650903</v>
      </c>
      <c r="AL15" s="21">
        <v>0.77188794159974805</v>
      </c>
      <c r="AM15" s="21"/>
      <c r="AN15" s="21">
        <v>0.79425959427239201</v>
      </c>
      <c r="AO15" s="21">
        <v>0.74160701097840198</v>
      </c>
      <c r="AP15" s="21">
        <v>0.80365439367087299</v>
      </c>
      <c r="AQ15" s="21">
        <v>0.66346011773565905</v>
      </c>
      <c r="AR15" s="21"/>
      <c r="AS15" s="21">
        <v>0.85010860409417699</v>
      </c>
      <c r="AT15" s="21">
        <v>0.71012606573799597</v>
      </c>
    </row>
    <row r="16" spans="2:46" x14ac:dyDescent="0.5">
      <c r="B16" s="18" t="s">
        <v>354</v>
      </c>
      <c r="C16" s="21">
        <v>2.7625560940003801E-2</v>
      </c>
      <c r="D16" s="21">
        <v>3.06889501333414E-2</v>
      </c>
      <c r="E16" s="21">
        <v>2.4803678834457301E-2</v>
      </c>
      <c r="F16" s="21"/>
      <c r="G16" s="21">
        <v>3.1927142855404302E-2</v>
      </c>
      <c r="H16" s="21">
        <v>3.2172947713169801E-2</v>
      </c>
      <c r="I16" s="21">
        <v>2.9212586267703299E-2</v>
      </c>
      <c r="J16" s="21">
        <v>3.3816961836060602E-2</v>
      </c>
      <c r="K16" s="21">
        <v>3.33392645796994E-2</v>
      </c>
      <c r="L16" s="21">
        <v>1.51957262289043E-2</v>
      </c>
      <c r="M16" s="21">
        <v>3.2526284499700998E-2</v>
      </c>
      <c r="N16" s="21">
        <v>4.0028669648890201E-2</v>
      </c>
      <c r="O16" s="21">
        <v>2.15048189122427E-2</v>
      </c>
      <c r="P16" s="21">
        <v>2.2768827405121501E-2</v>
      </c>
      <c r="Q16" s="21">
        <v>0</v>
      </c>
      <c r="R16" s="21">
        <v>4.2547040980772902E-2</v>
      </c>
      <c r="S16" s="21"/>
      <c r="T16" s="21">
        <v>1.92633108249705E-2</v>
      </c>
      <c r="U16" s="21">
        <v>2.7079112391240501E-2</v>
      </c>
      <c r="V16" s="21">
        <v>2.64255334534244E-2</v>
      </c>
      <c r="W16" s="21">
        <v>3.6070329829729297E-2</v>
      </c>
      <c r="X16" s="21"/>
      <c r="Y16" s="21">
        <v>6.26557513984798E-2</v>
      </c>
      <c r="Z16" s="21">
        <v>2.5649588775230801E-2</v>
      </c>
      <c r="AA16" s="21">
        <v>2.1323010906990701E-2</v>
      </c>
      <c r="AB16" s="21">
        <v>1.6984255818454901E-2</v>
      </c>
      <c r="AC16" s="21">
        <v>2.9445270695987399E-2</v>
      </c>
      <c r="AD16" s="21">
        <v>1.8512403254502301E-2</v>
      </c>
      <c r="AE16" s="21"/>
      <c r="AF16" s="21">
        <v>2.2678536243553302E-2</v>
      </c>
      <c r="AG16" s="21">
        <v>6.6257546370119297E-2</v>
      </c>
      <c r="AH16" s="21">
        <v>2.6640957556643498E-2</v>
      </c>
      <c r="AI16" s="21"/>
      <c r="AJ16" s="21">
        <v>2.78489808545897E-2</v>
      </c>
      <c r="AK16" s="21">
        <v>4.2166734331504897E-2</v>
      </c>
      <c r="AL16" s="21">
        <v>2.04137167182857E-2</v>
      </c>
      <c r="AM16" s="21"/>
      <c r="AN16" s="21">
        <v>2.3849941242332098E-2</v>
      </c>
      <c r="AO16" s="21">
        <v>6.0744249768067402E-2</v>
      </c>
      <c r="AP16" s="21">
        <v>2.2614896655892499E-2</v>
      </c>
      <c r="AQ16" s="21">
        <v>2.9084876095087302E-2</v>
      </c>
      <c r="AR16" s="21"/>
      <c r="AS16" s="21">
        <v>6.7091240037295396E-3</v>
      </c>
      <c r="AT16" s="21">
        <v>6.3422982287368902E-3</v>
      </c>
    </row>
    <row r="17" spans="2:46" x14ac:dyDescent="0.5">
      <c r="B17" s="18" t="s">
        <v>95</v>
      </c>
      <c r="C17" s="22">
        <v>0.72302199623858698</v>
      </c>
      <c r="D17" s="22">
        <v>0.72909135886851395</v>
      </c>
      <c r="E17" s="22">
        <v>0.71738414382792004</v>
      </c>
      <c r="F17" s="22"/>
      <c r="G17" s="22">
        <v>0.71510674291135801</v>
      </c>
      <c r="H17" s="22">
        <v>0.73224572643585095</v>
      </c>
      <c r="I17" s="22">
        <v>0.67315111486396795</v>
      </c>
      <c r="J17" s="22">
        <v>0.70179019220504102</v>
      </c>
      <c r="K17" s="22">
        <v>0.68084558517923099</v>
      </c>
      <c r="L17" s="22">
        <v>0.75969776102536002</v>
      </c>
      <c r="M17" s="22">
        <v>0.69640681820552497</v>
      </c>
      <c r="N17" s="22">
        <v>0.65937067509309</v>
      </c>
      <c r="O17" s="22">
        <v>0.74227479361931903</v>
      </c>
      <c r="P17" s="22">
        <v>0.76868690690828401</v>
      </c>
      <c r="Q17" s="22">
        <v>0.79955681280859703</v>
      </c>
      <c r="R17" s="22">
        <v>0.72580002039942804</v>
      </c>
      <c r="S17" s="22"/>
      <c r="T17" s="22">
        <v>0.78417215743200797</v>
      </c>
      <c r="U17" s="22">
        <v>0.74330344555038497</v>
      </c>
      <c r="V17" s="22">
        <v>0.70207736565010403</v>
      </c>
      <c r="W17" s="22">
        <v>0.65778941226957299</v>
      </c>
      <c r="X17" s="22"/>
      <c r="Y17" s="22">
        <v>0.57440241442269602</v>
      </c>
      <c r="Z17" s="22">
        <v>0.717409686176532</v>
      </c>
      <c r="AA17" s="22">
        <v>0.71567660232361296</v>
      </c>
      <c r="AB17" s="22">
        <v>0.75377050086035302</v>
      </c>
      <c r="AC17" s="22">
        <v>0.75527053782725195</v>
      </c>
      <c r="AD17" s="22">
        <v>0.78577517841498601</v>
      </c>
      <c r="AE17" s="22"/>
      <c r="AF17" s="22">
        <v>0.78303842020774195</v>
      </c>
      <c r="AG17" s="22">
        <v>0.64010429653601697</v>
      </c>
      <c r="AH17" s="22">
        <v>0.71084217372481495</v>
      </c>
      <c r="AI17" s="22"/>
      <c r="AJ17" s="22">
        <v>0.72991398718879696</v>
      </c>
      <c r="AK17" s="22">
        <v>0.64548557133500395</v>
      </c>
      <c r="AL17" s="22">
        <v>0.75147422488146298</v>
      </c>
      <c r="AM17" s="22"/>
      <c r="AN17" s="22">
        <v>0.77040965303006004</v>
      </c>
      <c r="AO17" s="22">
        <v>0.68086276121033396</v>
      </c>
      <c r="AP17" s="22">
        <v>0.78103949701498099</v>
      </c>
      <c r="AQ17" s="22">
        <v>0.63437524164057102</v>
      </c>
      <c r="AR17" s="22"/>
      <c r="AS17" s="22">
        <v>0.84339948009044696</v>
      </c>
      <c r="AT17" s="22">
        <v>0.70378376750925897</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348</v>
      </c>
      <c r="C9" s="17">
        <v>0.29128143204943202</v>
      </c>
      <c r="D9" s="17">
        <v>0.29923501795208801</v>
      </c>
      <c r="E9" s="17">
        <v>0.28262789678863898</v>
      </c>
      <c r="F9" s="17"/>
      <c r="G9" s="17">
        <v>0.33873715315618003</v>
      </c>
      <c r="H9" s="17">
        <v>0.23642607984623801</v>
      </c>
      <c r="I9" s="17">
        <v>0.28478737562832501</v>
      </c>
      <c r="J9" s="17">
        <v>0.28822507246935097</v>
      </c>
      <c r="K9" s="17">
        <v>0.259883665511144</v>
      </c>
      <c r="L9" s="17">
        <v>0.28943477277558999</v>
      </c>
      <c r="M9" s="17">
        <v>0.26685660118271698</v>
      </c>
      <c r="N9" s="17">
        <v>0.27365722523276398</v>
      </c>
      <c r="O9" s="17">
        <v>0.32700390985160799</v>
      </c>
      <c r="P9" s="17">
        <v>0.28287239229267602</v>
      </c>
      <c r="Q9" s="17">
        <v>0.372124129801224</v>
      </c>
      <c r="R9" s="17">
        <v>0.260466182317595</v>
      </c>
      <c r="S9" s="17"/>
      <c r="T9" s="17">
        <v>0.285840469786243</v>
      </c>
      <c r="U9" s="17">
        <v>0.28133874084682903</v>
      </c>
      <c r="V9" s="17">
        <v>0.32049509956465999</v>
      </c>
      <c r="W9" s="17">
        <v>0.28337895145660003</v>
      </c>
      <c r="X9" s="17"/>
      <c r="Y9" s="17">
        <v>0.27016655338798701</v>
      </c>
      <c r="Z9" s="17">
        <v>0.31550180872197398</v>
      </c>
      <c r="AA9" s="17">
        <v>0.33857346324981502</v>
      </c>
      <c r="AB9" s="17">
        <v>0.34373790360858603</v>
      </c>
      <c r="AC9" s="17">
        <v>0.30612911695730899</v>
      </c>
      <c r="AD9" s="17">
        <v>0.19445317825125399</v>
      </c>
      <c r="AE9" s="17"/>
      <c r="AF9" s="17">
        <v>0.2146868754621</v>
      </c>
      <c r="AG9" s="17">
        <v>0.16602297456874299</v>
      </c>
      <c r="AH9" s="17">
        <v>0.32127710841214402</v>
      </c>
      <c r="AI9" s="17"/>
      <c r="AJ9" s="17">
        <v>0.34653007531146901</v>
      </c>
      <c r="AK9" s="17">
        <v>0.28423032407400001</v>
      </c>
      <c r="AL9" s="17">
        <v>0.22627656068652199</v>
      </c>
      <c r="AM9" s="17"/>
      <c r="AN9" s="17">
        <v>0.32883508076565199</v>
      </c>
      <c r="AO9" s="17">
        <v>0.223019084853365</v>
      </c>
      <c r="AP9" s="17">
        <v>0.32458515870245502</v>
      </c>
      <c r="AQ9" s="17">
        <v>0.23172512415661001</v>
      </c>
      <c r="AR9" s="17"/>
      <c r="AS9" s="17">
        <v>0.32744909550852203</v>
      </c>
      <c r="AT9" s="17">
        <v>0.27925759233373598</v>
      </c>
    </row>
    <row r="10" spans="2:46" x14ac:dyDescent="0.5">
      <c r="B10" s="18" t="s">
        <v>349</v>
      </c>
      <c r="C10" s="17">
        <v>0.407653218763464</v>
      </c>
      <c r="D10" s="17">
        <v>0.40496415383211798</v>
      </c>
      <c r="E10" s="17">
        <v>0.41131079764253597</v>
      </c>
      <c r="F10" s="17"/>
      <c r="G10" s="17">
        <v>0.37269486250115602</v>
      </c>
      <c r="H10" s="17">
        <v>0.43581202173696398</v>
      </c>
      <c r="I10" s="17">
        <v>0.42512960411784401</v>
      </c>
      <c r="J10" s="17">
        <v>0.42407856204576999</v>
      </c>
      <c r="K10" s="17">
        <v>0.43155706757189299</v>
      </c>
      <c r="L10" s="17">
        <v>0.42396350345005501</v>
      </c>
      <c r="M10" s="17">
        <v>0.390683419827067</v>
      </c>
      <c r="N10" s="17">
        <v>0.342904570688849</v>
      </c>
      <c r="O10" s="17">
        <v>0.39666619130506298</v>
      </c>
      <c r="P10" s="17">
        <v>0.40429495016780198</v>
      </c>
      <c r="Q10" s="17">
        <v>0.39454686116076199</v>
      </c>
      <c r="R10" s="17">
        <v>0.45263722696399999</v>
      </c>
      <c r="S10" s="17"/>
      <c r="T10" s="17">
        <v>0.43749510639741901</v>
      </c>
      <c r="U10" s="17">
        <v>0.41147958811646101</v>
      </c>
      <c r="V10" s="17">
        <v>0.391124869782213</v>
      </c>
      <c r="W10" s="17">
        <v>0.38696270032271002</v>
      </c>
      <c r="X10" s="17"/>
      <c r="Y10" s="17">
        <v>0.371230267032087</v>
      </c>
      <c r="Z10" s="17">
        <v>0.38180722330209499</v>
      </c>
      <c r="AA10" s="17">
        <v>0.38959972425462802</v>
      </c>
      <c r="AB10" s="17">
        <v>0.40984762170758599</v>
      </c>
      <c r="AC10" s="17">
        <v>0.38413639770771602</v>
      </c>
      <c r="AD10" s="17">
        <v>0.48167460129391698</v>
      </c>
      <c r="AE10" s="17"/>
      <c r="AF10" s="17">
        <v>0.45880825891753202</v>
      </c>
      <c r="AG10" s="17">
        <v>0.45851910687056802</v>
      </c>
      <c r="AH10" s="17">
        <v>0.38967072918614398</v>
      </c>
      <c r="AI10" s="17"/>
      <c r="AJ10" s="17">
        <v>0.39883589841979999</v>
      </c>
      <c r="AK10" s="17">
        <v>0.37404321228065901</v>
      </c>
      <c r="AL10" s="17">
        <v>0.43459448001435302</v>
      </c>
      <c r="AM10" s="17"/>
      <c r="AN10" s="17">
        <v>0.41138041586211599</v>
      </c>
      <c r="AO10" s="17">
        <v>0.44066947929271599</v>
      </c>
      <c r="AP10" s="17">
        <v>0.44557149056961298</v>
      </c>
      <c r="AQ10" s="17">
        <v>0.38234993784448301</v>
      </c>
      <c r="AR10" s="17"/>
      <c r="AS10" s="17">
        <v>0.46985985471326203</v>
      </c>
      <c r="AT10" s="17">
        <v>0.37594157652182802</v>
      </c>
    </row>
    <row r="11" spans="2:46" x14ac:dyDescent="0.5">
      <c r="B11" s="18" t="s">
        <v>350</v>
      </c>
      <c r="C11" s="17">
        <v>0.19995691284279399</v>
      </c>
      <c r="D11" s="17">
        <v>0.19914725961196</v>
      </c>
      <c r="E11" s="17">
        <v>0.20064906624787701</v>
      </c>
      <c r="F11" s="17"/>
      <c r="G11" s="17">
        <v>0.177335906663461</v>
      </c>
      <c r="H11" s="17">
        <v>0.22503153497454401</v>
      </c>
      <c r="I11" s="17">
        <v>0.17447093664018301</v>
      </c>
      <c r="J11" s="17">
        <v>0.21840397663839001</v>
      </c>
      <c r="K11" s="17">
        <v>0.241368698237625</v>
      </c>
      <c r="L11" s="17">
        <v>0.200087789384539</v>
      </c>
      <c r="M11" s="17">
        <v>0.20888876182129901</v>
      </c>
      <c r="N11" s="17">
        <v>0.20565675621957699</v>
      </c>
      <c r="O11" s="17">
        <v>0.17269507731413999</v>
      </c>
      <c r="P11" s="17">
        <v>0.21952701518627599</v>
      </c>
      <c r="Q11" s="17">
        <v>0.17849684078331901</v>
      </c>
      <c r="R11" s="17">
        <v>0.158083767231707</v>
      </c>
      <c r="S11" s="17"/>
      <c r="T11" s="17">
        <v>0.20356743660776999</v>
      </c>
      <c r="U11" s="17">
        <v>0.198620985865616</v>
      </c>
      <c r="V11" s="17">
        <v>0.19349374379739001</v>
      </c>
      <c r="W11" s="17">
        <v>0.20509488333332701</v>
      </c>
      <c r="X11" s="17"/>
      <c r="Y11" s="17">
        <v>0.222147829951852</v>
      </c>
      <c r="Z11" s="17">
        <v>0.21067058113766499</v>
      </c>
      <c r="AA11" s="17">
        <v>0.157584212868213</v>
      </c>
      <c r="AB11" s="17">
        <v>0.15271580760668099</v>
      </c>
      <c r="AC11" s="17">
        <v>0.207181821716799</v>
      </c>
      <c r="AD11" s="17">
        <v>0.244488751631463</v>
      </c>
      <c r="AE11" s="17"/>
      <c r="AF11" s="17">
        <v>0.23781310362552099</v>
      </c>
      <c r="AG11" s="17">
        <v>0.26098858448323198</v>
      </c>
      <c r="AH11" s="17">
        <v>0.18518660985118099</v>
      </c>
      <c r="AI11" s="17"/>
      <c r="AJ11" s="17">
        <v>0.171322480971667</v>
      </c>
      <c r="AK11" s="17">
        <v>0.216024899809757</v>
      </c>
      <c r="AL11" s="17">
        <v>0.2277272396768</v>
      </c>
      <c r="AM11" s="17"/>
      <c r="AN11" s="17">
        <v>0.17319096434026299</v>
      </c>
      <c r="AO11" s="17">
        <v>0.23077647493408601</v>
      </c>
      <c r="AP11" s="17">
        <v>0.164923965204297</v>
      </c>
      <c r="AQ11" s="17">
        <v>0.25985135458611802</v>
      </c>
      <c r="AR11" s="17"/>
      <c r="AS11" s="17">
        <v>0.136816593926985</v>
      </c>
      <c r="AT11" s="17">
        <v>0.22642078302218499</v>
      </c>
    </row>
    <row r="12" spans="2:46" x14ac:dyDescent="0.5">
      <c r="B12" s="18" t="s">
        <v>351</v>
      </c>
      <c r="C12" s="17">
        <v>2.8833589594531198E-2</v>
      </c>
      <c r="D12" s="17">
        <v>3.2677191495870103E-2</v>
      </c>
      <c r="E12" s="17">
        <v>2.5258549538513302E-2</v>
      </c>
      <c r="F12" s="17"/>
      <c r="G12" s="17">
        <v>3.2249198044554901E-2</v>
      </c>
      <c r="H12" s="17">
        <v>2.60573774436774E-2</v>
      </c>
      <c r="I12" s="17">
        <v>2.12072195454646E-2</v>
      </c>
      <c r="J12" s="17">
        <v>2.8813098976674199E-2</v>
      </c>
      <c r="K12" s="17">
        <v>2.3887732744812699E-2</v>
      </c>
      <c r="L12" s="17">
        <v>1.8908275285956198E-2</v>
      </c>
      <c r="M12" s="17">
        <v>3.6039269232938598E-2</v>
      </c>
      <c r="N12" s="17">
        <v>4.0974267505225301E-2</v>
      </c>
      <c r="O12" s="17">
        <v>4.6743538368377503E-2</v>
      </c>
      <c r="P12" s="17">
        <v>1.42093982393877E-2</v>
      </c>
      <c r="Q12" s="17">
        <v>7.62585529820728E-3</v>
      </c>
      <c r="R12" s="17">
        <v>6.4810229950539006E-2</v>
      </c>
      <c r="S12" s="17"/>
      <c r="T12" s="17">
        <v>2.5289959783961199E-2</v>
      </c>
      <c r="U12" s="17">
        <v>2.7955709930706101E-2</v>
      </c>
      <c r="V12" s="17">
        <v>2.60543125261712E-2</v>
      </c>
      <c r="W12" s="17">
        <v>3.39064120034646E-2</v>
      </c>
      <c r="X12" s="17"/>
      <c r="Y12" s="17">
        <v>5.2849158319982603E-2</v>
      </c>
      <c r="Z12" s="17">
        <v>2.5837188426652301E-2</v>
      </c>
      <c r="AA12" s="17">
        <v>1.8977819523707199E-2</v>
      </c>
      <c r="AB12" s="17">
        <v>2.6846833134285601E-2</v>
      </c>
      <c r="AC12" s="17">
        <v>3.4242962287783701E-2</v>
      </c>
      <c r="AD12" s="17">
        <v>2.1337248283517199E-2</v>
      </c>
      <c r="AE12" s="17"/>
      <c r="AF12" s="17">
        <v>2.6985685036001E-2</v>
      </c>
      <c r="AG12" s="17">
        <v>6.4316731080230199E-2</v>
      </c>
      <c r="AH12" s="17">
        <v>2.7149199206303699E-2</v>
      </c>
      <c r="AI12" s="17"/>
      <c r="AJ12" s="17">
        <v>2.66404179366855E-2</v>
      </c>
      <c r="AK12" s="17">
        <v>3.3758871836350901E-2</v>
      </c>
      <c r="AL12" s="17">
        <v>2.9198448065130798E-2</v>
      </c>
      <c r="AM12" s="17"/>
      <c r="AN12" s="17">
        <v>2.8496916245354401E-2</v>
      </c>
      <c r="AO12" s="17">
        <v>3.9032629388600699E-2</v>
      </c>
      <c r="AP12" s="17">
        <v>1.85833703984087E-2</v>
      </c>
      <c r="AQ12" s="17">
        <v>3.3780001362676802E-2</v>
      </c>
      <c r="AR12" s="17"/>
      <c r="AS12" s="17">
        <v>3.9145372835977001E-2</v>
      </c>
      <c r="AT12" s="17">
        <v>2.5403930440710602E-2</v>
      </c>
    </row>
    <row r="13" spans="2:46" x14ac:dyDescent="0.5">
      <c r="B13" s="18" t="s">
        <v>352</v>
      </c>
      <c r="C13" s="17">
        <v>1.0071905568161999E-2</v>
      </c>
      <c r="D13" s="17">
        <v>1.3792184598460299E-2</v>
      </c>
      <c r="E13" s="17">
        <v>6.5061220066706003E-3</v>
      </c>
      <c r="F13" s="17"/>
      <c r="G13" s="17">
        <v>1.12668964750569E-2</v>
      </c>
      <c r="H13" s="17">
        <v>2.6923686179765101E-2</v>
      </c>
      <c r="I13" s="17">
        <v>1.23577646468691E-2</v>
      </c>
      <c r="J13" s="17">
        <v>7.3338952786177001E-3</v>
      </c>
      <c r="K13" s="17">
        <v>0</v>
      </c>
      <c r="L13" s="17">
        <v>1.1898597679684399E-2</v>
      </c>
      <c r="M13" s="17">
        <v>0</v>
      </c>
      <c r="N13" s="17">
        <v>2.3901676497716799E-2</v>
      </c>
      <c r="O13" s="17">
        <v>6.0275724072744001E-3</v>
      </c>
      <c r="P13" s="17">
        <v>3.77236235649834E-3</v>
      </c>
      <c r="Q13" s="17">
        <v>0</v>
      </c>
      <c r="R13" s="17">
        <v>1.04755479496606E-2</v>
      </c>
      <c r="S13" s="17"/>
      <c r="T13" s="17">
        <v>1.0962280386189601E-2</v>
      </c>
      <c r="U13" s="17">
        <v>7.6145075159478803E-3</v>
      </c>
      <c r="V13" s="17">
        <v>1.2259609972404901E-2</v>
      </c>
      <c r="W13" s="17">
        <v>9.9699389643660308E-3</v>
      </c>
      <c r="X13" s="17"/>
      <c r="Y13" s="17">
        <v>1.8416715597197299E-2</v>
      </c>
      <c r="Z13" s="17">
        <v>1.9490529393108001E-2</v>
      </c>
      <c r="AA13" s="17">
        <v>9.4055854861288899E-3</v>
      </c>
      <c r="AB13" s="17">
        <v>5.7040526280368502E-3</v>
      </c>
      <c r="AC13" s="17">
        <v>1.14451646416331E-2</v>
      </c>
      <c r="AD13" s="17">
        <v>0</v>
      </c>
      <c r="AE13" s="17"/>
      <c r="AF13" s="17">
        <v>3.0531724639309998E-3</v>
      </c>
      <c r="AG13" s="17">
        <v>1.45169100082083E-2</v>
      </c>
      <c r="AH13" s="17">
        <v>1.18247486805128E-2</v>
      </c>
      <c r="AI13" s="17"/>
      <c r="AJ13" s="17">
        <v>1.3166726156737999E-2</v>
      </c>
      <c r="AK13" s="17">
        <v>1.2897228018315301E-2</v>
      </c>
      <c r="AL13" s="17">
        <v>4.8946654361905597E-3</v>
      </c>
      <c r="AM13" s="17"/>
      <c r="AN13" s="17">
        <v>5.8643737969032404E-3</v>
      </c>
      <c r="AO13" s="17">
        <v>1.9946675020979798E-2</v>
      </c>
      <c r="AP13" s="17">
        <v>1.0708965305195601E-2</v>
      </c>
      <c r="AQ13" s="17">
        <v>1.2314695991077399E-2</v>
      </c>
      <c r="AR13" s="17"/>
      <c r="AS13" s="17">
        <v>0</v>
      </c>
      <c r="AT13" s="17">
        <v>1.96485147113242E-2</v>
      </c>
    </row>
    <row r="14" spans="2:46" x14ac:dyDescent="0.5">
      <c r="B14" s="18" t="s">
        <v>73</v>
      </c>
      <c r="C14" s="17">
        <v>6.2202941181617802E-2</v>
      </c>
      <c r="D14" s="17">
        <v>5.0184192509504302E-2</v>
      </c>
      <c r="E14" s="17">
        <v>7.3647567775764505E-2</v>
      </c>
      <c r="F14" s="17"/>
      <c r="G14" s="17">
        <v>6.7715983159590099E-2</v>
      </c>
      <c r="H14" s="17">
        <v>4.97492998188113E-2</v>
      </c>
      <c r="I14" s="17">
        <v>8.2047099421314398E-2</v>
      </c>
      <c r="J14" s="17">
        <v>3.3145394591196899E-2</v>
      </c>
      <c r="K14" s="17">
        <v>4.3302835934525302E-2</v>
      </c>
      <c r="L14" s="17">
        <v>5.5707061424176398E-2</v>
      </c>
      <c r="M14" s="17">
        <v>9.7531947935978996E-2</v>
      </c>
      <c r="N14" s="17">
        <v>0.11290550385586701</v>
      </c>
      <c r="O14" s="17">
        <v>5.08637107535371E-2</v>
      </c>
      <c r="P14" s="17">
        <v>7.53238817573601E-2</v>
      </c>
      <c r="Q14" s="17">
        <v>4.7206312956488597E-2</v>
      </c>
      <c r="R14" s="17">
        <v>5.3527045586498699E-2</v>
      </c>
      <c r="S14" s="17"/>
      <c r="T14" s="17">
        <v>3.6844747038417197E-2</v>
      </c>
      <c r="U14" s="17">
        <v>7.2990467724439595E-2</v>
      </c>
      <c r="V14" s="17">
        <v>5.6572364357160697E-2</v>
      </c>
      <c r="W14" s="17">
        <v>8.0687113919532802E-2</v>
      </c>
      <c r="X14" s="17"/>
      <c r="Y14" s="17">
        <v>6.5189475710893799E-2</v>
      </c>
      <c r="Z14" s="17">
        <v>4.6692669018504697E-2</v>
      </c>
      <c r="AA14" s="17">
        <v>8.58591946175076E-2</v>
      </c>
      <c r="AB14" s="17">
        <v>6.1147781314824297E-2</v>
      </c>
      <c r="AC14" s="17">
        <v>5.68645366887593E-2</v>
      </c>
      <c r="AD14" s="17">
        <v>5.8046220539848301E-2</v>
      </c>
      <c r="AE14" s="17"/>
      <c r="AF14" s="17">
        <v>5.86529044949144E-2</v>
      </c>
      <c r="AG14" s="17">
        <v>3.5635692989018898E-2</v>
      </c>
      <c r="AH14" s="17">
        <v>6.4891604663713798E-2</v>
      </c>
      <c r="AI14" s="17"/>
      <c r="AJ14" s="17">
        <v>4.3504401203640401E-2</v>
      </c>
      <c r="AK14" s="17">
        <v>7.9045463980917594E-2</v>
      </c>
      <c r="AL14" s="17">
        <v>7.7308606121003196E-2</v>
      </c>
      <c r="AM14" s="17"/>
      <c r="AN14" s="17">
        <v>5.2232248989711599E-2</v>
      </c>
      <c r="AO14" s="17">
        <v>4.6555656510252598E-2</v>
      </c>
      <c r="AP14" s="17">
        <v>3.5627049820030697E-2</v>
      </c>
      <c r="AQ14" s="17">
        <v>7.9978886059034804E-2</v>
      </c>
      <c r="AR14" s="17"/>
      <c r="AS14" s="17">
        <v>2.6729083015253299E-2</v>
      </c>
      <c r="AT14" s="17">
        <v>7.3327602970215594E-2</v>
      </c>
    </row>
    <row r="15" spans="2:46" x14ac:dyDescent="0.5">
      <c r="B15" s="18" t="s">
        <v>353</v>
      </c>
      <c r="C15" s="21">
        <v>0.69893465081289596</v>
      </c>
      <c r="D15" s="21">
        <v>0.70419917178420599</v>
      </c>
      <c r="E15" s="21">
        <v>0.69393869443117395</v>
      </c>
      <c r="F15" s="21"/>
      <c r="G15" s="21">
        <v>0.71143201565733705</v>
      </c>
      <c r="H15" s="21">
        <v>0.67223810158320196</v>
      </c>
      <c r="I15" s="21">
        <v>0.70991697974616896</v>
      </c>
      <c r="J15" s="21">
        <v>0.71230363451512102</v>
      </c>
      <c r="K15" s="21">
        <v>0.691440733083037</v>
      </c>
      <c r="L15" s="21">
        <v>0.713398276225644</v>
      </c>
      <c r="M15" s="21">
        <v>0.65754002100978404</v>
      </c>
      <c r="N15" s="21">
        <v>0.61656179592161298</v>
      </c>
      <c r="O15" s="21">
        <v>0.72367010115667096</v>
      </c>
      <c r="P15" s="21">
        <v>0.68716734246047795</v>
      </c>
      <c r="Q15" s="21">
        <v>0.76667099096198599</v>
      </c>
      <c r="R15" s="21">
        <v>0.71310340928159499</v>
      </c>
      <c r="S15" s="21"/>
      <c r="T15" s="21">
        <v>0.72333557618366195</v>
      </c>
      <c r="U15" s="21">
        <v>0.69281832896329099</v>
      </c>
      <c r="V15" s="21">
        <v>0.71161996934687299</v>
      </c>
      <c r="W15" s="21">
        <v>0.67034165177931004</v>
      </c>
      <c r="X15" s="21"/>
      <c r="Y15" s="21">
        <v>0.64139682042007495</v>
      </c>
      <c r="Z15" s="21">
        <v>0.69730903202407002</v>
      </c>
      <c r="AA15" s="21">
        <v>0.72817318750444304</v>
      </c>
      <c r="AB15" s="21">
        <v>0.75358552531617296</v>
      </c>
      <c r="AC15" s="21">
        <v>0.69026551466502495</v>
      </c>
      <c r="AD15" s="21">
        <v>0.676127779545171</v>
      </c>
      <c r="AE15" s="21"/>
      <c r="AF15" s="21">
        <v>0.67349513437963204</v>
      </c>
      <c r="AG15" s="21">
        <v>0.624542081439311</v>
      </c>
      <c r="AH15" s="21">
        <v>0.71094783759828795</v>
      </c>
      <c r="AI15" s="21"/>
      <c r="AJ15" s="21">
        <v>0.745365973731269</v>
      </c>
      <c r="AK15" s="21">
        <v>0.65827353635465902</v>
      </c>
      <c r="AL15" s="21">
        <v>0.66087104070087599</v>
      </c>
      <c r="AM15" s="21"/>
      <c r="AN15" s="21">
        <v>0.74021549662776798</v>
      </c>
      <c r="AO15" s="21">
        <v>0.66368856414608102</v>
      </c>
      <c r="AP15" s="21">
        <v>0.77015664927206795</v>
      </c>
      <c r="AQ15" s="21">
        <v>0.61407506200109296</v>
      </c>
      <c r="AR15" s="21"/>
      <c r="AS15" s="21">
        <v>0.79730895022178405</v>
      </c>
      <c r="AT15" s="21">
        <v>0.65519916885556395</v>
      </c>
    </row>
    <row r="16" spans="2:46" x14ac:dyDescent="0.5">
      <c r="B16" s="18" t="s">
        <v>354</v>
      </c>
      <c r="C16" s="21">
        <v>3.8905495162693197E-2</v>
      </c>
      <c r="D16" s="21">
        <v>4.6469376094330397E-2</v>
      </c>
      <c r="E16" s="21">
        <v>3.1764671545183899E-2</v>
      </c>
      <c r="F16" s="21"/>
      <c r="G16" s="21">
        <v>4.3516094519611803E-2</v>
      </c>
      <c r="H16" s="21">
        <v>5.2981063623442598E-2</v>
      </c>
      <c r="I16" s="21">
        <v>3.3564984192333697E-2</v>
      </c>
      <c r="J16" s="21">
        <v>3.61469942552919E-2</v>
      </c>
      <c r="K16" s="21">
        <v>2.3887732744812699E-2</v>
      </c>
      <c r="L16" s="21">
        <v>3.0806872965640601E-2</v>
      </c>
      <c r="M16" s="21">
        <v>3.6039269232938598E-2</v>
      </c>
      <c r="N16" s="21">
        <v>6.4875944002942096E-2</v>
      </c>
      <c r="O16" s="21">
        <v>5.27711107756519E-2</v>
      </c>
      <c r="P16" s="21">
        <v>1.79817605958861E-2</v>
      </c>
      <c r="Q16" s="21">
        <v>7.62585529820728E-3</v>
      </c>
      <c r="R16" s="21">
        <v>7.5285777900199594E-2</v>
      </c>
      <c r="S16" s="21"/>
      <c r="T16" s="21">
        <v>3.6252240170150801E-2</v>
      </c>
      <c r="U16" s="21">
        <v>3.5570217446654E-2</v>
      </c>
      <c r="V16" s="21">
        <v>3.8313922498576201E-2</v>
      </c>
      <c r="W16" s="21">
        <v>4.3876350967830602E-2</v>
      </c>
      <c r="X16" s="21"/>
      <c r="Y16" s="21">
        <v>7.1265873917179895E-2</v>
      </c>
      <c r="Z16" s="21">
        <v>4.5327717819760298E-2</v>
      </c>
      <c r="AA16" s="21">
        <v>2.8383405009836101E-2</v>
      </c>
      <c r="AB16" s="21">
        <v>3.2550885762322498E-2</v>
      </c>
      <c r="AC16" s="21">
        <v>4.5688126929416803E-2</v>
      </c>
      <c r="AD16" s="21">
        <v>2.1337248283517199E-2</v>
      </c>
      <c r="AE16" s="21"/>
      <c r="AF16" s="21">
        <v>3.0038857499932001E-2</v>
      </c>
      <c r="AG16" s="21">
        <v>7.8833641088438502E-2</v>
      </c>
      <c r="AH16" s="21">
        <v>3.8973947886816497E-2</v>
      </c>
      <c r="AI16" s="21"/>
      <c r="AJ16" s="21">
        <v>3.9807144093423501E-2</v>
      </c>
      <c r="AK16" s="21">
        <v>4.6656099854666302E-2</v>
      </c>
      <c r="AL16" s="21">
        <v>3.4093113501321402E-2</v>
      </c>
      <c r="AM16" s="21"/>
      <c r="AN16" s="21">
        <v>3.4361290042257603E-2</v>
      </c>
      <c r="AO16" s="21">
        <v>5.8979304409580498E-2</v>
      </c>
      <c r="AP16" s="21">
        <v>2.9292335703604299E-2</v>
      </c>
      <c r="AQ16" s="21">
        <v>4.6094697353754203E-2</v>
      </c>
      <c r="AR16" s="21"/>
      <c r="AS16" s="21">
        <v>3.9145372835977001E-2</v>
      </c>
      <c r="AT16" s="21">
        <v>4.5052445152034902E-2</v>
      </c>
    </row>
    <row r="17" spans="2:46" x14ac:dyDescent="0.5">
      <c r="B17" s="18" t="s">
        <v>95</v>
      </c>
      <c r="C17" s="22">
        <v>0.66002915565020204</v>
      </c>
      <c r="D17" s="22">
        <v>0.657729795689876</v>
      </c>
      <c r="E17" s="22">
        <v>0.66217402288599003</v>
      </c>
      <c r="F17" s="22"/>
      <c r="G17" s="22">
        <v>0.66791592113772502</v>
      </c>
      <c r="H17" s="22">
        <v>0.61925703795975895</v>
      </c>
      <c r="I17" s="22">
        <v>0.67635199555383496</v>
      </c>
      <c r="J17" s="22">
        <v>0.67615664025982902</v>
      </c>
      <c r="K17" s="22">
        <v>0.66755300033822396</v>
      </c>
      <c r="L17" s="22">
        <v>0.682591403260004</v>
      </c>
      <c r="M17" s="22">
        <v>0.62150075177684505</v>
      </c>
      <c r="N17" s="22">
        <v>0.55168585191867103</v>
      </c>
      <c r="O17" s="22">
        <v>0.67089899038101897</v>
      </c>
      <c r="P17" s="22">
        <v>0.66918558186459198</v>
      </c>
      <c r="Q17" s="22">
        <v>0.75904513566377796</v>
      </c>
      <c r="R17" s="22">
        <v>0.63781763138139502</v>
      </c>
      <c r="S17" s="22"/>
      <c r="T17" s="22">
        <v>0.68708333601351201</v>
      </c>
      <c r="U17" s="22">
        <v>0.65724811151663698</v>
      </c>
      <c r="V17" s="22">
        <v>0.67330604684829698</v>
      </c>
      <c r="W17" s="22">
        <v>0.626465300811479</v>
      </c>
      <c r="X17" s="22"/>
      <c r="Y17" s="22">
        <v>0.57013094650289498</v>
      </c>
      <c r="Z17" s="22">
        <v>0.65198131420430905</v>
      </c>
      <c r="AA17" s="22">
        <v>0.69978978249460699</v>
      </c>
      <c r="AB17" s="22">
        <v>0.72103463955385005</v>
      </c>
      <c r="AC17" s="22">
        <v>0.64457738773560802</v>
      </c>
      <c r="AD17" s="22">
        <v>0.65479053126165399</v>
      </c>
      <c r="AE17" s="22"/>
      <c r="AF17" s="22">
        <v>0.64345627687969997</v>
      </c>
      <c r="AG17" s="22">
        <v>0.54570844035087196</v>
      </c>
      <c r="AH17" s="22">
        <v>0.67197388971147198</v>
      </c>
      <c r="AI17" s="22"/>
      <c r="AJ17" s="22">
        <v>0.705558829637845</v>
      </c>
      <c r="AK17" s="22">
        <v>0.61161743649999301</v>
      </c>
      <c r="AL17" s="22">
        <v>0.62677792719955405</v>
      </c>
      <c r="AM17" s="22"/>
      <c r="AN17" s="22">
        <v>0.70585420658551001</v>
      </c>
      <c r="AO17" s="22">
        <v>0.60470925973650103</v>
      </c>
      <c r="AP17" s="22">
        <v>0.74086431356846405</v>
      </c>
      <c r="AQ17" s="22">
        <v>0.56798036464733903</v>
      </c>
      <c r="AR17" s="22"/>
      <c r="AS17" s="22">
        <v>0.75816357738580697</v>
      </c>
      <c r="AT17" s="22">
        <v>0.61014672370352896</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348</v>
      </c>
      <c r="C9" s="17">
        <v>0.17036548907878199</v>
      </c>
      <c r="D9" s="17">
        <v>0.19395814313155099</v>
      </c>
      <c r="E9" s="17">
        <v>0.14773415701668899</v>
      </c>
      <c r="F9" s="17"/>
      <c r="G9" s="17">
        <v>0.23165072787149699</v>
      </c>
      <c r="H9" s="17">
        <v>0.14362222214713199</v>
      </c>
      <c r="I9" s="17">
        <v>0.149276632870493</v>
      </c>
      <c r="J9" s="17">
        <v>0.141589913942964</v>
      </c>
      <c r="K9" s="17">
        <v>0.17669287307817</v>
      </c>
      <c r="L9" s="17">
        <v>0.16052295450337301</v>
      </c>
      <c r="M9" s="17">
        <v>0.18613602626496201</v>
      </c>
      <c r="N9" s="17">
        <v>0.16912792159621101</v>
      </c>
      <c r="O9" s="17">
        <v>0.16730548888066701</v>
      </c>
      <c r="P9" s="17">
        <v>0.151969128646706</v>
      </c>
      <c r="Q9" s="17">
        <v>0.19888227348902299</v>
      </c>
      <c r="R9" s="17">
        <v>0.13568754154141</v>
      </c>
      <c r="S9" s="17"/>
      <c r="T9" s="17">
        <v>0.192978443932183</v>
      </c>
      <c r="U9" s="17">
        <v>0.168014357276909</v>
      </c>
      <c r="V9" s="17">
        <v>0.1807259502604</v>
      </c>
      <c r="W9" s="17">
        <v>0.140678796286899</v>
      </c>
      <c r="X9" s="17"/>
      <c r="Y9" s="17">
        <v>0.158717274666615</v>
      </c>
      <c r="Z9" s="17">
        <v>0.19060040562717001</v>
      </c>
      <c r="AA9" s="17">
        <v>0.19312019863111199</v>
      </c>
      <c r="AB9" s="17">
        <v>0.16099902529355201</v>
      </c>
      <c r="AC9" s="17">
        <v>0.18890495649146599</v>
      </c>
      <c r="AD9" s="17">
        <v>0.13820338533700899</v>
      </c>
      <c r="AE9" s="17"/>
      <c r="AF9" s="17">
        <v>0.15991543759311999</v>
      </c>
      <c r="AG9" s="17">
        <v>0.118066971385169</v>
      </c>
      <c r="AH9" s="17">
        <v>0.176659830929912</v>
      </c>
      <c r="AI9" s="17"/>
      <c r="AJ9" s="17">
        <v>0.196759250740451</v>
      </c>
      <c r="AK9" s="17">
        <v>0.152047297276174</v>
      </c>
      <c r="AL9" s="17">
        <v>0.146441126413033</v>
      </c>
      <c r="AM9" s="17"/>
      <c r="AN9" s="17">
        <v>0.179009520861554</v>
      </c>
      <c r="AO9" s="17">
        <v>0.158475836170651</v>
      </c>
      <c r="AP9" s="17">
        <v>0.239449021728391</v>
      </c>
      <c r="AQ9" s="17">
        <v>0.123500514330075</v>
      </c>
      <c r="AR9" s="17"/>
      <c r="AS9" s="17">
        <v>0.210332801989256</v>
      </c>
      <c r="AT9" s="17">
        <v>0.13424641584343899</v>
      </c>
    </row>
    <row r="10" spans="2:46" x14ac:dyDescent="0.5">
      <c r="B10" s="18" t="s">
        <v>349</v>
      </c>
      <c r="C10" s="17">
        <v>0.39961169365712101</v>
      </c>
      <c r="D10" s="17">
        <v>0.38720253308602098</v>
      </c>
      <c r="E10" s="17">
        <v>0.41331827292634099</v>
      </c>
      <c r="F10" s="17"/>
      <c r="G10" s="17">
        <v>0.34839750514160001</v>
      </c>
      <c r="H10" s="17">
        <v>0.443758462496679</v>
      </c>
      <c r="I10" s="17">
        <v>0.40319542543202502</v>
      </c>
      <c r="J10" s="17">
        <v>0.42916803421962901</v>
      </c>
      <c r="K10" s="17">
        <v>0.39395009614306098</v>
      </c>
      <c r="L10" s="17">
        <v>0.40112591218938198</v>
      </c>
      <c r="M10" s="17">
        <v>0.40821079094051099</v>
      </c>
      <c r="N10" s="17">
        <v>0.39069024608981501</v>
      </c>
      <c r="O10" s="17">
        <v>0.40761598264231202</v>
      </c>
      <c r="P10" s="17">
        <v>0.38024817814478601</v>
      </c>
      <c r="Q10" s="17">
        <v>0.38482717758555002</v>
      </c>
      <c r="R10" s="17">
        <v>0.40013154261929001</v>
      </c>
      <c r="S10" s="17"/>
      <c r="T10" s="17">
        <v>0.42721057144643698</v>
      </c>
      <c r="U10" s="17">
        <v>0.41637433963696202</v>
      </c>
      <c r="V10" s="17">
        <v>0.39981500190063002</v>
      </c>
      <c r="W10" s="17">
        <v>0.35580739728288702</v>
      </c>
      <c r="X10" s="17"/>
      <c r="Y10" s="17">
        <v>0.33107506402197101</v>
      </c>
      <c r="Z10" s="17">
        <v>0.37035656982127602</v>
      </c>
      <c r="AA10" s="17">
        <v>0.36127744356840502</v>
      </c>
      <c r="AB10" s="17">
        <v>0.40404375142705401</v>
      </c>
      <c r="AC10" s="17">
        <v>0.39079511545141599</v>
      </c>
      <c r="AD10" s="17">
        <v>0.50261183284643096</v>
      </c>
      <c r="AE10" s="17"/>
      <c r="AF10" s="17">
        <v>0.48855694129988803</v>
      </c>
      <c r="AG10" s="17">
        <v>0.407082370307292</v>
      </c>
      <c r="AH10" s="17">
        <v>0.373408717023407</v>
      </c>
      <c r="AI10" s="17"/>
      <c r="AJ10" s="17">
        <v>0.38923436433189301</v>
      </c>
      <c r="AK10" s="17">
        <v>0.37218591769596499</v>
      </c>
      <c r="AL10" s="17">
        <v>0.42553384932410399</v>
      </c>
      <c r="AM10" s="17"/>
      <c r="AN10" s="17">
        <v>0.41816048662309102</v>
      </c>
      <c r="AO10" s="17">
        <v>0.42631617095607899</v>
      </c>
      <c r="AP10" s="17">
        <v>0.46317270033518898</v>
      </c>
      <c r="AQ10" s="17">
        <v>0.33007893691803403</v>
      </c>
      <c r="AR10" s="17"/>
      <c r="AS10" s="17">
        <v>0.47590466526283898</v>
      </c>
      <c r="AT10" s="17">
        <v>0.44121950915793101</v>
      </c>
    </row>
    <row r="11" spans="2:46" x14ac:dyDescent="0.5">
      <c r="B11" s="18" t="s">
        <v>350</v>
      </c>
      <c r="C11" s="17">
        <v>0.269815877667405</v>
      </c>
      <c r="D11" s="17">
        <v>0.268620827589372</v>
      </c>
      <c r="E11" s="17">
        <v>0.26869509224494897</v>
      </c>
      <c r="F11" s="17"/>
      <c r="G11" s="17">
        <v>0.25628648270406901</v>
      </c>
      <c r="H11" s="17">
        <v>0.26171551110270802</v>
      </c>
      <c r="I11" s="17">
        <v>0.299147854375725</v>
      </c>
      <c r="J11" s="17">
        <v>0.28326383216692202</v>
      </c>
      <c r="K11" s="17">
        <v>0.27398340270888599</v>
      </c>
      <c r="L11" s="17">
        <v>0.29621950247053402</v>
      </c>
      <c r="M11" s="17">
        <v>0.213950349309145</v>
      </c>
      <c r="N11" s="17">
        <v>0.22244124222669001</v>
      </c>
      <c r="O11" s="17">
        <v>0.25162801787965899</v>
      </c>
      <c r="P11" s="17">
        <v>0.31947180823050397</v>
      </c>
      <c r="Q11" s="17">
        <v>0.29236383380543401</v>
      </c>
      <c r="R11" s="17">
        <v>0.25325134664684901</v>
      </c>
      <c r="S11" s="17"/>
      <c r="T11" s="17">
        <v>0.25512325461593299</v>
      </c>
      <c r="U11" s="17">
        <v>0.25247670600560301</v>
      </c>
      <c r="V11" s="17">
        <v>0.26044110334870302</v>
      </c>
      <c r="W11" s="17">
        <v>0.30896806514874597</v>
      </c>
      <c r="X11" s="17"/>
      <c r="Y11" s="17">
        <v>0.29516393785718298</v>
      </c>
      <c r="Z11" s="17">
        <v>0.270093023047002</v>
      </c>
      <c r="AA11" s="17">
        <v>0.231045076608838</v>
      </c>
      <c r="AB11" s="17">
        <v>0.273640069069435</v>
      </c>
      <c r="AC11" s="17">
        <v>0.27422293569180001</v>
      </c>
      <c r="AD11" s="17">
        <v>0.27827913343684402</v>
      </c>
      <c r="AE11" s="17"/>
      <c r="AF11" s="17">
        <v>0.25848652343558098</v>
      </c>
      <c r="AG11" s="17">
        <v>0.33034170341678298</v>
      </c>
      <c r="AH11" s="17">
        <v>0.26930874992944898</v>
      </c>
      <c r="AI11" s="17"/>
      <c r="AJ11" s="17">
        <v>0.25160860512133698</v>
      </c>
      <c r="AK11" s="17">
        <v>0.27668893555125701</v>
      </c>
      <c r="AL11" s="17">
        <v>0.289068527825524</v>
      </c>
      <c r="AM11" s="17"/>
      <c r="AN11" s="17">
        <v>0.257741570425708</v>
      </c>
      <c r="AO11" s="17">
        <v>0.24935674084045301</v>
      </c>
      <c r="AP11" s="17">
        <v>0.211976985143941</v>
      </c>
      <c r="AQ11" s="17">
        <v>0.33336617741712199</v>
      </c>
      <c r="AR11" s="17"/>
      <c r="AS11" s="17">
        <v>0.22098277420371301</v>
      </c>
      <c r="AT11" s="17">
        <v>0.318731978797124</v>
      </c>
    </row>
    <row r="12" spans="2:46" x14ac:dyDescent="0.5">
      <c r="B12" s="18" t="s">
        <v>351</v>
      </c>
      <c r="C12" s="17">
        <v>7.0806885321433699E-2</v>
      </c>
      <c r="D12" s="17">
        <v>7.2913668813052696E-2</v>
      </c>
      <c r="E12" s="17">
        <v>6.9172481578754094E-2</v>
      </c>
      <c r="F12" s="17"/>
      <c r="G12" s="17">
        <v>7.6597737939443203E-2</v>
      </c>
      <c r="H12" s="17">
        <v>7.7468195662733594E-2</v>
      </c>
      <c r="I12" s="17">
        <v>5.6287968791839997E-2</v>
      </c>
      <c r="J12" s="17">
        <v>7.4155631147536497E-2</v>
      </c>
      <c r="K12" s="17">
        <v>6.2130803869697902E-2</v>
      </c>
      <c r="L12" s="17">
        <v>6.6818996306688194E-2</v>
      </c>
      <c r="M12" s="17">
        <v>7.7813563061062296E-2</v>
      </c>
      <c r="N12" s="17">
        <v>8.1603926279987804E-2</v>
      </c>
      <c r="O12" s="17">
        <v>9.1615604622021105E-2</v>
      </c>
      <c r="P12" s="17">
        <v>5.5439883008587397E-2</v>
      </c>
      <c r="Q12" s="17">
        <v>1.47649563112279E-2</v>
      </c>
      <c r="R12" s="17">
        <v>0.10605173900732701</v>
      </c>
      <c r="S12" s="17"/>
      <c r="T12" s="17">
        <v>6.6672947296906801E-2</v>
      </c>
      <c r="U12" s="17">
        <v>7.5303602262140307E-2</v>
      </c>
      <c r="V12" s="17">
        <v>7.3421169093162306E-2</v>
      </c>
      <c r="W12" s="17">
        <v>6.70748233774522E-2</v>
      </c>
      <c r="X12" s="17"/>
      <c r="Y12" s="17">
        <v>0.101652648700074</v>
      </c>
      <c r="Z12" s="17">
        <v>7.78281829922991E-2</v>
      </c>
      <c r="AA12" s="17">
        <v>9.1350585980912405E-2</v>
      </c>
      <c r="AB12" s="17">
        <v>7.2857962425505199E-2</v>
      </c>
      <c r="AC12" s="17">
        <v>6.6217979404018801E-2</v>
      </c>
      <c r="AD12" s="17">
        <v>2.9243268252034701E-2</v>
      </c>
      <c r="AE12" s="17"/>
      <c r="AF12" s="17">
        <v>3.7604246581258903E-2</v>
      </c>
      <c r="AG12" s="17">
        <v>6.6640455125670794E-2</v>
      </c>
      <c r="AH12" s="17">
        <v>8.0674431478059097E-2</v>
      </c>
      <c r="AI12" s="17"/>
      <c r="AJ12" s="17">
        <v>8.38104438364322E-2</v>
      </c>
      <c r="AK12" s="17">
        <v>8.0823108373268004E-2</v>
      </c>
      <c r="AL12" s="17">
        <v>4.9938318189843803E-2</v>
      </c>
      <c r="AM12" s="17"/>
      <c r="AN12" s="17">
        <v>7.3550051862592697E-2</v>
      </c>
      <c r="AO12" s="17">
        <v>8.5821113020210699E-2</v>
      </c>
      <c r="AP12" s="17">
        <v>4.9106313514171301E-2</v>
      </c>
      <c r="AQ12" s="17">
        <v>7.3598450212015804E-2</v>
      </c>
      <c r="AR12" s="17"/>
      <c r="AS12" s="17">
        <v>4.5879465185639498E-2</v>
      </c>
      <c r="AT12" s="17">
        <v>2.5947307443911199E-2</v>
      </c>
    </row>
    <row r="13" spans="2:46" x14ac:dyDescent="0.5">
      <c r="B13" s="18" t="s">
        <v>352</v>
      </c>
      <c r="C13" s="17">
        <v>2.0517695851567E-2</v>
      </c>
      <c r="D13" s="17">
        <v>2.2747949235822001E-2</v>
      </c>
      <c r="E13" s="17">
        <v>1.8465664301299901E-2</v>
      </c>
      <c r="F13" s="17"/>
      <c r="G13" s="17">
        <v>2.1288814906096298E-2</v>
      </c>
      <c r="H13" s="17">
        <v>3.0203370948555099E-2</v>
      </c>
      <c r="I13" s="17">
        <v>8.5417175072165993E-3</v>
      </c>
      <c r="J13" s="17">
        <v>1.4718755424426E-2</v>
      </c>
      <c r="K13" s="17">
        <v>3.8796530634673101E-2</v>
      </c>
      <c r="L13" s="17">
        <v>1.9119016543406201E-2</v>
      </c>
      <c r="M13" s="17">
        <v>8.0414633682650994E-3</v>
      </c>
      <c r="N13" s="17">
        <v>2.3530211536837702E-2</v>
      </c>
      <c r="O13" s="17">
        <v>2.77000677449547E-2</v>
      </c>
      <c r="P13" s="17">
        <v>1.4894386618901001E-2</v>
      </c>
      <c r="Q13" s="17">
        <v>2.3735961902968901E-2</v>
      </c>
      <c r="R13" s="17">
        <v>0</v>
      </c>
      <c r="S13" s="17"/>
      <c r="T13" s="17">
        <v>1.7132409876033601E-2</v>
      </c>
      <c r="U13" s="17">
        <v>1.7557334583088599E-2</v>
      </c>
      <c r="V13" s="17">
        <v>2.72777832117869E-2</v>
      </c>
      <c r="W13" s="17">
        <v>2.17693239068243E-2</v>
      </c>
      <c r="X13" s="17"/>
      <c r="Y13" s="17">
        <v>4.0246851084134699E-2</v>
      </c>
      <c r="Z13" s="17">
        <v>2.55742902179611E-2</v>
      </c>
      <c r="AA13" s="17">
        <v>2.50256719931835E-2</v>
      </c>
      <c r="AB13" s="17">
        <v>1.54210151443731E-2</v>
      </c>
      <c r="AC13" s="17">
        <v>1.8587960826763301E-2</v>
      </c>
      <c r="AD13" s="17">
        <v>5.03318572107464E-3</v>
      </c>
      <c r="AE13" s="17"/>
      <c r="AF13" s="17">
        <v>4.9210173070997204E-3</v>
      </c>
      <c r="AG13" s="17">
        <v>3.5024842394021899E-2</v>
      </c>
      <c r="AH13" s="17">
        <v>2.4123242121261199E-2</v>
      </c>
      <c r="AI13" s="17"/>
      <c r="AJ13" s="17">
        <v>2.7939603608988301E-2</v>
      </c>
      <c r="AK13" s="17">
        <v>3.6440702328046401E-2</v>
      </c>
      <c r="AL13" s="17">
        <v>3.7389636586682398E-3</v>
      </c>
      <c r="AM13" s="17"/>
      <c r="AN13" s="17">
        <v>1.8780935210923499E-2</v>
      </c>
      <c r="AO13" s="17">
        <v>2.93128106993065E-2</v>
      </c>
      <c r="AP13" s="17">
        <v>6.5768682575776602E-3</v>
      </c>
      <c r="AQ13" s="17">
        <v>3.1528239768850899E-2</v>
      </c>
      <c r="AR13" s="17"/>
      <c r="AS13" s="17">
        <v>2.01712103432987E-2</v>
      </c>
      <c r="AT13" s="17">
        <v>1.33699970797939E-2</v>
      </c>
    </row>
    <row r="14" spans="2:46" x14ac:dyDescent="0.5">
      <c r="B14" s="18" t="s">
        <v>73</v>
      </c>
      <c r="C14" s="17">
        <v>6.8882358423691795E-2</v>
      </c>
      <c r="D14" s="17">
        <v>5.4556878144181899E-2</v>
      </c>
      <c r="E14" s="17">
        <v>8.26143319319666E-2</v>
      </c>
      <c r="F14" s="17"/>
      <c r="G14" s="17">
        <v>6.5778731437294694E-2</v>
      </c>
      <c r="H14" s="17">
        <v>4.3232237642192597E-2</v>
      </c>
      <c r="I14" s="17">
        <v>8.3550401022699797E-2</v>
      </c>
      <c r="J14" s="17">
        <v>5.7103833098521802E-2</v>
      </c>
      <c r="K14" s="17">
        <v>5.4446293565511797E-2</v>
      </c>
      <c r="L14" s="17">
        <v>5.6193617986617601E-2</v>
      </c>
      <c r="M14" s="17">
        <v>0.105847807056055</v>
      </c>
      <c r="N14" s="17">
        <v>0.112606452270458</v>
      </c>
      <c r="O14" s="17">
        <v>5.4134838230385902E-2</v>
      </c>
      <c r="P14" s="17">
        <v>7.7976615350516296E-2</v>
      </c>
      <c r="Q14" s="17">
        <v>8.5425796905795298E-2</v>
      </c>
      <c r="R14" s="17">
        <v>0.104877830185124</v>
      </c>
      <c r="S14" s="17"/>
      <c r="T14" s="17">
        <v>4.0882372832506002E-2</v>
      </c>
      <c r="U14" s="17">
        <v>7.0273660235296506E-2</v>
      </c>
      <c r="V14" s="17">
        <v>5.8318992185318302E-2</v>
      </c>
      <c r="W14" s="17">
        <v>0.10570159399719101</v>
      </c>
      <c r="X14" s="17"/>
      <c r="Y14" s="17">
        <v>7.3144223670022004E-2</v>
      </c>
      <c r="Z14" s="17">
        <v>6.5547528294292695E-2</v>
      </c>
      <c r="AA14" s="17">
        <v>9.8181023217549998E-2</v>
      </c>
      <c r="AB14" s="17">
        <v>7.3038176640080998E-2</v>
      </c>
      <c r="AC14" s="17">
        <v>6.1271052134536201E-2</v>
      </c>
      <c r="AD14" s="17">
        <v>4.66291944066069E-2</v>
      </c>
      <c r="AE14" s="17"/>
      <c r="AF14" s="17">
        <v>5.0515833783052598E-2</v>
      </c>
      <c r="AG14" s="17">
        <v>4.2843657371063402E-2</v>
      </c>
      <c r="AH14" s="17">
        <v>7.58250285179113E-2</v>
      </c>
      <c r="AI14" s="17"/>
      <c r="AJ14" s="17">
        <v>5.0647732360898701E-2</v>
      </c>
      <c r="AK14" s="17">
        <v>8.1814038775289505E-2</v>
      </c>
      <c r="AL14" s="17">
        <v>8.5279214588826896E-2</v>
      </c>
      <c r="AM14" s="17"/>
      <c r="AN14" s="17">
        <v>5.2757435016131102E-2</v>
      </c>
      <c r="AO14" s="17">
        <v>5.0717328313299802E-2</v>
      </c>
      <c r="AP14" s="17">
        <v>2.97181110207295E-2</v>
      </c>
      <c r="AQ14" s="17">
        <v>0.107927681353902</v>
      </c>
      <c r="AR14" s="17"/>
      <c r="AS14" s="17">
        <v>2.6729083015253299E-2</v>
      </c>
      <c r="AT14" s="17">
        <v>6.6484791677801594E-2</v>
      </c>
    </row>
    <row r="15" spans="2:46" x14ac:dyDescent="0.5">
      <c r="B15" s="18" t="s">
        <v>353</v>
      </c>
      <c r="C15" s="21">
        <v>0.56997718273590303</v>
      </c>
      <c r="D15" s="21">
        <v>0.58116067621757095</v>
      </c>
      <c r="E15" s="21">
        <v>0.56105242994303095</v>
      </c>
      <c r="F15" s="21"/>
      <c r="G15" s="21">
        <v>0.58004823301309705</v>
      </c>
      <c r="H15" s="21">
        <v>0.58738068464381099</v>
      </c>
      <c r="I15" s="21">
        <v>0.552472058302518</v>
      </c>
      <c r="J15" s="21">
        <v>0.57075794816259295</v>
      </c>
      <c r="K15" s="21">
        <v>0.57064296922123103</v>
      </c>
      <c r="L15" s="21">
        <v>0.56164886669275405</v>
      </c>
      <c r="M15" s="21">
        <v>0.594346817205473</v>
      </c>
      <c r="N15" s="21">
        <v>0.55981816768602599</v>
      </c>
      <c r="O15" s="21">
        <v>0.57492147152297901</v>
      </c>
      <c r="P15" s="21">
        <v>0.53221730679149104</v>
      </c>
      <c r="Q15" s="21">
        <v>0.58370945107457395</v>
      </c>
      <c r="R15" s="21">
        <v>0.53581908416070001</v>
      </c>
      <c r="S15" s="21"/>
      <c r="T15" s="21">
        <v>0.62018901537862003</v>
      </c>
      <c r="U15" s="21">
        <v>0.58438869691387096</v>
      </c>
      <c r="V15" s="21">
        <v>0.58054095216102997</v>
      </c>
      <c r="W15" s="21">
        <v>0.49648619356978602</v>
      </c>
      <c r="X15" s="21"/>
      <c r="Y15" s="21">
        <v>0.48979233868858602</v>
      </c>
      <c r="Z15" s="21">
        <v>0.56095697544844603</v>
      </c>
      <c r="AA15" s="21">
        <v>0.55439764219951704</v>
      </c>
      <c r="AB15" s="21">
        <v>0.56504277672060599</v>
      </c>
      <c r="AC15" s="21">
        <v>0.57970007194288198</v>
      </c>
      <c r="AD15" s="21">
        <v>0.64081521818344001</v>
      </c>
      <c r="AE15" s="21"/>
      <c r="AF15" s="21">
        <v>0.64847237889300802</v>
      </c>
      <c r="AG15" s="21">
        <v>0.52514934169246097</v>
      </c>
      <c r="AH15" s="21">
        <v>0.55006854795331905</v>
      </c>
      <c r="AI15" s="21"/>
      <c r="AJ15" s="21">
        <v>0.58599361507234404</v>
      </c>
      <c r="AK15" s="21">
        <v>0.52423321497213904</v>
      </c>
      <c r="AL15" s="21">
        <v>0.57197497573713696</v>
      </c>
      <c r="AM15" s="21"/>
      <c r="AN15" s="21">
        <v>0.59717000748464499</v>
      </c>
      <c r="AO15" s="21">
        <v>0.58479200712672996</v>
      </c>
      <c r="AP15" s="21">
        <v>0.70262172206358098</v>
      </c>
      <c r="AQ15" s="21">
        <v>0.45357945124811</v>
      </c>
      <c r="AR15" s="21"/>
      <c r="AS15" s="21">
        <v>0.686237467252096</v>
      </c>
      <c r="AT15" s="21">
        <v>0.57546592500136995</v>
      </c>
    </row>
    <row r="16" spans="2:46" x14ac:dyDescent="0.5">
      <c r="B16" s="18" t="s">
        <v>354</v>
      </c>
      <c r="C16" s="21">
        <v>9.1324581173000699E-2</v>
      </c>
      <c r="D16" s="21">
        <v>9.56616180488747E-2</v>
      </c>
      <c r="E16" s="21">
        <v>8.7638145880054003E-2</v>
      </c>
      <c r="F16" s="21"/>
      <c r="G16" s="21">
        <v>9.7886552845539501E-2</v>
      </c>
      <c r="H16" s="21">
        <v>0.107671566611289</v>
      </c>
      <c r="I16" s="21">
        <v>6.4829686299056596E-2</v>
      </c>
      <c r="J16" s="21">
        <v>8.8874386571962505E-2</v>
      </c>
      <c r="K16" s="21">
        <v>0.100927334504371</v>
      </c>
      <c r="L16" s="21">
        <v>8.5938012850094406E-2</v>
      </c>
      <c r="M16" s="21">
        <v>8.5855026429327394E-2</v>
      </c>
      <c r="N16" s="21">
        <v>0.105134137816826</v>
      </c>
      <c r="O16" s="21">
        <v>0.119315672366976</v>
      </c>
      <c r="P16" s="21">
        <v>7.0334269627488399E-2</v>
      </c>
      <c r="Q16" s="21">
        <v>3.8500918214196898E-2</v>
      </c>
      <c r="R16" s="21">
        <v>0.10605173900732701</v>
      </c>
      <c r="S16" s="21"/>
      <c r="T16" s="21">
        <v>8.3805357172940395E-2</v>
      </c>
      <c r="U16" s="21">
        <v>9.2860936845228906E-2</v>
      </c>
      <c r="V16" s="21">
        <v>0.100698952304949</v>
      </c>
      <c r="W16" s="21">
        <v>8.8844147284276406E-2</v>
      </c>
      <c r="X16" s="21"/>
      <c r="Y16" s="21">
        <v>0.14189949978420899</v>
      </c>
      <c r="Z16" s="21">
        <v>0.10340247321026</v>
      </c>
      <c r="AA16" s="21">
        <v>0.116376257974096</v>
      </c>
      <c r="AB16" s="21">
        <v>8.8278977569878195E-2</v>
      </c>
      <c r="AC16" s="21">
        <v>8.4805940230782098E-2</v>
      </c>
      <c r="AD16" s="21">
        <v>3.42764539731093E-2</v>
      </c>
      <c r="AE16" s="21"/>
      <c r="AF16" s="21">
        <v>4.2525263888358603E-2</v>
      </c>
      <c r="AG16" s="21">
        <v>0.101665297519693</v>
      </c>
      <c r="AH16" s="21">
        <v>0.10479767359932</v>
      </c>
      <c r="AI16" s="21"/>
      <c r="AJ16" s="21">
        <v>0.11175004744542</v>
      </c>
      <c r="AK16" s="21">
        <v>0.117263810701314</v>
      </c>
      <c r="AL16" s="21">
        <v>5.3677281848511997E-2</v>
      </c>
      <c r="AM16" s="21"/>
      <c r="AN16" s="21">
        <v>9.2330987073516196E-2</v>
      </c>
      <c r="AO16" s="21">
        <v>0.115133923719517</v>
      </c>
      <c r="AP16" s="21">
        <v>5.5683181771749003E-2</v>
      </c>
      <c r="AQ16" s="21">
        <v>0.10512668998086699</v>
      </c>
      <c r="AR16" s="21"/>
      <c r="AS16" s="21">
        <v>6.6050675528938202E-2</v>
      </c>
      <c r="AT16" s="21">
        <v>3.9317304523705097E-2</v>
      </c>
    </row>
    <row r="17" spans="2:46" x14ac:dyDescent="0.5">
      <c r="B17" s="18" t="s">
        <v>95</v>
      </c>
      <c r="C17" s="22">
        <v>0.47865260156290201</v>
      </c>
      <c r="D17" s="22">
        <v>0.48549905816869698</v>
      </c>
      <c r="E17" s="22">
        <v>0.47341428406297698</v>
      </c>
      <c r="F17" s="22"/>
      <c r="G17" s="22">
        <v>0.482161680167558</v>
      </c>
      <c r="H17" s="22">
        <v>0.47970911803252198</v>
      </c>
      <c r="I17" s="22">
        <v>0.487642372003461</v>
      </c>
      <c r="J17" s="22">
        <v>0.481883561590631</v>
      </c>
      <c r="K17" s="22">
        <v>0.46971563471686001</v>
      </c>
      <c r="L17" s="22">
        <v>0.47571085384265999</v>
      </c>
      <c r="M17" s="22">
        <v>0.50849179077614504</v>
      </c>
      <c r="N17" s="22">
        <v>0.45468402986920098</v>
      </c>
      <c r="O17" s="22">
        <v>0.45560579915600302</v>
      </c>
      <c r="P17" s="22">
        <v>0.46188303716400297</v>
      </c>
      <c r="Q17" s="22">
        <v>0.54520853286037696</v>
      </c>
      <c r="R17" s="22">
        <v>0.429767345153373</v>
      </c>
      <c r="S17" s="22"/>
      <c r="T17" s="22">
        <v>0.53638365820568001</v>
      </c>
      <c r="U17" s="22">
        <v>0.49152776006864302</v>
      </c>
      <c r="V17" s="22">
        <v>0.479841999856081</v>
      </c>
      <c r="W17" s="22">
        <v>0.40764204628550998</v>
      </c>
      <c r="X17" s="22"/>
      <c r="Y17" s="22">
        <v>0.347892838904377</v>
      </c>
      <c r="Z17" s="22">
        <v>0.457554502238185</v>
      </c>
      <c r="AA17" s="22">
        <v>0.43802138422542097</v>
      </c>
      <c r="AB17" s="22">
        <v>0.47676379915072797</v>
      </c>
      <c r="AC17" s="22">
        <v>0.49489413171209901</v>
      </c>
      <c r="AD17" s="22">
        <v>0.60653876421033104</v>
      </c>
      <c r="AE17" s="22"/>
      <c r="AF17" s="22">
        <v>0.60594711500464904</v>
      </c>
      <c r="AG17" s="22">
        <v>0.42348404417276803</v>
      </c>
      <c r="AH17" s="22">
        <v>0.44527087435399898</v>
      </c>
      <c r="AI17" s="22"/>
      <c r="AJ17" s="22">
        <v>0.47424356762692399</v>
      </c>
      <c r="AK17" s="22">
        <v>0.40696940427082401</v>
      </c>
      <c r="AL17" s="22">
        <v>0.51829769388862501</v>
      </c>
      <c r="AM17" s="22"/>
      <c r="AN17" s="22">
        <v>0.50483902041112905</v>
      </c>
      <c r="AO17" s="22">
        <v>0.46965808340721199</v>
      </c>
      <c r="AP17" s="22">
        <v>0.64693854029183195</v>
      </c>
      <c r="AQ17" s="22">
        <v>0.34845276126724301</v>
      </c>
      <c r="AR17" s="22"/>
      <c r="AS17" s="22">
        <v>0.62018679172315805</v>
      </c>
      <c r="AT17" s="22">
        <v>0.53614862047766498</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348</v>
      </c>
      <c r="C9" s="17">
        <v>0.387862745931631</v>
      </c>
      <c r="D9" s="17">
        <v>0.37064306994860502</v>
      </c>
      <c r="E9" s="17">
        <v>0.40431097809150202</v>
      </c>
      <c r="F9" s="17"/>
      <c r="G9" s="17">
        <v>0.406479807971657</v>
      </c>
      <c r="H9" s="17">
        <v>0.338090896197976</v>
      </c>
      <c r="I9" s="17">
        <v>0.35558004572597801</v>
      </c>
      <c r="J9" s="17">
        <v>0.37555665632648499</v>
      </c>
      <c r="K9" s="17">
        <v>0.34978273501361701</v>
      </c>
      <c r="L9" s="17">
        <v>0.38101136728356799</v>
      </c>
      <c r="M9" s="17">
        <v>0.41392371175901699</v>
      </c>
      <c r="N9" s="17">
        <v>0.34625307350305301</v>
      </c>
      <c r="O9" s="17">
        <v>0.43366907623041401</v>
      </c>
      <c r="P9" s="17">
        <v>0.44146579365331401</v>
      </c>
      <c r="Q9" s="17">
        <v>0.38094339702721502</v>
      </c>
      <c r="R9" s="17">
        <v>0.41814571186456201</v>
      </c>
      <c r="S9" s="17"/>
      <c r="T9" s="17">
        <v>0.38905174376235702</v>
      </c>
      <c r="U9" s="17">
        <v>0.36329007134383401</v>
      </c>
      <c r="V9" s="17">
        <v>0.41346029066159401</v>
      </c>
      <c r="W9" s="17">
        <v>0.39315211222336999</v>
      </c>
      <c r="X9" s="17"/>
      <c r="Y9" s="17">
        <v>0.264753441349867</v>
      </c>
      <c r="Z9" s="17">
        <v>0.33461784480680201</v>
      </c>
      <c r="AA9" s="17">
        <v>0.38805750633932201</v>
      </c>
      <c r="AB9" s="17">
        <v>0.39174947295082202</v>
      </c>
      <c r="AC9" s="17">
        <v>0.47003773720861902</v>
      </c>
      <c r="AD9" s="17">
        <v>0.45474470081917101</v>
      </c>
      <c r="AE9" s="17"/>
      <c r="AF9" s="17">
        <v>0.46409965240228501</v>
      </c>
      <c r="AG9" s="17">
        <v>0.378679485865829</v>
      </c>
      <c r="AH9" s="17">
        <v>0.36637836699835102</v>
      </c>
      <c r="AI9" s="17"/>
      <c r="AJ9" s="17">
        <v>0.39089694983197698</v>
      </c>
      <c r="AK9" s="17">
        <v>0.34833904920033298</v>
      </c>
      <c r="AL9" s="17">
        <v>0.4029587611314</v>
      </c>
      <c r="AM9" s="17"/>
      <c r="AN9" s="17">
        <v>0.40433597196633497</v>
      </c>
      <c r="AO9" s="17">
        <v>0.39478954974126401</v>
      </c>
      <c r="AP9" s="17">
        <v>0.41539697475279003</v>
      </c>
      <c r="AQ9" s="17">
        <v>0.35706010380946102</v>
      </c>
      <c r="AR9" s="17"/>
      <c r="AS9" s="17">
        <v>0.36954555345499102</v>
      </c>
      <c r="AT9" s="17">
        <v>0.428228601900568</v>
      </c>
    </row>
    <row r="10" spans="2:46" x14ac:dyDescent="0.5">
      <c r="B10" s="18" t="s">
        <v>349</v>
      </c>
      <c r="C10" s="17">
        <v>0.36361825530050201</v>
      </c>
      <c r="D10" s="17">
        <v>0.36774195474451898</v>
      </c>
      <c r="E10" s="17">
        <v>0.36037661369117502</v>
      </c>
      <c r="F10" s="17"/>
      <c r="G10" s="17">
        <v>0.29715279417381701</v>
      </c>
      <c r="H10" s="17">
        <v>0.410690746819734</v>
      </c>
      <c r="I10" s="17">
        <v>0.41314892860705599</v>
      </c>
      <c r="J10" s="17">
        <v>0.37048173797372802</v>
      </c>
      <c r="K10" s="17">
        <v>0.43276598369462599</v>
      </c>
      <c r="L10" s="17">
        <v>0.36412635985122799</v>
      </c>
      <c r="M10" s="17">
        <v>0.37129208152359799</v>
      </c>
      <c r="N10" s="17">
        <v>0.35161404801866802</v>
      </c>
      <c r="O10" s="17">
        <v>0.32862552263383299</v>
      </c>
      <c r="P10" s="17">
        <v>0.33636172791980901</v>
      </c>
      <c r="Q10" s="17">
        <v>0.35284228534352202</v>
      </c>
      <c r="R10" s="17">
        <v>0.37810680439704197</v>
      </c>
      <c r="S10" s="17"/>
      <c r="T10" s="17">
        <v>0.36486057511652997</v>
      </c>
      <c r="U10" s="17">
        <v>0.39744374604558902</v>
      </c>
      <c r="V10" s="17">
        <v>0.35211582295982202</v>
      </c>
      <c r="W10" s="17">
        <v>0.33614614810719201</v>
      </c>
      <c r="X10" s="17"/>
      <c r="Y10" s="17">
        <v>0.34795809644601999</v>
      </c>
      <c r="Z10" s="17">
        <v>0.34232877944916701</v>
      </c>
      <c r="AA10" s="17">
        <v>0.35223601916721298</v>
      </c>
      <c r="AB10" s="17">
        <v>0.38215576303280602</v>
      </c>
      <c r="AC10" s="17">
        <v>0.35022193946063701</v>
      </c>
      <c r="AD10" s="17">
        <v>0.39462911874128298</v>
      </c>
      <c r="AE10" s="17"/>
      <c r="AF10" s="17">
        <v>0.359607427587392</v>
      </c>
      <c r="AG10" s="17">
        <v>0.37814630601648302</v>
      </c>
      <c r="AH10" s="17">
        <v>0.36387019830738998</v>
      </c>
      <c r="AI10" s="17"/>
      <c r="AJ10" s="17">
        <v>0.36481820711632801</v>
      </c>
      <c r="AK10" s="17">
        <v>0.354058946689221</v>
      </c>
      <c r="AL10" s="17">
        <v>0.36669265044923199</v>
      </c>
      <c r="AM10" s="17"/>
      <c r="AN10" s="17">
        <v>0.37667834516807502</v>
      </c>
      <c r="AO10" s="17">
        <v>0.397065606663006</v>
      </c>
      <c r="AP10" s="17">
        <v>0.36590671946629699</v>
      </c>
      <c r="AQ10" s="17">
        <v>0.32316856754033702</v>
      </c>
      <c r="AR10" s="17"/>
      <c r="AS10" s="17">
        <v>0.48223575012583098</v>
      </c>
      <c r="AT10" s="17">
        <v>0.37792358467538401</v>
      </c>
    </row>
    <row r="11" spans="2:46" x14ac:dyDescent="0.5">
      <c r="B11" s="18" t="s">
        <v>350</v>
      </c>
      <c r="C11" s="17">
        <v>0.15513098868529701</v>
      </c>
      <c r="D11" s="17">
        <v>0.17660578783269601</v>
      </c>
      <c r="E11" s="17">
        <v>0.133842432135095</v>
      </c>
      <c r="F11" s="17"/>
      <c r="G11" s="17">
        <v>0.183034048545344</v>
      </c>
      <c r="H11" s="17">
        <v>0.171761724781063</v>
      </c>
      <c r="I11" s="17">
        <v>0.12323032616065401</v>
      </c>
      <c r="J11" s="17">
        <v>0.18068785498669901</v>
      </c>
      <c r="K11" s="17">
        <v>0.13718732519559099</v>
      </c>
      <c r="L11" s="17">
        <v>0.17169150846574699</v>
      </c>
      <c r="M11" s="17">
        <v>0.112472742590894</v>
      </c>
      <c r="N11" s="17">
        <v>0.115387133162244</v>
      </c>
      <c r="O11" s="17">
        <v>0.150583937028161</v>
      </c>
      <c r="P11" s="17">
        <v>0.14433427350002101</v>
      </c>
      <c r="Q11" s="17">
        <v>0.18009893215035699</v>
      </c>
      <c r="R11" s="17">
        <v>0.12760891170593</v>
      </c>
      <c r="S11" s="17"/>
      <c r="T11" s="17">
        <v>0.15931910232757199</v>
      </c>
      <c r="U11" s="17">
        <v>0.152042854649626</v>
      </c>
      <c r="V11" s="17">
        <v>0.15867383462735599</v>
      </c>
      <c r="W11" s="17">
        <v>0.151694183691132</v>
      </c>
      <c r="X11" s="17"/>
      <c r="Y11" s="17">
        <v>0.240122247664045</v>
      </c>
      <c r="Z11" s="17">
        <v>0.228004949315564</v>
      </c>
      <c r="AA11" s="17">
        <v>0.13386365625635099</v>
      </c>
      <c r="AB11" s="17">
        <v>0.12047505194821601</v>
      </c>
      <c r="AC11" s="17">
        <v>0.109882547388073</v>
      </c>
      <c r="AD11" s="17">
        <v>0.114930091372551</v>
      </c>
      <c r="AE11" s="17"/>
      <c r="AF11" s="17">
        <v>0.130551239569832</v>
      </c>
      <c r="AG11" s="17">
        <v>0.17840693988867701</v>
      </c>
      <c r="AH11" s="17">
        <v>0.16078734229524799</v>
      </c>
      <c r="AI11" s="17"/>
      <c r="AJ11" s="17">
        <v>0.159834965971866</v>
      </c>
      <c r="AK11" s="17">
        <v>0.17090753420704</v>
      </c>
      <c r="AL11" s="17">
        <v>0.141785435520146</v>
      </c>
      <c r="AM11" s="17"/>
      <c r="AN11" s="17">
        <v>0.138108721071143</v>
      </c>
      <c r="AO11" s="17">
        <v>0.15198201359194</v>
      </c>
      <c r="AP11" s="17">
        <v>0.158155273766027</v>
      </c>
      <c r="AQ11" s="17">
        <v>0.18887541632139701</v>
      </c>
      <c r="AR11" s="17"/>
      <c r="AS11" s="17">
        <v>9.3927490786331294E-2</v>
      </c>
      <c r="AT11" s="17">
        <v>0.120118732847543</v>
      </c>
    </row>
    <row r="12" spans="2:46" x14ac:dyDescent="0.5">
      <c r="B12" s="18" t="s">
        <v>351</v>
      </c>
      <c r="C12" s="17">
        <v>2.9586876542580399E-2</v>
      </c>
      <c r="D12" s="17">
        <v>3.2610642575470097E-2</v>
      </c>
      <c r="E12" s="17">
        <v>2.6815201596516298E-2</v>
      </c>
      <c r="F12" s="17"/>
      <c r="G12" s="17">
        <v>4.7153526105335498E-2</v>
      </c>
      <c r="H12" s="17">
        <v>2.6258436405617099E-2</v>
      </c>
      <c r="I12" s="17">
        <v>2.88025265627623E-2</v>
      </c>
      <c r="J12" s="17">
        <v>3.5950573632173403E-2</v>
      </c>
      <c r="K12" s="17">
        <v>4.21516702710832E-2</v>
      </c>
      <c r="L12" s="17">
        <v>2.6075317369251099E-2</v>
      </c>
      <c r="M12" s="17">
        <v>7.5907727871745304E-3</v>
      </c>
      <c r="N12" s="17">
        <v>4.2271703703607701E-2</v>
      </c>
      <c r="O12" s="17">
        <v>3.2909418157470602E-2</v>
      </c>
      <c r="P12" s="17">
        <v>1.06872917873945E-2</v>
      </c>
      <c r="Q12" s="17">
        <v>2.3837619958797001E-2</v>
      </c>
      <c r="R12" s="17">
        <v>2.1922043942787201E-2</v>
      </c>
      <c r="S12" s="17"/>
      <c r="T12" s="17">
        <v>4.60594163578762E-2</v>
      </c>
      <c r="U12" s="17">
        <v>2.3508788210283401E-2</v>
      </c>
      <c r="V12" s="17">
        <v>1.8738802222649599E-2</v>
      </c>
      <c r="W12" s="17">
        <v>2.55770650746018E-2</v>
      </c>
      <c r="X12" s="17"/>
      <c r="Y12" s="17">
        <v>5.8008821926199203E-2</v>
      </c>
      <c r="Z12" s="17">
        <v>3.1695472518538603E-2</v>
      </c>
      <c r="AA12" s="17">
        <v>3.6207287603481499E-2</v>
      </c>
      <c r="AB12" s="17">
        <v>2.2717051037084299E-2</v>
      </c>
      <c r="AC12" s="17">
        <v>3.17436576859179E-2</v>
      </c>
      <c r="AD12" s="17">
        <v>7.7103589058656304E-3</v>
      </c>
      <c r="AE12" s="17"/>
      <c r="AF12" s="17">
        <v>1.4993666728151001E-2</v>
      </c>
      <c r="AG12" s="17">
        <v>4.3571206086358102E-2</v>
      </c>
      <c r="AH12" s="17">
        <v>3.2934771505887202E-2</v>
      </c>
      <c r="AI12" s="17"/>
      <c r="AJ12" s="17">
        <v>3.2317722836580201E-2</v>
      </c>
      <c r="AK12" s="17">
        <v>3.4961074629502202E-2</v>
      </c>
      <c r="AL12" s="17">
        <v>2.3644360310699299E-2</v>
      </c>
      <c r="AM12" s="17"/>
      <c r="AN12" s="17">
        <v>3.1761124189490397E-2</v>
      </c>
      <c r="AO12" s="17">
        <v>1.5422721178230899E-2</v>
      </c>
      <c r="AP12" s="17">
        <v>3.0197326391467098E-2</v>
      </c>
      <c r="AQ12" s="17">
        <v>3.39230496712754E-2</v>
      </c>
      <c r="AR12" s="17"/>
      <c r="AS12" s="17">
        <v>2.63369196756656E-2</v>
      </c>
      <c r="AT12" s="17">
        <v>2.61757999647351E-2</v>
      </c>
    </row>
    <row r="13" spans="2:46" x14ac:dyDescent="0.5">
      <c r="B13" s="18" t="s">
        <v>352</v>
      </c>
      <c r="C13" s="17">
        <v>1.175100053255E-2</v>
      </c>
      <c r="D13" s="17">
        <v>1.15329206746568E-2</v>
      </c>
      <c r="E13" s="17">
        <v>1.20329862605547E-2</v>
      </c>
      <c r="F13" s="17"/>
      <c r="G13" s="17">
        <v>1.4074798138759699E-2</v>
      </c>
      <c r="H13" s="17">
        <v>1.2638183354313199E-2</v>
      </c>
      <c r="I13" s="17">
        <v>3.8559135124427999E-3</v>
      </c>
      <c r="J13" s="17">
        <v>0</v>
      </c>
      <c r="K13" s="17">
        <v>9.5916838429722998E-3</v>
      </c>
      <c r="L13" s="17">
        <v>4.5975347084317797E-3</v>
      </c>
      <c r="M13" s="17">
        <v>1.22125065464656E-2</v>
      </c>
      <c r="N13" s="17">
        <v>4.0043423106533999E-2</v>
      </c>
      <c r="O13" s="17">
        <v>1.8011640822718399E-2</v>
      </c>
      <c r="P13" s="17">
        <v>7.4487898567224299E-3</v>
      </c>
      <c r="Q13" s="17">
        <v>2.3445952181463801E-2</v>
      </c>
      <c r="R13" s="17">
        <v>1.1081573760253399E-2</v>
      </c>
      <c r="S13" s="17"/>
      <c r="T13" s="17">
        <v>1.10603942254036E-2</v>
      </c>
      <c r="U13" s="17">
        <v>1.2502961087063801E-2</v>
      </c>
      <c r="V13" s="17">
        <v>7.8430283871657094E-3</v>
      </c>
      <c r="W13" s="17">
        <v>1.54150590437191E-2</v>
      </c>
      <c r="X13" s="17"/>
      <c r="Y13" s="17">
        <v>2.38215865608001E-2</v>
      </c>
      <c r="Z13" s="17">
        <v>8.7226855668489402E-3</v>
      </c>
      <c r="AA13" s="17">
        <v>1.5476189565819601E-2</v>
      </c>
      <c r="AB13" s="17">
        <v>1.72563298591927E-2</v>
      </c>
      <c r="AC13" s="17">
        <v>4.6956715118206902E-3</v>
      </c>
      <c r="AD13" s="17">
        <v>3.4301483244078201E-3</v>
      </c>
      <c r="AE13" s="17"/>
      <c r="AF13" s="17">
        <v>6.4328171968036701E-3</v>
      </c>
      <c r="AG13" s="17">
        <v>6.9005023841896699E-3</v>
      </c>
      <c r="AH13" s="17">
        <v>1.3593128718261601E-2</v>
      </c>
      <c r="AI13" s="17"/>
      <c r="AJ13" s="17">
        <v>1.07560202938449E-2</v>
      </c>
      <c r="AK13" s="17">
        <v>2.5280909537295899E-2</v>
      </c>
      <c r="AL13" s="17">
        <v>6.52919505050215E-3</v>
      </c>
      <c r="AM13" s="17"/>
      <c r="AN13" s="17">
        <v>1.0540609614583E-2</v>
      </c>
      <c r="AO13" s="17">
        <v>8.3740259136819307E-3</v>
      </c>
      <c r="AP13" s="17">
        <v>6.9000348363686499E-3</v>
      </c>
      <c r="AQ13" s="17">
        <v>1.83856002804717E-2</v>
      </c>
      <c r="AR13" s="17"/>
      <c r="AS13" s="17">
        <v>0</v>
      </c>
      <c r="AT13" s="17">
        <v>0</v>
      </c>
    </row>
    <row r="14" spans="2:46" x14ac:dyDescent="0.5">
      <c r="B14" s="18" t="s">
        <v>73</v>
      </c>
      <c r="C14" s="17">
        <v>5.20501330074402E-2</v>
      </c>
      <c r="D14" s="17">
        <v>4.0865624224053203E-2</v>
      </c>
      <c r="E14" s="17">
        <v>6.2621788225156599E-2</v>
      </c>
      <c r="F14" s="17"/>
      <c r="G14" s="17">
        <v>5.21050250650879E-2</v>
      </c>
      <c r="H14" s="17">
        <v>4.0560012441296603E-2</v>
      </c>
      <c r="I14" s="17">
        <v>7.5382259431108295E-2</v>
      </c>
      <c r="J14" s="17">
        <v>3.73231770809139E-2</v>
      </c>
      <c r="K14" s="17">
        <v>2.8520601982110198E-2</v>
      </c>
      <c r="L14" s="17">
        <v>5.24979123217734E-2</v>
      </c>
      <c r="M14" s="17">
        <v>8.2508184792850298E-2</v>
      </c>
      <c r="N14" s="17">
        <v>0.104430618505893</v>
      </c>
      <c r="O14" s="17">
        <v>3.6200405127403502E-2</v>
      </c>
      <c r="P14" s="17">
        <v>5.9702123282739501E-2</v>
      </c>
      <c r="Q14" s="17">
        <v>3.8831813338645202E-2</v>
      </c>
      <c r="R14" s="17">
        <v>4.3134954329424997E-2</v>
      </c>
      <c r="S14" s="17"/>
      <c r="T14" s="17">
        <v>2.9648768210261502E-2</v>
      </c>
      <c r="U14" s="17">
        <v>5.1211578663604498E-2</v>
      </c>
      <c r="V14" s="17">
        <v>4.9168221141413303E-2</v>
      </c>
      <c r="W14" s="17">
        <v>7.8015431859984802E-2</v>
      </c>
      <c r="X14" s="17"/>
      <c r="Y14" s="17">
        <v>6.5335806053068102E-2</v>
      </c>
      <c r="Z14" s="17">
        <v>5.4630268343080102E-2</v>
      </c>
      <c r="AA14" s="17">
        <v>7.4159341067812801E-2</v>
      </c>
      <c r="AB14" s="17">
        <v>6.5646331171879194E-2</v>
      </c>
      <c r="AC14" s="17">
        <v>3.3418446744932898E-2</v>
      </c>
      <c r="AD14" s="17">
        <v>2.4555581836721501E-2</v>
      </c>
      <c r="AE14" s="17"/>
      <c r="AF14" s="17">
        <v>2.4315196515536E-2</v>
      </c>
      <c r="AG14" s="17">
        <v>1.42955597584632E-2</v>
      </c>
      <c r="AH14" s="17">
        <v>6.24361921748618E-2</v>
      </c>
      <c r="AI14" s="17"/>
      <c r="AJ14" s="17">
        <v>4.1376133949404099E-2</v>
      </c>
      <c r="AK14" s="17">
        <v>6.6452485736608904E-2</v>
      </c>
      <c r="AL14" s="17">
        <v>5.8389597538020303E-2</v>
      </c>
      <c r="AM14" s="17"/>
      <c r="AN14" s="17">
        <v>3.8575227990373197E-2</v>
      </c>
      <c r="AO14" s="17">
        <v>3.2366082911876398E-2</v>
      </c>
      <c r="AP14" s="17">
        <v>2.3443670787050799E-2</v>
      </c>
      <c r="AQ14" s="17">
        <v>7.8587262377058306E-2</v>
      </c>
      <c r="AR14" s="17"/>
      <c r="AS14" s="17">
        <v>2.7954285957180601E-2</v>
      </c>
      <c r="AT14" s="17">
        <v>4.7553280611769902E-2</v>
      </c>
    </row>
    <row r="15" spans="2:46" x14ac:dyDescent="0.5">
      <c r="B15" s="18" t="s">
        <v>353</v>
      </c>
      <c r="C15" s="21">
        <v>0.75148100123213302</v>
      </c>
      <c r="D15" s="21">
        <v>0.73838502469312395</v>
      </c>
      <c r="E15" s="21">
        <v>0.76468759178267698</v>
      </c>
      <c r="F15" s="21"/>
      <c r="G15" s="21">
        <v>0.70363260214547296</v>
      </c>
      <c r="H15" s="21">
        <v>0.74878164301771</v>
      </c>
      <c r="I15" s="21">
        <v>0.768728974333033</v>
      </c>
      <c r="J15" s="21">
        <v>0.74603839430021401</v>
      </c>
      <c r="K15" s="21">
        <v>0.78254871870824305</v>
      </c>
      <c r="L15" s="21">
        <v>0.74513772713479698</v>
      </c>
      <c r="M15" s="21">
        <v>0.78521579328261504</v>
      </c>
      <c r="N15" s="21">
        <v>0.69786712152172103</v>
      </c>
      <c r="O15" s="21">
        <v>0.762294598864247</v>
      </c>
      <c r="P15" s="21">
        <v>0.77782752157312296</v>
      </c>
      <c r="Q15" s="21">
        <v>0.73378568237073705</v>
      </c>
      <c r="R15" s="21">
        <v>0.79625251626160398</v>
      </c>
      <c r="S15" s="21"/>
      <c r="T15" s="21">
        <v>0.75391231887888599</v>
      </c>
      <c r="U15" s="21">
        <v>0.76073381738942303</v>
      </c>
      <c r="V15" s="21">
        <v>0.76557611362141598</v>
      </c>
      <c r="W15" s="21">
        <v>0.729298260330562</v>
      </c>
      <c r="X15" s="21"/>
      <c r="Y15" s="21">
        <v>0.61271153779588705</v>
      </c>
      <c r="Z15" s="21">
        <v>0.67694662425596797</v>
      </c>
      <c r="AA15" s="21">
        <v>0.74029352550653504</v>
      </c>
      <c r="AB15" s="21">
        <v>0.77390523598362804</v>
      </c>
      <c r="AC15" s="21">
        <v>0.82025967666925603</v>
      </c>
      <c r="AD15" s="21">
        <v>0.84937381956045399</v>
      </c>
      <c r="AE15" s="21"/>
      <c r="AF15" s="21">
        <v>0.82370707998967796</v>
      </c>
      <c r="AG15" s="21">
        <v>0.75682579188231203</v>
      </c>
      <c r="AH15" s="21">
        <v>0.730248565305741</v>
      </c>
      <c r="AI15" s="21"/>
      <c r="AJ15" s="21">
        <v>0.75571515694830504</v>
      </c>
      <c r="AK15" s="21">
        <v>0.70239799588955398</v>
      </c>
      <c r="AL15" s="21">
        <v>0.76965141158063199</v>
      </c>
      <c r="AM15" s="21"/>
      <c r="AN15" s="21">
        <v>0.78101431713441105</v>
      </c>
      <c r="AO15" s="21">
        <v>0.79185515640426996</v>
      </c>
      <c r="AP15" s="21">
        <v>0.78130369421908596</v>
      </c>
      <c r="AQ15" s="21">
        <v>0.68022867134979803</v>
      </c>
      <c r="AR15" s="21"/>
      <c r="AS15" s="21">
        <v>0.85178130358082205</v>
      </c>
      <c r="AT15" s="21">
        <v>0.806152186575952</v>
      </c>
    </row>
    <row r="16" spans="2:46" x14ac:dyDescent="0.5">
      <c r="B16" s="18" t="s">
        <v>354</v>
      </c>
      <c r="C16" s="21">
        <v>4.1337877075130397E-2</v>
      </c>
      <c r="D16" s="21">
        <v>4.4143563250126902E-2</v>
      </c>
      <c r="E16" s="21">
        <v>3.8848187857070997E-2</v>
      </c>
      <c r="F16" s="21"/>
      <c r="G16" s="21">
        <v>6.1228324244095203E-2</v>
      </c>
      <c r="H16" s="21">
        <v>3.88966197599303E-2</v>
      </c>
      <c r="I16" s="21">
        <v>3.2658440075205103E-2</v>
      </c>
      <c r="J16" s="21">
        <v>3.5950573632173403E-2</v>
      </c>
      <c r="K16" s="21">
        <v>5.17433541140555E-2</v>
      </c>
      <c r="L16" s="21">
        <v>3.0672852077682802E-2</v>
      </c>
      <c r="M16" s="21">
        <v>1.9803279333640102E-2</v>
      </c>
      <c r="N16" s="21">
        <v>8.2315126810141595E-2</v>
      </c>
      <c r="O16" s="21">
        <v>5.09210589801889E-2</v>
      </c>
      <c r="P16" s="21">
        <v>1.8136081644116901E-2</v>
      </c>
      <c r="Q16" s="21">
        <v>4.7283572140260799E-2</v>
      </c>
      <c r="R16" s="21">
        <v>3.3003617703040597E-2</v>
      </c>
      <c r="S16" s="21"/>
      <c r="T16" s="21">
        <v>5.7119810583279799E-2</v>
      </c>
      <c r="U16" s="21">
        <v>3.6011749297347302E-2</v>
      </c>
      <c r="V16" s="21">
        <v>2.65818306098153E-2</v>
      </c>
      <c r="W16" s="21">
        <v>4.0992124118320802E-2</v>
      </c>
      <c r="X16" s="21"/>
      <c r="Y16" s="21">
        <v>8.1830408486999295E-2</v>
      </c>
      <c r="Z16" s="21">
        <v>4.0418158085387602E-2</v>
      </c>
      <c r="AA16" s="21">
        <v>5.1683477169301197E-2</v>
      </c>
      <c r="AB16" s="21">
        <v>3.9973380896277E-2</v>
      </c>
      <c r="AC16" s="21">
        <v>3.6439329197738603E-2</v>
      </c>
      <c r="AD16" s="21">
        <v>1.11405072302734E-2</v>
      </c>
      <c r="AE16" s="21"/>
      <c r="AF16" s="21">
        <v>2.1426483924954699E-2</v>
      </c>
      <c r="AG16" s="21">
        <v>5.0471708470547799E-2</v>
      </c>
      <c r="AH16" s="21">
        <v>4.6527900224148898E-2</v>
      </c>
      <c r="AI16" s="21"/>
      <c r="AJ16" s="21">
        <v>4.3073743130425002E-2</v>
      </c>
      <c r="AK16" s="21">
        <v>6.0241984166798102E-2</v>
      </c>
      <c r="AL16" s="21">
        <v>3.01735553612014E-2</v>
      </c>
      <c r="AM16" s="21"/>
      <c r="AN16" s="21">
        <v>4.2301733804073503E-2</v>
      </c>
      <c r="AO16" s="21">
        <v>2.37967470919128E-2</v>
      </c>
      <c r="AP16" s="21">
        <v>3.7097361227835697E-2</v>
      </c>
      <c r="AQ16" s="21">
        <v>5.2308649951747103E-2</v>
      </c>
      <c r="AR16" s="21"/>
      <c r="AS16" s="21">
        <v>2.63369196756656E-2</v>
      </c>
      <c r="AT16" s="21">
        <v>2.61757999647351E-2</v>
      </c>
    </row>
    <row r="17" spans="2:46" x14ac:dyDescent="0.5">
      <c r="B17" s="18" t="s">
        <v>95</v>
      </c>
      <c r="C17" s="22">
        <v>0.71014312415700298</v>
      </c>
      <c r="D17" s="22">
        <v>0.69424146144299703</v>
      </c>
      <c r="E17" s="22">
        <v>0.72583940392560597</v>
      </c>
      <c r="F17" s="22"/>
      <c r="G17" s="22">
        <v>0.642404277901378</v>
      </c>
      <c r="H17" s="22">
        <v>0.70988502325778002</v>
      </c>
      <c r="I17" s="22">
        <v>0.73607053425782798</v>
      </c>
      <c r="J17" s="22">
        <v>0.71008782066803999</v>
      </c>
      <c r="K17" s="22">
        <v>0.73080536459418699</v>
      </c>
      <c r="L17" s="22">
        <v>0.71446487505711398</v>
      </c>
      <c r="M17" s="22">
        <v>0.76541251394897503</v>
      </c>
      <c r="N17" s="22">
        <v>0.61555199471157895</v>
      </c>
      <c r="O17" s="22">
        <v>0.71137353988405805</v>
      </c>
      <c r="P17" s="22">
        <v>0.75969143992900601</v>
      </c>
      <c r="Q17" s="22">
        <v>0.68650211023047603</v>
      </c>
      <c r="R17" s="22">
        <v>0.76324889855856404</v>
      </c>
      <c r="S17" s="22"/>
      <c r="T17" s="22">
        <v>0.69679250829560702</v>
      </c>
      <c r="U17" s="22">
        <v>0.72472206809207496</v>
      </c>
      <c r="V17" s="22">
        <v>0.73899428301159997</v>
      </c>
      <c r="W17" s="22">
        <v>0.68830613621224102</v>
      </c>
      <c r="X17" s="22"/>
      <c r="Y17" s="22">
        <v>0.53088112930888798</v>
      </c>
      <c r="Z17" s="22">
        <v>0.63652846617058101</v>
      </c>
      <c r="AA17" s="22">
        <v>0.68861004833723405</v>
      </c>
      <c r="AB17" s="22">
        <v>0.73393185508735104</v>
      </c>
      <c r="AC17" s="22">
        <v>0.78382034747151696</v>
      </c>
      <c r="AD17" s="22">
        <v>0.83823331233018095</v>
      </c>
      <c r="AE17" s="22"/>
      <c r="AF17" s="22">
        <v>0.80228059606472302</v>
      </c>
      <c r="AG17" s="22">
        <v>0.70635408341176398</v>
      </c>
      <c r="AH17" s="22">
        <v>0.68372066508159202</v>
      </c>
      <c r="AI17" s="22"/>
      <c r="AJ17" s="22">
        <v>0.71264141381788004</v>
      </c>
      <c r="AK17" s="22">
        <v>0.64215601172275505</v>
      </c>
      <c r="AL17" s="22">
        <v>0.73947785621942996</v>
      </c>
      <c r="AM17" s="22"/>
      <c r="AN17" s="22">
        <v>0.73871258333033696</v>
      </c>
      <c r="AO17" s="22">
        <v>0.76805840931235803</v>
      </c>
      <c r="AP17" s="22">
        <v>0.74420633299125105</v>
      </c>
      <c r="AQ17" s="22">
        <v>0.62792002139805103</v>
      </c>
      <c r="AR17" s="22"/>
      <c r="AS17" s="22">
        <v>0.82544438390515695</v>
      </c>
      <c r="AT17" s="22">
        <v>0.77997638661121704</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348</v>
      </c>
      <c r="C9" s="17">
        <v>0.406179647565104</v>
      </c>
      <c r="D9" s="17">
        <v>0.402578581192444</v>
      </c>
      <c r="E9" s="17">
        <v>0.40871676927175299</v>
      </c>
      <c r="F9" s="17"/>
      <c r="G9" s="17">
        <v>0.441820954403497</v>
      </c>
      <c r="H9" s="17">
        <v>0.38816534118878299</v>
      </c>
      <c r="I9" s="17">
        <v>0.37835299320339</v>
      </c>
      <c r="J9" s="17">
        <v>0.39456467475383</v>
      </c>
      <c r="K9" s="17">
        <v>0.334071176651216</v>
      </c>
      <c r="L9" s="17">
        <v>0.41541528971771902</v>
      </c>
      <c r="M9" s="17">
        <v>0.39917707912735301</v>
      </c>
      <c r="N9" s="17">
        <v>0.35494698646945799</v>
      </c>
      <c r="O9" s="17">
        <v>0.41910837822041902</v>
      </c>
      <c r="P9" s="17">
        <v>0.44540109770131497</v>
      </c>
      <c r="Q9" s="17">
        <v>0.47230525656314198</v>
      </c>
      <c r="R9" s="17">
        <v>0.379162486980406</v>
      </c>
      <c r="S9" s="17"/>
      <c r="T9" s="17">
        <v>0.43987555802500899</v>
      </c>
      <c r="U9" s="17">
        <v>0.41177262026112899</v>
      </c>
      <c r="V9" s="17">
        <v>0.39494327869026502</v>
      </c>
      <c r="W9" s="17">
        <v>0.37508398813814398</v>
      </c>
      <c r="X9" s="17"/>
      <c r="Y9" s="17">
        <v>0.33626848349230998</v>
      </c>
      <c r="Z9" s="17">
        <v>0.38215256807143</v>
      </c>
      <c r="AA9" s="17">
        <v>0.39902730917045598</v>
      </c>
      <c r="AB9" s="17">
        <v>0.41894432365112999</v>
      </c>
      <c r="AC9" s="17">
        <v>0.43440305826864101</v>
      </c>
      <c r="AD9" s="17">
        <v>0.44880620718567199</v>
      </c>
      <c r="AE9" s="17"/>
      <c r="AF9" s="17">
        <v>0.46145403054927597</v>
      </c>
      <c r="AG9" s="17">
        <v>0.35491041451199101</v>
      </c>
      <c r="AH9" s="17">
        <v>0.39339265122621198</v>
      </c>
      <c r="AI9" s="17"/>
      <c r="AJ9" s="17">
        <v>0.40666682922653302</v>
      </c>
      <c r="AK9" s="17">
        <v>0.32040064796830697</v>
      </c>
      <c r="AL9" s="17">
        <v>0.44648883155159103</v>
      </c>
      <c r="AM9" s="17"/>
      <c r="AN9" s="17">
        <v>0.43180515987929602</v>
      </c>
      <c r="AO9" s="17">
        <v>0.386561613589604</v>
      </c>
      <c r="AP9" s="17">
        <v>0.45367196929293802</v>
      </c>
      <c r="AQ9" s="17">
        <v>0.34863635070285798</v>
      </c>
      <c r="AR9" s="17"/>
      <c r="AS9" s="17">
        <v>0.40111405656712301</v>
      </c>
      <c r="AT9" s="17">
        <v>0.42192084287946602</v>
      </c>
    </row>
    <row r="10" spans="2:46" x14ac:dyDescent="0.5">
      <c r="B10" s="18" t="s">
        <v>349</v>
      </c>
      <c r="C10" s="17">
        <v>0.38390031423194698</v>
      </c>
      <c r="D10" s="17">
        <v>0.380984862543014</v>
      </c>
      <c r="E10" s="17">
        <v>0.38838644485463603</v>
      </c>
      <c r="F10" s="17"/>
      <c r="G10" s="17">
        <v>0.32117305864024798</v>
      </c>
      <c r="H10" s="17">
        <v>0.44645926065033498</v>
      </c>
      <c r="I10" s="17">
        <v>0.44156818570265399</v>
      </c>
      <c r="J10" s="17">
        <v>0.38061908980876702</v>
      </c>
      <c r="K10" s="17">
        <v>0.44516756126630502</v>
      </c>
      <c r="L10" s="17">
        <v>0.37809981219004501</v>
      </c>
      <c r="M10" s="17">
        <v>0.35628138203636101</v>
      </c>
      <c r="N10" s="17">
        <v>0.36417941246685698</v>
      </c>
      <c r="O10" s="17">
        <v>0.368616748242721</v>
      </c>
      <c r="P10" s="17">
        <v>0.36052733659712299</v>
      </c>
      <c r="Q10" s="17">
        <v>0.33713191467804499</v>
      </c>
      <c r="R10" s="17">
        <v>0.44051962503993197</v>
      </c>
      <c r="S10" s="17"/>
      <c r="T10" s="17">
        <v>0.38784052636069599</v>
      </c>
      <c r="U10" s="17">
        <v>0.39723205141382101</v>
      </c>
      <c r="V10" s="17">
        <v>0.36799754619866598</v>
      </c>
      <c r="W10" s="17">
        <v>0.37943556585221899</v>
      </c>
      <c r="X10" s="17"/>
      <c r="Y10" s="17">
        <v>0.33121185407215897</v>
      </c>
      <c r="Z10" s="17">
        <v>0.36115090373843201</v>
      </c>
      <c r="AA10" s="17">
        <v>0.35716714040351899</v>
      </c>
      <c r="AB10" s="17">
        <v>0.41858007660465801</v>
      </c>
      <c r="AC10" s="17">
        <v>0.39433643340659102</v>
      </c>
      <c r="AD10" s="17">
        <v>0.42413528481514101</v>
      </c>
      <c r="AE10" s="17"/>
      <c r="AF10" s="17">
        <v>0.40153599442849902</v>
      </c>
      <c r="AG10" s="17">
        <v>0.43512523563410299</v>
      </c>
      <c r="AH10" s="17">
        <v>0.37559399546774502</v>
      </c>
      <c r="AI10" s="17"/>
      <c r="AJ10" s="17">
        <v>0.38890178906176798</v>
      </c>
      <c r="AK10" s="17">
        <v>0.40552828567716298</v>
      </c>
      <c r="AL10" s="17">
        <v>0.36739579932539801</v>
      </c>
      <c r="AM10" s="17"/>
      <c r="AN10" s="17">
        <v>0.39543033784059201</v>
      </c>
      <c r="AO10" s="17">
        <v>0.38100948912305199</v>
      </c>
      <c r="AP10" s="17">
        <v>0.39181432529793297</v>
      </c>
      <c r="AQ10" s="17">
        <v>0.36609206734608601</v>
      </c>
      <c r="AR10" s="17"/>
      <c r="AS10" s="17">
        <v>0.48315213134983098</v>
      </c>
      <c r="AT10" s="17">
        <v>0.40289256613555002</v>
      </c>
    </row>
    <row r="11" spans="2:46" x14ac:dyDescent="0.5">
      <c r="B11" s="18" t="s">
        <v>350</v>
      </c>
      <c r="C11" s="17">
        <v>0.136003630490762</v>
      </c>
      <c r="D11" s="17">
        <v>0.14583884672408801</v>
      </c>
      <c r="E11" s="17">
        <v>0.12594450596326201</v>
      </c>
      <c r="F11" s="17"/>
      <c r="G11" s="17">
        <v>0.15448592618123499</v>
      </c>
      <c r="H11" s="17">
        <v>9.8255897644057996E-2</v>
      </c>
      <c r="I11" s="17">
        <v>0.10563550772390599</v>
      </c>
      <c r="J11" s="17">
        <v>0.14713210750870701</v>
      </c>
      <c r="K11" s="17">
        <v>0.16337539296210099</v>
      </c>
      <c r="L11" s="17">
        <v>0.14911467761240699</v>
      </c>
      <c r="M11" s="17">
        <v>0.14186454307683399</v>
      </c>
      <c r="N11" s="17">
        <v>0.14242542994454399</v>
      </c>
      <c r="O11" s="17">
        <v>0.142816429539255</v>
      </c>
      <c r="P11" s="17">
        <v>0.130716364408446</v>
      </c>
      <c r="Q11" s="17">
        <v>0.13460887203388699</v>
      </c>
      <c r="R11" s="17">
        <v>0.12671122873076801</v>
      </c>
      <c r="S11" s="17"/>
      <c r="T11" s="17">
        <v>0.12670882751340201</v>
      </c>
      <c r="U11" s="17">
        <v>0.120592916474552</v>
      </c>
      <c r="V11" s="17">
        <v>0.161075413390323</v>
      </c>
      <c r="W11" s="17">
        <v>0.14026573565070199</v>
      </c>
      <c r="X11" s="17"/>
      <c r="Y11" s="17">
        <v>0.20611846636046399</v>
      </c>
      <c r="Z11" s="17">
        <v>0.17916920682558701</v>
      </c>
      <c r="AA11" s="17">
        <v>0.13887226755409701</v>
      </c>
      <c r="AB11" s="17">
        <v>9.6753919457312806E-2</v>
      </c>
      <c r="AC11" s="17">
        <v>0.121699327754087</v>
      </c>
      <c r="AD11" s="17">
        <v>9.32623363688969E-2</v>
      </c>
      <c r="AE11" s="17"/>
      <c r="AF11" s="17">
        <v>9.4551155621063504E-2</v>
      </c>
      <c r="AG11" s="17">
        <v>0.167935063670725</v>
      </c>
      <c r="AH11" s="17">
        <v>0.146000702559239</v>
      </c>
      <c r="AI11" s="17"/>
      <c r="AJ11" s="17">
        <v>0.138455220204737</v>
      </c>
      <c r="AK11" s="17">
        <v>0.18054112466302499</v>
      </c>
      <c r="AL11" s="17">
        <v>0.111727859438201</v>
      </c>
      <c r="AM11" s="17"/>
      <c r="AN11" s="17">
        <v>0.114344610529358</v>
      </c>
      <c r="AO11" s="17">
        <v>0.15125811754234</v>
      </c>
      <c r="AP11" s="17">
        <v>0.115831960249482</v>
      </c>
      <c r="AQ11" s="17">
        <v>0.18660457531265201</v>
      </c>
      <c r="AR11" s="17"/>
      <c r="AS11" s="17">
        <v>8.0930457289558E-2</v>
      </c>
      <c r="AT11" s="17">
        <v>0.108248428794328</v>
      </c>
    </row>
    <row r="12" spans="2:46" x14ac:dyDescent="0.5">
      <c r="B12" s="18" t="s">
        <v>351</v>
      </c>
      <c r="C12" s="17">
        <v>2.0008838005420599E-2</v>
      </c>
      <c r="D12" s="17">
        <v>2.4431563275707401E-2</v>
      </c>
      <c r="E12" s="17">
        <v>1.58172833622864E-2</v>
      </c>
      <c r="F12" s="17"/>
      <c r="G12" s="17">
        <v>2.3228940409986201E-2</v>
      </c>
      <c r="H12" s="17">
        <v>2.9760643064634999E-2</v>
      </c>
      <c r="I12" s="17">
        <v>3.9842416499710201E-3</v>
      </c>
      <c r="J12" s="17">
        <v>2.5602447772215601E-2</v>
      </c>
      <c r="K12" s="17">
        <v>1.8630286402120499E-2</v>
      </c>
      <c r="L12" s="17">
        <v>1.1620608966464401E-2</v>
      </c>
      <c r="M12" s="17">
        <v>1.70226233979173E-2</v>
      </c>
      <c r="N12" s="17">
        <v>4.2019776782113397E-2</v>
      </c>
      <c r="O12" s="17">
        <v>2.4456167386185199E-2</v>
      </c>
      <c r="P12" s="17">
        <v>7.5728533188776899E-3</v>
      </c>
      <c r="Q12" s="17">
        <v>1.7122143386280202E-2</v>
      </c>
      <c r="R12" s="17">
        <v>2.1284659264694802E-2</v>
      </c>
      <c r="S12" s="17"/>
      <c r="T12" s="17">
        <v>1.5194662955961599E-2</v>
      </c>
      <c r="U12" s="17">
        <v>1.8088778506129201E-2</v>
      </c>
      <c r="V12" s="17">
        <v>2.785454326306E-2</v>
      </c>
      <c r="W12" s="17">
        <v>2.0755803933777999E-2</v>
      </c>
      <c r="X12" s="17"/>
      <c r="Y12" s="17">
        <v>5.7011519510426302E-2</v>
      </c>
      <c r="Z12" s="17">
        <v>2.8771167302802901E-2</v>
      </c>
      <c r="AA12" s="17">
        <v>2.12279043760575E-2</v>
      </c>
      <c r="AB12" s="17">
        <v>7.7272883751543899E-3</v>
      </c>
      <c r="AC12" s="17">
        <v>6.7592525688192498E-3</v>
      </c>
      <c r="AD12" s="17">
        <v>6.1218730653049098E-3</v>
      </c>
      <c r="AE12" s="17"/>
      <c r="AF12" s="17">
        <v>1.05622516168193E-2</v>
      </c>
      <c r="AG12" s="17">
        <v>7.2992659596889404E-3</v>
      </c>
      <c r="AH12" s="17">
        <v>2.3536991129783299E-2</v>
      </c>
      <c r="AI12" s="17"/>
      <c r="AJ12" s="17">
        <v>2.36908229743031E-2</v>
      </c>
      <c r="AK12" s="17">
        <v>2.02689868590217E-2</v>
      </c>
      <c r="AL12" s="17">
        <v>1.53284588749597E-2</v>
      </c>
      <c r="AM12" s="17"/>
      <c r="AN12" s="17">
        <v>1.44234470761234E-2</v>
      </c>
      <c r="AO12" s="17">
        <v>4.2257805840465498E-2</v>
      </c>
      <c r="AP12" s="17">
        <v>1.6872503927234599E-2</v>
      </c>
      <c r="AQ12" s="17">
        <v>2.8089235187081001E-2</v>
      </c>
      <c r="AR12" s="17"/>
      <c r="AS12" s="17">
        <v>6.7642519598008098E-3</v>
      </c>
      <c r="AT12" s="17">
        <v>1.27186845650758E-2</v>
      </c>
    </row>
    <row r="13" spans="2:46" x14ac:dyDescent="0.5">
      <c r="B13" s="18" t="s">
        <v>352</v>
      </c>
      <c r="C13" s="17">
        <v>4.5812490622179599E-3</v>
      </c>
      <c r="D13" s="17">
        <v>4.7724121973200502E-3</v>
      </c>
      <c r="E13" s="17">
        <v>4.4220491667392899E-3</v>
      </c>
      <c r="F13" s="17"/>
      <c r="G13" s="17">
        <v>4.6821945534791E-3</v>
      </c>
      <c r="H13" s="17">
        <v>4.7245314251916004E-3</v>
      </c>
      <c r="I13" s="17">
        <v>0</v>
      </c>
      <c r="J13" s="17">
        <v>3.5647702034596702E-3</v>
      </c>
      <c r="K13" s="17">
        <v>1.0202978232664301E-2</v>
      </c>
      <c r="L13" s="17">
        <v>3.63561042791978E-3</v>
      </c>
      <c r="M13" s="17">
        <v>3.8200881419029101E-3</v>
      </c>
      <c r="N13" s="17">
        <v>0</v>
      </c>
      <c r="O13" s="17">
        <v>5.8486055039768704E-3</v>
      </c>
      <c r="P13" s="17">
        <v>7.55101255901236E-3</v>
      </c>
      <c r="Q13" s="17">
        <v>0</v>
      </c>
      <c r="R13" s="17">
        <v>1.07466157145588E-2</v>
      </c>
      <c r="S13" s="17"/>
      <c r="T13" s="17">
        <v>4.6842495415255897E-3</v>
      </c>
      <c r="U13" s="17">
        <v>3.66038003646629E-3</v>
      </c>
      <c r="V13" s="17">
        <v>6.3429309008399201E-3</v>
      </c>
      <c r="W13" s="17">
        <v>3.9825323764932996E-3</v>
      </c>
      <c r="X13" s="17"/>
      <c r="Y13" s="17">
        <v>1.3624491027366299E-2</v>
      </c>
      <c r="Z13" s="17">
        <v>4.3879791142756404E-3</v>
      </c>
      <c r="AA13" s="17">
        <v>5.7501760465446701E-3</v>
      </c>
      <c r="AB13" s="17">
        <v>1.78990159296851E-3</v>
      </c>
      <c r="AC13" s="17">
        <v>4.6443078820838099E-3</v>
      </c>
      <c r="AD13" s="17">
        <v>0</v>
      </c>
      <c r="AE13" s="17"/>
      <c r="AF13" s="17">
        <v>0</v>
      </c>
      <c r="AG13" s="17">
        <v>2.1097795715219799E-2</v>
      </c>
      <c r="AH13" s="17">
        <v>4.8738820408006497E-3</v>
      </c>
      <c r="AI13" s="17"/>
      <c r="AJ13" s="17">
        <v>3.05041023892496E-3</v>
      </c>
      <c r="AK13" s="17">
        <v>1.26891996053162E-2</v>
      </c>
      <c r="AL13" s="17">
        <v>2.6085338173385199E-3</v>
      </c>
      <c r="AM13" s="17"/>
      <c r="AN13" s="17">
        <v>4.7126070725086499E-3</v>
      </c>
      <c r="AO13" s="17">
        <v>1.13921069945401E-2</v>
      </c>
      <c r="AP13" s="17">
        <v>0</v>
      </c>
      <c r="AQ13" s="17">
        <v>5.6769514107364201E-3</v>
      </c>
      <c r="AR13" s="17"/>
      <c r="AS13" s="17">
        <v>6.8490688363073903E-3</v>
      </c>
      <c r="AT13" s="17">
        <v>0</v>
      </c>
    </row>
    <row r="14" spans="2:46" x14ac:dyDescent="0.5">
      <c r="B14" s="18" t="s">
        <v>73</v>
      </c>
      <c r="C14" s="17">
        <v>4.93263206445477E-2</v>
      </c>
      <c r="D14" s="17">
        <v>4.1393734067426399E-2</v>
      </c>
      <c r="E14" s="17">
        <v>5.67129473813235E-2</v>
      </c>
      <c r="F14" s="17"/>
      <c r="G14" s="17">
        <v>5.46089258115557E-2</v>
      </c>
      <c r="H14" s="17">
        <v>3.2634326026997298E-2</v>
      </c>
      <c r="I14" s="17">
        <v>7.0459071720079897E-2</v>
      </c>
      <c r="J14" s="17">
        <v>4.8516909953020902E-2</v>
      </c>
      <c r="K14" s="17">
        <v>2.8552604485592901E-2</v>
      </c>
      <c r="L14" s="17">
        <v>4.2114001085444698E-2</v>
      </c>
      <c r="M14" s="17">
        <v>8.1834284219631001E-2</v>
      </c>
      <c r="N14" s="17">
        <v>9.64283943370281E-2</v>
      </c>
      <c r="O14" s="17">
        <v>3.9153671107443201E-2</v>
      </c>
      <c r="P14" s="17">
        <v>4.8231335415225597E-2</v>
      </c>
      <c r="Q14" s="17">
        <v>3.8831813338645202E-2</v>
      </c>
      <c r="R14" s="17">
        <v>2.15753842696405E-2</v>
      </c>
      <c r="S14" s="17"/>
      <c r="T14" s="17">
        <v>2.5696175603405699E-2</v>
      </c>
      <c r="U14" s="17">
        <v>4.8653253307902301E-2</v>
      </c>
      <c r="V14" s="17">
        <v>4.17862875568469E-2</v>
      </c>
      <c r="W14" s="17">
        <v>8.0476374048664007E-2</v>
      </c>
      <c r="X14" s="17"/>
      <c r="Y14" s="17">
        <v>5.5765185537274602E-2</v>
      </c>
      <c r="Z14" s="17">
        <v>4.4368174947472701E-2</v>
      </c>
      <c r="AA14" s="17">
        <v>7.7955202449325994E-2</v>
      </c>
      <c r="AB14" s="17">
        <v>5.6204490318776598E-2</v>
      </c>
      <c r="AC14" s="17">
        <v>3.8157620119777802E-2</v>
      </c>
      <c r="AD14" s="17">
        <v>2.7674298564985701E-2</v>
      </c>
      <c r="AE14" s="17"/>
      <c r="AF14" s="17">
        <v>3.1896567784341703E-2</v>
      </c>
      <c r="AG14" s="17">
        <v>1.3632224508271999E-2</v>
      </c>
      <c r="AH14" s="17">
        <v>5.6601777576220397E-2</v>
      </c>
      <c r="AI14" s="17"/>
      <c r="AJ14" s="17">
        <v>3.92349282937344E-2</v>
      </c>
      <c r="AK14" s="17">
        <v>6.0571755227167602E-2</v>
      </c>
      <c r="AL14" s="17">
        <v>5.6450516992512398E-2</v>
      </c>
      <c r="AM14" s="17"/>
      <c r="AN14" s="17">
        <v>3.9283837602121799E-2</v>
      </c>
      <c r="AO14" s="17">
        <v>2.7520866909998099E-2</v>
      </c>
      <c r="AP14" s="17">
        <v>2.1809241232411802E-2</v>
      </c>
      <c r="AQ14" s="17">
        <v>6.4900820040586796E-2</v>
      </c>
      <c r="AR14" s="17"/>
      <c r="AS14" s="17">
        <v>2.1190033997379801E-2</v>
      </c>
      <c r="AT14" s="17">
        <v>5.4219477625579902E-2</v>
      </c>
    </row>
    <row r="15" spans="2:46" x14ac:dyDescent="0.5">
      <c r="B15" s="18" t="s">
        <v>353</v>
      </c>
      <c r="C15" s="21">
        <v>0.79007996179705198</v>
      </c>
      <c r="D15" s="21">
        <v>0.78356344373545805</v>
      </c>
      <c r="E15" s="21">
        <v>0.79710321412638896</v>
      </c>
      <c r="F15" s="21"/>
      <c r="G15" s="21">
        <v>0.76299401304374403</v>
      </c>
      <c r="H15" s="21">
        <v>0.83462460183911802</v>
      </c>
      <c r="I15" s="21">
        <v>0.81992117890604299</v>
      </c>
      <c r="J15" s="21">
        <v>0.77518376456259697</v>
      </c>
      <c r="K15" s="21">
        <v>0.77923873791752096</v>
      </c>
      <c r="L15" s="21">
        <v>0.79351510190776398</v>
      </c>
      <c r="M15" s="21">
        <v>0.75545846116371496</v>
      </c>
      <c r="N15" s="21">
        <v>0.71912639893631503</v>
      </c>
      <c r="O15" s="21">
        <v>0.78772512646313997</v>
      </c>
      <c r="P15" s="21">
        <v>0.80592843429843797</v>
      </c>
      <c r="Q15" s="21">
        <v>0.80943717124118697</v>
      </c>
      <c r="R15" s="21">
        <v>0.81968211202033803</v>
      </c>
      <c r="S15" s="21"/>
      <c r="T15" s="21">
        <v>0.82771608438570599</v>
      </c>
      <c r="U15" s="21">
        <v>0.80900467167495005</v>
      </c>
      <c r="V15" s="21">
        <v>0.76294082488893</v>
      </c>
      <c r="W15" s="21">
        <v>0.75451955399036297</v>
      </c>
      <c r="X15" s="21"/>
      <c r="Y15" s="21">
        <v>0.66748033756446901</v>
      </c>
      <c r="Z15" s="21">
        <v>0.743303471809862</v>
      </c>
      <c r="AA15" s="21">
        <v>0.75619444957397497</v>
      </c>
      <c r="AB15" s="21">
        <v>0.837524400255788</v>
      </c>
      <c r="AC15" s="21">
        <v>0.82873949167523198</v>
      </c>
      <c r="AD15" s="21">
        <v>0.87294149200081295</v>
      </c>
      <c r="AE15" s="21"/>
      <c r="AF15" s="21">
        <v>0.86299002497777499</v>
      </c>
      <c r="AG15" s="21">
        <v>0.790035650146094</v>
      </c>
      <c r="AH15" s="21">
        <v>0.768986646693957</v>
      </c>
      <c r="AI15" s="21"/>
      <c r="AJ15" s="21">
        <v>0.79556861828830105</v>
      </c>
      <c r="AK15" s="21">
        <v>0.72592893364546995</v>
      </c>
      <c r="AL15" s="21">
        <v>0.81388463087698804</v>
      </c>
      <c r="AM15" s="21"/>
      <c r="AN15" s="21">
        <v>0.82723549771988802</v>
      </c>
      <c r="AO15" s="21">
        <v>0.76757110271265605</v>
      </c>
      <c r="AP15" s="21">
        <v>0.84548629459087099</v>
      </c>
      <c r="AQ15" s="21">
        <v>0.71472841804894305</v>
      </c>
      <c r="AR15" s="21"/>
      <c r="AS15" s="21">
        <v>0.88426618791695399</v>
      </c>
      <c r="AT15" s="21">
        <v>0.82481340901501599</v>
      </c>
    </row>
    <row r="16" spans="2:46" x14ac:dyDescent="0.5">
      <c r="B16" s="18" t="s">
        <v>354</v>
      </c>
      <c r="C16" s="21">
        <v>2.4590087067638499E-2</v>
      </c>
      <c r="D16" s="21">
        <v>2.9203975473027499E-2</v>
      </c>
      <c r="E16" s="21">
        <v>2.02393325290257E-2</v>
      </c>
      <c r="F16" s="21"/>
      <c r="G16" s="21">
        <v>2.7911134963465301E-2</v>
      </c>
      <c r="H16" s="21">
        <v>3.4485174489826603E-2</v>
      </c>
      <c r="I16" s="21">
        <v>3.9842416499710201E-3</v>
      </c>
      <c r="J16" s="21">
        <v>2.91672179756753E-2</v>
      </c>
      <c r="K16" s="21">
        <v>2.8833264634784798E-2</v>
      </c>
      <c r="L16" s="21">
        <v>1.52562193943842E-2</v>
      </c>
      <c r="M16" s="21">
        <v>2.0842711539820199E-2</v>
      </c>
      <c r="N16" s="21">
        <v>4.2019776782113397E-2</v>
      </c>
      <c r="O16" s="21">
        <v>3.0304772890162E-2</v>
      </c>
      <c r="P16" s="21">
        <v>1.5123865877890099E-2</v>
      </c>
      <c r="Q16" s="21">
        <v>1.7122143386280202E-2</v>
      </c>
      <c r="R16" s="21">
        <v>3.20312749792536E-2</v>
      </c>
      <c r="S16" s="21"/>
      <c r="T16" s="21">
        <v>1.9878912497487199E-2</v>
      </c>
      <c r="U16" s="21">
        <v>2.1749158542595501E-2</v>
      </c>
      <c r="V16" s="21">
        <v>3.4197474163899899E-2</v>
      </c>
      <c r="W16" s="21">
        <v>2.4738336310271301E-2</v>
      </c>
      <c r="X16" s="21"/>
      <c r="Y16" s="21">
        <v>7.0636010537792601E-2</v>
      </c>
      <c r="Z16" s="21">
        <v>3.3159146417078497E-2</v>
      </c>
      <c r="AA16" s="21">
        <v>2.6978080422602201E-2</v>
      </c>
      <c r="AB16" s="21">
        <v>9.5171899681229001E-3</v>
      </c>
      <c r="AC16" s="21">
        <v>1.14035604509031E-2</v>
      </c>
      <c r="AD16" s="21">
        <v>6.1218730653049098E-3</v>
      </c>
      <c r="AE16" s="21"/>
      <c r="AF16" s="21">
        <v>1.05622516168193E-2</v>
      </c>
      <c r="AG16" s="21">
        <v>2.83970616749088E-2</v>
      </c>
      <c r="AH16" s="21">
        <v>2.8410873170583901E-2</v>
      </c>
      <c r="AI16" s="21"/>
      <c r="AJ16" s="21">
        <v>2.6741233213228102E-2</v>
      </c>
      <c r="AK16" s="21">
        <v>3.2958186464337902E-2</v>
      </c>
      <c r="AL16" s="21">
        <v>1.7936992692298301E-2</v>
      </c>
      <c r="AM16" s="21"/>
      <c r="AN16" s="21">
        <v>1.9136054148631999E-2</v>
      </c>
      <c r="AO16" s="21">
        <v>5.36499128350056E-2</v>
      </c>
      <c r="AP16" s="21">
        <v>1.6872503927234599E-2</v>
      </c>
      <c r="AQ16" s="21">
        <v>3.3766186597817403E-2</v>
      </c>
      <c r="AR16" s="21"/>
      <c r="AS16" s="21">
        <v>1.36133207961082E-2</v>
      </c>
      <c r="AT16" s="21">
        <v>1.27186845650758E-2</v>
      </c>
    </row>
    <row r="17" spans="2:46" x14ac:dyDescent="0.5">
      <c r="B17" s="18" t="s">
        <v>95</v>
      </c>
      <c r="C17" s="22">
        <v>0.76548987472941299</v>
      </c>
      <c r="D17" s="22">
        <v>0.75435946826243006</v>
      </c>
      <c r="E17" s="22">
        <v>0.77686388159736397</v>
      </c>
      <c r="F17" s="22"/>
      <c r="G17" s="22">
        <v>0.73508287808027895</v>
      </c>
      <c r="H17" s="22">
        <v>0.800139427349292</v>
      </c>
      <c r="I17" s="22">
        <v>0.81593693725607197</v>
      </c>
      <c r="J17" s="22">
        <v>0.74601654658692196</v>
      </c>
      <c r="K17" s="22">
        <v>0.75040547328273599</v>
      </c>
      <c r="L17" s="22">
        <v>0.77825888251338005</v>
      </c>
      <c r="M17" s="22">
        <v>0.73461574962389398</v>
      </c>
      <c r="N17" s="22">
        <v>0.67710662215420103</v>
      </c>
      <c r="O17" s="22">
        <v>0.75742035357297799</v>
      </c>
      <c r="P17" s="22">
        <v>0.79080456842054803</v>
      </c>
      <c r="Q17" s="22">
        <v>0.79231502785490704</v>
      </c>
      <c r="R17" s="22">
        <v>0.78765083704108496</v>
      </c>
      <c r="S17" s="22"/>
      <c r="T17" s="22">
        <v>0.80783717188821802</v>
      </c>
      <c r="U17" s="22">
        <v>0.78725551313235498</v>
      </c>
      <c r="V17" s="22">
        <v>0.72874335072503005</v>
      </c>
      <c r="W17" s="22">
        <v>0.72978121768009196</v>
      </c>
      <c r="X17" s="22"/>
      <c r="Y17" s="22">
        <v>0.596844327026677</v>
      </c>
      <c r="Z17" s="22">
        <v>0.71014432539278305</v>
      </c>
      <c r="AA17" s="22">
        <v>0.729216369151372</v>
      </c>
      <c r="AB17" s="22">
        <v>0.828007210287665</v>
      </c>
      <c r="AC17" s="22">
        <v>0.81733593122432902</v>
      </c>
      <c r="AD17" s="22">
        <v>0.86681961893550796</v>
      </c>
      <c r="AE17" s="22"/>
      <c r="AF17" s="22">
        <v>0.85242777336095599</v>
      </c>
      <c r="AG17" s="22">
        <v>0.76163858847118604</v>
      </c>
      <c r="AH17" s="22">
        <v>0.740575773523373</v>
      </c>
      <c r="AI17" s="22"/>
      <c r="AJ17" s="22">
        <v>0.76882738507507298</v>
      </c>
      <c r="AK17" s="22">
        <v>0.69297074718113205</v>
      </c>
      <c r="AL17" s="22">
        <v>0.79594763818469005</v>
      </c>
      <c r="AM17" s="22"/>
      <c r="AN17" s="22">
        <v>0.80809944357125596</v>
      </c>
      <c r="AO17" s="22">
        <v>0.71392118987765096</v>
      </c>
      <c r="AP17" s="22">
        <v>0.82861379066363705</v>
      </c>
      <c r="AQ17" s="22">
        <v>0.680962231451126</v>
      </c>
      <c r="AR17" s="22"/>
      <c r="AS17" s="22">
        <v>0.870652867120846</v>
      </c>
      <c r="AT17" s="22">
        <v>0.81209472444994002</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28.7" x14ac:dyDescent="0.5">
      <c r="B9" s="18" t="s">
        <v>361</v>
      </c>
      <c r="C9" s="17">
        <v>0.133027245002133</v>
      </c>
      <c r="D9" s="17">
        <v>0.131385926501877</v>
      </c>
      <c r="E9" s="17">
        <v>0.13278813200506701</v>
      </c>
      <c r="F9" s="17"/>
      <c r="G9" s="17">
        <v>0.14706508444918401</v>
      </c>
      <c r="H9" s="17">
        <v>0.10098330960485601</v>
      </c>
      <c r="I9" s="17">
        <v>0.11025620264227901</v>
      </c>
      <c r="J9" s="17">
        <v>0.13668448070155001</v>
      </c>
      <c r="K9" s="17">
        <v>0.162106929611746</v>
      </c>
      <c r="L9" s="17">
        <v>0.14228088963916499</v>
      </c>
      <c r="M9" s="17">
        <v>9.7246404828576494E-2</v>
      </c>
      <c r="N9" s="17">
        <v>0.13124317380067399</v>
      </c>
      <c r="O9" s="17">
        <v>0.14654437045706001</v>
      </c>
      <c r="P9" s="17">
        <v>0.10962469414360899</v>
      </c>
      <c r="Q9" s="17">
        <v>0.17457978293142101</v>
      </c>
      <c r="R9" s="17">
        <v>0.20980373718238701</v>
      </c>
      <c r="S9" s="17"/>
      <c r="T9" s="17">
        <v>0.12941016025961599</v>
      </c>
      <c r="U9" s="17">
        <v>0.129747345551989</v>
      </c>
      <c r="V9" s="17">
        <v>0.13603211225995701</v>
      </c>
      <c r="W9" s="17">
        <v>0.14071060349612</v>
      </c>
      <c r="X9" s="17"/>
      <c r="Y9" s="17">
        <v>0.15077578635943101</v>
      </c>
      <c r="Z9" s="17">
        <v>0.189819450473205</v>
      </c>
      <c r="AA9" s="17">
        <v>0.20526810656515601</v>
      </c>
      <c r="AB9" s="17">
        <v>0.134841531749361</v>
      </c>
      <c r="AC9" s="17">
        <v>9.4167443001420201E-2</v>
      </c>
      <c r="AD9" s="17">
        <v>4.0560753810050101E-2</v>
      </c>
      <c r="AE9" s="17"/>
      <c r="AF9" s="17">
        <v>5.1579935162350397E-2</v>
      </c>
      <c r="AG9" s="17">
        <v>7.0090241900813893E-2</v>
      </c>
      <c r="AH9" s="17">
        <v>0.160529531937599</v>
      </c>
      <c r="AI9" s="17"/>
      <c r="AJ9" s="17">
        <v>0.17120965219849199</v>
      </c>
      <c r="AK9" s="17">
        <v>0.145172712731026</v>
      </c>
      <c r="AL9" s="17">
        <v>7.9985372128397098E-2</v>
      </c>
      <c r="AM9" s="17"/>
      <c r="AN9" s="17">
        <v>0.140622126648763</v>
      </c>
      <c r="AO9" s="17">
        <v>8.3125599434133807E-2</v>
      </c>
      <c r="AP9" s="17">
        <v>0.133984417474284</v>
      </c>
      <c r="AQ9" s="17">
        <v>0.14499702618131899</v>
      </c>
      <c r="AR9" s="17"/>
      <c r="AS9" s="17">
        <v>0.11911993667085199</v>
      </c>
      <c r="AT9" s="17">
        <v>9.3824259665514706E-2</v>
      </c>
    </row>
    <row r="10" spans="2:46" ht="43" x14ac:dyDescent="0.5">
      <c r="B10" s="18" t="s">
        <v>362</v>
      </c>
      <c r="C10" s="17">
        <v>0.31403988518935699</v>
      </c>
      <c r="D10" s="17">
        <v>0.32598875823484003</v>
      </c>
      <c r="E10" s="17">
        <v>0.30222898580815299</v>
      </c>
      <c r="F10" s="17"/>
      <c r="G10" s="17">
        <v>0.348323527921307</v>
      </c>
      <c r="H10" s="17">
        <v>0.29886028576977097</v>
      </c>
      <c r="I10" s="17">
        <v>0.28437207176943002</v>
      </c>
      <c r="J10" s="17">
        <v>0.33274541282718501</v>
      </c>
      <c r="K10" s="17">
        <v>0.288664157612191</v>
      </c>
      <c r="L10" s="17">
        <v>0.32598119098111999</v>
      </c>
      <c r="M10" s="17">
        <v>0.32299361171188801</v>
      </c>
      <c r="N10" s="17">
        <v>0.26595726294286798</v>
      </c>
      <c r="O10" s="17">
        <v>0.32919775743922303</v>
      </c>
      <c r="P10" s="17">
        <v>0.29662310054449398</v>
      </c>
      <c r="Q10" s="17">
        <v>0.320321110193937</v>
      </c>
      <c r="R10" s="17">
        <v>0.292728720325522</v>
      </c>
      <c r="S10" s="17"/>
      <c r="T10" s="17">
        <v>0.34466327123512602</v>
      </c>
      <c r="U10" s="17">
        <v>0.30919387988174002</v>
      </c>
      <c r="V10" s="17">
        <v>0.32650769146376601</v>
      </c>
      <c r="W10" s="17">
        <v>0.27688209729899899</v>
      </c>
      <c r="X10" s="17"/>
      <c r="Y10" s="17">
        <v>0.29571715970130702</v>
      </c>
      <c r="Z10" s="17">
        <v>0.39180370489938199</v>
      </c>
      <c r="AA10" s="17">
        <v>0.31609835380567702</v>
      </c>
      <c r="AB10" s="17">
        <v>0.32635985662607803</v>
      </c>
      <c r="AC10" s="17">
        <v>0.28912843251787601</v>
      </c>
      <c r="AD10" s="17">
        <v>0.26772649366211299</v>
      </c>
      <c r="AE10" s="17"/>
      <c r="AF10" s="17">
        <v>0.26166778212067299</v>
      </c>
      <c r="AG10" s="17">
        <v>0.29444204629513199</v>
      </c>
      <c r="AH10" s="17">
        <v>0.33041906065419702</v>
      </c>
      <c r="AI10" s="17"/>
      <c r="AJ10" s="17">
        <v>0.371110266292208</v>
      </c>
      <c r="AK10" s="17">
        <v>0.30378273840755798</v>
      </c>
      <c r="AL10" s="17">
        <v>0.24830980082998599</v>
      </c>
      <c r="AM10" s="17"/>
      <c r="AN10" s="17">
        <v>0.34590877256381303</v>
      </c>
      <c r="AO10" s="17">
        <v>0.30483100912607097</v>
      </c>
      <c r="AP10" s="17">
        <v>0.32558955407700202</v>
      </c>
      <c r="AQ10" s="17">
        <v>0.25815420785770798</v>
      </c>
      <c r="AR10" s="17"/>
      <c r="AS10" s="17">
        <v>0.33361219649340601</v>
      </c>
      <c r="AT10" s="17">
        <v>0.261810149236824</v>
      </c>
    </row>
    <row r="11" spans="2:46" ht="43" x14ac:dyDescent="0.5">
      <c r="B11" s="18" t="s">
        <v>363</v>
      </c>
      <c r="C11" s="17">
        <v>0.36622906590316001</v>
      </c>
      <c r="D11" s="17">
        <v>0.38346550401794599</v>
      </c>
      <c r="E11" s="17">
        <v>0.35159768556015197</v>
      </c>
      <c r="F11" s="17"/>
      <c r="G11" s="17">
        <v>0.32514523710586102</v>
      </c>
      <c r="H11" s="17">
        <v>0.408961812323622</v>
      </c>
      <c r="I11" s="17">
        <v>0.443237677462399</v>
      </c>
      <c r="J11" s="17">
        <v>0.354867869895652</v>
      </c>
      <c r="K11" s="17">
        <v>0.36980064173270499</v>
      </c>
      <c r="L11" s="17">
        <v>0.36574469634036999</v>
      </c>
      <c r="M11" s="17">
        <v>0.39709118901791401</v>
      </c>
      <c r="N11" s="17">
        <v>0.33127440793035401</v>
      </c>
      <c r="O11" s="17">
        <v>0.33680668375321099</v>
      </c>
      <c r="P11" s="17">
        <v>0.34869358934464101</v>
      </c>
      <c r="Q11" s="17">
        <v>0.33667910040153598</v>
      </c>
      <c r="R11" s="17">
        <v>0.36908430281160898</v>
      </c>
      <c r="S11" s="17"/>
      <c r="T11" s="17">
        <v>0.38344551386285802</v>
      </c>
      <c r="U11" s="17">
        <v>0.38478992153923097</v>
      </c>
      <c r="V11" s="17">
        <v>0.35244167843681501</v>
      </c>
      <c r="W11" s="17">
        <v>0.33824781723710501</v>
      </c>
      <c r="X11" s="17"/>
      <c r="Y11" s="17">
        <v>0.30224278099998803</v>
      </c>
      <c r="Z11" s="17">
        <v>0.236773987829105</v>
      </c>
      <c r="AA11" s="17">
        <v>0.30917305903067099</v>
      </c>
      <c r="AB11" s="17">
        <v>0.37076029694260998</v>
      </c>
      <c r="AC11" s="17">
        <v>0.41973157433275299</v>
      </c>
      <c r="AD11" s="17">
        <v>0.52143224600731397</v>
      </c>
      <c r="AE11" s="17"/>
      <c r="AF11" s="17">
        <v>0.50826581379977498</v>
      </c>
      <c r="AG11" s="17">
        <v>0.41590505473234202</v>
      </c>
      <c r="AH11" s="17">
        <v>0.322024918032914</v>
      </c>
      <c r="AI11" s="17"/>
      <c r="AJ11" s="17">
        <v>0.32170940070378601</v>
      </c>
      <c r="AK11" s="17">
        <v>0.32106969180845502</v>
      </c>
      <c r="AL11" s="17">
        <v>0.44285891870358901</v>
      </c>
      <c r="AM11" s="17"/>
      <c r="AN11" s="17">
        <v>0.36933163881881598</v>
      </c>
      <c r="AO11" s="17">
        <v>0.39457088049473399</v>
      </c>
      <c r="AP11" s="17">
        <v>0.42389550450785102</v>
      </c>
      <c r="AQ11" s="17">
        <v>0.32914339091602102</v>
      </c>
      <c r="AR11" s="17"/>
      <c r="AS11" s="17">
        <v>0.41240579858868598</v>
      </c>
      <c r="AT11" s="17">
        <v>0.43776700379226202</v>
      </c>
    </row>
    <row r="12" spans="2:46" ht="43" x14ac:dyDescent="0.5">
      <c r="B12" s="18" t="s">
        <v>364</v>
      </c>
      <c r="C12" s="17">
        <v>6.6616809972802601E-2</v>
      </c>
      <c r="D12" s="17">
        <v>6.3733641787999798E-2</v>
      </c>
      <c r="E12" s="17">
        <v>6.9820230657138396E-2</v>
      </c>
      <c r="F12" s="17"/>
      <c r="G12" s="17">
        <v>6.41565040562454E-2</v>
      </c>
      <c r="H12" s="17">
        <v>7.2662970522557296E-2</v>
      </c>
      <c r="I12" s="17">
        <v>4.3848571323227697E-2</v>
      </c>
      <c r="J12" s="17">
        <v>6.6944631444556202E-2</v>
      </c>
      <c r="K12" s="17">
        <v>8.5452262372925705E-2</v>
      </c>
      <c r="L12" s="17">
        <v>7.1572294723402902E-2</v>
      </c>
      <c r="M12" s="17">
        <v>4.84179951388366E-2</v>
      </c>
      <c r="N12" s="17">
        <v>8.4277529955504901E-2</v>
      </c>
      <c r="O12" s="17">
        <v>6.9456285358405506E-2</v>
      </c>
      <c r="P12" s="17">
        <v>8.4790894385445695E-2</v>
      </c>
      <c r="Q12" s="17">
        <v>5.4969662961831402E-2</v>
      </c>
      <c r="R12" s="17">
        <v>3.2048928905903003E-2</v>
      </c>
      <c r="S12" s="17"/>
      <c r="T12" s="17">
        <v>6.6883630552892107E-2</v>
      </c>
      <c r="U12" s="17">
        <v>6.3189902625282304E-2</v>
      </c>
      <c r="V12" s="17">
        <v>5.6250257816546301E-2</v>
      </c>
      <c r="W12" s="17">
        <v>7.8973508588702404E-2</v>
      </c>
      <c r="X12" s="17"/>
      <c r="Y12" s="17">
        <v>9.3544401977017494E-2</v>
      </c>
      <c r="Z12" s="17">
        <v>5.4240892107101701E-2</v>
      </c>
      <c r="AA12" s="17">
        <v>4.4875545145532797E-2</v>
      </c>
      <c r="AB12" s="17">
        <v>4.82297649404968E-2</v>
      </c>
      <c r="AC12" s="17">
        <v>7.8033730246242702E-2</v>
      </c>
      <c r="AD12" s="17">
        <v>8.3815567996599602E-2</v>
      </c>
      <c r="AE12" s="17"/>
      <c r="AF12" s="17">
        <v>8.9112974448643301E-2</v>
      </c>
      <c r="AG12" s="17">
        <v>0.11225957786158999</v>
      </c>
      <c r="AH12" s="17">
        <v>5.7253240207306599E-2</v>
      </c>
      <c r="AI12" s="17"/>
      <c r="AJ12" s="17">
        <v>4.4221714304306499E-2</v>
      </c>
      <c r="AK12" s="17">
        <v>8.3295965142126699E-2</v>
      </c>
      <c r="AL12" s="17">
        <v>8.6374725168735303E-2</v>
      </c>
      <c r="AM12" s="17"/>
      <c r="AN12" s="17">
        <v>5.01288876384147E-2</v>
      </c>
      <c r="AO12" s="17">
        <v>0.108041563277846</v>
      </c>
      <c r="AP12" s="17">
        <v>6.7280222891488495E-2</v>
      </c>
      <c r="AQ12" s="17">
        <v>8.4640550671688505E-2</v>
      </c>
      <c r="AR12" s="17"/>
      <c r="AS12" s="17">
        <v>7.3731957036610798E-2</v>
      </c>
      <c r="AT12" s="17">
        <v>9.1251302516093993E-2</v>
      </c>
    </row>
    <row r="13" spans="2:46" ht="28.7" x14ac:dyDescent="0.5">
      <c r="B13" s="18" t="s">
        <v>365</v>
      </c>
      <c r="C13" s="17">
        <v>1.4622995425821499E-2</v>
      </c>
      <c r="D13" s="17">
        <v>1.7603025574713702E-2</v>
      </c>
      <c r="E13" s="17">
        <v>1.1805473809742799E-2</v>
      </c>
      <c r="F13" s="17"/>
      <c r="G13" s="17">
        <v>1.9100930751007199E-2</v>
      </c>
      <c r="H13" s="17">
        <v>1.2330373657836799E-2</v>
      </c>
      <c r="I13" s="17">
        <v>7.9572069674027808E-3</v>
      </c>
      <c r="J13" s="17">
        <v>3.7691250751580299E-3</v>
      </c>
      <c r="K13" s="17">
        <v>1.8549643498490299E-2</v>
      </c>
      <c r="L13" s="17">
        <v>7.5606469982175996E-3</v>
      </c>
      <c r="M13" s="17">
        <v>1.22109322357692E-2</v>
      </c>
      <c r="N13" s="17">
        <v>3.2015923521505299E-2</v>
      </c>
      <c r="O13" s="17">
        <v>1.74402971057202E-2</v>
      </c>
      <c r="P13" s="17">
        <v>2.2232327885521899E-2</v>
      </c>
      <c r="Q13" s="17">
        <v>1.7774896091249801E-2</v>
      </c>
      <c r="R13" s="17">
        <v>1.0684255980868E-2</v>
      </c>
      <c r="S13" s="17"/>
      <c r="T13" s="17">
        <v>1.0487980562898199E-2</v>
      </c>
      <c r="U13" s="17">
        <v>1.1130695831442199E-2</v>
      </c>
      <c r="V13" s="17">
        <v>1.78720362616108E-2</v>
      </c>
      <c r="W13" s="17">
        <v>2.01872639852619E-2</v>
      </c>
      <c r="X13" s="17"/>
      <c r="Y13" s="17">
        <v>2.04850765576211E-2</v>
      </c>
      <c r="Z13" s="17">
        <v>1.1479776792261E-2</v>
      </c>
      <c r="AA13" s="17">
        <v>7.7890487906191004E-3</v>
      </c>
      <c r="AB13" s="17">
        <v>1.5466083779373901E-2</v>
      </c>
      <c r="AC13" s="17">
        <v>3.0021110419506801E-2</v>
      </c>
      <c r="AD13" s="17">
        <v>7.8522595702185307E-3</v>
      </c>
      <c r="AE13" s="17"/>
      <c r="AF13" s="17">
        <v>1.2170330724183101E-2</v>
      </c>
      <c r="AG13" s="17">
        <v>6.9100320589378997E-3</v>
      </c>
      <c r="AH13" s="17">
        <v>1.58150180302686E-2</v>
      </c>
      <c r="AI13" s="17"/>
      <c r="AJ13" s="17">
        <v>1.51455292617148E-2</v>
      </c>
      <c r="AK13" s="17">
        <v>1.72131001828057E-2</v>
      </c>
      <c r="AL13" s="17">
        <v>1.2741038607755901E-2</v>
      </c>
      <c r="AM13" s="17"/>
      <c r="AN13" s="17">
        <v>8.7942741674364201E-3</v>
      </c>
      <c r="AO13" s="17">
        <v>2.2945962959737901E-2</v>
      </c>
      <c r="AP13" s="17">
        <v>8.2607525322931207E-3</v>
      </c>
      <c r="AQ13" s="17">
        <v>2.6729027200411301E-2</v>
      </c>
      <c r="AR13" s="17"/>
      <c r="AS13" s="17">
        <v>1.34002757445453E-2</v>
      </c>
      <c r="AT13" s="17">
        <v>1.97110763262619E-2</v>
      </c>
    </row>
    <row r="14" spans="2:46" x14ac:dyDescent="0.5">
      <c r="B14" s="18" t="s">
        <v>73</v>
      </c>
      <c r="C14" s="19">
        <v>0.105463998506726</v>
      </c>
      <c r="D14" s="19">
        <v>7.7823143882623194E-2</v>
      </c>
      <c r="E14" s="19">
        <v>0.131759492159748</v>
      </c>
      <c r="F14" s="19"/>
      <c r="G14" s="19">
        <v>9.6208715716396401E-2</v>
      </c>
      <c r="H14" s="19">
        <v>0.10620124812135801</v>
      </c>
      <c r="I14" s="19">
        <v>0.11032826983526201</v>
      </c>
      <c r="J14" s="19">
        <v>0.1049884800559</v>
      </c>
      <c r="K14" s="19">
        <v>7.5426365171941304E-2</v>
      </c>
      <c r="L14" s="19">
        <v>8.6860281317724303E-2</v>
      </c>
      <c r="M14" s="19">
        <v>0.122039867067015</v>
      </c>
      <c r="N14" s="19">
        <v>0.15523170184909499</v>
      </c>
      <c r="O14" s="19">
        <v>0.10055460588638</v>
      </c>
      <c r="P14" s="19">
        <v>0.13803539369628801</v>
      </c>
      <c r="Q14" s="19">
        <v>9.5675447420024706E-2</v>
      </c>
      <c r="R14" s="19">
        <v>8.5650054793711697E-2</v>
      </c>
      <c r="S14" s="19"/>
      <c r="T14" s="19">
        <v>6.5109443526610106E-2</v>
      </c>
      <c r="U14" s="19">
        <v>0.101948254570316</v>
      </c>
      <c r="V14" s="19">
        <v>0.11089622376130499</v>
      </c>
      <c r="W14" s="19">
        <v>0.14499870939381199</v>
      </c>
      <c r="X14" s="19"/>
      <c r="Y14" s="19">
        <v>0.13723479440463501</v>
      </c>
      <c r="Z14" s="19">
        <v>0.115882187898946</v>
      </c>
      <c r="AA14" s="19">
        <v>0.116795886662344</v>
      </c>
      <c r="AB14" s="19">
        <v>0.10434246596207999</v>
      </c>
      <c r="AC14" s="19">
        <v>8.8917709482201804E-2</v>
      </c>
      <c r="AD14" s="19">
        <v>7.8612678953704496E-2</v>
      </c>
      <c r="AE14" s="19"/>
      <c r="AF14" s="19">
        <v>7.72031637443754E-2</v>
      </c>
      <c r="AG14" s="19">
        <v>0.100393047151184</v>
      </c>
      <c r="AH14" s="19">
        <v>0.113958231137715</v>
      </c>
      <c r="AI14" s="19"/>
      <c r="AJ14" s="19">
        <v>7.6603437239492506E-2</v>
      </c>
      <c r="AK14" s="19">
        <v>0.12946579172802899</v>
      </c>
      <c r="AL14" s="19">
        <v>0.129730144561536</v>
      </c>
      <c r="AM14" s="19"/>
      <c r="AN14" s="19">
        <v>8.5214300162756801E-2</v>
      </c>
      <c r="AO14" s="19">
        <v>8.64849847074773E-2</v>
      </c>
      <c r="AP14" s="19">
        <v>4.0989548517081101E-2</v>
      </c>
      <c r="AQ14" s="19">
        <v>0.15633579717285301</v>
      </c>
      <c r="AR14" s="19"/>
      <c r="AS14" s="19">
        <v>4.7729835465899297E-2</v>
      </c>
      <c r="AT14" s="19">
        <v>9.5636208463043798E-2</v>
      </c>
    </row>
    <row r="15" spans="2:46" x14ac:dyDescent="0.5">
      <c r="B15" s="16"/>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G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7" width="20.703125" customWidth="1"/>
  </cols>
  <sheetData>
    <row r="2" spans="2:7" ht="39.950000000000003" customHeight="1" x14ac:dyDescent="0.5">
      <c r="D2" s="30" t="s">
        <v>371</v>
      </c>
      <c r="E2" s="26"/>
      <c r="F2" s="26"/>
      <c r="G2" s="26"/>
    </row>
    <row r="6" spans="2:7" ht="50.1" customHeight="1" x14ac:dyDescent="0.5">
      <c r="B6" s="20" t="s">
        <v>14</v>
      </c>
      <c r="C6" s="20" t="s">
        <v>367</v>
      </c>
      <c r="D6" s="20" t="s">
        <v>368</v>
      </c>
      <c r="E6" s="20" t="s">
        <v>346</v>
      </c>
      <c r="F6" s="20" t="s">
        <v>343</v>
      </c>
    </row>
    <row r="7" spans="2:7" x14ac:dyDescent="0.5">
      <c r="B7" s="18" t="s">
        <v>335</v>
      </c>
      <c r="C7" s="17">
        <v>0.29046221580681503</v>
      </c>
      <c r="D7" s="17">
        <v>0.246327990012075</v>
      </c>
      <c r="E7" s="17">
        <v>0.32095099379853298</v>
      </c>
      <c r="F7" s="17">
        <v>0.28998092656061403</v>
      </c>
    </row>
    <row r="8" spans="2:7" x14ac:dyDescent="0.5">
      <c r="B8" s="18" t="s">
        <v>336</v>
      </c>
      <c r="C8" s="17">
        <v>0.168948723697007</v>
      </c>
      <c r="D8" s="17">
        <v>0.21694254117006401</v>
      </c>
      <c r="E8" s="17">
        <v>0.17072916719019199</v>
      </c>
      <c r="F8" s="17">
        <v>0.16674334048714801</v>
      </c>
    </row>
    <row r="9" spans="2:7" ht="28.7" x14ac:dyDescent="0.5">
      <c r="B9" s="18" t="s">
        <v>369</v>
      </c>
      <c r="C9" s="17">
        <v>0.196865309846844</v>
      </c>
      <c r="D9" s="17">
        <v>0.193493899389138</v>
      </c>
      <c r="E9" s="17">
        <v>0.16633090090303601</v>
      </c>
      <c r="F9" s="17">
        <v>0.212160107296198</v>
      </c>
    </row>
    <row r="10" spans="2:7" ht="28.7" x14ac:dyDescent="0.5">
      <c r="B10" s="18" t="s">
        <v>370</v>
      </c>
      <c r="C10" s="17">
        <v>0.20143400001238501</v>
      </c>
      <c r="D10" s="17">
        <v>0.17915553230803299</v>
      </c>
      <c r="E10" s="17">
        <v>0.205234181958596</v>
      </c>
      <c r="F10" s="17">
        <v>0.19934448273429101</v>
      </c>
    </row>
    <row r="11" spans="2:7" x14ac:dyDescent="0.5">
      <c r="B11" s="18" t="s">
        <v>73</v>
      </c>
      <c r="C11" s="17">
        <v>0.14228975063694899</v>
      </c>
      <c r="D11" s="17">
        <v>0.164080037120691</v>
      </c>
      <c r="E11" s="17">
        <v>0.136754756149643</v>
      </c>
      <c r="F11" s="17">
        <v>0.13177114292174899</v>
      </c>
    </row>
    <row r="12" spans="2:7" x14ac:dyDescent="0.5">
      <c r="B12" s="16"/>
      <c r="C12" s="16"/>
      <c r="D12" s="16"/>
      <c r="E12" s="16"/>
      <c r="F12" s="16"/>
    </row>
    <row r="13" spans="2:7" x14ac:dyDescent="0.5">
      <c r="B13" t="s">
        <v>65</v>
      </c>
    </row>
    <row r="14" spans="2:7" x14ac:dyDescent="0.5">
      <c r="B14" t="s">
        <v>66</v>
      </c>
    </row>
    <row r="18" spans="2:2" x14ac:dyDescent="0.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0.29046221580681503</v>
      </c>
      <c r="D9" s="17">
        <v>0.30254958036969198</v>
      </c>
      <c r="E9" s="17">
        <v>0.276398908719171</v>
      </c>
      <c r="F9" s="17"/>
      <c r="G9" s="17">
        <v>0.36397112629045397</v>
      </c>
      <c r="H9" s="17">
        <v>0.26352031820939098</v>
      </c>
      <c r="I9" s="17">
        <v>0.19534784648933701</v>
      </c>
      <c r="J9" s="17">
        <v>0.22286996132193199</v>
      </c>
      <c r="K9" s="17">
        <v>0.32383931901516899</v>
      </c>
      <c r="L9" s="17">
        <v>0.31297338744092301</v>
      </c>
      <c r="M9" s="17">
        <v>0.19306043482819199</v>
      </c>
      <c r="N9" s="17">
        <v>0.27357882604059802</v>
      </c>
      <c r="O9" s="17">
        <v>0.37106507630837399</v>
      </c>
      <c r="P9" s="17">
        <v>0.30387954054301197</v>
      </c>
      <c r="Q9" s="17">
        <v>0.35032471414465099</v>
      </c>
      <c r="R9" s="17">
        <v>0.220686571056775</v>
      </c>
      <c r="S9" s="17"/>
      <c r="T9" s="17">
        <v>0.30961578894691899</v>
      </c>
      <c r="U9" s="17">
        <v>0.30509240394681297</v>
      </c>
      <c r="V9" s="17">
        <v>0.277243637046729</v>
      </c>
      <c r="W9" s="17">
        <v>0.27025650094206299</v>
      </c>
      <c r="X9" s="17"/>
      <c r="Y9" s="17">
        <v>0.36228073038722702</v>
      </c>
      <c r="Z9" s="17">
        <v>0.34352510737740199</v>
      </c>
      <c r="AA9" s="17">
        <v>0.346535624811601</v>
      </c>
      <c r="AB9" s="17">
        <v>0.300460276165052</v>
      </c>
      <c r="AC9" s="17">
        <v>0.24145588714390401</v>
      </c>
      <c r="AD9" s="17">
        <v>0.178445544757146</v>
      </c>
      <c r="AE9" s="17"/>
      <c r="AF9" s="17">
        <v>0.19043409710363501</v>
      </c>
      <c r="AG9" s="17">
        <v>0.160221473705356</v>
      </c>
      <c r="AH9" s="17">
        <v>0.32754983751958899</v>
      </c>
      <c r="AI9" s="17"/>
      <c r="AJ9" s="17">
        <v>0.33393495546699797</v>
      </c>
      <c r="AK9" s="17">
        <v>0.280142055345171</v>
      </c>
      <c r="AL9" s="17">
        <v>0.24158869625669499</v>
      </c>
      <c r="AM9" s="17"/>
      <c r="AN9" s="17">
        <v>0.30759879408548901</v>
      </c>
      <c r="AO9" s="17">
        <v>0.25511667232871799</v>
      </c>
      <c r="AP9" s="17">
        <v>0.27871408797518199</v>
      </c>
      <c r="AQ9" s="17">
        <v>0.29988059830932001</v>
      </c>
      <c r="AR9" s="17"/>
      <c r="AS9" s="17">
        <v>0.46212323696709301</v>
      </c>
      <c r="AT9" s="17">
        <v>5.7824220225202602E-2</v>
      </c>
    </row>
    <row r="10" spans="2:46" x14ac:dyDescent="0.5">
      <c r="B10" s="18" t="s">
        <v>336</v>
      </c>
      <c r="C10" s="17">
        <v>0.168948723697007</v>
      </c>
      <c r="D10" s="17">
        <v>0.185617547128482</v>
      </c>
      <c r="E10" s="17">
        <v>0.153704151820268</v>
      </c>
      <c r="F10" s="17"/>
      <c r="G10" s="17">
        <v>0.15970551079166001</v>
      </c>
      <c r="H10" s="17">
        <v>0.18453831396268799</v>
      </c>
      <c r="I10" s="17">
        <v>0.19046799380985499</v>
      </c>
      <c r="J10" s="17">
        <v>0.23852876510478499</v>
      </c>
      <c r="K10" s="17">
        <v>0.21183175561454801</v>
      </c>
      <c r="L10" s="17">
        <v>0.187138043145295</v>
      </c>
      <c r="M10" s="17">
        <v>0.13809094321489099</v>
      </c>
      <c r="N10" s="17">
        <v>0.154884988614542</v>
      </c>
      <c r="O10" s="17">
        <v>0.145549698331676</v>
      </c>
      <c r="P10" s="17">
        <v>9.8170244740144602E-2</v>
      </c>
      <c r="Q10" s="17">
        <v>0.159712154055315</v>
      </c>
      <c r="R10" s="17">
        <v>0.13842080146217101</v>
      </c>
      <c r="S10" s="17"/>
      <c r="T10" s="17">
        <v>0.19490453086394799</v>
      </c>
      <c r="U10" s="17">
        <v>0.158641174563832</v>
      </c>
      <c r="V10" s="17">
        <v>0.17452122094383399</v>
      </c>
      <c r="W10" s="17">
        <v>0.14934205527455999</v>
      </c>
      <c r="X10" s="17"/>
      <c r="Y10" s="17">
        <v>0.176127394460598</v>
      </c>
      <c r="Z10" s="17">
        <v>0.166825451104026</v>
      </c>
      <c r="AA10" s="17">
        <v>0.133976594546349</v>
      </c>
      <c r="AB10" s="17">
        <v>0.13981288647548401</v>
      </c>
      <c r="AC10" s="17">
        <v>0.14956327204695699</v>
      </c>
      <c r="AD10" s="17">
        <v>0.23106313667929201</v>
      </c>
      <c r="AE10" s="17"/>
      <c r="AF10" s="17">
        <v>0.21898387489995599</v>
      </c>
      <c r="AG10" s="17">
        <v>0.20908114532158101</v>
      </c>
      <c r="AH10" s="17">
        <v>0.15196152452471401</v>
      </c>
      <c r="AI10" s="17"/>
      <c r="AJ10" s="17">
        <v>0.166097857072914</v>
      </c>
      <c r="AK10" s="17">
        <v>0.17129929015392401</v>
      </c>
      <c r="AL10" s="17">
        <v>0.17135545548534301</v>
      </c>
      <c r="AM10" s="17"/>
      <c r="AN10" s="17">
        <v>0.16602402819489701</v>
      </c>
      <c r="AO10" s="17">
        <v>0.230087226888153</v>
      </c>
      <c r="AP10" s="17">
        <v>0.205788285584874</v>
      </c>
      <c r="AQ10" s="17">
        <v>0.137574226538868</v>
      </c>
      <c r="AR10" s="17"/>
      <c r="AS10" s="17">
        <v>0.135428417097436</v>
      </c>
      <c r="AT10" s="17">
        <v>0.10384423095077</v>
      </c>
    </row>
    <row r="11" spans="2:46" ht="28.7" x14ac:dyDescent="0.5">
      <c r="B11" s="18" t="s">
        <v>369</v>
      </c>
      <c r="C11" s="17">
        <v>0.196865309846844</v>
      </c>
      <c r="D11" s="17">
        <v>0.21233884801182601</v>
      </c>
      <c r="E11" s="17">
        <v>0.18229986463463699</v>
      </c>
      <c r="F11" s="17"/>
      <c r="G11" s="17">
        <v>0.187278265799523</v>
      </c>
      <c r="H11" s="17">
        <v>0.20011017243304699</v>
      </c>
      <c r="I11" s="17">
        <v>0.19967138615150601</v>
      </c>
      <c r="J11" s="17">
        <v>0.21093308080008</v>
      </c>
      <c r="K11" s="17">
        <v>0.14933178174828601</v>
      </c>
      <c r="L11" s="17">
        <v>0.197530613063194</v>
      </c>
      <c r="M11" s="17">
        <v>0.30665369435367001</v>
      </c>
      <c r="N11" s="17">
        <v>0.147657499973922</v>
      </c>
      <c r="O11" s="17">
        <v>0.16527223782554001</v>
      </c>
      <c r="P11" s="17">
        <v>0.20304411396048799</v>
      </c>
      <c r="Q11" s="17">
        <v>0.16717442289791901</v>
      </c>
      <c r="R11" s="17">
        <v>0.207164972843525</v>
      </c>
      <c r="S11" s="17"/>
      <c r="T11" s="17">
        <v>0.207773840549693</v>
      </c>
      <c r="U11" s="17">
        <v>0.196882496376004</v>
      </c>
      <c r="V11" s="17">
        <v>0.196437918472226</v>
      </c>
      <c r="W11" s="17">
        <v>0.185832129892014</v>
      </c>
      <c r="X11" s="17"/>
      <c r="Y11" s="17">
        <v>0.17735764799456799</v>
      </c>
      <c r="Z11" s="17">
        <v>0.15449789050773899</v>
      </c>
      <c r="AA11" s="17">
        <v>0.19774906491837799</v>
      </c>
      <c r="AB11" s="17">
        <v>0.17392901193714</v>
      </c>
      <c r="AC11" s="17">
        <v>0.246750689743862</v>
      </c>
      <c r="AD11" s="17">
        <v>0.22887715355962299</v>
      </c>
      <c r="AE11" s="17"/>
      <c r="AF11" s="17">
        <v>0.23129832382677401</v>
      </c>
      <c r="AG11" s="17">
        <v>0.254304874905801</v>
      </c>
      <c r="AH11" s="17">
        <v>0.18331012814580699</v>
      </c>
      <c r="AI11" s="17"/>
      <c r="AJ11" s="17">
        <v>0.18963340321757999</v>
      </c>
      <c r="AK11" s="17">
        <v>0.20343574833386299</v>
      </c>
      <c r="AL11" s="17">
        <v>0.20268073876617501</v>
      </c>
      <c r="AM11" s="17"/>
      <c r="AN11" s="17">
        <v>0.194780291184802</v>
      </c>
      <c r="AO11" s="17">
        <v>0.268961996999666</v>
      </c>
      <c r="AP11" s="17">
        <v>0.21914151716511401</v>
      </c>
      <c r="AQ11" s="17">
        <v>0.17090656495572601</v>
      </c>
      <c r="AR11" s="17"/>
      <c r="AS11" s="17">
        <v>0.18340015677686999</v>
      </c>
      <c r="AT11" s="17">
        <v>0.24508929380400299</v>
      </c>
    </row>
    <row r="12" spans="2:46" ht="28.7" x14ac:dyDescent="0.5">
      <c r="B12" s="18" t="s">
        <v>370</v>
      </c>
      <c r="C12" s="17">
        <v>0.20143400001238501</v>
      </c>
      <c r="D12" s="17">
        <v>0.18777361786581401</v>
      </c>
      <c r="E12" s="17">
        <v>0.21531208567951199</v>
      </c>
      <c r="F12" s="17"/>
      <c r="G12" s="17">
        <v>0.163022043372718</v>
      </c>
      <c r="H12" s="17">
        <v>0.18977714595182199</v>
      </c>
      <c r="I12" s="17">
        <v>0.23068069229034599</v>
      </c>
      <c r="J12" s="17">
        <v>0.21610385825779099</v>
      </c>
      <c r="K12" s="17">
        <v>0.172999708308189</v>
      </c>
      <c r="L12" s="17">
        <v>0.20956996890219401</v>
      </c>
      <c r="M12" s="17">
        <v>0.18926476082396201</v>
      </c>
      <c r="N12" s="17">
        <v>0.24492804404378901</v>
      </c>
      <c r="O12" s="17">
        <v>0.20377324610139599</v>
      </c>
      <c r="P12" s="17">
        <v>0.22733130690344999</v>
      </c>
      <c r="Q12" s="17">
        <v>0.198619471534069</v>
      </c>
      <c r="R12" s="17">
        <v>0.244204350498297</v>
      </c>
      <c r="S12" s="17"/>
      <c r="T12" s="17">
        <v>0.177758137144645</v>
      </c>
      <c r="U12" s="17">
        <v>0.198781996386278</v>
      </c>
      <c r="V12" s="17">
        <v>0.20943609914276301</v>
      </c>
      <c r="W12" s="17">
        <v>0.21771354265798901</v>
      </c>
      <c r="X12" s="17"/>
      <c r="Y12" s="17">
        <v>0.15029097702543001</v>
      </c>
      <c r="Z12" s="17">
        <v>0.17053598436298301</v>
      </c>
      <c r="AA12" s="17">
        <v>0.162799176473401</v>
      </c>
      <c r="AB12" s="17">
        <v>0.242850762750282</v>
      </c>
      <c r="AC12" s="17">
        <v>0.233133874513442</v>
      </c>
      <c r="AD12" s="17">
        <v>0.23726730658897599</v>
      </c>
      <c r="AE12" s="17"/>
      <c r="AF12" s="17">
        <v>0.23864368932698499</v>
      </c>
      <c r="AG12" s="17">
        <v>0.234151613575412</v>
      </c>
      <c r="AH12" s="17">
        <v>0.18862148339106299</v>
      </c>
      <c r="AI12" s="17"/>
      <c r="AJ12" s="17">
        <v>0.191251931802742</v>
      </c>
      <c r="AK12" s="17">
        <v>0.176452892680906</v>
      </c>
      <c r="AL12" s="17">
        <v>0.22594855046645199</v>
      </c>
      <c r="AM12" s="17"/>
      <c r="AN12" s="17">
        <v>0.199732278086374</v>
      </c>
      <c r="AO12" s="17">
        <v>0.18338027145182401</v>
      </c>
      <c r="AP12" s="17">
        <v>0.20750266277722201</v>
      </c>
      <c r="AQ12" s="17">
        <v>0.203250187408862</v>
      </c>
      <c r="AR12" s="17"/>
      <c r="AS12" s="17">
        <v>0.11835737928463599</v>
      </c>
      <c r="AT12" s="17">
        <v>0.34884911083376302</v>
      </c>
    </row>
    <row r="13" spans="2:46" x14ac:dyDescent="0.5">
      <c r="B13" s="18" t="s">
        <v>73</v>
      </c>
      <c r="C13" s="19">
        <v>0.14228975063694899</v>
      </c>
      <c r="D13" s="19">
        <v>0.111720406624186</v>
      </c>
      <c r="E13" s="19">
        <v>0.17228498914641099</v>
      </c>
      <c r="F13" s="19"/>
      <c r="G13" s="19">
        <v>0.12602305374564499</v>
      </c>
      <c r="H13" s="19">
        <v>0.16205404944305199</v>
      </c>
      <c r="I13" s="19">
        <v>0.183832081258956</v>
      </c>
      <c r="J13" s="19">
        <v>0.11156433451541101</v>
      </c>
      <c r="K13" s="19">
        <v>0.14199743531380801</v>
      </c>
      <c r="L13" s="19">
        <v>9.2787987448394602E-2</v>
      </c>
      <c r="M13" s="19">
        <v>0.17293016677928499</v>
      </c>
      <c r="N13" s="19">
        <v>0.178950641327149</v>
      </c>
      <c r="O13" s="19">
        <v>0.11433974143301399</v>
      </c>
      <c r="P13" s="19">
        <v>0.167574793852905</v>
      </c>
      <c r="Q13" s="19">
        <v>0.124169237368045</v>
      </c>
      <c r="R13" s="19">
        <v>0.18952330413923099</v>
      </c>
      <c r="S13" s="19"/>
      <c r="T13" s="19">
        <v>0.109947702494797</v>
      </c>
      <c r="U13" s="19">
        <v>0.140601928727073</v>
      </c>
      <c r="V13" s="19">
        <v>0.14236112439444801</v>
      </c>
      <c r="W13" s="19">
        <v>0.17685577123337401</v>
      </c>
      <c r="X13" s="19"/>
      <c r="Y13" s="19">
        <v>0.13394325013217701</v>
      </c>
      <c r="Z13" s="19">
        <v>0.16461556664784999</v>
      </c>
      <c r="AA13" s="19">
        <v>0.15893953925027099</v>
      </c>
      <c r="AB13" s="19">
        <v>0.14294706267204299</v>
      </c>
      <c r="AC13" s="19">
        <v>0.129096276551835</v>
      </c>
      <c r="AD13" s="19">
        <v>0.124346858414963</v>
      </c>
      <c r="AE13" s="19"/>
      <c r="AF13" s="19">
        <v>0.12064001484265099</v>
      </c>
      <c r="AG13" s="19">
        <v>0.14224089249185001</v>
      </c>
      <c r="AH13" s="19">
        <v>0.14855702641882701</v>
      </c>
      <c r="AI13" s="19"/>
      <c r="AJ13" s="19">
        <v>0.119081852439766</v>
      </c>
      <c r="AK13" s="19">
        <v>0.168670013486137</v>
      </c>
      <c r="AL13" s="19">
        <v>0.15842655902533401</v>
      </c>
      <c r="AM13" s="19"/>
      <c r="AN13" s="19">
        <v>0.131864608448439</v>
      </c>
      <c r="AO13" s="19">
        <v>6.2453832331638003E-2</v>
      </c>
      <c r="AP13" s="19">
        <v>8.8853446497608096E-2</v>
      </c>
      <c r="AQ13" s="19">
        <v>0.18838842278722401</v>
      </c>
      <c r="AR13" s="19"/>
      <c r="AS13" s="19">
        <v>0.100690809873965</v>
      </c>
      <c r="AT13" s="19">
        <v>0.24439314418626201</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0.246327990012075</v>
      </c>
      <c r="D9" s="17">
        <v>0.272533988844611</v>
      </c>
      <c r="E9" s="17">
        <v>0.21889348734978101</v>
      </c>
      <c r="F9" s="17"/>
      <c r="G9" s="17">
        <v>0.27928279700465403</v>
      </c>
      <c r="H9" s="17">
        <v>0.235014297096412</v>
      </c>
      <c r="I9" s="17">
        <v>0.20745922378463999</v>
      </c>
      <c r="J9" s="17">
        <v>0.21140271303609601</v>
      </c>
      <c r="K9" s="17">
        <v>0.236063594237857</v>
      </c>
      <c r="L9" s="17">
        <v>0.26778325633120098</v>
      </c>
      <c r="M9" s="17">
        <v>0.21306581431146199</v>
      </c>
      <c r="N9" s="17">
        <v>0.226621735483648</v>
      </c>
      <c r="O9" s="17">
        <v>0.32734866985202998</v>
      </c>
      <c r="P9" s="17">
        <v>0.22267540161549301</v>
      </c>
      <c r="Q9" s="17">
        <v>0.27627733244042801</v>
      </c>
      <c r="R9" s="17">
        <v>0.14745091786616299</v>
      </c>
      <c r="S9" s="17"/>
      <c r="T9" s="17">
        <v>0.27211449195626702</v>
      </c>
      <c r="U9" s="17">
        <v>0.241435015370117</v>
      </c>
      <c r="V9" s="17">
        <v>0.24093758486030001</v>
      </c>
      <c r="W9" s="17">
        <v>0.23136688335832201</v>
      </c>
      <c r="X9" s="17"/>
      <c r="Y9" s="17">
        <v>0.28699966624352302</v>
      </c>
      <c r="Z9" s="17">
        <v>0.280224215599093</v>
      </c>
      <c r="AA9" s="17">
        <v>0.320274201674351</v>
      </c>
      <c r="AB9" s="17">
        <v>0.26427851282005499</v>
      </c>
      <c r="AC9" s="17">
        <v>0.21087663710332799</v>
      </c>
      <c r="AD9" s="17">
        <v>0.140555871367084</v>
      </c>
      <c r="AE9" s="17"/>
      <c r="AF9" s="17">
        <v>0.147323063501069</v>
      </c>
      <c r="AG9" s="17">
        <v>0.20124544876438699</v>
      </c>
      <c r="AH9" s="17">
        <v>0.27779387198734801</v>
      </c>
      <c r="AI9" s="17"/>
      <c r="AJ9" s="17">
        <v>0.297925428750628</v>
      </c>
      <c r="AK9" s="17">
        <v>0.21815120490838</v>
      </c>
      <c r="AL9" s="17">
        <v>0.195917162868922</v>
      </c>
      <c r="AM9" s="17"/>
      <c r="AN9" s="17">
        <v>0.25671104742654099</v>
      </c>
      <c r="AO9" s="17">
        <v>0.23171295027833699</v>
      </c>
      <c r="AP9" s="17">
        <v>0.26832453331871903</v>
      </c>
      <c r="AQ9" s="17">
        <v>0.23849651619980999</v>
      </c>
      <c r="AR9" s="17"/>
      <c r="AS9" s="17">
        <v>0.42600683158803798</v>
      </c>
      <c r="AT9" s="17">
        <v>4.4699448883530099E-2</v>
      </c>
    </row>
    <row r="10" spans="2:46" x14ac:dyDescent="0.5">
      <c r="B10" s="18" t="s">
        <v>336</v>
      </c>
      <c r="C10" s="17">
        <v>0.21694254117006401</v>
      </c>
      <c r="D10" s="17">
        <v>0.23847864270945199</v>
      </c>
      <c r="E10" s="17">
        <v>0.19723865477682401</v>
      </c>
      <c r="F10" s="17"/>
      <c r="G10" s="17">
        <v>0.232400935074209</v>
      </c>
      <c r="H10" s="17">
        <v>0.19868604823501701</v>
      </c>
      <c r="I10" s="17">
        <v>0.170600065836436</v>
      </c>
      <c r="J10" s="17">
        <v>0.241956437306487</v>
      </c>
      <c r="K10" s="17">
        <v>0.29961122928175299</v>
      </c>
      <c r="L10" s="17">
        <v>0.251746519951206</v>
      </c>
      <c r="M10" s="17">
        <v>0.171061359555535</v>
      </c>
      <c r="N10" s="17">
        <v>0.249182783077876</v>
      </c>
      <c r="O10" s="17">
        <v>0.18200527695391799</v>
      </c>
      <c r="P10" s="17">
        <v>0.17212466864800099</v>
      </c>
      <c r="Q10" s="17">
        <v>0.28569089269838499</v>
      </c>
      <c r="R10" s="17">
        <v>0.20214223891476199</v>
      </c>
      <c r="S10" s="17"/>
      <c r="T10" s="17">
        <v>0.25993822961951302</v>
      </c>
      <c r="U10" s="17">
        <v>0.20818122268723199</v>
      </c>
      <c r="V10" s="17">
        <v>0.209520554434417</v>
      </c>
      <c r="W10" s="17">
        <v>0.18833240394776801</v>
      </c>
      <c r="X10" s="17"/>
      <c r="Y10" s="17">
        <v>0.24033690030006399</v>
      </c>
      <c r="Z10" s="17">
        <v>0.232330533851413</v>
      </c>
      <c r="AA10" s="17">
        <v>0.18859797346704901</v>
      </c>
      <c r="AB10" s="17">
        <v>0.152687322014573</v>
      </c>
      <c r="AC10" s="17">
        <v>0.221603812882951</v>
      </c>
      <c r="AD10" s="17">
        <v>0.26095434390532102</v>
      </c>
      <c r="AE10" s="17"/>
      <c r="AF10" s="17">
        <v>0.25527076488831901</v>
      </c>
      <c r="AG10" s="17">
        <v>0.262502611846054</v>
      </c>
      <c r="AH10" s="17">
        <v>0.203003232489925</v>
      </c>
      <c r="AI10" s="17"/>
      <c r="AJ10" s="17">
        <v>0.21459874840316201</v>
      </c>
      <c r="AK10" s="17">
        <v>0.220838950027543</v>
      </c>
      <c r="AL10" s="17">
        <v>0.217984505187652</v>
      </c>
      <c r="AM10" s="17"/>
      <c r="AN10" s="17">
        <v>0.20692664260718799</v>
      </c>
      <c r="AO10" s="17">
        <v>0.25982028940614299</v>
      </c>
      <c r="AP10" s="17">
        <v>0.23950068273174099</v>
      </c>
      <c r="AQ10" s="17">
        <v>0.212527410132132</v>
      </c>
      <c r="AR10" s="17"/>
      <c r="AS10" s="17">
        <v>0.16597924075655099</v>
      </c>
      <c r="AT10" s="17">
        <v>0.12435867466793001</v>
      </c>
    </row>
    <row r="11" spans="2:46" ht="28.7" x14ac:dyDescent="0.5">
      <c r="B11" s="18" t="s">
        <v>369</v>
      </c>
      <c r="C11" s="17">
        <v>0.193493899389138</v>
      </c>
      <c r="D11" s="17">
        <v>0.19891858274403801</v>
      </c>
      <c r="E11" s="17">
        <v>0.187428361645123</v>
      </c>
      <c r="F11" s="17"/>
      <c r="G11" s="17">
        <v>0.17962226371964801</v>
      </c>
      <c r="H11" s="17">
        <v>0.17837665185729901</v>
      </c>
      <c r="I11" s="17">
        <v>0.196065231815026</v>
      </c>
      <c r="J11" s="17">
        <v>0.208825847282335</v>
      </c>
      <c r="K11" s="17">
        <v>0.136671335624589</v>
      </c>
      <c r="L11" s="17">
        <v>0.192191195906144</v>
      </c>
      <c r="M11" s="17">
        <v>0.25394608368578703</v>
      </c>
      <c r="N11" s="17">
        <v>0.184080752408804</v>
      </c>
      <c r="O11" s="17">
        <v>0.181533950805743</v>
      </c>
      <c r="P11" s="17">
        <v>0.23589426901876301</v>
      </c>
      <c r="Q11" s="17">
        <v>0.150353480852225</v>
      </c>
      <c r="R11" s="17">
        <v>0.24807149324109701</v>
      </c>
      <c r="S11" s="17"/>
      <c r="T11" s="17">
        <v>0.18810503403581</v>
      </c>
      <c r="U11" s="17">
        <v>0.200112225572909</v>
      </c>
      <c r="V11" s="17">
        <v>0.21083328091758999</v>
      </c>
      <c r="W11" s="17">
        <v>0.180062692418714</v>
      </c>
      <c r="X11" s="17"/>
      <c r="Y11" s="17">
        <v>0.18889218054645401</v>
      </c>
      <c r="Z11" s="17">
        <v>0.174031472420457</v>
      </c>
      <c r="AA11" s="17">
        <v>0.16086708440351599</v>
      </c>
      <c r="AB11" s="17">
        <v>0.175683776555357</v>
      </c>
      <c r="AC11" s="17">
        <v>0.19580046044772401</v>
      </c>
      <c r="AD11" s="17">
        <v>0.25194780407938699</v>
      </c>
      <c r="AE11" s="17"/>
      <c r="AF11" s="17">
        <v>0.23824892632797201</v>
      </c>
      <c r="AG11" s="17">
        <v>0.182961628106312</v>
      </c>
      <c r="AH11" s="17">
        <v>0.18120297754227899</v>
      </c>
      <c r="AI11" s="17"/>
      <c r="AJ11" s="17">
        <v>0.18133080019226899</v>
      </c>
      <c r="AK11" s="17">
        <v>0.19203451923742099</v>
      </c>
      <c r="AL11" s="17">
        <v>0.20924127140761001</v>
      </c>
      <c r="AM11" s="17"/>
      <c r="AN11" s="17">
        <v>0.19727147393137601</v>
      </c>
      <c r="AO11" s="17">
        <v>0.224062645348543</v>
      </c>
      <c r="AP11" s="17">
        <v>0.20569227367102799</v>
      </c>
      <c r="AQ11" s="17">
        <v>0.18401800048540501</v>
      </c>
      <c r="AR11" s="17"/>
      <c r="AS11" s="17">
        <v>0.146858312699326</v>
      </c>
      <c r="AT11" s="17">
        <v>0.23690684263113301</v>
      </c>
    </row>
    <row r="12" spans="2:46" ht="28.7" x14ac:dyDescent="0.5">
      <c r="B12" s="18" t="s">
        <v>370</v>
      </c>
      <c r="C12" s="17">
        <v>0.17915553230803299</v>
      </c>
      <c r="D12" s="17">
        <v>0.16146254789131301</v>
      </c>
      <c r="E12" s="17">
        <v>0.19745611484883199</v>
      </c>
      <c r="F12" s="17"/>
      <c r="G12" s="17">
        <v>0.14746422903558301</v>
      </c>
      <c r="H12" s="17">
        <v>0.211854918695456</v>
      </c>
      <c r="I12" s="17">
        <v>0.20067793115045399</v>
      </c>
      <c r="J12" s="17">
        <v>0.19631731174394301</v>
      </c>
      <c r="K12" s="17">
        <v>0.186919216966696</v>
      </c>
      <c r="L12" s="17">
        <v>0.16221168637205899</v>
      </c>
      <c r="M12" s="17">
        <v>0.16969574778497401</v>
      </c>
      <c r="N12" s="17">
        <v>0.161158717364356</v>
      </c>
      <c r="O12" s="17">
        <v>0.17467847995883901</v>
      </c>
      <c r="P12" s="17">
        <v>0.19866561267424701</v>
      </c>
      <c r="Q12" s="17">
        <v>0.14655407877533999</v>
      </c>
      <c r="R12" s="17">
        <v>0.17082875952062401</v>
      </c>
      <c r="S12" s="17"/>
      <c r="T12" s="17">
        <v>0.15676196230185299</v>
      </c>
      <c r="U12" s="17">
        <v>0.18256765601411401</v>
      </c>
      <c r="V12" s="17">
        <v>0.18410338592282</v>
      </c>
      <c r="W12" s="17">
        <v>0.19016490221011301</v>
      </c>
      <c r="X12" s="17"/>
      <c r="Y12" s="17">
        <v>0.16028961856537399</v>
      </c>
      <c r="Z12" s="17">
        <v>0.141001459110038</v>
      </c>
      <c r="AA12" s="17">
        <v>0.16736523645836099</v>
      </c>
      <c r="AB12" s="17">
        <v>0.220434421043949</v>
      </c>
      <c r="AC12" s="17">
        <v>0.22235213580924501</v>
      </c>
      <c r="AD12" s="17">
        <v>0.16998997789067399</v>
      </c>
      <c r="AE12" s="17"/>
      <c r="AF12" s="17">
        <v>0.17878506315088999</v>
      </c>
      <c r="AG12" s="17">
        <v>0.21061449780170299</v>
      </c>
      <c r="AH12" s="17">
        <v>0.17729532174582299</v>
      </c>
      <c r="AI12" s="17"/>
      <c r="AJ12" s="17">
        <v>0.173791137907401</v>
      </c>
      <c r="AK12" s="17">
        <v>0.182346224735914</v>
      </c>
      <c r="AL12" s="17">
        <v>0.18427195352915501</v>
      </c>
      <c r="AM12" s="17"/>
      <c r="AN12" s="17">
        <v>0.18224774369539201</v>
      </c>
      <c r="AO12" s="17">
        <v>0.164043464839745</v>
      </c>
      <c r="AP12" s="17">
        <v>0.167669137801571</v>
      </c>
      <c r="AQ12" s="17">
        <v>0.17973525737174501</v>
      </c>
      <c r="AR12" s="17"/>
      <c r="AS12" s="17">
        <v>0.148384641264457</v>
      </c>
      <c r="AT12" s="17">
        <v>0.28885540294009199</v>
      </c>
    </row>
    <row r="13" spans="2:46" x14ac:dyDescent="0.5">
      <c r="B13" s="18" t="s">
        <v>73</v>
      </c>
      <c r="C13" s="19">
        <v>0.164080037120691</v>
      </c>
      <c r="D13" s="19">
        <v>0.128606237810587</v>
      </c>
      <c r="E13" s="19">
        <v>0.19898338137943999</v>
      </c>
      <c r="F13" s="19"/>
      <c r="G13" s="19">
        <v>0.161229775165906</v>
      </c>
      <c r="H13" s="19">
        <v>0.17606808411581601</v>
      </c>
      <c r="I13" s="19">
        <v>0.225197547413444</v>
      </c>
      <c r="J13" s="19">
        <v>0.14149769063113801</v>
      </c>
      <c r="K13" s="19">
        <v>0.14073462388910599</v>
      </c>
      <c r="L13" s="19">
        <v>0.12606734143939</v>
      </c>
      <c r="M13" s="19">
        <v>0.192230994662241</v>
      </c>
      <c r="N13" s="19">
        <v>0.17895601166531599</v>
      </c>
      <c r="O13" s="19">
        <v>0.13443362242946999</v>
      </c>
      <c r="P13" s="19">
        <v>0.170640048043496</v>
      </c>
      <c r="Q13" s="19">
        <v>0.14112421523362301</v>
      </c>
      <c r="R13" s="19">
        <v>0.231506590457354</v>
      </c>
      <c r="S13" s="19"/>
      <c r="T13" s="19">
        <v>0.123080282086558</v>
      </c>
      <c r="U13" s="19">
        <v>0.167703880355629</v>
      </c>
      <c r="V13" s="19">
        <v>0.15460519386487201</v>
      </c>
      <c r="W13" s="19">
        <v>0.210073118065082</v>
      </c>
      <c r="X13" s="19"/>
      <c r="Y13" s="19">
        <v>0.12348163434458399</v>
      </c>
      <c r="Z13" s="19">
        <v>0.172412319019</v>
      </c>
      <c r="AA13" s="19">
        <v>0.16289550399672301</v>
      </c>
      <c r="AB13" s="19">
        <v>0.18691596756606599</v>
      </c>
      <c r="AC13" s="19">
        <v>0.14936695375675099</v>
      </c>
      <c r="AD13" s="19">
        <v>0.17655200275753499</v>
      </c>
      <c r="AE13" s="19"/>
      <c r="AF13" s="19">
        <v>0.18037218213174999</v>
      </c>
      <c r="AG13" s="19">
        <v>0.14267581348154301</v>
      </c>
      <c r="AH13" s="19">
        <v>0.16070459623462499</v>
      </c>
      <c r="AI13" s="19"/>
      <c r="AJ13" s="19">
        <v>0.13235388474654</v>
      </c>
      <c r="AK13" s="19">
        <v>0.18662910109074099</v>
      </c>
      <c r="AL13" s="19">
        <v>0.19258510700666101</v>
      </c>
      <c r="AM13" s="19"/>
      <c r="AN13" s="19">
        <v>0.156843092339504</v>
      </c>
      <c r="AO13" s="19">
        <v>0.120360650127233</v>
      </c>
      <c r="AP13" s="19">
        <v>0.118813372476941</v>
      </c>
      <c r="AQ13" s="19">
        <v>0.18522281581090699</v>
      </c>
      <c r="AR13" s="19"/>
      <c r="AS13" s="19">
        <v>0.112770973691627</v>
      </c>
      <c r="AT13" s="19">
        <v>0.30517963087731498</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0.32095099379853298</v>
      </c>
      <c r="D9" s="17">
        <v>0.33015608050053502</v>
      </c>
      <c r="E9" s="17">
        <v>0.31052240472093601</v>
      </c>
      <c r="F9" s="17"/>
      <c r="G9" s="17">
        <v>0.39179545133030602</v>
      </c>
      <c r="H9" s="17">
        <v>0.285882414876381</v>
      </c>
      <c r="I9" s="17">
        <v>0.28120017429012001</v>
      </c>
      <c r="J9" s="17">
        <v>0.25475377537612998</v>
      </c>
      <c r="K9" s="17">
        <v>0.345193982651468</v>
      </c>
      <c r="L9" s="17">
        <v>0.32530377152001799</v>
      </c>
      <c r="M9" s="17">
        <v>0.25797744992243998</v>
      </c>
      <c r="N9" s="17">
        <v>0.32226165515947802</v>
      </c>
      <c r="O9" s="17">
        <v>0.38682463289796698</v>
      </c>
      <c r="P9" s="17">
        <v>0.30625751896303799</v>
      </c>
      <c r="Q9" s="17">
        <v>0.38287051323514398</v>
      </c>
      <c r="R9" s="17">
        <v>0.24157117564305</v>
      </c>
      <c r="S9" s="17"/>
      <c r="T9" s="17">
        <v>0.34270158469206702</v>
      </c>
      <c r="U9" s="17">
        <v>0.33147259973957899</v>
      </c>
      <c r="V9" s="17">
        <v>0.31332087893060401</v>
      </c>
      <c r="W9" s="17">
        <v>0.299286946808833</v>
      </c>
      <c r="X9" s="17"/>
      <c r="Y9" s="17">
        <v>0.35573094125910498</v>
      </c>
      <c r="Z9" s="17">
        <v>0.357106748307981</v>
      </c>
      <c r="AA9" s="17">
        <v>0.36020249623566403</v>
      </c>
      <c r="AB9" s="17">
        <v>0.35724125456579298</v>
      </c>
      <c r="AC9" s="17">
        <v>0.29714495091234799</v>
      </c>
      <c r="AD9" s="17">
        <v>0.22282567569299</v>
      </c>
      <c r="AE9" s="17"/>
      <c r="AF9" s="17">
        <v>0.23725749754499101</v>
      </c>
      <c r="AG9" s="17">
        <v>0.21840281910387299</v>
      </c>
      <c r="AH9" s="17">
        <v>0.35158043334816502</v>
      </c>
      <c r="AI9" s="17"/>
      <c r="AJ9" s="17">
        <v>0.35750387471186701</v>
      </c>
      <c r="AK9" s="17">
        <v>0.30098879047716798</v>
      </c>
      <c r="AL9" s="17">
        <v>0.28523925405788098</v>
      </c>
      <c r="AM9" s="17"/>
      <c r="AN9" s="17">
        <v>0.349920426779748</v>
      </c>
      <c r="AO9" s="17">
        <v>0.28320408902788302</v>
      </c>
      <c r="AP9" s="17">
        <v>0.292052246206287</v>
      </c>
      <c r="AQ9" s="17">
        <v>0.31451435069438899</v>
      </c>
      <c r="AR9" s="17"/>
      <c r="AS9" s="17">
        <v>0.47888524185821402</v>
      </c>
      <c r="AT9" s="17">
        <v>0.12091056525961499</v>
      </c>
    </row>
    <row r="10" spans="2:46" x14ac:dyDescent="0.5">
      <c r="B10" s="18" t="s">
        <v>336</v>
      </c>
      <c r="C10" s="17">
        <v>0.17072916719019199</v>
      </c>
      <c r="D10" s="17">
        <v>0.191310366200244</v>
      </c>
      <c r="E10" s="17">
        <v>0.15103190431889499</v>
      </c>
      <c r="F10" s="17"/>
      <c r="G10" s="17">
        <v>0.15228758889587199</v>
      </c>
      <c r="H10" s="17">
        <v>0.16943984676568899</v>
      </c>
      <c r="I10" s="17">
        <v>0.140307593032578</v>
      </c>
      <c r="J10" s="17">
        <v>0.229129670657433</v>
      </c>
      <c r="K10" s="17">
        <v>0.198521012442093</v>
      </c>
      <c r="L10" s="17">
        <v>0.18871842661847901</v>
      </c>
      <c r="M10" s="17">
        <v>0.16294774696985301</v>
      </c>
      <c r="N10" s="17">
        <v>0.16926772452951799</v>
      </c>
      <c r="O10" s="17">
        <v>0.162552575676083</v>
      </c>
      <c r="P10" s="17">
        <v>0.139931347420645</v>
      </c>
      <c r="Q10" s="17">
        <v>0.186528323478306</v>
      </c>
      <c r="R10" s="17">
        <v>0.16829223053324699</v>
      </c>
      <c r="S10" s="17"/>
      <c r="T10" s="17">
        <v>0.19787880903083699</v>
      </c>
      <c r="U10" s="17">
        <v>0.16912261567731199</v>
      </c>
      <c r="V10" s="17">
        <v>0.16791862918169001</v>
      </c>
      <c r="W10" s="17">
        <v>0.145406950718035</v>
      </c>
      <c r="X10" s="17"/>
      <c r="Y10" s="17">
        <v>0.13978802310303401</v>
      </c>
      <c r="Z10" s="17">
        <v>0.16136324523970699</v>
      </c>
      <c r="AA10" s="17">
        <v>0.16169675853073701</v>
      </c>
      <c r="AB10" s="17">
        <v>0.113006375574266</v>
      </c>
      <c r="AC10" s="17">
        <v>0.17567630539673301</v>
      </c>
      <c r="AD10" s="17">
        <v>0.24983920012911301</v>
      </c>
      <c r="AE10" s="17"/>
      <c r="AF10" s="17">
        <v>0.236083181832448</v>
      </c>
      <c r="AG10" s="17">
        <v>0.21137726006945301</v>
      </c>
      <c r="AH10" s="17">
        <v>0.149277298007717</v>
      </c>
      <c r="AI10" s="17"/>
      <c r="AJ10" s="17">
        <v>0.16699993788339099</v>
      </c>
      <c r="AK10" s="17">
        <v>0.16201608429049499</v>
      </c>
      <c r="AL10" s="17">
        <v>0.17949961215222199</v>
      </c>
      <c r="AM10" s="17"/>
      <c r="AN10" s="17">
        <v>0.15897470983298401</v>
      </c>
      <c r="AO10" s="17">
        <v>0.24285765168797499</v>
      </c>
      <c r="AP10" s="17">
        <v>0.21879988127972999</v>
      </c>
      <c r="AQ10" s="17">
        <v>0.145300531039838</v>
      </c>
      <c r="AR10" s="17"/>
      <c r="AS10" s="17">
        <v>9.1662169942783894E-2</v>
      </c>
      <c r="AT10" s="17">
        <v>0.12112093245371799</v>
      </c>
    </row>
    <row r="11" spans="2:46" ht="28.7" x14ac:dyDescent="0.5">
      <c r="B11" s="18" t="s">
        <v>369</v>
      </c>
      <c r="C11" s="17">
        <v>0.16633090090303601</v>
      </c>
      <c r="D11" s="17">
        <v>0.19025406815752999</v>
      </c>
      <c r="E11" s="17">
        <v>0.14335590348871</v>
      </c>
      <c r="F11" s="17"/>
      <c r="G11" s="17">
        <v>0.16160368355621299</v>
      </c>
      <c r="H11" s="17">
        <v>0.172659091025581</v>
      </c>
      <c r="I11" s="17">
        <v>0.15665826264979099</v>
      </c>
      <c r="J11" s="17">
        <v>0.201214994378005</v>
      </c>
      <c r="K11" s="17">
        <v>0.13730338104593401</v>
      </c>
      <c r="L11" s="17">
        <v>0.15392251236934801</v>
      </c>
      <c r="M11" s="17">
        <v>0.21566741728906499</v>
      </c>
      <c r="N11" s="17">
        <v>0.18508042116298801</v>
      </c>
      <c r="O11" s="17">
        <v>0.15596199135421701</v>
      </c>
      <c r="P11" s="17">
        <v>0.15641139225339201</v>
      </c>
      <c r="Q11" s="17">
        <v>0.118720890409703</v>
      </c>
      <c r="R11" s="17">
        <v>0.177891638747978</v>
      </c>
      <c r="S11" s="17"/>
      <c r="T11" s="17">
        <v>0.190195306324003</v>
      </c>
      <c r="U11" s="17">
        <v>0.14722150447631699</v>
      </c>
      <c r="V11" s="17">
        <v>0.166694825118849</v>
      </c>
      <c r="W11" s="17">
        <v>0.16133444981517001</v>
      </c>
      <c r="X11" s="17"/>
      <c r="Y11" s="17">
        <v>0.172278473326751</v>
      </c>
      <c r="Z11" s="17">
        <v>0.15781112935993499</v>
      </c>
      <c r="AA11" s="17">
        <v>0.15256242975044401</v>
      </c>
      <c r="AB11" s="17">
        <v>0.144324975802818</v>
      </c>
      <c r="AC11" s="17">
        <v>0.17101610504152301</v>
      </c>
      <c r="AD11" s="17">
        <v>0.19527783294354001</v>
      </c>
      <c r="AE11" s="17"/>
      <c r="AF11" s="17">
        <v>0.19403585159273101</v>
      </c>
      <c r="AG11" s="17">
        <v>0.21682936970212299</v>
      </c>
      <c r="AH11" s="17">
        <v>0.15515653097403301</v>
      </c>
      <c r="AI11" s="17"/>
      <c r="AJ11" s="17">
        <v>0.161399889305231</v>
      </c>
      <c r="AK11" s="17">
        <v>0.17707529406213299</v>
      </c>
      <c r="AL11" s="17">
        <v>0.167308312929912</v>
      </c>
      <c r="AM11" s="17"/>
      <c r="AN11" s="17">
        <v>0.15532379292263099</v>
      </c>
      <c r="AO11" s="17">
        <v>0.23383151603906899</v>
      </c>
      <c r="AP11" s="17">
        <v>0.210784028498641</v>
      </c>
      <c r="AQ11" s="17">
        <v>0.146847304339944</v>
      </c>
      <c r="AR11" s="17"/>
      <c r="AS11" s="17">
        <v>0.17809301118081899</v>
      </c>
      <c r="AT11" s="17">
        <v>0.15746941109961701</v>
      </c>
    </row>
    <row r="12" spans="2:46" ht="28.7" x14ac:dyDescent="0.5">
      <c r="B12" s="18" t="s">
        <v>370</v>
      </c>
      <c r="C12" s="17">
        <v>0.205234181958596</v>
      </c>
      <c r="D12" s="17">
        <v>0.18304729794792299</v>
      </c>
      <c r="E12" s="17">
        <v>0.22744361929197701</v>
      </c>
      <c r="F12" s="17"/>
      <c r="G12" s="17">
        <v>0.15147314685874799</v>
      </c>
      <c r="H12" s="17">
        <v>0.22651351634258701</v>
      </c>
      <c r="I12" s="17">
        <v>0.23171033047890099</v>
      </c>
      <c r="J12" s="17">
        <v>0.19184677619063201</v>
      </c>
      <c r="K12" s="17">
        <v>0.19689184774700699</v>
      </c>
      <c r="L12" s="17">
        <v>0.21638922476267999</v>
      </c>
      <c r="M12" s="17">
        <v>0.228120689103291</v>
      </c>
      <c r="N12" s="17">
        <v>0.18543958149009601</v>
      </c>
      <c r="O12" s="17">
        <v>0.189189122778855</v>
      </c>
      <c r="P12" s="17">
        <v>0.25183751431401602</v>
      </c>
      <c r="Q12" s="17">
        <v>0.19458397300202801</v>
      </c>
      <c r="R12" s="17">
        <v>0.222054667596013</v>
      </c>
      <c r="S12" s="17"/>
      <c r="T12" s="17">
        <v>0.16604576954441999</v>
      </c>
      <c r="U12" s="17">
        <v>0.222880818390542</v>
      </c>
      <c r="V12" s="17">
        <v>0.21697994332296</v>
      </c>
      <c r="W12" s="17">
        <v>0.21419269576962</v>
      </c>
      <c r="X12" s="17"/>
      <c r="Y12" s="17">
        <v>0.17949700500238799</v>
      </c>
      <c r="Z12" s="17">
        <v>0.164976987134269</v>
      </c>
      <c r="AA12" s="17">
        <v>0.19149441662730801</v>
      </c>
      <c r="AB12" s="17">
        <v>0.24665506947277999</v>
      </c>
      <c r="AC12" s="17">
        <v>0.247423184804027</v>
      </c>
      <c r="AD12" s="17">
        <v>0.20450225183156001</v>
      </c>
      <c r="AE12" s="17"/>
      <c r="AF12" s="17">
        <v>0.20869424340723799</v>
      </c>
      <c r="AG12" s="17">
        <v>0.23275441980561601</v>
      </c>
      <c r="AH12" s="17">
        <v>0.20251195351064399</v>
      </c>
      <c r="AI12" s="17"/>
      <c r="AJ12" s="17">
        <v>0.19755276276341799</v>
      </c>
      <c r="AK12" s="17">
        <v>0.20190299362938099</v>
      </c>
      <c r="AL12" s="17">
        <v>0.21632841667163899</v>
      </c>
      <c r="AM12" s="17"/>
      <c r="AN12" s="17">
        <v>0.210106870760604</v>
      </c>
      <c r="AO12" s="17">
        <v>0.153976446361033</v>
      </c>
      <c r="AP12" s="17">
        <v>0.18810509069037301</v>
      </c>
      <c r="AQ12" s="17">
        <v>0.22611891351582999</v>
      </c>
      <c r="AR12" s="17"/>
      <c r="AS12" s="17">
        <v>0.17102058479155299</v>
      </c>
      <c r="AT12" s="17">
        <v>0.34215644252426902</v>
      </c>
    </row>
    <row r="13" spans="2:46" x14ac:dyDescent="0.5">
      <c r="B13" s="18" t="s">
        <v>73</v>
      </c>
      <c r="C13" s="19">
        <v>0.136754756149643</v>
      </c>
      <c r="D13" s="19">
        <v>0.10523218719376901</v>
      </c>
      <c r="E13" s="19">
        <v>0.167646168179482</v>
      </c>
      <c r="F13" s="19"/>
      <c r="G13" s="19">
        <v>0.14284012935886101</v>
      </c>
      <c r="H13" s="19">
        <v>0.145505130989762</v>
      </c>
      <c r="I13" s="19">
        <v>0.19012363954861</v>
      </c>
      <c r="J13" s="19">
        <v>0.1230547833978</v>
      </c>
      <c r="K13" s="19">
        <v>0.122089776113498</v>
      </c>
      <c r="L13" s="19">
        <v>0.11566606472947399</v>
      </c>
      <c r="M13" s="19">
        <v>0.13528669671535001</v>
      </c>
      <c r="N13" s="19">
        <v>0.13795061765791899</v>
      </c>
      <c r="O13" s="19">
        <v>0.105471677292878</v>
      </c>
      <c r="P13" s="19">
        <v>0.14556222704890801</v>
      </c>
      <c r="Q13" s="19">
        <v>0.117296299874818</v>
      </c>
      <c r="R13" s="19">
        <v>0.190190287479713</v>
      </c>
      <c r="S13" s="19"/>
      <c r="T13" s="19">
        <v>0.103178530408672</v>
      </c>
      <c r="U13" s="19">
        <v>0.12930246171625001</v>
      </c>
      <c r="V13" s="19">
        <v>0.135085723445898</v>
      </c>
      <c r="W13" s="19">
        <v>0.179778956888342</v>
      </c>
      <c r="X13" s="19"/>
      <c r="Y13" s="19">
        <v>0.15270555730872301</v>
      </c>
      <c r="Z13" s="19">
        <v>0.15874188995810801</v>
      </c>
      <c r="AA13" s="19">
        <v>0.134043898855847</v>
      </c>
      <c r="AB13" s="19">
        <v>0.13877232458434299</v>
      </c>
      <c r="AC13" s="19">
        <v>0.108739453845369</v>
      </c>
      <c r="AD13" s="19">
        <v>0.127555039402797</v>
      </c>
      <c r="AE13" s="19"/>
      <c r="AF13" s="19">
        <v>0.123929225622592</v>
      </c>
      <c r="AG13" s="19">
        <v>0.120636131318934</v>
      </c>
      <c r="AH13" s="19">
        <v>0.14147378415944101</v>
      </c>
      <c r="AI13" s="19"/>
      <c r="AJ13" s="19">
        <v>0.11654353533609201</v>
      </c>
      <c r="AK13" s="19">
        <v>0.15801683754082299</v>
      </c>
      <c r="AL13" s="19">
        <v>0.151624404188346</v>
      </c>
      <c r="AM13" s="19"/>
      <c r="AN13" s="19">
        <v>0.12567419970403301</v>
      </c>
      <c r="AO13" s="19">
        <v>8.6130296884039795E-2</v>
      </c>
      <c r="AP13" s="19">
        <v>9.0258753324969396E-2</v>
      </c>
      <c r="AQ13" s="19">
        <v>0.16721890040999901</v>
      </c>
      <c r="AR13" s="19"/>
      <c r="AS13" s="19">
        <v>8.0338992226630199E-2</v>
      </c>
      <c r="AT13" s="19">
        <v>0.25834264866278001</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T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335</v>
      </c>
      <c r="C9" s="17">
        <v>0.28998092656061403</v>
      </c>
      <c r="D9" s="17">
        <v>0.30007235294729401</v>
      </c>
      <c r="E9" s="17">
        <v>0.27785977112966298</v>
      </c>
      <c r="F9" s="17"/>
      <c r="G9" s="17">
        <v>0.35009754515921299</v>
      </c>
      <c r="H9" s="17">
        <v>0.25384370176062498</v>
      </c>
      <c r="I9" s="17">
        <v>0.26170015823291598</v>
      </c>
      <c r="J9" s="17">
        <v>0.217610654104024</v>
      </c>
      <c r="K9" s="17">
        <v>0.318204067571627</v>
      </c>
      <c r="L9" s="17">
        <v>0.32401458632543501</v>
      </c>
      <c r="M9" s="17">
        <v>0.213653442958948</v>
      </c>
      <c r="N9" s="17">
        <v>0.27311931147627799</v>
      </c>
      <c r="O9" s="17">
        <v>0.34622837764171499</v>
      </c>
      <c r="P9" s="17">
        <v>0.28041023151334099</v>
      </c>
      <c r="Q9" s="17">
        <v>0.37837206626112002</v>
      </c>
      <c r="R9" s="17">
        <v>0.190583608354923</v>
      </c>
      <c r="S9" s="17"/>
      <c r="T9" s="17">
        <v>0.30825942224402297</v>
      </c>
      <c r="U9" s="17">
        <v>0.29019308173435798</v>
      </c>
      <c r="V9" s="17">
        <v>0.28359441275639002</v>
      </c>
      <c r="W9" s="17">
        <v>0.27814701165195499</v>
      </c>
      <c r="X9" s="17"/>
      <c r="Y9" s="17">
        <v>0.37118561311741799</v>
      </c>
      <c r="Z9" s="17">
        <v>0.37714744950782603</v>
      </c>
      <c r="AA9" s="17">
        <v>0.34990596421595499</v>
      </c>
      <c r="AB9" s="17">
        <v>0.29085489252186603</v>
      </c>
      <c r="AC9" s="17">
        <v>0.22663356233552301</v>
      </c>
      <c r="AD9" s="17">
        <v>0.157754804528388</v>
      </c>
      <c r="AE9" s="17"/>
      <c r="AF9" s="17">
        <v>0.17082509530567899</v>
      </c>
      <c r="AG9" s="17">
        <v>0.217815340854354</v>
      </c>
      <c r="AH9" s="17">
        <v>0.32897109013721199</v>
      </c>
      <c r="AI9" s="17"/>
      <c r="AJ9" s="17">
        <v>0.34200617910129499</v>
      </c>
      <c r="AK9" s="17">
        <v>0.28261647239695398</v>
      </c>
      <c r="AL9" s="17">
        <v>0.229114315511392</v>
      </c>
      <c r="AM9" s="17"/>
      <c r="AN9" s="17">
        <v>0.30871266951180398</v>
      </c>
      <c r="AO9" s="17">
        <v>0.26548192509130097</v>
      </c>
      <c r="AP9" s="17">
        <v>0.26353814582541701</v>
      </c>
      <c r="AQ9" s="17">
        <v>0.29715097623355502</v>
      </c>
      <c r="AR9" s="17"/>
      <c r="AS9" s="17">
        <v>0.456889003786767</v>
      </c>
      <c r="AT9" s="17">
        <v>7.1237489464197598E-2</v>
      </c>
    </row>
    <row r="10" spans="2:46" x14ac:dyDescent="0.5">
      <c r="B10" s="18" t="s">
        <v>336</v>
      </c>
      <c r="C10" s="17">
        <v>0.16674334048714801</v>
      </c>
      <c r="D10" s="17">
        <v>0.184305245301321</v>
      </c>
      <c r="E10" s="17">
        <v>0.15061544260993501</v>
      </c>
      <c r="F10" s="17"/>
      <c r="G10" s="17">
        <v>0.174189525155445</v>
      </c>
      <c r="H10" s="17">
        <v>0.186787726974741</v>
      </c>
      <c r="I10" s="17">
        <v>0.159506558813063</v>
      </c>
      <c r="J10" s="17">
        <v>0.20075575972078799</v>
      </c>
      <c r="K10" s="17">
        <v>0.18383926970588799</v>
      </c>
      <c r="L10" s="17">
        <v>0.163955205475355</v>
      </c>
      <c r="M10" s="17">
        <v>0.165307032692178</v>
      </c>
      <c r="N10" s="17">
        <v>0.17977014627165699</v>
      </c>
      <c r="O10" s="17">
        <v>0.139930642049237</v>
      </c>
      <c r="P10" s="17">
        <v>0.11672070159876601</v>
      </c>
      <c r="Q10" s="17">
        <v>0.16491220891355099</v>
      </c>
      <c r="R10" s="17">
        <v>0.16875016598203699</v>
      </c>
      <c r="S10" s="17"/>
      <c r="T10" s="17">
        <v>0.19314417615661</v>
      </c>
      <c r="U10" s="17">
        <v>0.16540811609565501</v>
      </c>
      <c r="V10" s="17">
        <v>0.15690332031686999</v>
      </c>
      <c r="W10" s="17">
        <v>0.149309769887539</v>
      </c>
      <c r="X10" s="17"/>
      <c r="Y10" s="17">
        <v>0.16544260406410999</v>
      </c>
      <c r="Z10" s="17">
        <v>0.161536275139955</v>
      </c>
      <c r="AA10" s="17">
        <v>0.149936477681335</v>
      </c>
      <c r="AB10" s="17">
        <v>0.118492299498445</v>
      </c>
      <c r="AC10" s="17">
        <v>0.17895329181167599</v>
      </c>
      <c r="AD10" s="17">
        <v>0.21653407611773001</v>
      </c>
      <c r="AE10" s="17"/>
      <c r="AF10" s="17">
        <v>0.21716427547432299</v>
      </c>
      <c r="AG10" s="17">
        <v>0.180943818603401</v>
      </c>
      <c r="AH10" s="17">
        <v>0.151266267777243</v>
      </c>
      <c r="AI10" s="17"/>
      <c r="AJ10" s="17">
        <v>0.164685471974445</v>
      </c>
      <c r="AK10" s="17">
        <v>0.173303932309506</v>
      </c>
      <c r="AL10" s="17">
        <v>0.16616081072248501</v>
      </c>
      <c r="AM10" s="17"/>
      <c r="AN10" s="17">
        <v>0.15947221958645699</v>
      </c>
      <c r="AO10" s="17">
        <v>0.253417435127059</v>
      </c>
      <c r="AP10" s="17">
        <v>0.209829235747583</v>
      </c>
      <c r="AQ10" s="17">
        <v>0.130971001859503</v>
      </c>
      <c r="AR10" s="17"/>
      <c r="AS10" s="17">
        <v>8.0646941718633194E-2</v>
      </c>
      <c r="AT10" s="17">
        <v>7.0487996995840893E-2</v>
      </c>
    </row>
    <row r="11" spans="2:46" ht="28.7" x14ac:dyDescent="0.5">
      <c r="B11" s="18" t="s">
        <v>369</v>
      </c>
      <c r="C11" s="17">
        <v>0.212160107296198</v>
      </c>
      <c r="D11" s="17">
        <v>0.222608361253294</v>
      </c>
      <c r="E11" s="17">
        <v>0.202582111636018</v>
      </c>
      <c r="F11" s="17"/>
      <c r="G11" s="17">
        <v>0.19389209256895501</v>
      </c>
      <c r="H11" s="17">
        <v>0.20283468373909699</v>
      </c>
      <c r="I11" s="17">
        <v>0.22552094646270701</v>
      </c>
      <c r="J11" s="17">
        <v>0.23271928194842101</v>
      </c>
      <c r="K11" s="17">
        <v>0.173552712642801</v>
      </c>
      <c r="L11" s="17">
        <v>0.212317458871568</v>
      </c>
      <c r="M11" s="17">
        <v>0.27538223740642898</v>
      </c>
      <c r="N11" s="17">
        <v>0.19919446319331399</v>
      </c>
      <c r="O11" s="17">
        <v>0.210841157211832</v>
      </c>
      <c r="P11" s="17">
        <v>0.22503241216404901</v>
      </c>
      <c r="Q11" s="17">
        <v>0.169020998977406</v>
      </c>
      <c r="R11" s="17">
        <v>0.217401769089967</v>
      </c>
      <c r="S11" s="17"/>
      <c r="T11" s="17">
        <v>0.235583786851426</v>
      </c>
      <c r="U11" s="17">
        <v>0.20464936662584299</v>
      </c>
      <c r="V11" s="17">
        <v>0.21953759019254401</v>
      </c>
      <c r="W11" s="17">
        <v>0.18901061483300499</v>
      </c>
      <c r="X11" s="17"/>
      <c r="Y11" s="17">
        <v>0.16095618687240901</v>
      </c>
      <c r="Z11" s="17">
        <v>0.15742689578030999</v>
      </c>
      <c r="AA11" s="17">
        <v>0.176225808584618</v>
      </c>
      <c r="AB11" s="17">
        <v>0.22697330012266501</v>
      </c>
      <c r="AC11" s="17">
        <v>0.26096179468612801</v>
      </c>
      <c r="AD11" s="17">
        <v>0.27542698770211499</v>
      </c>
      <c r="AE11" s="17"/>
      <c r="AF11" s="17">
        <v>0.27061545094832301</v>
      </c>
      <c r="AG11" s="17">
        <v>0.25462555113908902</v>
      </c>
      <c r="AH11" s="17">
        <v>0.19259067207543501</v>
      </c>
      <c r="AI11" s="17"/>
      <c r="AJ11" s="17">
        <v>0.19858263441159199</v>
      </c>
      <c r="AK11" s="17">
        <v>0.201916870286801</v>
      </c>
      <c r="AL11" s="17">
        <v>0.23384714303780199</v>
      </c>
      <c r="AM11" s="17"/>
      <c r="AN11" s="17">
        <v>0.20753361107827101</v>
      </c>
      <c r="AO11" s="17">
        <v>0.231993860280125</v>
      </c>
      <c r="AP11" s="17">
        <v>0.24021102007221801</v>
      </c>
      <c r="AQ11" s="17">
        <v>0.20181710545051099</v>
      </c>
      <c r="AR11" s="17"/>
      <c r="AS11" s="17">
        <v>0.24616874321997601</v>
      </c>
      <c r="AT11" s="17">
        <v>0.33117262453796498</v>
      </c>
    </row>
    <row r="12" spans="2:46" ht="28.7" x14ac:dyDescent="0.5">
      <c r="B12" s="18" t="s">
        <v>370</v>
      </c>
      <c r="C12" s="17">
        <v>0.19934448273429101</v>
      </c>
      <c r="D12" s="17">
        <v>0.17774719868595701</v>
      </c>
      <c r="E12" s="17">
        <v>0.22094454827398799</v>
      </c>
      <c r="F12" s="17"/>
      <c r="G12" s="17">
        <v>0.164429052865462</v>
      </c>
      <c r="H12" s="17">
        <v>0.20477951564338001</v>
      </c>
      <c r="I12" s="17">
        <v>0.20097612291181799</v>
      </c>
      <c r="J12" s="17">
        <v>0.228126070576601</v>
      </c>
      <c r="K12" s="17">
        <v>0.207515049838082</v>
      </c>
      <c r="L12" s="17">
        <v>0.199658420443587</v>
      </c>
      <c r="M12" s="17">
        <v>0.17764735571044299</v>
      </c>
      <c r="N12" s="17">
        <v>0.20978214904838499</v>
      </c>
      <c r="O12" s="17">
        <v>0.191970777252225</v>
      </c>
      <c r="P12" s="17">
        <v>0.22525932775103699</v>
      </c>
      <c r="Q12" s="17">
        <v>0.17924324834260499</v>
      </c>
      <c r="R12" s="17">
        <v>0.25520977222816499</v>
      </c>
      <c r="S12" s="17"/>
      <c r="T12" s="17">
        <v>0.161443993733244</v>
      </c>
      <c r="U12" s="17">
        <v>0.20471417168700901</v>
      </c>
      <c r="V12" s="17">
        <v>0.216384875834959</v>
      </c>
      <c r="W12" s="17">
        <v>0.21762494255304399</v>
      </c>
      <c r="X12" s="17"/>
      <c r="Y12" s="17">
        <v>0.18535711646816899</v>
      </c>
      <c r="Z12" s="17">
        <v>0.16219018277702901</v>
      </c>
      <c r="AA12" s="17">
        <v>0.18216363383022699</v>
      </c>
      <c r="AB12" s="17">
        <v>0.22829255572075799</v>
      </c>
      <c r="AC12" s="17">
        <v>0.218069577980184</v>
      </c>
      <c r="AD12" s="17">
        <v>0.21693453293065701</v>
      </c>
      <c r="AE12" s="17"/>
      <c r="AF12" s="17">
        <v>0.21788223623355499</v>
      </c>
      <c r="AG12" s="17">
        <v>0.19750852311425601</v>
      </c>
      <c r="AH12" s="17">
        <v>0.194095514327389</v>
      </c>
      <c r="AI12" s="17"/>
      <c r="AJ12" s="17">
        <v>0.18800193256811101</v>
      </c>
      <c r="AK12" s="17">
        <v>0.18527665470906701</v>
      </c>
      <c r="AL12" s="17">
        <v>0.22009002325807001</v>
      </c>
      <c r="AM12" s="17"/>
      <c r="AN12" s="17">
        <v>0.204007001239152</v>
      </c>
      <c r="AO12" s="17">
        <v>0.15627326684406101</v>
      </c>
      <c r="AP12" s="17">
        <v>0.18235589834020199</v>
      </c>
      <c r="AQ12" s="17">
        <v>0.21883289069546399</v>
      </c>
      <c r="AR12" s="17"/>
      <c r="AS12" s="17">
        <v>0.130168574142287</v>
      </c>
      <c r="AT12" s="17">
        <v>0.30131421018905902</v>
      </c>
    </row>
    <row r="13" spans="2:46" x14ac:dyDescent="0.5">
      <c r="B13" s="18" t="s">
        <v>73</v>
      </c>
      <c r="C13" s="19">
        <v>0.13177114292174899</v>
      </c>
      <c r="D13" s="19">
        <v>0.11526684181213399</v>
      </c>
      <c r="E13" s="19">
        <v>0.147998126350396</v>
      </c>
      <c r="F13" s="19"/>
      <c r="G13" s="19">
        <v>0.117391784250924</v>
      </c>
      <c r="H13" s="19">
        <v>0.15175437188215701</v>
      </c>
      <c r="I13" s="19">
        <v>0.15229621357949499</v>
      </c>
      <c r="J13" s="19">
        <v>0.120788233650165</v>
      </c>
      <c r="K13" s="19">
        <v>0.11688890024160301</v>
      </c>
      <c r="L13" s="19">
        <v>0.10005432888405399</v>
      </c>
      <c r="M13" s="19">
        <v>0.168009931232003</v>
      </c>
      <c r="N13" s="19">
        <v>0.138133930010366</v>
      </c>
      <c r="O13" s="19">
        <v>0.111029045844991</v>
      </c>
      <c r="P13" s="19">
        <v>0.15257732697280699</v>
      </c>
      <c r="Q13" s="19">
        <v>0.108451477505317</v>
      </c>
      <c r="R13" s="19">
        <v>0.168054684344907</v>
      </c>
      <c r="S13" s="19"/>
      <c r="T13" s="19">
        <v>0.10156862101469701</v>
      </c>
      <c r="U13" s="19">
        <v>0.13503526385713399</v>
      </c>
      <c r="V13" s="19">
        <v>0.12357980089923699</v>
      </c>
      <c r="W13" s="19">
        <v>0.16590766107445701</v>
      </c>
      <c r="X13" s="19"/>
      <c r="Y13" s="19">
        <v>0.11705847947789499</v>
      </c>
      <c r="Z13" s="19">
        <v>0.14169919679487999</v>
      </c>
      <c r="AA13" s="19">
        <v>0.14176811568786499</v>
      </c>
      <c r="AB13" s="19">
        <v>0.135386952136265</v>
      </c>
      <c r="AC13" s="19">
        <v>0.11538177318649</v>
      </c>
      <c r="AD13" s="19">
        <v>0.13334959872110899</v>
      </c>
      <c r="AE13" s="19"/>
      <c r="AF13" s="19">
        <v>0.12351294203811999</v>
      </c>
      <c r="AG13" s="19">
        <v>0.14910676628889999</v>
      </c>
      <c r="AH13" s="19">
        <v>0.133076455682721</v>
      </c>
      <c r="AI13" s="19"/>
      <c r="AJ13" s="19">
        <v>0.10672378194455701</v>
      </c>
      <c r="AK13" s="19">
        <v>0.15688607029767301</v>
      </c>
      <c r="AL13" s="19">
        <v>0.15078770747025</v>
      </c>
      <c r="AM13" s="19"/>
      <c r="AN13" s="19">
        <v>0.12027449858431601</v>
      </c>
      <c r="AO13" s="19">
        <v>9.2833512657454098E-2</v>
      </c>
      <c r="AP13" s="19">
        <v>0.10406570001458</v>
      </c>
      <c r="AQ13" s="19">
        <v>0.151228025760967</v>
      </c>
      <c r="AR13" s="19"/>
      <c r="AS13" s="19">
        <v>8.6126737132337094E-2</v>
      </c>
      <c r="AT13" s="19">
        <v>0.22578767881293699</v>
      </c>
    </row>
    <row r="14" spans="2:46" x14ac:dyDescent="0.5">
      <c r="B14" s="16"/>
    </row>
    <row r="15" spans="2:46" x14ac:dyDescent="0.5">
      <c r="B15" t="s">
        <v>65</v>
      </c>
    </row>
    <row r="16" spans="2:46" x14ac:dyDescent="0.5">
      <c r="B16" t="s">
        <v>66</v>
      </c>
    </row>
    <row r="18" spans="2:2" x14ac:dyDescent="0.5">
      <c r="B18"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x14ac:dyDescent="0.5">
      <c r="B9" s="18" t="s">
        <v>376</v>
      </c>
      <c r="C9" s="17">
        <v>0.18041186626036701</v>
      </c>
      <c r="D9" s="17">
        <v>0.20613727476327201</v>
      </c>
      <c r="E9" s="17">
        <v>0.155094170426513</v>
      </c>
      <c r="F9" s="17"/>
      <c r="G9" s="17">
        <v>0.24253282322047801</v>
      </c>
      <c r="H9" s="17">
        <v>0.179706243028111</v>
      </c>
      <c r="I9" s="17">
        <v>0.197775074774279</v>
      </c>
      <c r="J9" s="17">
        <v>0.15420919536999</v>
      </c>
      <c r="K9" s="17">
        <v>0.21849580379597</v>
      </c>
      <c r="L9" s="17">
        <v>0.15932034326955599</v>
      </c>
      <c r="M9" s="17">
        <v>0.18939421483077301</v>
      </c>
      <c r="N9" s="17">
        <v>0.13781580842598201</v>
      </c>
      <c r="O9" s="17">
        <v>0.15082666329854699</v>
      </c>
      <c r="P9" s="17">
        <v>0.184025637061176</v>
      </c>
      <c r="Q9" s="17">
        <v>0.154601237131367</v>
      </c>
      <c r="R9" s="17">
        <v>7.3618493458158005E-2</v>
      </c>
      <c r="S9" s="17"/>
      <c r="T9" s="17">
        <v>0.21521960856890199</v>
      </c>
      <c r="U9" s="17">
        <v>0.16540826099011199</v>
      </c>
      <c r="V9" s="17">
        <v>0.169584596109179</v>
      </c>
      <c r="W9" s="17">
        <v>0.16955743632324799</v>
      </c>
      <c r="X9" s="17"/>
      <c r="Y9" s="17">
        <v>0.19511250076614101</v>
      </c>
      <c r="Z9" s="17">
        <v>0.16910769391258501</v>
      </c>
      <c r="AA9" s="17">
        <v>0.185581650249246</v>
      </c>
      <c r="AB9" s="17">
        <v>0.16232515675317399</v>
      </c>
      <c r="AC9" s="17">
        <v>0.20176938374085099</v>
      </c>
      <c r="AD9" s="17">
        <v>0.17601972082141201</v>
      </c>
      <c r="AE9" s="17"/>
      <c r="AF9" s="17">
        <v>0.193479596090358</v>
      </c>
      <c r="AG9" s="17">
        <v>0.18065863735173501</v>
      </c>
      <c r="AH9" s="17">
        <v>0.176615364833099</v>
      </c>
      <c r="AI9" s="17"/>
      <c r="AJ9" s="17">
        <v>0.19282649844293701</v>
      </c>
      <c r="AK9" s="17">
        <v>0.16231592268945699</v>
      </c>
      <c r="AL9" s="17">
        <v>0.173680088977922</v>
      </c>
      <c r="AM9" s="17"/>
      <c r="AN9" s="17">
        <v>0.18156762854585401</v>
      </c>
      <c r="AO9" s="17">
        <v>0.19032980662260199</v>
      </c>
      <c r="AP9" s="17">
        <v>0.25175026282965202</v>
      </c>
      <c r="AQ9" s="17">
        <v>0.13541208017637699</v>
      </c>
      <c r="AR9" s="17"/>
      <c r="AS9" s="17">
        <v>0.218187859022512</v>
      </c>
      <c r="AT9" s="17">
        <v>0.15599798075249899</v>
      </c>
    </row>
    <row r="10" spans="2:46" x14ac:dyDescent="0.5">
      <c r="B10" s="18" t="s">
        <v>349</v>
      </c>
      <c r="C10" s="17">
        <v>0.42673900151295202</v>
      </c>
      <c r="D10" s="17">
        <v>0.42688244849150297</v>
      </c>
      <c r="E10" s="17">
        <v>0.427077274239339</v>
      </c>
      <c r="F10" s="17"/>
      <c r="G10" s="17">
        <v>0.38507981483988701</v>
      </c>
      <c r="H10" s="17">
        <v>0.44496043243320899</v>
      </c>
      <c r="I10" s="17">
        <v>0.380668896008653</v>
      </c>
      <c r="J10" s="17">
        <v>0.433374866354925</v>
      </c>
      <c r="K10" s="17">
        <v>0.39586410513228498</v>
      </c>
      <c r="L10" s="17">
        <v>0.46891180724432702</v>
      </c>
      <c r="M10" s="17">
        <v>0.39988889941465999</v>
      </c>
      <c r="N10" s="17">
        <v>0.43862370511885701</v>
      </c>
      <c r="O10" s="17">
        <v>0.475630641053777</v>
      </c>
      <c r="P10" s="17">
        <v>0.42062081309562399</v>
      </c>
      <c r="Q10" s="17">
        <v>0.44021173230502902</v>
      </c>
      <c r="R10" s="17">
        <v>0.46287355619717302</v>
      </c>
      <c r="S10" s="17"/>
      <c r="T10" s="17">
        <v>0.47742637441527103</v>
      </c>
      <c r="U10" s="17">
        <v>0.44753741157467603</v>
      </c>
      <c r="V10" s="17">
        <v>0.41335144107960797</v>
      </c>
      <c r="W10" s="17">
        <v>0.36260323355526403</v>
      </c>
      <c r="X10" s="17"/>
      <c r="Y10" s="17">
        <v>0.32865105776520298</v>
      </c>
      <c r="Z10" s="17">
        <v>0.41036329507060199</v>
      </c>
      <c r="AA10" s="17">
        <v>0.39736825069808601</v>
      </c>
      <c r="AB10" s="17">
        <v>0.46941761583102898</v>
      </c>
      <c r="AC10" s="17">
        <v>0.44032265904659101</v>
      </c>
      <c r="AD10" s="17">
        <v>0.48548516229397498</v>
      </c>
      <c r="AE10" s="17"/>
      <c r="AF10" s="17">
        <v>0.48086801948015001</v>
      </c>
      <c r="AG10" s="17">
        <v>0.42220543825724799</v>
      </c>
      <c r="AH10" s="17">
        <v>0.41136062044634703</v>
      </c>
      <c r="AI10" s="17"/>
      <c r="AJ10" s="17">
        <v>0.44338754574877198</v>
      </c>
      <c r="AK10" s="17">
        <v>0.39661792149460801</v>
      </c>
      <c r="AL10" s="17">
        <v>0.42050329051685198</v>
      </c>
      <c r="AM10" s="17"/>
      <c r="AN10" s="17">
        <v>0.463481833998524</v>
      </c>
      <c r="AO10" s="17">
        <v>0.449915416409227</v>
      </c>
      <c r="AP10" s="17">
        <v>0.48700748197890698</v>
      </c>
      <c r="AQ10" s="17">
        <v>0.34299434286917901</v>
      </c>
      <c r="AR10" s="17"/>
      <c r="AS10" s="17">
        <v>0.49434192731120702</v>
      </c>
      <c r="AT10" s="17">
        <v>0.43148518807078801</v>
      </c>
    </row>
    <row r="11" spans="2:46" x14ac:dyDescent="0.5">
      <c r="B11" s="18" t="s">
        <v>377</v>
      </c>
      <c r="C11" s="17">
        <v>0.24282259513857399</v>
      </c>
      <c r="D11" s="17">
        <v>0.233686783523985</v>
      </c>
      <c r="E11" s="17">
        <v>0.25190799304039801</v>
      </c>
      <c r="F11" s="17"/>
      <c r="G11" s="17">
        <v>0.25051437465577198</v>
      </c>
      <c r="H11" s="17">
        <v>0.20792126242532799</v>
      </c>
      <c r="I11" s="17">
        <v>0.263637663188515</v>
      </c>
      <c r="J11" s="17">
        <v>0.25250666631214702</v>
      </c>
      <c r="K11" s="17">
        <v>0.28752911543253801</v>
      </c>
      <c r="L11" s="17">
        <v>0.25097308060232698</v>
      </c>
      <c r="M11" s="17">
        <v>0.23088952745989899</v>
      </c>
      <c r="N11" s="17">
        <v>0.24687632492735501</v>
      </c>
      <c r="O11" s="17">
        <v>0.241282246234683</v>
      </c>
      <c r="P11" s="17">
        <v>0.22511894642302399</v>
      </c>
      <c r="Q11" s="17">
        <v>0.236812330458472</v>
      </c>
      <c r="R11" s="17">
        <v>0.240089009871751</v>
      </c>
      <c r="S11" s="17"/>
      <c r="T11" s="17">
        <v>0.20441036274052499</v>
      </c>
      <c r="U11" s="17">
        <v>0.23727353045409899</v>
      </c>
      <c r="V11" s="17">
        <v>0.25751966863023301</v>
      </c>
      <c r="W11" s="17">
        <v>0.27732463310382099</v>
      </c>
      <c r="X11" s="17"/>
      <c r="Y11" s="17">
        <v>0.28724320740459502</v>
      </c>
      <c r="Z11" s="17">
        <v>0.237184131535567</v>
      </c>
      <c r="AA11" s="17">
        <v>0.25050207130101898</v>
      </c>
      <c r="AB11" s="17">
        <v>0.21002880650656899</v>
      </c>
      <c r="AC11" s="17">
        <v>0.231697508263282</v>
      </c>
      <c r="AD11" s="17">
        <v>0.24572914311522101</v>
      </c>
      <c r="AE11" s="17"/>
      <c r="AF11" s="17">
        <v>0.23215886973963201</v>
      </c>
      <c r="AG11" s="17">
        <v>0.28844087704309401</v>
      </c>
      <c r="AH11" s="17">
        <v>0.24305517049601799</v>
      </c>
      <c r="AI11" s="17"/>
      <c r="AJ11" s="17">
        <v>0.22744345062147001</v>
      </c>
      <c r="AK11" s="17">
        <v>0.26783523435656897</v>
      </c>
      <c r="AL11" s="17">
        <v>0.24992393362506099</v>
      </c>
      <c r="AM11" s="17"/>
      <c r="AN11" s="17">
        <v>0.22516053019706</v>
      </c>
      <c r="AO11" s="17">
        <v>0.23551870305707001</v>
      </c>
      <c r="AP11" s="17">
        <v>0.19302680165757399</v>
      </c>
      <c r="AQ11" s="17">
        <v>0.297837886624855</v>
      </c>
      <c r="AR11" s="17"/>
      <c r="AS11" s="17">
        <v>0.16700842938799601</v>
      </c>
      <c r="AT11" s="17">
        <v>0.29075610729908002</v>
      </c>
    </row>
    <row r="12" spans="2:46" x14ac:dyDescent="0.5">
      <c r="B12" s="18" t="s">
        <v>351</v>
      </c>
      <c r="C12" s="17">
        <v>4.4596911686523501E-2</v>
      </c>
      <c r="D12" s="17">
        <v>4.6260404072537203E-2</v>
      </c>
      <c r="E12" s="17">
        <v>4.32395321035937E-2</v>
      </c>
      <c r="F12" s="17"/>
      <c r="G12" s="17">
        <v>4.7004820209262499E-2</v>
      </c>
      <c r="H12" s="17">
        <v>4.7774054185146297E-2</v>
      </c>
      <c r="I12" s="17">
        <v>5.05617244930908E-2</v>
      </c>
      <c r="J12" s="17">
        <v>5.5531781533064699E-2</v>
      </c>
      <c r="K12" s="17">
        <v>2.8419663151462E-2</v>
      </c>
      <c r="L12" s="17">
        <v>5.42795796030121E-2</v>
      </c>
      <c r="M12" s="17">
        <v>4.9534042196601499E-2</v>
      </c>
      <c r="N12" s="17">
        <v>2.5112361360770399E-2</v>
      </c>
      <c r="O12" s="17">
        <v>5.0682173077834E-2</v>
      </c>
      <c r="P12" s="17">
        <v>2.20680674480991E-2</v>
      </c>
      <c r="Q12" s="17">
        <v>4.1515363723924698E-2</v>
      </c>
      <c r="R12" s="17">
        <v>4.2879585903812502E-2</v>
      </c>
      <c r="S12" s="17"/>
      <c r="T12" s="17">
        <v>3.6453956951152298E-2</v>
      </c>
      <c r="U12" s="17">
        <v>3.6083870306954098E-2</v>
      </c>
      <c r="V12" s="17">
        <v>5.9429863983892502E-2</v>
      </c>
      <c r="W12" s="17">
        <v>4.8666670216247702E-2</v>
      </c>
      <c r="X12" s="17"/>
      <c r="Y12" s="17">
        <v>5.4345979052196298E-2</v>
      </c>
      <c r="Z12" s="17">
        <v>7.0138631199971796E-2</v>
      </c>
      <c r="AA12" s="17">
        <v>5.7050628645336401E-2</v>
      </c>
      <c r="AB12" s="17">
        <v>4.2497193142166399E-2</v>
      </c>
      <c r="AC12" s="17">
        <v>2.96148129313435E-2</v>
      </c>
      <c r="AD12" s="17">
        <v>1.8858126384553101E-2</v>
      </c>
      <c r="AE12" s="17"/>
      <c r="AF12" s="17">
        <v>2.1308072616902499E-2</v>
      </c>
      <c r="AG12" s="17">
        <v>3.8031970678109601E-2</v>
      </c>
      <c r="AH12" s="17">
        <v>5.1745959609233901E-2</v>
      </c>
      <c r="AI12" s="17"/>
      <c r="AJ12" s="17">
        <v>4.6747042522269001E-2</v>
      </c>
      <c r="AK12" s="17">
        <v>5.9766435629745797E-2</v>
      </c>
      <c r="AL12" s="17">
        <v>3.4701153545440101E-2</v>
      </c>
      <c r="AM12" s="17"/>
      <c r="AN12" s="17">
        <v>4.3565812626434303E-2</v>
      </c>
      <c r="AO12" s="17">
        <v>5.9980814809453303E-2</v>
      </c>
      <c r="AP12" s="17">
        <v>2.3067329558193399E-2</v>
      </c>
      <c r="AQ12" s="17">
        <v>6.0861065712586697E-2</v>
      </c>
      <c r="AR12" s="17"/>
      <c r="AS12" s="17">
        <v>1.9758657548414701E-2</v>
      </c>
      <c r="AT12" s="17">
        <v>2.0026028026786501E-2</v>
      </c>
    </row>
    <row r="13" spans="2:46" x14ac:dyDescent="0.5">
      <c r="B13" s="18" t="s">
        <v>352</v>
      </c>
      <c r="C13" s="17">
        <v>1.71574853370512E-2</v>
      </c>
      <c r="D13" s="17">
        <v>2.0785811839458601E-2</v>
      </c>
      <c r="E13" s="17">
        <v>1.37231973274734E-2</v>
      </c>
      <c r="F13" s="17"/>
      <c r="G13" s="17">
        <v>1.41875811773239E-2</v>
      </c>
      <c r="H13" s="17">
        <v>2.5791856802657599E-2</v>
      </c>
      <c r="I13" s="17">
        <v>3.9468043304503996E-3</v>
      </c>
      <c r="J13" s="17">
        <v>1.81604523610828E-2</v>
      </c>
      <c r="K13" s="17">
        <v>9.2838872953851792E-3</v>
      </c>
      <c r="L13" s="17">
        <v>1.65322425650276E-2</v>
      </c>
      <c r="M13" s="17">
        <v>1.20938601952949E-2</v>
      </c>
      <c r="N13" s="17">
        <v>2.3428420805186499E-2</v>
      </c>
      <c r="O13" s="17">
        <v>2.1545229974080801E-2</v>
      </c>
      <c r="P13" s="17">
        <v>3.0356656159511299E-2</v>
      </c>
      <c r="Q13" s="17">
        <v>8.1559666132372793E-3</v>
      </c>
      <c r="R13" s="17">
        <v>1.04755479496606E-2</v>
      </c>
      <c r="S13" s="17"/>
      <c r="T13" s="17">
        <v>8.4818984474115105E-3</v>
      </c>
      <c r="U13" s="17">
        <v>2.1225622993550301E-2</v>
      </c>
      <c r="V13" s="17">
        <v>2.09786143420134E-2</v>
      </c>
      <c r="W13" s="17">
        <v>1.9321517064738499E-2</v>
      </c>
      <c r="X13" s="17"/>
      <c r="Y13" s="17">
        <v>2.5301253073421699E-2</v>
      </c>
      <c r="Z13" s="17">
        <v>2.4251415065347701E-2</v>
      </c>
      <c r="AA13" s="17">
        <v>2.7181294850963302E-2</v>
      </c>
      <c r="AB13" s="17">
        <v>1.13660126577692E-2</v>
      </c>
      <c r="AC13" s="17">
        <v>1.169952047282E-2</v>
      </c>
      <c r="AD13" s="17">
        <v>6.1435381484439998E-3</v>
      </c>
      <c r="AE13" s="17"/>
      <c r="AF13" s="17">
        <v>6.0066246768389403E-3</v>
      </c>
      <c r="AG13" s="17">
        <v>1.42290581379213E-2</v>
      </c>
      <c r="AH13" s="17">
        <v>2.05670596031623E-2</v>
      </c>
      <c r="AI13" s="17"/>
      <c r="AJ13" s="17">
        <v>2.2578762325583399E-2</v>
      </c>
      <c r="AK13" s="17">
        <v>2.1530928813337201E-2</v>
      </c>
      <c r="AL13" s="17">
        <v>8.3629811103420795E-3</v>
      </c>
      <c r="AM13" s="17"/>
      <c r="AN13" s="17">
        <v>1.44973750619406E-2</v>
      </c>
      <c r="AO13" s="17">
        <v>1.6381099008725399E-2</v>
      </c>
      <c r="AP13" s="17">
        <v>8.4023302649231194E-3</v>
      </c>
      <c r="AQ13" s="17">
        <v>2.8158721814190699E-2</v>
      </c>
      <c r="AR13" s="17"/>
      <c r="AS13" s="17">
        <v>3.2942681116336303E-2</v>
      </c>
      <c r="AT13" s="17">
        <v>1.29148901605796E-2</v>
      </c>
    </row>
    <row r="14" spans="2:46" x14ac:dyDescent="0.5">
      <c r="B14" s="18" t="s">
        <v>73</v>
      </c>
      <c r="C14" s="17">
        <v>8.8272140064532101E-2</v>
      </c>
      <c r="D14" s="17">
        <v>6.6247277309244595E-2</v>
      </c>
      <c r="E14" s="17">
        <v>0.108957832862683</v>
      </c>
      <c r="F14" s="17"/>
      <c r="G14" s="17">
        <v>6.0680585897276797E-2</v>
      </c>
      <c r="H14" s="17">
        <v>9.3846151125548199E-2</v>
      </c>
      <c r="I14" s="17">
        <v>0.103409837205012</v>
      </c>
      <c r="J14" s="17">
        <v>8.6217038068790802E-2</v>
      </c>
      <c r="K14" s="17">
        <v>6.0407425192360302E-2</v>
      </c>
      <c r="L14" s="17">
        <v>4.9982946715749703E-2</v>
      </c>
      <c r="M14" s="17">
        <v>0.11819945590277101</v>
      </c>
      <c r="N14" s="17">
        <v>0.128143379361849</v>
      </c>
      <c r="O14" s="17">
        <v>6.0033046361078299E-2</v>
      </c>
      <c r="P14" s="17">
        <v>0.11780987981256499</v>
      </c>
      <c r="Q14" s="17">
        <v>0.11870336976797</v>
      </c>
      <c r="R14" s="17">
        <v>0.17006380661944501</v>
      </c>
      <c r="S14" s="17"/>
      <c r="T14" s="17">
        <v>5.8007798876738403E-2</v>
      </c>
      <c r="U14" s="17">
        <v>9.24713036806077E-2</v>
      </c>
      <c r="V14" s="17">
        <v>7.9135815855072997E-2</v>
      </c>
      <c r="W14" s="17">
        <v>0.122526509736681</v>
      </c>
      <c r="X14" s="17"/>
      <c r="Y14" s="17">
        <v>0.109346001938443</v>
      </c>
      <c r="Z14" s="17">
        <v>8.8954833215927204E-2</v>
      </c>
      <c r="AA14" s="17">
        <v>8.2316104255349506E-2</v>
      </c>
      <c r="AB14" s="17">
        <v>0.104365215109292</v>
      </c>
      <c r="AC14" s="17">
        <v>8.4896115545112297E-2</v>
      </c>
      <c r="AD14" s="17">
        <v>6.7764309236395107E-2</v>
      </c>
      <c r="AE14" s="17"/>
      <c r="AF14" s="17">
        <v>6.61788173961185E-2</v>
      </c>
      <c r="AG14" s="17">
        <v>5.6434018531892498E-2</v>
      </c>
      <c r="AH14" s="17">
        <v>9.6655825012139901E-2</v>
      </c>
      <c r="AI14" s="17"/>
      <c r="AJ14" s="17">
        <v>6.7016700338969101E-2</v>
      </c>
      <c r="AK14" s="17">
        <v>9.1933557016282905E-2</v>
      </c>
      <c r="AL14" s="17">
        <v>0.112828552224383</v>
      </c>
      <c r="AM14" s="17"/>
      <c r="AN14" s="17">
        <v>7.1726819570187395E-2</v>
      </c>
      <c r="AO14" s="17">
        <v>4.7874160092923099E-2</v>
      </c>
      <c r="AP14" s="17">
        <v>3.6745793710749403E-2</v>
      </c>
      <c r="AQ14" s="17">
        <v>0.134735902802812</v>
      </c>
      <c r="AR14" s="17"/>
      <c r="AS14" s="17">
        <v>6.7760445613534004E-2</v>
      </c>
      <c r="AT14" s="17">
        <v>8.8819805690266707E-2</v>
      </c>
    </row>
    <row r="15" spans="2:46" x14ac:dyDescent="0.5">
      <c r="B15" s="18" t="s">
        <v>353</v>
      </c>
      <c r="C15" s="21">
        <v>0.60715086777331895</v>
      </c>
      <c r="D15" s="21">
        <v>0.63301972325477496</v>
      </c>
      <c r="E15" s="21">
        <v>0.58217144466585202</v>
      </c>
      <c r="F15" s="21"/>
      <c r="G15" s="21">
        <v>0.62761263806036505</v>
      </c>
      <c r="H15" s="21">
        <v>0.62466667546132004</v>
      </c>
      <c r="I15" s="21">
        <v>0.57844397078293197</v>
      </c>
      <c r="J15" s="21">
        <v>0.58758406172491495</v>
      </c>
      <c r="K15" s="21">
        <v>0.61435990892825498</v>
      </c>
      <c r="L15" s="21">
        <v>0.62823215051388304</v>
      </c>
      <c r="M15" s="21">
        <v>0.589283114245434</v>
      </c>
      <c r="N15" s="21">
        <v>0.57643951354484002</v>
      </c>
      <c r="O15" s="21">
        <v>0.62645730435232405</v>
      </c>
      <c r="P15" s="21">
        <v>0.60464645015680096</v>
      </c>
      <c r="Q15" s="21">
        <v>0.59481296943639606</v>
      </c>
      <c r="R15" s="21">
        <v>0.53649204965533104</v>
      </c>
      <c r="S15" s="21"/>
      <c r="T15" s="21">
        <v>0.69264598298417301</v>
      </c>
      <c r="U15" s="21">
        <v>0.61294567256478805</v>
      </c>
      <c r="V15" s="21">
        <v>0.58293603718878795</v>
      </c>
      <c r="W15" s="21">
        <v>0.53216066987851196</v>
      </c>
      <c r="X15" s="21"/>
      <c r="Y15" s="21">
        <v>0.52376355853134404</v>
      </c>
      <c r="Z15" s="21">
        <v>0.57947098898318605</v>
      </c>
      <c r="AA15" s="21">
        <v>0.58294990094733201</v>
      </c>
      <c r="AB15" s="21">
        <v>0.63174277258420297</v>
      </c>
      <c r="AC15" s="21">
        <v>0.64209204278744203</v>
      </c>
      <c r="AD15" s="21">
        <v>0.66150488311538702</v>
      </c>
      <c r="AE15" s="21"/>
      <c r="AF15" s="21">
        <v>0.67434761557050804</v>
      </c>
      <c r="AG15" s="21">
        <v>0.60286407560898303</v>
      </c>
      <c r="AH15" s="21">
        <v>0.58797598527944595</v>
      </c>
      <c r="AI15" s="21"/>
      <c r="AJ15" s="21">
        <v>0.63621404419170902</v>
      </c>
      <c r="AK15" s="21">
        <v>0.558933844184065</v>
      </c>
      <c r="AL15" s="21">
        <v>0.59418337949477396</v>
      </c>
      <c r="AM15" s="21"/>
      <c r="AN15" s="21">
        <v>0.64504946254437701</v>
      </c>
      <c r="AO15" s="21">
        <v>0.64024522303182796</v>
      </c>
      <c r="AP15" s="21">
        <v>0.73875774480855905</v>
      </c>
      <c r="AQ15" s="21">
        <v>0.47840642304555497</v>
      </c>
      <c r="AR15" s="21"/>
      <c r="AS15" s="21">
        <v>0.712529786333719</v>
      </c>
      <c r="AT15" s="21">
        <v>0.58748316882328799</v>
      </c>
    </row>
    <row r="16" spans="2:46" x14ac:dyDescent="0.5">
      <c r="B16" s="18" t="s">
        <v>354</v>
      </c>
      <c r="C16" s="21">
        <v>6.17543970235747E-2</v>
      </c>
      <c r="D16" s="21">
        <v>6.7046215911995694E-2</v>
      </c>
      <c r="E16" s="21">
        <v>5.6962729431067102E-2</v>
      </c>
      <c r="F16" s="21"/>
      <c r="G16" s="21">
        <v>6.1192401386586402E-2</v>
      </c>
      <c r="H16" s="21">
        <v>7.3565910987803906E-2</v>
      </c>
      <c r="I16" s="21">
        <v>5.4508528823541201E-2</v>
      </c>
      <c r="J16" s="21">
        <v>7.3692233894147502E-2</v>
      </c>
      <c r="K16" s="21">
        <v>3.77035504468472E-2</v>
      </c>
      <c r="L16" s="21">
        <v>7.0811822168039704E-2</v>
      </c>
      <c r="M16" s="21">
        <v>6.1627902391896403E-2</v>
      </c>
      <c r="N16" s="21">
        <v>4.8540782165956899E-2</v>
      </c>
      <c r="O16" s="21">
        <v>7.2227403051914801E-2</v>
      </c>
      <c r="P16" s="21">
        <v>5.2424723607610399E-2</v>
      </c>
      <c r="Q16" s="21">
        <v>4.9671330337161999E-2</v>
      </c>
      <c r="R16" s="21">
        <v>5.3355133853473097E-2</v>
      </c>
      <c r="S16" s="21"/>
      <c r="T16" s="21">
        <v>4.4935855398563797E-2</v>
      </c>
      <c r="U16" s="21">
        <v>5.7309493300504402E-2</v>
      </c>
      <c r="V16" s="21">
        <v>8.0408478325905905E-2</v>
      </c>
      <c r="W16" s="21">
        <v>6.7988187280986198E-2</v>
      </c>
      <c r="X16" s="21"/>
      <c r="Y16" s="21">
        <v>7.9647232125618E-2</v>
      </c>
      <c r="Z16" s="21">
        <v>9.4390046265319494E-2</v>
      </c>
      <c r="AA16" s="21">
        <v>8.4231923496299793E-2</v>
      </c>
      <c r="AB16" s="21">
        <v>5.3863205799935497E-2</v>
      </c>
      <c r="AC16" s="21">
        <v>4.13143334041636E-2</v>
      </c>
      <c r="AD16" s="21">
        <v>2.5001664532997101E-2</v>
      </c>
      <c r="AE16" s="21"/>
      <c r="AF16" s="21">
        <v>2.7314697293741499E-2</v>
      </c>
      <c r="AG16" s="21">
        <v>5.22610288160308E-2</v>
      </c>
      <c r="AH16" s="21">
        <v>7.2313019212396204E-2</v>
      </c>
      <c r="AI16" s="21"/>
      <c r="AJ16" s="21">
        <v>6.9325804847852293E-2</v>
      </c>
      <c r="AK16" s="21">
        <v>8.1297364443082998E-2</v>
      </c>
      <c r="AL16" s="21">
        <v>4.3064134655782203E-2</v>
      </c>
      <c r="AM16" s="21"/>
      <c r="AN16" s="21">
        <v>5.8063187688374998E-2</v>
      </c>
      <c r="AO16" s="21">
        <v>7.6361913818178806E-2</v>
      </c>
      <c r="AP16" s="21">
        <v>3.14696598231166E-2</v>
      </c>
      <c r="AQ16" s="21">
        <v>8.9019787526777402E-2</v>
      </c>
      <c r="AR16" s="21"/>
      <c r="AS16" s="21">
        <v>5.2701338664750998E-2</v>
      </c>
      <c r="AT16" s="21">
        <v>3.2940918187366199E-2</v>
      </c>
    </row>
    <row r="17" spans="2:46" x14ac:dyDescent="0.5">
      <c r="B17" s="18" t="s">
        <v>95</v>
      </c>
      <c r="C17" s="22">
        <v>0.54539647074974396</v>
      </c>
      <c r="D17" s="22">
        <v>0.56597350734277896</v>
      </c>
      <c r="E17" s="22">
        <v>0.52520871523478496</v>
      </c>
      <c r="F17" s="22"/>
      <c r="G17" s="22">
        <v>0.56642023667377805</v>
      </c>
      <c r="H17" s="22">
        <v>0.55110076447351597</v>
      </c>
      <c r="I17" s="22">
        <v>0.52393544195939101</v>
      </c>
      <c r="J17" s="22">
        <v>0.51389182783076703</v>
      </c>
      <c r="K17" s="22">
        <v>0.57665635848140795</v>
      </c>
      <c r="L17" s="22">
        <v>0.55742032834584399</v>
      </c>
      <c r="M17" s="22">
        <v>0.52765521185353703</v>
      </c>
      <c r="N17" s="22">
        <v>0.52789873137888299</v>
      </c>
      <c r="O17" s="22">
        <v>0.55422990130040894</v>
      </c>
      <c r="P17" s="22">
        <v>0.55222172654919</v>
      </c>
      <c r="Q17" s="22">
        <v>0.54514163909923397</v>
      </c>
      <c r="R17" s="22">
        <v>0.48313691580185802</v>
      </c>
      <c r="S17" s="22"/>
      <c r="T17" s="22">
        <v>0.64771012758560897</v>
      </c>
      <c r="U17" s="22">
        <v>0.55563617926428399</v>
      </c>
      <c r="V17" s="22">
        <v>0.50252755886288203</v>
      </c>
      <c r="W17" s="22">
        <v>0.46417248259752603</v>
      </c>
      <c r="X17" s="22"/>
      <c r="Y17" s="22">
        <v>0.44411632640572601</v>
      </c>
      <c r="Z17" s="22">
        <v>0.485080942717867</v>
      </c>
      <c r="AA17" s="22">
        <v>0.49871797745103202</v>
      </c>
      <c r="AB17" s="22">
        <v>0.577879566784268</v>
      </c>
      <c r="AC17" s="22">
        <v>0.60077770938327901</v>
      </c>
      <c r="AD17" s="22">
        <v>0.63650321858239001</v>
      </c>
      <c r="AE17" s="22"/>
      <c r="AF17" s="22">
        <v>0.64703291827676701</v>
      </c>
      <c r="AG17" s="22">
        <v>0.55060304679295202</v>
      </c>
      <c r="AH17" s="22">
        <v>0.51566296606704998</v>
      </c>
      <c r="AI17" s="22"/>
      <c r="AJ17" s="22">
        <v>0.56688823934385701</v>
      </c>
      <c r="AK17" s="22">
        <v>0.477636479740982</v>
      </c>
      <c r="AL17" s="22">
        <v>0.551119244838992</v>
      </c>
      <c r="AM17" s="22"/>
      <c r="AN17" s="22">
        <v>0.58698627485600297</v>
      </c>
      <c r="AO17" s="22">
        <v>0.56388330921364904</v>
      </c>
      <c r="AP17" s="22">
        <v>0.70728808498544304</v>
      </c>
      <c r="AQ17" s="22">
        <v>0.389386635518778</v>
      </c>
      <c r="AR17" s="22"/>
      <c r="AS17" s="22">
        <v>0.65982844766896798</v>
      </c>
      <c r="AT17" s="22">
        <v>0.554542250635921</v>
      </c>
    </row>
    <row r="18" spans="2:46" x14ac:dyDescent="0.5">
      <c r="B18" s="16"/>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T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178</v>
      </c>
      <c r="D7" s="10">
        <v>96</v>
      </c>
      <c r="E7" s="10">
        <v>82</v>
      </c>
      <c r="F7" s="10"/>
      <c r="G7" s="10">
        <v>25</v>
      </c>
      <c r="H7" s="10">
        <v>28</v>
      </c>
      <c r="I7" s="10">
        <v>13</v>
      </c>
      <c r="J7" s="10">
        <v>20</v>
      </c>
      <c r="K7" s="10">
        <v>8</v>
      </c>
      <c r="L7" s="10">
        <v>16</v>
      </c>
      <c r="M7" s="10">
        <v>15</v>
      </c>
      <c r="N7" s="10">
        <v>6</v>
      </c>
      <c r="O7" s="10">
        <v>22</v>
      </c>
      <c r="P7" s="10">
        <v>14</v>
      </c>
      <c r="Q7" s="10">
        <v>6</v>
      </c>
      <c r="R7" s="10">
        <v>5</v>
      </c>
      <c r="S7" s="10"/>
      <c r="T7" s="10">
        <v>36</v>
      </c>
      <c r="U7" s="10">
        <v>46</v>
      </c>
      <c r="V7" s="10">
        <v>47</v>
      </c>
      <c r="W7" s="10">
        <v>48</v>
      </c>
      <c r="X7" s="10"/>
      <c r="Y7" s="10">
        <v>34</v>
      </c>
      <c r="Z7" s="10">
        <v>41</v>
      </c>
      <c r="AA7" s="10">
        <v>43</v>
      </c>
      <c r="AB7" s="10">
        <v>26</v>
      </c>
      <c r="AC7" s="10">
        <v>18</v>
      </c>
      <c r="AD7" s="10">
        <v>16</v>
      </c>
      <c r="AE7" s="10"/>
      <c r="AF7" s="10">
        <v>18</v>
      </c>
      <c r="AG7" s="10">
        <v>7</v>
      </c>
      <c r="AH7" s="10">
        <v>153</v>
      </c>
      <c r="AI7" s="10"/>
      <c r="AJ7" s="10">
        <v>93</v>
      </c>
      <c r="AK7" s="10">
        <v>41</v>
      </c>
      <c r="AL7" s="10">
        <v>44</v>
      </c>
      <c r="AM7" s="10"/>
      <c r="AN7" s="10">
        <v>85</v>
      </c>
      <c r="AO7" s="10">
        <v>19</v>
      </c>
      <c r="AP7" s="10">
        <v>13</v>
      </c>
      <c r="AQ7" s="10">
        <v>56</v>
      </c>
      <c r="AR7" s="10"/>
      <c r="AS7" s="10">
        <v>8</v>
      </c>
      <c r="AT7" s="10">
        <v>5</v>
      </c>
    </row>
    <row r="8" spans="2:46" ht="30" customHeight="1" x14ac:dyDescent="0.5">
      <c r="B8" s="11" t="s">
        <v>19</v>
      </c>
      <c r="C8" s="11">
        <v>180</v>
      </c>
      <c r="D8" s="11">
        <v>97</v>
      </c>
      <c r="E8" s="11">
        <v>83</v>
      </c>
      <c r="F8" s="11"/>
      <c r="G8" s="11">
        <v>25</v>
      </c>
      <c r="H8" s="11">
        <v>28</v>
      </c>
      <c r="I8" s="11">
        <v>13</v>
      </c>
      <c r="J8" s="11">
        <v>20</v>
      </c>
      <c r="K8" s="11">
        <v>8</v>
      </c>
      <c r="L8" s="11">
        <v>17</v>
      </c>
      <c r="M8" s="11">
        <v>15</v>
      </c>
      <c r="N8" s="11">
        <v>6</v>
      </c>
      <c r="O8" s="11">
        <v>22</v>
      </c>
      <c r="P8" s="11">
        <v>14</v>
      </c>
      <c r="Q8" s="11">
        <v>8</v>
      </c>
      <c r="R8" s="11">
        <v>5</v>
      </c>
      <c r="S8" s="11"/>
      <c r="T8" s="11">
        <v>35</v>
      </c>
      <c r="U8" s="11">
        <v>45</v>
      </c>
      <c r="V8" s="11">
        <v>50</v>
      </c>
      <c r="W8" s="11">
        <v>49</v>
      </c>
      <c r="X8" s="11"/>
      <c r="Y8" s="11">
        <v>33</v>
      </c>
      <c r="Z8" s="11">
        <v>45</v>
      </c>
      <c r="AA8" s="11">
        <v>42</v>
      </c>
      <c r="AB8" s="11">
        <v>26</v>
      </c>
      <c r="AC8" s="11">
        <v>17</v>
      </c>
      <c r="AD8" s="11">
        <v>16</v>
      </c>
      <c r="AE8" s="11"/>
      <c r="AF8" s="11">
        <v>18</v>
      </c>
      <c r="AG8" s="11">
        <v>7</v>
      </c>
      <c r="AH8" s="11">
        <v>155</v>
      </c>
      <c r="AI8" s="11"/>
      <c r="AJ8" s="11">
        <v>93</v>
      </c>
      <c r="AK8" s="11">
        <v>42</v>
      </c>
      <c r="AL8" s="11">
        <v>44</v>
      </c>
      <c r="AM8" s="11"/>
      <c r="AN8" s="11">
        <v>85</v>
      </c>
      <c r="AO8" s="11">
        <v>20</v>
      </c>
      <c r="AP8" s="11">
        <v>13</v>
      </c>
      <c r="AQ8" s="11">
        <v>56</v>
      </c>
      <c r="AR8" s="11"/>
      <c r="AS8" s="11">
        <v>8</v>
      </c>
      <c r="AT8" s="11">
        <v>5</v>
      </c>
    </row>
    <row r="9" spans="2:46" ht="28.7" x14ac:dyDescent="0.5">
      <c r="B9" s="18" t="s">
        <v>379</v>
      </c>
      <c r="C9" s="17">
        <v>0.49670925456137999</v>
      </c>
      <c r="D9" s="17">
        <v>0.477865930965999</v>
      </c>
      <c r="E9" s="17">
        <v>0.51883965629472095</v>
      </c>
      <c r="F9" s="17"/>
      <c r="G9" s="17">
        <v>0.360758794101043</v>
      </c>
      <c r="H9" s="17">
        <v>0.61739092521350503</v>
      </c>
      <c r="I9" s="17">
        <v>0.44831888643359502</v>
      </c>
      <c r="J9" s="17">
        <v>0.442597997944639</v>
      </c>
      <c r="K9" s="17">
        <v>0.63725041193431198</v>
      </c>
      <c r="L9" s="17">
        <v>0.490210878360271</v>
      </c>
      <c r="M9" s="17">
        <v>0.60885071646133804</v>
      </c>
      <c r="N9" s="17">
        <v>0.48340119863877301</v>
      </c>
      <c r="O9" s="17">
        <v>0.54193209240478402</v>
      </c>
      <c r="P9" s="17">
        <v>0.49307406185761599</v>
      </c>
      <c r="Q9" s="17">
        <v>0.31451855899227599</v>
      </c>
      <c r="R9" s="17">
        <v>0.400756803912861</v>
      </c>
      <c r="S9" s="17"/>
      <c r="T9" s="17">
        <v>0.61813345759360405</v>
      </c>
      <c r="U9" s="17">
        <v>0.54315057441710801</v>
      </c>
      <c r="V9" s="17">
        <v>0.43873805092642298</v>
      </c>
      <c r="W9" s="17">
        <v>0.43701638913548502</v>
      </c>
      <c r="X9" s="17"/>
      <c r="Y9" s="17">
        <v>0.53023315269793903</v>
      </c>
      <c r="Z9" s="17">
        <v>0.38926129772989099</v>
      </c>
      <c r="AA9" s="17">
        <v>0.48454993802302498</v>
      </c>
      <c r="AB9" s="17">
        <v>0.69236518115812296</v>
      </c>
      <c r="AC9" s="17">
        <v>0.44178614997280902</v>
      </c>
      <c r="AD9" s="17">
        <v>0.51014990350365597</v>
      </c>
      <c r="AE9" s="17"/>
      <c r="AF9" s="17">
        <v>0.67238604549496195</v>
      </c>
      <c r="AG9" s="17">
        <v>0.54771243510147405</v>
      </c>
      <c r="AH9" s="17">
        <v>0.47430070217835302</v>
      </c>
      <c r="AI9" s="17"/>
      <c r="AJ9" s="17">
        <v>0.48000485442039098</v>
      </c>
      <c r="AK9" s="17">
        <v>0.48219121951906002</v>
      </c>
      <c r="AL9" s="17">
        <v>0.54556632574967401</v>
      </c>
      <c r="AM9" s="17"/>
      <c r="AN9" s="17">
        <v>0.51345727716239897</v>
      </c>
      <c r="AO9" s="17">
        <v>0.366215397391772</v>
      </c>
      <c r="AP9" s="17">
        <v>0.29614442382165201</v>
      </c>
      <c r="AQ9" s="17">
        <v>0.55719926783023999</v>
      </c>
      <c r="AR9" s="17"/>
      <c r="AS9" s="17">
        <v>0.37738412334002702</v>
      </c>
      <c r="AT9" s="17">
        <v>0.39206223964737202</v>
      </c>
    </row>
    <row r="10" spans="2:46" ht="28.7" x14ac:dyDescent="0.5">
      <c r="B10" s="18" t="s">
        <v>380</v>
      </c>
      <c r="C10" s="17">
        <v>0.39035388412130501</v>
      </c>
      <c r="D10" s="17">
        <v>0.420608977911413</v>
      </c>
      <c r="E10" s="17">
        <v>0.35482101346471101</v>
      </c>
      <c r="F10" s="17"/>
      <c r="G10" s="17">
        <v>0.29576008727623898</v>
      </c>
      <c r="H10" s="17">
        <v>0.400993758159854</v>
      </c>
      <c r="I10" s="17">
        <v>0.61100354591651296</v>
      </c>
      <c r="J10" s="17">
        <v>0.299942400076323</v>
      </c>
      <c r="K10" s="17">
        <v>0.13044241531150499</v>
      </c>
      <c r="L10" s="17">
        <v>0.32553507682384297</v>
      </c>
      <c r="M10" s="17">
        <v>0.80687195197943296</v>
      </c>
      <c r="N10" s="17">
        <v>0.52160280512436197</v>
      </c>
      <c r="O10" s="17">
        <v>0.35519175060413</v>
      </c>
      <c r="P10" s="17">
        <v>0.27981318105644698</v>
      </c>
      <c r="Q10" s="17">
        <v>0.32204986441741601</v>
      </c>
      <c r="R10" s="17">
        <v>0.39118016262558603</v>
      </c>
      <c r="S10" s="17"/>
      <c r="T10" s="17">
        <v>0.33784596053634203</v>
      </c>
      <c r="U10" s="17">
        <v>0.44074865731639501</v>
      </c>
      <c r="V10" s="17">
        <v>0.409725283389613</v>
      </c>
      <c r="W10" s="17">
        <v>0.37187623328834601</v>
      </c>
      <c r="X10" s="17"/>
      <c r="Y10" s="17">
        <v>0.29891657704034502</v>
      </c>
      <c r="Z10" s="17">
        <v>0.50732289139237596</v>
      </c>
      <c r="AA10" s="17">
        <v>0.30031862112237401</v>
      </c>
      <c r="AB10" s="17">
        <v>0.38476590824253698</v>
      </c>
      <c r="AC10" s="17">
        <v>0.49509238070169398</v>
      </c>
      <c r="AD10" s="17">
        <v>0.383213344097176</v>
      </c>
      <c r="AE10" s="17"/>
      <c r="AF10" s="17">
        <v>0.45071554553597698</v>
      </c>
      <c r="AG10" s="17">
        <v>0.27313502076001001</v>
      </c>
      <c r="AH10" s="17">
        <v>0.38900014537445099</v>
      </c>
      <c r="AI10" s="17"/>
      <c r="AJ10" s="17">
        <v>0.391815009511148</v>
      </c>
      <c r="AK10" s="17">
        <v>0.364743647544788</v>
      </c>
      <c r="AL10" s="17">
        <v>0.411542505331566</v>
      </c>
      <c r="AM10" s="17"/>
      <c r="AN10" s="17">
        <v>0.37929718813610502</v>
      </c>
      <c r="AO10" s="17">
        <v>0.474061749517808</v>
      </c>
      <c r="AP10" s="17">
        <v>0.22751452769782499</v>
      </c>
      <c r="AQ10" s="17">
        <v>0.39613711024425102</v>
      </c>
      <c r="AR10" s="17"/>
      <c r="AS10" s="17">
        <v>0.49523676405746397</v>
      </c>
      <c r="AT10" s="17">
        <v>0.58855918008621499</v>
      </c>
    </row>
    <row r="11" spans="2:46" ht="43" x14ac:dyDescent="0.5">
      <c r="B11" s="18" t="s">
        <v>381</v>
      </c>
      <c r="C11" s="17">
        <v>0.36126775921083398</v>
      </c>
      <c r="D11" s="17">
        <v>0.36077728101274797</v>
      </c>
      <c r="E11" s="17">
        <v>0.361843797695241</v>
      </c>
      <c r="F11" s="17"/>
      <c r="G11" s="17">
        <v>0.606890235005624</v>
      </c>
      <c r="H11" s="17">
        <v>0.50814620259634602</v>
      </c>
      <c r="I11" s="17">
        <v>0.29586905774688399</v>
      </c>
      <c r="J11" s="17">
        <v>0.19495081391499799</v>
      </c>
      <c r="K11" s="17">
        <v>0</v>
      </c>
      <c r="L11" s="17">
        <v>0.13326729882010499</v>
      </c>
      <c r="M11" s="17">
        <v>0.195041977601769</v>
      </c>
      <c r="N11" s="17">
        <v>0.30830226448160503</v>
      </c>
      <c r="O11" s="17">
        <v>0.44368342311210501</v>
      </c>
      <c r="P11" s="17">
        <v>0.50849543457742696</v>
      </c>
      <c r="Q11" s="17">
        <v>0.164198674725958</v>
      </c>
      <c r="R11" s="17">
        <v>0.59924319608713905</v>
      </c>
      <c r="S11" s="17"/>
      <c r="T11" s="17">
        <v>0.27575750826449003</v>
      </c>
      <c r="U11" s="17">
        <v>0.40705744909677</v>
      </c>
      <c r="V11" s="17">
        <v>0.39464943338417302</v>
      </c>
      <c r="W11" s="17">
        <v>0.35595797461624001</v>
      </c>
      <c r="X11" s="17"/>
      <c r="Y11" s="17">
        <v>0.31701712795803599</v>
      </c>
      <c r="Z11" s="17">
        <v>0.27192555832730098</v>
      </c>
      <c r="AA11" s="17">
        <v>0.44309654207443699</v>
      </c>
      <c r="AB11" s="17">
        <v>0.42139196830460102</v>
      </c>
      <c r="AC11" s="17">
        <v>0.55212652777141502</v>
      </c>
      <c r="AD11" s="17">
        <v>0.18259900536475099</v>
      </c>
      <c r="AE11" s="17"/>
      <c r="AF11" s="17">
        <v>0.32356068182414399</v>
      </c>
      <c r="AG11" s="17">
        <v>0.27215752098520102</v>
      </c>
      <c r="AH11" s="17">
        <v>0.36975858689121399</v>
      </c>
      <c r="AI11" s="17"/>
      <c r="AJ11" s="17">
        <v>0.40201090654371602</v>
      </c>
      <c r="AK11" s="17">
        <v>0.31489013136043797</v>
      </c>
      <c r="AL11" s="17">
        <v>0.31957564779026998</v>
      </c>
      <c r="AM11" s="17"/>
      <c r="AN11" s="17">
        <v>0.36841047436319002</v>
      </c>
      <c r="AO11" s="17">
        <v>0.41482198609960702</v>
      </c>
      <c r="AP11" s="17">
        <v>0.225703690559271</v>
      </c>
      <c r="AQ11" s="17">
        <v>0.35726285211301601</v>
      </c>
      <c r="AR11" s="17"/>
      <c r="AS11" s="17">
        <v>0.37853064907700201</v>
      </c>
      <c r="AT11" s="17">
        <v>0.197445010468634</v>
      </c>
    </row>
    <row r="12" spans="2:46" ht="43" x14ac:dyDescent="0.5">
      <c r="B12" s="18" t="s">
        <v>382</v>
      </c>
      <c r="C12" s="17">
        <v>0.246860584137056</v>
      </c>
      <c r="D12" s="17">
        <v>0.242125648278012</v>
      </c>
      <c r="E12" s="17">
        <v>0.252421494462235</v>
      </c>
      <c r="F12" s="17"/>
      <c r="G12" s="17">
        <v>0.24412971386401799</v>
      </c>
      <c r="H12" s="17">
        <v>0.28606780312612401</v>
      </c>
      <c r="I12" s="17">
        <v>0.297827709821958</v>
      </c>
      <c r="J12" s="17">
        <v>0.402179184780663</v>
      </c>
      <c r="K12" s="17">
        <v>0.48924917562964498</v>
      </c>
      <c r="L12" s="17">
        <v>6.0630044583463598E-2</v>
      </c>
      <c r="M12" s="17">
        <v>0.27828926795247799</v>
      </c>
      <c r="N12" s="17">
        <v>0.16214102526149199</v>
      </c>
      <c r="O12" s="17">
        <v>0.181710584316263</v>
      </c>
      <c r="P12" s="17">
        <v>0.14330314344113901</v>
      </c>
      <c r="Q12" s="17">
        <v>0.19463582442730201</v>
      </c>
      <c r="R12" s="17">
        <v>0.19596784703657</v>
      </c>
      <c r="S12" s="17"/>
      <c r="T12" s="17">
        <v>0.220452160234482</v>
      </c>
      <c r="U12" s="17">
        <v>0.26259202896863698</v>
      </c>
      <c r="V12" s="17">
        <v>0.25801477496901598</v>
      </c>
      <c r="W12" s="17">
        <v>0.246094562529487</v>
      </c>
      <c r="X12" s="17"/>
      <c r="Y12" s="17">
        <v>0.23430614754755</v>
      </c>
      <c r="Z12" s="17">
        <v>0.26531588254750998</v>
      </c>
      <c r="AA12" s="17">
        <v>0.27800543310945602</v>
      </c>
      <c r="AB12" s="17">
        <v>0.271572362755653</v>
      </c>
      <c r="AC12" s="17">
        <v>0.27989901741485601</v>
      </c>
      <c r="AD12" s="17">
        <v>6.0413010337859299E-2</v>
      </c>
      <c r="AE12" s="17"/>
      <c r="AF12" s="17">
        <v>0</v>
      </c>
      <c r="AG12" s="17">
        <v>0.13905507915227799</v>
      </c>
      <c r="AH12" s="17">
        <v>0.28005084643163902</v>
      </c>
      <c r="AI12" s="17"/>
      <c r="AJ12" s="17">
        <v>0.24538404124117699</v>
      </c>
      <c r="AK12" s="17">
        <v>0.32111664335710499</v>
      </c>
      <c r="AL12" s="17">
        <v>0.17962473619760899</v>
      </c>
      <c r="AM12" s="17"/>
      <c r="AN12" s="17">
        <v>0.221658440647333</v>
      </c>
      <c r="AO12" s="17">
        <v>0.312055066988909</v>
      </c>
      <c r="AP12" s="17">
        <v>0.26667169796130102</v>
      </c>
      <c r="AQ12" s="17">
        <v>0.245551585935251</v>
      </c>
      <c r="AR12" s="17"/>
      <c r="AS12" s="17">
        <v>0.247648172010453</v>
      </c>
      <c r="AT12" s="17">
        <v>0.405878093735762</v>
      </c>
    </row>
    <row r="13" spans="2:46" ht="43" x14ac:dyDescent="0.5">
      <c r="B13" s="18" t="s">
        <v>383</v>
      </c>
      <c r="C13" s="17">
        <v>0.23733144912581799</v>
      </c>
      <c r="D13" s="17">
        <v>0.294016478818584</v>
      </c>
      <c r="E13" s="17">
        <v>0.17075813614218099</v>
      </c>
      <c r="F13" s="17"/>
      <c r="G13" s="17">
        <v>0.32585058978109699</v>
      </c>
      <c r="H13" s="17">
        <v>0.24107934140646001</v>
      </c>
      <c r="I13" s="17">
        <v>0.39420362388254898</v>
      </c>
      <c r="J13" s="17">
        <v>0.34988876439900202</v>
      </c>
      <c r="K13" s="17">
        <v>0</v>
      </c>
      <c r="L13" s="17">
        <v>0.32411946849765799</v>
      </c>
      <c r="M13" s="17">
        <v>0.20019168160435499</v>
      </c>
      <c r="N13" s="17">
        <v>0</v>
      </c>
      <c r="O13" s="17">
        <v>0.14056808580057401</v>
      </c>
      <c r="P13" s="17">
        <v>0.20924659644547</v>
      </c>
      <c r="Q13" s="17">
        <v>0.16105760009943301</v>
      </c>
      <c r="R13" s="17">
        <v>0</v>
      </c>
      <c r="S13" s="17"/>
      <c r="T13" s="17">
        <v>0.109144061857401</v>
      </c>
      <c r="U13" s="17">
        <v>0.26098318257524</v>
      </c>
      <c r="V13" s="17">
        <v>0.30116465776067802</v>
      </c>
      <c r="W13" s="17">
        <v>0.22580122902602401</v>
      </c>
      <c r="X13" s="17"/>
      <c r="Y13" s="17">
        <v>0.17600907199157201</v>
      </c>
      <c r="Z13" s="17">
        <v>0.271354498417473</v>
      </c>
      <c r="AA13" s="17">
        <v>0.15996830553824901</v>
      </c>
      <c r="AB13" s="17">
        <v>0.427622186841083</v>
      </c>
      <c r="AC13" s="17">
        <v>0.16643852582861701</v>
      </c>
      <c r="AD13" s="17">
        <v>0.24748444575936299</v>
      </c>
      <c r="AE13" s="17"/>
      <c r="AF13" s="17">
        <v>0.219771581941719</v>
      </c>
      <c r="AG13" s="17">
        <v>0.31918512306560198</v>
      </c>
      <c r="AH13" s="17">
        <v>0.23547632201504301</v>
      </c>
      <c r="AI13" s="17"/>
      <c r="AJ13" s="17">
        <v>0.23564772395651601</v>
      </c>
      <c r="AK13" s="17">
        <v>0.17119431958766099</v>
      </c>
      <c r="AL13" s="17">
        <v>0.30351807992976798</v>
      </c>
      <c r="AM13" s="17"/>
      <c r="AN13" s="17">
        <v>0.14368126669186701</v>
      </c>
      <c r="AO13" s="17">
        <v>0.54489113620667196</v>
      </c>
      <c r="AP13" s="17">
        <v>0.21549808931310699</v>
      </c>
      <c r="AQ13" s="17">
        <v>0.25884961503633902</v>
      </c>
      <c r="AR13" s="17"/>
      <c r="AS13" s="17">
        <v>0.36466055444288997</v>
      </c>
      <c r="AT13" s="17">
        <v>0.400452747115291</v>
      </c>
    </row>
    <row r="14" spans="2:46" x14ac:dyDescent="0.5">
      <c r="B14" s="18" t="s">
        <v>75</v>
      </c>
      <c r="C14" s="19">
        <v>5.0556759297018E-2</v>
      </c>
      <c r="D14" s="19">
        <v>5.0265850544743598E-2</v>
      </c>
      <c r="E14" s="19">
        <v>5.0898414924964497E-2</v>
      </c>
      <c r="F14" s="19"/>
      <c r="G14" s="19">
        <v>7.8410164053612105E-2</v>
      </c>
      <c r="H14" s="19">
        <v>3.4856020202543601E-2</v>
      </c>
      <c r="I14" s="19">
        <v>0</v>
      </c>
      <c r="J14" s="19">
        <v>0</v>
      </c>
      <c r="K14" s="19">
        <v>0</v>
      </c>
      <c r="L14" s="19">
        <v>6.0808802844371498E-2</v>
      </c>
      <c r="M14" s="19">
        <v>6.6527818551387299E-2</v>
      </c>
      <c r="N14" s="19">
        <v>0</v>
      </c>
      <c r="O14" s="19">
        <v>4.4753587892171501E-2</v>
      </c>
      <c r="P14" s="19">
        <v>0.136409050792304</v>
      </c>
      <c r="Q14" s="19">
        <v>0.16558934175503101</v>
      </c>
      <c r="R14" s="19">
        <v>0</v>
      </c>
      <c r="S14" s="19"/>
      <c r="T14" s="19">
        <v>5.48295374394085E-2</v>
      </c>
      <c r="U14" s="19">
        <v>2.1178594286452201E-2</v>
      </c>
      <c r="V14" s="19">
        <v>8.4725373490541905E-2</v>
      </c>
      <c r="W14" s="19">
        <v>4.08742070811067E-2</v>
      </c>
      <c r="X14" s="19"/>
      <c r="Y14" s="19">
        <v>3.0881789058899101E-2</v>
      </c>
      <c r="Z14" s="19">
        <v>2.7491921253501202E-2</v>
      </c>
      <c r="AA14" s="19">
        <v>4.6694218837530298E-2</v>
      </c>
      <c r="AB14" s="19">
        <v>3.7019806295561897E-2</v>
      </c>
      <c r="AC14" s="19">
        <v>5.54970627985234E-2</v>
      </c>
      <c r="AD14" s="19">
        <v>0.18510001332842599</v>
      </c>
      <c r="AE14" s="19"/>
      <c r="AF14" s="19">
        <v>0.165649800915314</v>
      </c>
      <c r="AG14" s="19">
        <v>0.133102441832924</v>
      </c>
      <c r="AH14" s="19">
        <v>3.35621604219596E-2</v>
      </c>
      <c r="AI14" s="19"/>
      <c r="AJ14" s="19">
        <v>1.33210684809327E-2</v>
      </c>
      <c r="AK14" s="19">
        <v>0.115892628732544</v>
      </c>
      <c r="AL14" s="19">
        <v>6.6919679715109107E-2</v>
      </c>
      <c r="AM14" s="19"/>
      <c r="AN14" s="19">
        <v>3.3889894888595402E-2</v>
      </c>
      <c r="AO14" s="19">
        <v>0</v>
      </c>
      <c r="AP14" s="19">
        <v>0.23861859156519299</v>
      </c>
      <c r="AQ14" s="19">
        <v>5.3321042413975103E-2</v>
      </c>
      <c r="AR14" s="19"/>
      <c r="AS14" s="19">
        <v>0.12447300840905599</v>
      </c>
      <c r="AT14" s="19">
        <v>0</v>
      </c>
    </row>
    <row r="15" spans="2:46" x14ac:dyDescent="0.5">
      <c r="B15" s="16" t="s">
        <v>385</v>
      </c>
    </row>
    <row r="16" spans="2:46" x14ac:dyDescent="0.5">
      <c r="B16" t="s">
        <v>65</v>
      </c>
    </row>
    <row r="17" spans="2:2" x14ac:dyDescent="0.5">
      <c r="B17" t="s">
        <v>66</v>
      </c>
    </row>
    <row r="19" spans="2:2" x14ac:dyDescent="0.5">
      <c r="B19"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T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3014</v>
      </c>
      <c r="D7" s="10">
        <v>1480</v>
      </c>
      <c r="E7" s="10">
        <v>1525</v>
      </c>
      <c r="F7" s="10"/>
      <c r="G7" s="10">
        <v>428</v>
      </c>
      <c r="H7" s="10">
        <v>401</v>
      </c>
      <c r="I7" s="10">
        <v>246</v>
      </c>
      <c r="J7" s="10">
        <v>271</v>
      </c>
      <c r="K7" s="10">
        <v>207</v>
      </c>
      <c r="L7" s="10">
        <v>267</v>
      </c>
      <c r="M7" s="10">
        <v>247</v>
      </c>
      <c r="N7" s="10">
        <v>123</v>
      </c>
      <c r="O7" s="10">
        <v>334</v>
      </c>
      <c r="P7" s="10">
        <v>271</v>
      </c>
      <c r="Q7" s="10">
        <v>124</v>
      </c>
      <c r="R7" s="10">
        <v>95</v>
      </c>
      <c r="S7" s="10"/>
      <c r="T7" s="10">
        <v>823</v>
      </c>
      <c r="U7" s="10">
        <v>803</v>
      </c>
      <c r="V7" s="10">
        <v>645</v>
      </c>
      <c r="W7" s="10">
        <v>726</v>
      </c>
      <c r="X7" s="10"/>
      <c r="Y7" s="10">
        <v>430</v>
      </c>
      <c r="Z7" s="10">
        <v>467</v>
      </c>
      <c r="AA7" s="10">
        <v>518</v>
      </c>
      <c r="AB7" s="10">
        <v>520</v>
      </c>
      <c r="AC7" s="10">
        <v>435</v>
      </c>
      <c r="AD7" s="10">
        <v>644</v>
      </c>
      <c r="AE7" s="10"/>
      <c r="AF7" s="10">
        <v>657</v>
      </c>
      <c r="AG7" s="10">
        <v>142</v>
      </c>
      <c r="AH7" s="10">
        <v>2215</v>
      </c>
      <c r="AI7" s="10"/>
      <c r="AJ7" s="10">
        <v>1371</v>
      </c>
      <c r="AK7" s="10">
        <v>527</v>
      </c>
      <c r="AL7" s="10">
        <v>1116</v>
      </c>
      <c r="AM7" s="10"/>
      <c r="AN7" s="10">
        <v>1503</v>
      </c>
      <c r="AO7" s="10">
        <v>257</v>
      </c>
      <c r="AP7" s="10">
        <v>464</v>
      </c>
      <c r="AQ7" s="10">
        <v>663</v>
      </c>
      <c r="AR7" s="10"/>
      <c r="AS7" s="10">
        <v>149</v>
      </c>
      <c r="AT7" s="10">
        <v>151</v>
      </c>
    </row>
    <row r="8" spans="2:46" ht="30" customHeight="1" x14ac:dyDescent="0.5">
      <c r="B8" s="11" t="s">
        <v>19</v>
      </c>
      <c r="C8" s="11">
        <v>3014</v>
      </c>
      <c r="D8" s="11">
        <v>1483</v>
      </c>
      <c r="E8" s="11">
        <v>1522</v>
      </c>
      <c r="F8" s="11"/>
      <c r="G8" s="11">
        <v>422</v>
      </c>
      <c r="H8" s="11">
        <v>392</v>
      </c>
      <c r="I8" s="11">
        <v>241</v>
      </c>
      <c r="J8" s="11">
        <v>271</v>
      </c>
      <c r="K8" s="11">
        <v>211</v>
      </c>
      <c r="L8" s="11">
        <v>271</v>
      </c>
      <c r="M8" s="11">
        <v>241</v>
      </c>
      <c r="N8" s="11">
        <v>121</v>
      </c>
      <c r="O8" s="11">
        <v>332</v>
      </c>
      <c r="P8" s="11">
        <v>271</v>
      </c>
      <c r="Q8" s="11">
        <v>151</v>
      </c>
      <c r="R8" s="11">
        <v>90</v>
      </c>
      <c r="S8" s="11"/>
      <c r="T8" s="11">
        <v>809</v>
      </c>
      <c r="U8" s="11">
        <v>779</v>
      </c>
      <c r="V8" s="11">
        <v>659</v>
      </c>
      <c r="W8" s="11">
        <v>750</v>
      </c>
      <c r="X8" s="11"/>
      <c r="Y8" s="11">
        <v>419</v>
      </c>
      <c r="Z8" s="11">
        <v>515</v>
      </c>
      <c r="AA8" s="11">
        <v>514</v>
      </c>
      <c r="AB8" s="11">
        <v>512</v>
      </c>
      <c r="AC8" s="11">
        <v>423</v>
      </c>
      <c r="AD8" s="11">
        <v>631</v>
      </c>
      <c r="AE8" s="11"/>
      <c r="AF8" s="11">
        <v>645</v>
      </c>
      <c r="AG8" s="11">
        <v>139</v>
      </c>
      <c r="AH8" s="11">
        <v>2229</v>
      </c>
      <c r="AI8" s="11"/>
      <c r="AJ8" s="11">
        <v>1374</v>
      </c>
      <c r="AK8" s="11">
        <v>530</v>
      </c>
      <c r="AL8" s="11">
        <v>1110</v>
      </c>
      <c r="AM8" s="11"/>
      <c r="AN8" s="11">
        <v>1501</v>
      </c>
      <c r="AO8" s="11">
        <v>256</v>
      </c>
      <c r="AP8" s="11">
        <v>458</v>
      </c>
      <c r="AQ8" s="11">
        <v>672</v>
      </c>
      <c r="AR8" s="11"/>
      <c r="AS8" s="11">
        <v>150</v>
      </c>
      <c r="AT8" s="11">
        <v>149</v>
      </c>
    </row>
    <row r="9" spans="2:46" ht="71.7" x14ac:dyDescent="0.5">
      <c r="B9" s="18" t="s">
        <v>386</v>
      </c>
      <c r="C9" s="17">
        <v>0.50026488104994105</v>
      </c>
      <c r="D9" s="17">
        <v>0.51457671680892303</v>
      </c>
      <c r="E9" s="17">
        <v>0.48658485125798001</v>
      </c>
      <c r="F9" s="17"/>
      <c r="G9" s="17">
        <v>0.48648124773763701</v>
      </c>
      <c r="H9" s="17">
        <v>0.53147673201285495</v>
      </c>
      <c r="I9" s="17">
        <v>0.49466411657386899</v>
      </c>
      <c r="J9" s="17">
        <v>0.50287402900260902</v>
      </c>
      <c r="K9" s="17">
        <v>0.51616313765374799</v>
      </c>
      <c r="L9" s="17">
        <v>0.53576821811922404</v>
      </c>
      <c r="M9" s="17">
        <v>0.51359513699109205</v>
      </c>
      <c r="N9" s="17">
        <v>0.46796988390733402</v>
      </c>
      <c r="O9" s="17">
        <v>0.496183407701699</v>
      </c>
      <c r="P9" s="17">
        <v>0.485694931580468</v>
      </c>
      <c r="Q9" s="17">
        <v>0.43821371769071599</v>
      </c>
      <c r="R9" s="17">
        <v>0.46267535377971603</v>
      </c>
      <c r="S9" s="17"/>
      <c r="T9" s="17">
        <v>0.53424598789035505</v>
      </c>
      <c r="U9" s="17">
        <v>0.51980168879601696</v>
      </c>
      <c r="V9" s="17">
        <v>0.49558688665462403</v>
      </c>
      <c r="W9" s="17">
        <v>0.44820841381271997</v>
      </c>
      <c r="X9" s="17"/>
      <c r="Y9" s="17">
        <v>0.390624648385827</v>
      </c>
      <c r="Z9" s="17">
        <v>0.39485040259080401</v>
      </c>
      <c r="AA9" s="17">
        <v>0.46591468932527502</v>
      </c>
      <c r="AB9" s="17">
        <v>0.49941347691712101</v>
      </c>
      <c r="AC9" s="17">
        <v>0.527735623086942</v>
      </c>
      <c r="AD9" s="17">
        <v>0.66949619772121205</v>
      </c>
      <c r="AE9" s="17"/>
      <c r="AF9" s="17">
        <v>0.65116405760598195</v>
      </c>
      <c r="AG9" s="17">
        <v>0.51803475478679795</v>
      </c>
      <c r="AH9" s="17">
        <v>0.45549181072939698</v>
      </c>
      <c r="AI9" s="17"/>
      <c r="AJ9" s="17">
        <v>0.47581666107145199</v>
      </c>
      <c r="AK9" s="17">
        <v>0.46039388791921498</v>
      </c>
      <c r="AL9" s="17">
        <v>0.549534884438451</v>
      </c>
      <c r="AM9" s="17"/>
      <c r="AN9" s="17">
        <v>0.54050543579127497</v>
      </c>
      <c r="AO9" s="17">
        <v>0.47736810737650598</v>
      </c>
      <c r="AP9" s="17">
        <v>0.584605302637346</v>
      </c>
      <c r="AQ9" s="17">
        <v>0.40749385219798301</v>
      </c>
      <c r="AR9" s="17"/>
      <c r="AS9" s="17">
        <v>0.55011829819208802</v>
      </c>
      <c r="AT9" s="17">
        <v>0.54017586221878799</v>
      </c>
    </row>
    <row r="10" spans="2:46" ht="114.7" x14ac:dyDescent="0.5">
      <c r="B10" s="18" t="s">
        <v>387</v>
      </c>
      <c r="C10" s="17">
        <v>0.25647760629969801</v>
      </c>
      <c r="D10" s="17">
        <v>0.24996305095781801</v>
      </c>
      <c r="E10" s="17">
        <v>0.26242013160697197</v>
      </c>
      <c r="F10" s="17"/>
      <c r="G10" s="17">
        <v>0.26800515683895498</v>
      </c>
      <c r="H10" s="17">
        <v>0.26535099371723098</v>
      </c>
      <c r="I10" s="17">
        <v>0.24855798172390001</v>
      </c>
      <c r="J10" s="17">
        <v>0.24810508044211599</v>
      </c>
      <c r="K10" s="17">
        <v>0.25131039440181502</v>
      </c>
      <c r="L10" s="17">
        <v>0.22184522974693899</v>
      </c>
      <c r="M10" s="17">
        <v>0.23906581599503199</v>
      </c>
      <c r="N10" s="17">
        <v>0.23286172727638901</v>
      </c>
      <c r="O10" s="17">
        <v>0.25487838888144299</v>
      </c>
      <c r="P10" s="17">
        <v>0.28453462265848301</v>
      </c>
      <c r="Q10" s="17">
        <v>0.25255984503584</v>
      </c>
      <c r="R10" s="17">
        <v>0.332970693148814</v>
      </c>
      <c r="S10" s="17"/>
      <c r="T10" s="17">
        <v>0.26093912582818102</v>
      </c>
      <c r="U10" s="17">
        <v>0.240268139822606</v>
      </c>
      <c r="V10" s="17">
        <v>0.263318397145064</v>
      </c>
      <c r="W10" s="17">
        <v>0.26579081457825399</v>
      </c>
      <c r="X10" s="17"/>
      <c r="Y10" s="17">
        <v>0.284196107952572</v>
      </c>
      <c r="Z10" s="17">
        <v>0.321944812979027</v>
      </c>
      <c r="AA10" s="17">
        <v>0.26585254646388201</v>
      </c>
      <c r="AB10" s="17">
        <v>0.26303579581450998</v>
      </c>
      <c r="AC10" s="17">
        <v>0.27936181025111301</v>
      </c>
      <c r="AD10" s="17">
        <v>0.156269159273172</v>
      </c>
      <c r="AE10" s="17"/>
      <c r="AF10" s="17">
        <v>0.16708014442068</v>
      </c>
      <c r="AG10" s="17">
        <v>0.27066437065149901</v>
      </c>
      <c r="AH10" s="17">
        <v>0.28145699965540699</v>
      </c>
      <c r="AI10" s="17"/>
      <c r="AJ10" s="17">
        <v>0.28064452126258999</v>
      </c>
      <c r="AK10" s="17">
        <v>0.27489408110060698</v>
      </c>
      <c r="AL10" s="17">
        <v>0.21778837779891799</v>
      </c>
      <c r="AM10" s="17"/>
      <c r="AN10" s="17">
        <v>0.250187353732092</v>
      </c>
      <c r="AO10" s="17">
        <v>0.29293422861010598</v>
      </c>
      <c r="AP10" s="17">
        <v>0.22691043718626999</v>
      </c>
      <c r="AQ10" s="17">
        <v>0.27894181774639498</v>
      </c>
      <c r="AR10" s="17"/>
      <c r="AS10" s="17">
        <v>0.24982867879131701</v>
      </c>
      <c r="AT10" s="17">
        <v>0.220756697669165</v>
      </c>
    </row>
    <row r="11" spans="2:46" ht="86" x14ac:dyDescent="0.5">
      <c r="B11" s="18" t="s">
        <v>388</v>
      </c>
      <c r="C11" s="17">
        <v>0.103120604175218</v>
      </c>
      <c r="D11" s="17">
        <v>0.115608637085475</v>
      </c>
      <c r="E11" s="17">
        <v>9.15609438348335E-2</v>
      </c>
      <c r="F11" s="17"/>
      <c r="G11" s="17">
        <v>0.12384531953493</v>
      </c>
      <c r="H11" s="17">
        <v>7.4140977495445307E-2</v>
      </c>
      <c r="I11" s="17">
        <v>8.5311654691078306E-2</v>
      </c>
      <c r="J11" s="17">
        <v>0.112866188921602</v>
      </c>
      <c r="K11" s="17">
        <v>0.117697514956435</v>
      </c>
      <c r="L11" s="17">
        <v>0.120568302407601</v>
      </c>
      <c r="M11" s="17">
        <v>9.2990455310834802E-2</v>
      </c>
      <c r="N11" s="17">
        <v>9.63470028071199E-2</v>
      </c>
      <c r="O11" s="17">
        <v>0.113658722198711</v>
      </c>
      <c r="P11" s="17">
        <v>8.9203048076479302E-2</v>
      </c>
      <c r="Q11" s="17">
        <v>0.13198384439245101</v>
      </c>
      <c r="R11" s="17">
        <v>5.4635975765014499E-2</v>
      </c>
      <c r="S11" s="17"/>
      <c r="T11" s="17">
        <v>0.10314441383869</v>
      </c>
      <c r="U11" s="17">
        <v>9.7997775398690506E-2</v>
      </c>
      <c r="V11" s="17">
        <v>0.10812403740054199</v>
      </c>
      <c r="W11" s="17">
        <v>0.10358131792014499</v>
      </c>
      <c r="X11" s="17"/>
      <c r="Y11" s="17">
        <v>0.18610028157555999</v>
      </c>
      <c r="Z11" s="17">
        <v>0.141624276566131</v>
      </c>
      <c r="AA11" s="17">
        <v>9.2912627087377506E-2</v>
      </c>
      <c r="AB11" s="17">
        <v>9.1183088645297103E-2</v>
      </c>
      <c r="AC11" s="17">
        <v>5.72514494024099E-2</v>
      </c>
      <c r="AD11" s="17">
        <v>6.5294565237870694E-2</v>
      </c>
      <c r="AE11" s="17"/>
      <c r="AF11" s="17">
        <v>7.2477437595837399E-2</v>
      </c>
      <c r="AG11" s="17">
        <v>9.3041797586923505E-2</v>
      </c>
      <c r="AH11" s="17">
        <v>0.11261733500318501</v>
      </c>
      <c r="AI11" s="17"/>
      <c r="AJ11" s="17">
        <v>0.117699501180169</v>
      </c>
      <c r="AK11" s="17">
        <v>0.122553658815429</v>
      </c>
      <c r="AL11" s="17">
        <v>7.5811290628608904E-2</v>
      </c>
      <c r="AM11" s="17"/>
      <c r="AN11" s="17">
        <v>9.0633116988948895E-2</v>
      </c>
      <c r="AO11" s="17">
        <v>0.137389297069483</v>
      </c>
      <c r="AP11" s="17">
        <v>0.112435981763301</v>
      </c>
      <c r="AQ11" s="17">
        <v>0.11569915529824699</v>
      </c>
      <c r="AR11" s="17"/>
      <c r="AS11" s="17">
        <v>0.113389951859696</v>
      </c>
      <c r="AT11" s="17">
        <v>8.4223751707562994E-2</v>
      </c>
    </row>
    <row r="12" spans="2:46" x14ac:dyDescent="0.5">
      <c r="B12" s="18" t="s">
        <v>73</v>
      </c>
      <c r="C12" s="19">
        <v>0.14013690847514301</v>
      </c>
      <c r="D12" s="19">
        <v>0.119851595147785</v>
      </c>
      <c r="E12" s="19">
        <v>0.159434073300215</v>
      </c>
      <c r="F12" s="19"/>
      <c r="G12" s="19">
        <v>0.12166827588847801</v>
      </c>
      <c r="H12" s="19">
        <v>0.12903129677446801</v>
      </c>
      <c r="I12" s="19">
        <v>0.17146624701115301</v>
      </c>
      <c r="J12" s="19">
        <v>0.13615470163367399</v>
      </c>
      <c r="K12" s="19">
        <v>0.114828952988003</v>
      </c>
      <c r="L12" s="19">
        <v>0.121818249726237</v>
      </c>
      <c r="M12" s="19">
        <v>0.15434859170304099</v>
      </c>
      <c r="N12" s="19">
        <v>0.202821386009157</v>
      </c>
      <c r="O12" s="19">
        <v>0.13527948121814701</v>
      </c>
      <c r="P12" s="19">
        <v>0.140567397684569</v>
      </c>
      <c r="Q12" s="19">
        <v>0.17724259288099301</v>
      </c>
      <c r="R12" s="19">
        <v>0.149717977306456</v>
      </c>
      <c r="S12" s="19"/>
      <c r="T12" s="19">
        <v>0.101670472442775</v>
      </c>
      <c r="U12" s="19">
        <v>0.141932395982687</v>
      </c>
      <c r="V12" s="19">
        <v>0.13297067879977001</v>
      </c>
      <c r="W12" s="19">
        <v>0.18241945368888099</v>
      </c>
      <c r="X12" s="19"/>
      <c r="Y12" s="19">
        <v>0.13907896208604201</v>
      </c>
      <c r="Z12" s="19">
        <v>0.141580507864038</v>
      </c>
      <c r="AA12" s="19">
        <v>0.175320137123465</v>
      </c>
      <c r="AB12" s="19">
        <v>0.14636763862307201</v>
      </c>
      <c r="AC12" s="19">
        <v>0.13565111725953599</v>
      </c>
      <c r="AD12" s="19">
        <v>0.108940077767745</v>
      </c>
      <c r="AE12" s="19"/>
      <c r="AF12" s="19">
        <v>0.10927836037750099</v>
      </c>
      <c r="AG12" s="19">
        <v>0.11825907697478</v>
      </c>
      <c r="AH12" s="19">
        <v>0.150433854612011</v>
      </c>
      <c r="AI12" s="19"/>
      <c r="AJ12" s="19">
        <v>0.125839316485789</v>
      </c>
      <c r="AK12" s="19">
        <v>0.142158372164749</v>
      </c>
      <c r="AL12" s="19">
        <v>0.15686544713402301</v>
      </c>
      <c r="AM12" s="19"/>
      <c r="AN12" s="19">
        <v>0.118674093487685</v>
      </c>
      <c r="AO12" s="19">
        <v>9.2308366943904596E-2</v>
      </c>
      <c r="AP12" s="19">
        <v>7.6048278413082204E-2</v>
      </c>
      <c r="AQ12" s="19">
        <v>0.197865174757375</v>
      </c>
      <c r="AR12" s="19"/>
      <c r="AS12" s="19">
        <v>8.6663071156899002E-2</v>
      </c>
      <c r="AT12" s="19">
        <v>0.15484368840448401</v>
      </c>
    </row>
    <row r="13" spans="2:46" x14ac:dyDescent="0.5">
      <c r="B13" s="16"/>
    </row>
    <row r="14" spans="2:46" x14ac:dyDescent="0.5">
      <c r="B14" t="s">
        <v>65</v>
      </c>
    </row>
    <row r="15" spans="2:46" x14ac:dyDescent="0.5">
      <c r="B15" t="s">
        <v>66</v>
      </c>
    </row>
    <row r="17" spans="2:2" x14ac:dyDescent="0.5">
      <c r="B17"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588</v>
      </c>
      <c r="D7" s="10">
        <v>270</v>
      </c>
      <c r="E7" s="10">
        <v>317</v>
      </c>
      <c r="F7" s="10"/>
      <c r="G7" s="10">
        <v>91</v>
      </c>
      <c r="H7" s="10">
        <v>69</v>
      </c>
      <c r="I7" s="10">
        <v>48</v>
      </c>
      <c r="J7" s="10">
        <v>50</v>
      </c>
      <c r="K7" s="10">
        <v>47</v>
      </c>
      <c r="L7" s="10">
        <v>55</v>
      </c>
      <c r="M7" s="10">
        <v>47</v>
      </c>
      <c r="N7" s="10">
        <v>20</v>
      </c>
      <c r="O7" s="10">
        <v>72</v>
      </c>
      <c r="P7" s="10">
        <v>50</v>
      </c>
      <c r="Q7" s="10">
        <v>16</v>
      </c>
      <c r="R7" s="10">
        <v>23</v>
      </c>
      <c r="S7" s="10"/>
      <c r="T7" s="10">
        <v>172</v>
      </c>
      <c r="U7" s="10">
        <v>152</v>
      </c>
      <c r="V7" s="10">
        <v>125</v>
      </c>
      <c r="W7" s="10">
        <v>134</v>
      </c>
      <c r="X7" s="10"/>
      <c r="Y7" s="10">
        <v>71</v>
      </c>
      <c r="Z7" s="10">
        <v>99</v>
      </c>
      <c r="AA7" s="10">
        <v>107</v>
      </c>
      <c r="AB7" s="10">
        <v>104</v>
      </c>
      <c r="AC7" s="10">
        <v>97</v>
      </c>
      <c r="AD7" s="10">
        <v>110</v>
      </c>
      <c r="AE7" s="10"/>
      <c r="AF7" s="10">
        <v>116</v>
      </c>
      <c r="AG7" s="10">
        <v>31</v>
      </c>
      <c r="AH7" s="10">
        <v>441</v>
      </c>
      <c r="AI7" s="10"/>
      <c r="AJ7" s="10">
        <v>263</v>
      </c>
      <c r="AK7" s="10">
        <v>110</v>
      </c>
      <c r="AL7" s="10">
        <v>215</v>
      </c>
      <c r="AM7" s="10"/>
      <c r="AN7" s="10">
        <v>291</v>
      </c>
      <c r="AO7" s="10">
        <v>43</v>
      </c>
      <c r="AP7" s="10">
        <v>89</v>
      </c>
      <c r="AQ7" s="10">
        <v>139</v>
      </c>
      <c r="AR7" s="10"/>
      <c r="AS7" s="10">
        <v>31</v>
      </c>
      <c r="AT7" s="10">
        <v>29</v>
      </c>
    </row>
    <row r="8" spans="2:46" ht="30" customHeight="1" x14ac:dyDescent="0.5">
      <c r="B8" s="11" t="s">
        <v>19</v>
      </c>
      <c r="C8" s="11">
        <v>588</v>
      </c>
      <c r="D8" s="11">
        <v>272</v>
      </c>
      <c r="E8" s="11">
        <v>316</v>
      </c>
      <c r="F8" s="11"/>
      <c r="G8" s="11">
        <v>90</v>
      </c>
      <c r="H8" s="11">
        <v>69</v>
      </c>
      <c r="I8" s="11">
        <v>46</v>
      </c>
      <c r="J8" s="11">
        <v>50</v>
      </c>
      <c r="K8" s="11">
        <v>48</v>
      </c>
      <c r="L8" s="11">
        <v>56</v>
      </c>
      <c r="M8" s="11">
        <v>46</v>
      </c>
      <c r="N8" s="11">
        <v>19</v>
      </c>
      <c r="O8" s="11">
        <v>72</v>
      </c>
      <c r="P8" s="11">
        <v>50</v>
      </c>
      <c r="Q8" s="11">
        <v>19</v>
      </c>
      <c r="R8" s="11">
        <v>22</v>
      </c>
      <c r="S8" s="11"/>
      <c r="T8" s="11">
        <v>168</v>
      </c>
      <c r="U8" s="11">
        <v>148</v>
      </c>
      <c r="V8" s="11">
        <v>129</v>
      </c>
      <c r="W8" s="11">
        <v>139</v>
      </c>
      <c r="X8" s="11"/>
      <c r="Y8" s="11">
        <v>69</v>
      </c>
      <c r="Z8" s="11">
        <v>109</v>
      </c>
      <c r="AA8" s="11">
        <v>107</v>
      </c>
      <c r="AB8" s="11">
        <v>102</v>
      </c>
      <c r="AC8" s="11">
        <v>94</v>
      </c>
      <c r="AD8" s="11">
        <v>107</v>
      </c>
      <c r="AE8" s="11"/>
      <c r="AF8" s="11">
        <v>113</v>
      </c>
      <c r="AG8" s="11">
        <v>31</v>
      </c>
      <c r="AH8" s="11">
        <v>445</v>
      </c>
      <c r="AI8" s="11"/>
      <c r="AJ8" s="11">
        <v>264</v>
      </c>
      <c r="AK8" s="11">
        <v>111</v>
      </c>
      <c r="AL8" s="11">
        <v>214</v>
      </c>
      <c r="AM8" s="11"/>
      <c r="AN8" s="11">
        <v>291</v>
      </c>
      <c r="AO8" s="11">
        <v>42</v>
      </c>
      <c r="AP8" s="11">
        <v>89</v>
      </c>
      <c r="AQ8" s="11">
        <v>140</v>
      </c>
      <c r="AR8" s="11"/>
      <c r="AS8" s="11">
        <v>31</v>
      </c>
      <c r="AT8" s="11">
        <v>29</v>
      </c>
    </row>
    <row r="9" spans="2:46" x14ac:dyDescent="0.5">
      <c r="B9" s="18" t="s">
        <v>348</v>
      </c>
      <c r="C9" s="17">
        <v>0.19945247968221899</v>
      </c>
      <c r="D9" s="17">
        <v>0.24711374125988</v>
      </c>
      <c r="E9" s="17">
        <v>0.158997925304008</v>
      </c>
      <c r="F9" s="17"/>
      <c r="G9" s="17">
        <v>0.19384165424306801</v>
      </c>
      <c r="H9" s="17">
        <v>0.30151933672091003</v>
      </c>
      <c r="I9" s="17">
        <v>0.22503597275225301</v>
      </c>
      <c r="J9" s="17">
        <v>0.17630024404356201</v>
      </c>
      <c r="K9" s="17">
        <v>0.17585162290384801</v>
      </c>
      <c r="L9" s="17">
        <v>0.21154154327695299</v>
      </c>
      <c r="M9" s="17">
        <v>0.17990524958968901</v>
      </c>
      <c r="N9" s="17">
        <v>0.14628763409376699</v>
      </c>
      <c r="O9" s="17">
        <v>0.248451404066555</v>
      </c>
      <c r="P9" s="17">
        <v>0.13841215995939099</v>
      </c>
      <c r="Q9" s="17">
        <v>0.13770262461632601</v>
      </c>
      <c r="R9" s="17">
        <v>4.3762433553750903E-2</v>
      </c>
      <c r="S9" s="17"/>
      <c r="T9" s="17">
        <v>0.25452543854297599</v>
      </c>
      <c r="U9" s="17">
        <v>0.193212202351668</v>
      </c>
      <c r="V9" s="17">
        <v>0.183927593277629</v>
      </c>
      <c r="W9" s="17">
        <v>0.160775325056558</v>
      </c>
      <c r="X9" s="17"/>
      <c r="Y9" s="17">
        <v>0.180138730472892</v>
      </c>
      <c r="Z9" s="17">
        <v>0.20597917461458001</v>
      </c>
      <c r="AA9" s="17">
        <v>0.15536165394071799</v>
      </c>
      <c r="AB9" s="17">
        <v>0.18949825494828501</v>
      </c>
      <c r="AC9" s="17">
        <v>0.207550952788496</v>
      </c>
      <c r="AD9" s="17">
        <v>0.251476325164606</v>
      </c>
      <c r="AE9" s="17"/>
      <c r="AF9" s="17">
        <v>0.28256257901056098</v>
      </c>
      <c r="AG9" s="17">
        <v>0.156466921568397</v>
      </c>
      <c r="AH9" s="17">
        <v>0.18125128295599699</v>
      </c>
      <c r="AI9" s="17"/>
      <c r="AJ9" s="17">
        <v>0.216386847849349</v>
      </c>
      <c r="AK9" s="17">
        <v>0.101686976878937</v>
      </c>
      <c r="AL9" s="17">
        <v>0.22916654237808501</v>
      </c>
      <c r="AM9" s="17"/>
      <c r="AN9" s="17">
        <v>0.19778974738211599</v>
      </c>
      <c r="AO9" s="17">
        <v>0.118988491804934</v>
      </c>
      <c r="AP9" s="17">
        <v>0.35739584866540403</v>
      </c>
      <c r="AQ9" s="17">
        <v>0.144586060095445</v>
      </c>
      <c r="AR9" s="17"/>
      <c r="AS9" s="17">
        <v>0.167864182260063</v>
      </c>
      <c r="AT9" s="17">
        <v>0.16810025466919901</v>
      </c>
    </row>
    <row r="10" spans="2:46" x14ac:dyDescent="0.5">
      <c r="B10" s="18" t="s">
        <v>349</v>
      </c>
      <c r="C10" s="17">
        <v>0.42900254051197501</v>
      </c>
      <c r="D10" s="17">
        <v>0.41481454125141398</v>
      </c>
      <c r="E10" s="17">
        <v>0.44252488036729898</v>
      </c>
      <c r="F10" s="17"/>
      <c r="G10" s="17">
        <v>0.32999319310375702</v>
      </c>
      <c r="H10" s="17">
        <v>0.48870214333315698</v>
      </c>
      <c r="I10" s="17">
        <v>0.38255011221333002</v>
      </c>
      <c r="J10" s="17">
        <v>0.42484174557684601</v>
      </c>
      <c r="K10" s="17">
        <v>0.421251179360632</v>
      </c>
      <c r="L10" s="17">
        <v>0.39227892016229998</v>
      </c>
      <c r="M10" s="17">
        <v>0.47862733753786801</v>
      </c>
      <c r="N10" s="17">
        <v>0.35192219056017399</v>
      </c>
      <c r="O10" s="17">
        <v>0.42975980629981902</v>
      </c>
      <c r="P10" s="17">
        <v>0.53529315431728297</v>
      </c>
      <c r="Q10" s="17">
        <v>0.55915157096610402</v>
      </c>
      <c r="R10" s="17">
        <v>0.47356331742259999</v>
      </c>
      <c r="S10" s="17"/>
      <c r="T10" s="17">
        <v>0.44240025646747799</v>
      </c>
      <c r="U10" s="17">
        <v>0.44068001855392702</v>
      </c>
      <c r="V10" s="17">
        <v>0.44660311960608601</v>
      </c>
      <c r="W10" s="17">
        <v>0.37047381183209199</v>
      </c>
      <c r="X10" s="17"/>
      <c r="Y10" s="17">
        <v>0.42586302489649802</v>
      </c>
      <c r="Z10" s="17">
        <v>0.41451023578828</v>
      </c>
      <c r="AA10" s="17">
        <v>0.439416803548007</v>
      </c>
      <c r="AB10" s="17">
        <v>0.44254162662701702</v>
      </c>
      <c r="AC10" s="17">
        <v>0.409993343544033</v>
      </c>
      <c r="AD10" s="17">
        <v>0.43924397773641699</v>
      </c>
      <c r="AE10" s="17"/>
      <c r="AF10" s="17">
        <v>0.41618482251579297</v>
      </c>
      <c r="AG10" s="17">
        <v>0.41833767591558702</v>
      </c>
      <c r="AH10" s="17">
        <v>0.43300054306197799</v>
      </c>
      <c r="AI10" s="17"/>
      <c r="AJ10" s="17">
        <v>0.432430056343036</v>
      </c>
      <c r="AK10" s="17">
        <v>0.47247181858713799</v>
      </c>
      <c r="AL10" s="17">
        <v>0.402243657013516</v>
      </c>
      <c r="AM10" s="17"/>
      <c r="AN10" s="17">
        <v>0.46765099822894002</v>
      </c>
      <c r="AO10" s="17">
        <v>0.46382676101444797</v>
      </c>
      <c r="AP10" s="17">
        <v>0.38323226413691303</v>
      </c>
      <c r="AQ10" s="17">
        <v>0.38900526034833399</v>
      </c>
      <c r="AR10" s="17"/>
      <c r="AS10" s="17">
        <v>0.41050196618817097</v>
      </c>
      <c r="AT10" s="17">
        <v>0.51921771603738498</v>
      </c>
    </row>
    <row r="11" spans="2:46" x14ac:dyDescent="0.5">
      <c r="B11" s="18" t="s">
        <v>377</v>
      </c>
      <c r="C11" s="17">
        <v>0.22282416802479199</v>
      </c>
      <c r="D11" s="17">
        <v>0.201510998947694</v>
      </c>
      <c r="E11" s="17">
        <v>0.23883021322817399</v>
      </c>
      <c r="F11" s="17"/>
      <c r="G11" s="17">
        <v>0.26681568663250599</v>
      </c>
      <c r="H11" s="17">
        <v>0.104113485201934</v>
      </c>
      <c r="I11" s="17">
        <v>0.27022706511623601</v>
      </c>
      <c r="J11" s="17">
        <v>0.25901380582901001</v>
      </c>
      <c r="K11" s="17">
        <v>0.21369712929819301</v>
      </c>
      <c r="L11" s="17">
        <v>0.214244645247639</v>
      </c>
      <c r="M11" s="17">
        <v>0.21199023791735799</v>
      </c>
      <c r="N11" s="17">
        <v>0.203793351785655</v>
      </c>
      <c r="O11" s="17">
        <v>0.22499161194956499</v>
      </c>
      <c r="P11" s="17">
        <v>0.222912280279842</v>
      </c>
      <c r="Q11" s="17">
        <v>0.176089033934484</v>
      </c>
      <c r="R11" s="17">
        <v>0.34678615271931601</v>
      </c>
      <c r="S11" s="17"/>
      <c r="T11" s="17">
        <v>0.21624899493910801</v>
      </c>
      <c r="U11" s="17">
        <v>0.213941530627692</v>
      </c>
      <c r="V11" s="17">
        <v>0.243858502309556</v>
      </c>
      <c r="W11" s="17">
        <v>0.22192182568927299</v>
      </c>
      <c r="X11" s="17"/>
      <c r="Y11" s="17">
        <v>0.25711773740208499</v>
      </c>
      <c r="Z11" s="17">
        <v>0.22922554499755901</v>
      </c>
      <c r="AA11" s="17">
        <v>0.222016218321369</v>
      </c>
      <c r="AB11" s="17">
        <v>0.222487105135181</v>
      </c>
      <c r="AC11" s="17">
        <v>0.19565168955451201</v>
      </c>
      <c r="AD11" s="17">
        <v>0.21933186450453199</v>
      </c>
      <c r="AE11" s="17"/>
      <c r="AF11" s="17">
        <v>0.198538734345484</v>
      </c>
      <c r="AG11" s="17">
        <v>0.29910307250227602</v>
      </c>
      <c r="AH11" s="17">
        <v>0.223754992877993</v>
      </c>
      <c r="AI11" s="17"/>
      <c r="AJ11" s="17">
        <v>0.232972425098664</v>
      </c>
      <c r="AK11" s="17">
        <v>0.233503336498251</v>
      </c>
      <c r="AL11" s="17">
        <v>0.20474412382045701</v>
      </c>
      <c r="AM11" s="17"/>
      <c r="AN11" s="17">
        <v>0.21998664586782399</v>
      </c>
      <c r="AO11" s="17">
        <v>0.25593493552524899</v>
      </c>
      <c r="AP11" s="17">
        <v>0.19227586263909899</v>
      </c>
      <c r="AQ11" s="17">
        <v>0.234340416175398</v>
      </c>
      <c r="AR11" s="17"/>
      <c r="AS11" s="17">
        <v>0.192906465009726</v>
      </c>
      <c r="AT11" s="17">
        <v>0.23882441625256501</v>
      </c>
    </row>
    <row r="12" spans="2:46" x14ac:dyDescent="0.5">
      <c r="B12" s="18" t="s">
        <v>351</v>
      </c>
      <c r="C12" s="17">
        <v>5.2617244488776603E-2</v>
      </c>
      <c r="D12" s="17">
        <v>5.0736422144902003E-2</v>
      </c>
      <c r="E12" s="17">
        <v>5.4396938037346403E-2</v>
      </c>
      <c r="F12" s="17"/>
      <c r="G12" s="17">
        <v>0.120580073615563</v>
      </c>
      <c r="H12" s="17">
        <v>4.6498909944745703E-2</v>
      </c>
      <c r="I12" s="17">
        <v>0</v>
      </c>
      <c r="J12" s="17">
        <v>3.9199043982471801E-2</v>
      </c>
      <c r="K12" s="17">
        <v>0.10530959053866901</v>
      </c>
      <c r="L12" s="17">
        <v>7.2611560035391903E-2</v>
      </c>
      <c r="M12" s="17">
        <v>2.1593671748017001E-2</v>
      </c>
      <c r="N12" s="17">
        <v>9.8214071991029203E-2</v>
      </c>
      <c r="O12" s="17">
        <v>1.3776907935316799E-2</v>
      </c>
      <c r="P12" s="17">
        <v>1.7485797030851701E-2</v>
      </c>
      <c r="Q12" s="17">
        <v>0</v>
      </c>
      <c r="R12" s="17">
        <v>4.4532840830045599E-2</v>
      </c>
      <c r="S12" s="17"/>
      <c r="T12" s="17">
        <v>3.6022127498566502E-2</v>
      </c>
      <c r="U12" s="17">
        <v>5.1247972672465697E-2</v>
      </c>
      <c r="V12" s="17">
        <v>3.8921326365469799E-2</v>
      </c>
      <c r="W12" s="17">
        <v>8.8756344822142202E-2</v>
      </c>
      <c r="X12" s="17"/>
      <c r="Y12" s="17">
        <v>6.7310408376193606E-2</v>
      </c>
      <c r="Z12" s="17">
        <v>7.7907537458045004E-2</v>
      </c>
      <c r="AA12" s="17">
        <v>4.7716239459444199E-2</v>
      </c>
      <c r="AB12" s="17">
        <v>4.8399371502216598E-2</v>
      </c>
      <c r="AC12" s="17">
        <v>8.2474383742960303E-2</v>
      </c>
      <c r="AD12" s="17">
        <v>0</v>
      </c>
      <c r="AE12" s="17"/>
      <c r="AF12" s="17">
        <v>2.5943948692729001E-2</v>
      </c>
      <c r="AG12" s="17">
        <v>0</v>
      </c>
      <c r="AH12" s="17">
        <v>6.3032001808771707E-2</v>
      </c>
      <c r="AI12" s="17"/>
      <c r="AJ12" s="17">
        <v>5.3402619680949399E-2</v>
      </c>
      <c r="AK12" s="17">
        <v>6.37669546549752E-2</v>
      </c>
      <c r="AL12" s="17">
        <v>4.58696258458225E-2</v>
      </c>
      <c r="AM12" s="17"/>
      <c r="AN12" s="17">
        <v>4.5207515846408301E-2</v>
      </c>
      <c r="AO12" s="17">
        <v>0.115634578226866</v>
      </c>
      <c r="AP12" s="17">
        <v>2.1920347985676499E-2</v>
      </c>
      <c r="AQ12" s="17">
        <v>6.2581198474195396E-2</v>
      </c>
      <c r="AR12" s="17"/>
      <c r="AS12" s="17">
        <v>6.6697384470579005E-2</v>
      </c>
      <c r="AT12" s="17">
        <v>0</v>
      </c>
    </row>
    <row r="13" spans="2:46" x14ac:dyDescent="0.5">
      <c r="B13" s="18" t="s">
        <v>352</v>
      </c>
      <c r="C13" s="17">
        <v>2.3069608268496199E-2</v>
      </c>
      <c r="D13" s="17">
        <v>3.06612119360898E-2</v>
      </c>
      <c r="E13" s="17">
        <v>1.6599548832924398E-2</v>
      </c>
      <c r="F13" s="17"/>
      <c r="G13" s="17">
        <v>3.0778372320570901E-2</v>
      </c>
      <c r="H13" s="17">
        <v>1.67032793090666E-2</v>
      </c>
      <c r="I13" s="17">
        <v>0</v>
      </c>
      <c r="J13" s="17">
        <v>2.0676250882949901E-2</v>
      </c>
      <c r="K13" s="17">
        <v>6.2237512816915599E-2</v>
      </c>
      <c r="L13" s="17">
        <v>2.08118918203118E-2</v>
      </c>
      <c r="M13" s="17">
        <v>0</v>
      </c>
      <c r="N13" s="17">
        <v>0</v>
      </c>
      <c r="O13" s="17">
        <v>2.7463298494800399E-2</v>
      </c>
      <c r="P13" s="17">
        <v>2.4827274109226201E-2</v>
      </c>
      <c r="Q13" s="17">
        <v>6.3528385241542903E-2</v>
      </c>
      <c r="R13" s="17">
        <v>0</v>
      </c>
      <c r="S13" s="17"/>
      <c r="T13" s="17">
        <v>5.0958351095331802E-3</v>
      </c>
      <c r="U13" s="17">
        <v>3.5408733413710397E-2</v>
      </c>
      <c r="V13" s="17">
        <v>1.52258467544517E-2</v>
      </c>
      <c r="W13" s="17">
        <v>3.9836739990254E-2</v>
      </c>
      <c r="X13" s="17"/>
      <c r="Y13" s="17">
        <v>0</v>
      </c>
      <c r="Z13" s="17">
        <v>3.2622714142865099E-2</v>
      </c>
      <c r="AA13" s="17">
        <v>4.8750888922351299E-2</v>
      </c>
      <c r="AB13" s="17">
        <v>2.78560802721541E-2</v>
      </c>
      <c r="AC13" s="17">
        <v>1.04260538792338E-2</v>
      </c>
      <c r="AD13" s="17">
        <v>9.1559601696356296E-3</v>
      </c>
      <c r="AE13" s="17"/>
      <c r="AF13" s="17">
        <v>8.6637428975565797E-3</v>
      </c>
      <c r="AG13" s="17">
        <v>0</v>
      </c>
      <c r="AH13" s="17">
        <v>2.8326185372851899E-2</v>
      </c>
      <c r="AI13" s="17"/>
      <c r="AJ13" s="17">
        <v>1.5087741422199799E-2</v>
      </c>
      <c r="AK13" s="17">
        <v>4.6868297975701301E-2</v>
      </c>
      <c r="AL13" s="17">
        <v>2.0608407670725901E-2</v>
      </c>
      <c r="AM13" s="17"/>
      <c r="AN13" s="17">
        <v>2.11567140393778E-2</v>
      </c>
      <c r="AO13" s="17">
        <v>0</v>
      </c>
      <c r="AP13" s="17">
        <v>3.37181134319414E-2</v>
      </c>
      <c r="AQ13" s="17">
        <v>2.4639548115168299E-2</v>
      </c>
      <c r="AR13" s="17"/>
      <c r="AS13" s="17">
        <v>3.1741154829397399E-2</v>
      </c>
      <c r="AT13" s="17">
        <v>0</v>
      </c>
    </row>
    <row r="14" spans="2:46" x14ac:dyDescent="0.5">
      <c r="B14" s="18" t="s">
        <v>73</v>
      </c>
      <c r="C14" s="17">
        <v>7.3033959023741601E-2</v>
      </c>
      <c r="D14" s="17">
        <v>5.5163084460019697E-2</v>
      </c>
      <c r="E14" s="17">
        <v>8.8650494230247803E-2</v>
      </c>
      <c r="F14" s="17"/>
      <c r="G14" s="17">
        <v>5.7991020084535397E-2</v>
      </c>
      <c r="H14" s="17">
        <v>4.2462845490187501E-2</v>
      </c>
      <c r="I14" s="17">
        <v>0.122186849918182</v>
      </c>
      <c r="J14" s="17">
        <v>7.99689096851596E-2</v>
      </c>
      <c r="K14" s="17">
        <v>2.16529650817417E-2</v>
      </c>
      <c r="L14" s="17">
        <v>8.8511439457404098E-2</v>
      </c>
      <c r="M14" s="17">
        <v>0.10788350320706901</v>
      </c>
      <c r="N14" s="17">
        <v>0.199782751569375</v>
      </c>
      <c r="O14" s="17">
        <v>5.5556971253943203E-2</v>
      </c>
      <c r="P14" s="17">
        <v>6.1069334303405297E-2</v>
      </c>
      <c r="Q14" s="17">
        <v>6.3528385241542903E-2</v>
      </c>
      <c r="R14" s="17">
        <v>9.1355255474286606E-2</v>
      </c>
      <c r="S14" s="17"/>
      <c r="T14" s="17">
        <v>4.5707347442338897E-2</v>
      </c>
      <c r="U14" s="17">
        <v>6.5509542380536398E-2</v>
      </c>
      <c r="V14" s="17">
        <v>7.1463611686806705E-2</v>
      </c>
      <c r="W14" s="17">
        <v>0.11823595260968001</v>
      </c>
      <c r="X14" s="17"/>
      <c r="Y14" s="17">
        <v>6.9570098852330703E-2</v>
      </c>
      <c r="Z14" s="17">
        <v>3.9754792998669901E-2</v>
      </c>
      <c r="AA14" s="17">
        <v>8.6738195808110902E-2</v>
      </c>
      <c r="AB14" s="17">
        <v>6.92175615151462E-2</v>
      </c>
      <c r="AC14" s="17">
        <v>9.3903576490764903E-2</v>
      </c>
      <c r="AD14" s="17">
        <v>8.0791872424809605E-2</v>
      </c>
      <c r="AE14" s="17"/>
      <c r="AF14" s="17">
        <v>6.8106172537877402E-2</v>
      </c>
      <c r="AG14" s="17">
        <v>0.12609233001374101</v>
      </c>
      <c r="AH14" s="17">
        <v>7.0634993922408795E-2</v>
      </c>
      <c r="AI14" s="17"/>
      <c r="AJ14" s="17">
        <v>4.9720309605801399E-2</v>
      </c>
      <c r="AK14" s="17">
        <v>8.1702615404998402E-2</v>
      </c>
      <c r="AL14" s="17">
        <v>9.7367643271393994E-2</v>
      </c>
      <c r="AM14" s="17"/>
      <c r="AN14" s="17">
        <v>4.8208378635333803E-2</v>
      </c>
      <c r="AO14" s="17">
        <v>4.5615233428503703E-2</v>
      </c>
      <c r="AP14" s="17">
        <v>1.14575631409663E-2</v>
      </c>
      <c r="AQ14" s="17">
        <v>0.14484751679145899</v>
      </c>
      <c r="AR14" s="17"/>
      <c r="AS14" s="17">
        <v>0.13028884724206299</v>
      </c>
      <c r="AT14" s="17">
        <v>7.3857613040850797E-2</v>
      </c>
    </row>
    <row r="15" spans="2:46" x14ac:dyDescent="0.5">
      <c r="B15" s="18" t="s">
        <v>353</v>
      </c>
      <c r="C15" s="21">
        <v>0.62845502019419397</v>
      </c>
      <c r="D15" s="21">
        <v>0.66192828251129399</v>
      </c>
      <c r="E15" s="21">
        <v>0.601522805671307</v>
      </c>
      <c r="F15" s="21"/>
      <c r="G15" s="21">
        <v>0.52383484734682395</v>
      </c>
      <c r="H15" s="21">
        <v>0.790221480054067</v>
      </c>
      <c r="I15" s="21">
        <v>0.60758608496558297</v>
      </c>
      <c r="J15" s="21">
        <v>0.60114198962040799</v>
      </c>
      <c r="K15" s="21">
        <v>0.59710280226447998</v>
      </c>
      <c r="L15" s="21">
        <v>0.603820463439253</v>
      </c>
      <c r="M15" s="21">
        <v>0.65853258712755602</v>
      </c>
      <c r="N15" s="21">
        <v>0.49820982465394098</v>
      </c>
      <c r="O15" s="21">
        <v>0.67821121036637499</v>
      </c>
      <c r="P15" s="21">
        <v>0.67370531427667402</v>
      </c>
      <c r="Q15" s="21">
        <v>0.69685419558243</v>
      </c>
      <c r="R15" s="21">
        <v>0.51732575097635103</v>
      </c>
      <c r="S15" s="21"/>
      <c r="T15" s="21">
        <v>0.69692569501045398</v>
      </c>
      <c r="U15" s="21">
        <v>0.63389222090559505</v>
      </c>
      <c r="V15" s="21">
        <v>0.63053071288371498</v>
      </c>
      <c r="W15" s="21">
        <v>0.53124913688865105</v>
      </c>
      <c r="X15" s="21"/>
      <c r="Y15" s="21">
        <v>0.60600175536939005</v>
      </c>
      <c r="Z15" s="21">
        <v>0.62048941040285999</v>
      </c>
      <c r="AA15" s="21">
        <v>0.59477845748872504</v>
      </c>
      <c r="AB15" s="21">
        <v>0.632039881575302</v>
      </c>
      <c r="AC15" s="21">
        <v>0.61754429633252905</v>
      </c>
      <c r="AD15" s="21">
        <v>0.69072030290102304</v>
      </c>
      <c r="AE15" s="21"/>
      <c r="AF15" s="21">
        <v>0.69874740152635295</v>
      </c>
      <c r="AG15" s="21">
        <v>0.57480459748398305</v>
      </c>
      <c r="AH15" s="21">
        <v>0.61425182601797501</v>
      </c>
      <c r="AI15" s="21"/>
      <c r="AJ15" s="21">
        <v>0.64881690419238602</v>
      </c>
      <c r="AK15" s="21">
        <v>0.57415879546607396</v>
      </c>
      <c r="AL15" s="21">
        <v>0.63141019939160004</v>
      </c>
      <c r="AM15" s="21"/>
      <c r="AN15" s="21">
        <v>0.66544074561105604</v>
      </c>
      <c r="AO15" s="21">
        <v>0.58281525281938196</v>
      </c>
      <c r="AP15" s="21">
        <v>0.740628112802317</v>
      </c>
      <c r="AQ15" s="21">
        <v>0.53359132044377899</v>
      </c>
      <c r="AR15" s="21"/>
      <c r="AS15" s="21">
        <v>0.57836614844823397</v>
      </c>
      <c r="AT15" s="21">
        <v>0.68731797070658396</v>
      </c>
    </row>
    <row r="16" spans="2:46" x14ac:dyDescent="0.5">
      <c r="B16" s="18" t="s">
        <v>354</v>
      </c>
      <c r="C16" s="21">
        <v>7.5686852757272799E-2</v>
      </c>
      <c r="D16" s="21">
        <v>8.1397634080991793E-2</v>
      </c>
      <c r="E16" s="21">
        <v>7.0996486870270797E-2</v>
      </c>
      <c r="F16" s="21"/>
      <c r="G16" s="21">
        <v>0.15135844593613401</v>
      </c>
      <c r="H16" s="21">
        <v>6.3202189253812296E-2</v>
      </c>
      <c r="I16" s="21">
        <v>0</v>
      </c>
      <c r="J16" s="21">
        <v>5.9875294865421799E-2</v>
      </c>
      <c r="K16" s="21">
        <v>0.16754710335558501</v>
      </c>
      <c r="L16" s="21">
        <v>9.3423451855703804E-2</v>
      </c>
      <c r="M16" s="21">
        <v>2.1593671748017001E-2</v>
      </c>
      <c r="N16" s="21">
        <v>9.8214071991029203E-2</v>
      </c>
      <c r="O16" s="21">
        <v>4.12402064301172E-2</v>
      </c>
      <c r="P16" s="21">
        <v>4.2313071140077901E-2</v>
      </c>
      <c r="Q16" s="21">
        <v>6.3528385241542903E-2</v>
      </c>
      <c r="R16" s="21">
        <v>4.4532840830045599E-2</v>
      </c>
      <c r="S16" s="21"/>
      <c r="T16" s="21">
        <v>4.1117962608099697E-2</v>
      </c>
      <c r="U16" s="21">
        <v>8.6656706086176094E-2</v>
      </c>
      <c r="V16" s="21">
        <v>5.4147173119921503E-2</v>
      </c>
      <c r="W16" s="21">
        <v>0.12859308481239601</v>
      </c>
      <c r="X16" s="21"/>
      <c r="Y16" s="21">
        <v>6.7310408376193606E-2</v>
      </c>
      <c r="Z16" s="21">
        <v>0.11053025160091</v>
      </c>
      <c r="AA16" s="21">
        <v>9.6467128381795594E-2</v>
      </c>
      <c r="AB16" s="21">
        <v>7.6255451774370694E-2</v>
      </c>
      <c r="AC16" s="21">
        <v>9.2900437622194201E-2</v>
      </c>
      <c r="AD16" s="21">
        <v>9.1559601696356296E-3</v>
      </c>
      <c r="AE16" s="21"/>
      <c r="AF16" s="21">
        <v>3.4607691590285601E-2</v>
      </c>
      <c r="AG16" s="21">
        <v>0</v>
      </c>
      <c r="AH16" s="21">
        <v>9.1358187181623599E-2</v>
      </c>
      <c r="AI16" s="21"/>
      <c r="AJ16" s="21">
        <v>6.8490361103149197E-2</v>
      </c>
      <c r="AK16" s="21">
        <v>0.110635252630677</v>
      </c>
      <c r="AL16" s="21">
        <v>6.6478033516548393E-2</v>
      </c>
      <c r="AM16" s="21"/>
      <c r="AN16" s="21">
        <v>6.6364229885786094E-2</v>
      </c>
      <c r="AO16" s="21">
        <v>0.115634578226866</v>
      </c>
      <c r="AP16" s="21">
        <v>5.5638461417617899E-2</v>
      </c>
      <c r="AQ16" s="21">
        <v>8.7220746589363699E-2</v>
      </c>
      <c r="AR16" s="21"/>
      <c r="AS16" s="21">
        <v>9.8438539299976494E-2</v>
      </c>
      <c r="AT16" s="21">
        <v>0</v>
      </c>
    </row>
    <row r="17" spans="2:46" x14ac:dyDescent="0.5">
      <c r="B17" s="18" t="s">
        <v>95</v>
      </c>
      <c r="C17" s="22">
        <v>0.55276816743692103</v>
      </c>
      <c r="D17" s="22">
        <v>0.580530648430303</v>
      </c>
      <c r="E17" s="22">
        <v>0.53052631880103596</v>
      </c>
      <c r="F17" s="22"/>
      <c r="G17" s="22">
        <v>0.37247640141068999</v>
      </c>
      <c r="H17" s="22">
        <v>0.72701929080025396</v>
      </c>
      <c r="I17" s="22">
        <v>0.60758608496558297</v>
      </c>
      <c r="J17" s="22">
        <v>0.54126669475498701</v>
      </c>
      <c r="K17" s="22">
        <v>0.429555698908895</v>
      </c>
      <c r="L17" s="22">
        <v>0.510397011583549</v>
      </c>
      <c r="M17" s="22">
        <v>0.63693891537953895</v>
      </c>
      <c r="N17" s="22">
        <v>0.39999575266291199</v>
      </c>
      <c r="O17" s="22">
        <v>0.63697100393625705</v>
      </c>
      <c r="P17" s="22">
        <v>0.63139224313659603</v>
      </c>
      <c r="Q17" s="22">
        <v>0.63332581034088697</v>
      </c>
      <c r="R17" s="22">
        <v>0.47279291014630598</v>
      </c>
      <c r="S17" s="22"/>
      <c r="T17" s="22">
        <v>0.65580773240235402</v>
      </c>
      <c r="U17" s="22">
        <v>0.54723551481941901</v>
      </c>
      <c r="V17" s="22">
        <v>0.57638353976379397</v>
      </c>
      <c r="W17" s="22">
        <v>0.40265605207625499</v>
      </c>
      <c r="X17" s="22"/>
      <c r="Y17" s="22">
        <v>0.53869134699319698</v>
      </c>
      <c r="Z17" s="22">
        <v>0.50995915880194997</v>
      </c>
      <c r="AA17" s="22">
        <v>0.49831132910692899</v>
      </c>
      <c r="AB17" s="22">
        <v>0.55578442980093101</v>
      </c>
      <c r="AC17" s="22">
        <v>0.52464385871033403</v>
      </c>
      <c r="AD17" s="22">
        <v>0.681564342731387</v>
      </c>
      <c r="AE17" s="22"/>
      <c r="AF17" s="22">
        <v>0.66413970993606797</v>
      </c>
      <c r="AG17" s="22">
        <v>0.57480459748398305</v>
      </c>
      <c r="AH17" s="22">
        <v>0.52289363883635098</v>
      </c>
      <c r="AI17" s="22"/>
      <c r="AJ17" s="22">
        <v>0.58032654308923703</v>
      </c>
      <c r="AK17" s="22">
        <v>0.46352354283539798</v>
      </c>
      <c r="AL17" s="22">
        <v>0.56493216587505202</v>
      </c>
      <c r="AM17" s="22"/>
      <c r="AN17" s="22">
        <v>0.59907651572526999</v>
      </c>
      <c r="AO17" s="22">
        <v>0.467180674592516</v>
      </c>
      <c r="AP17" s="22">
        <v>0.68498965138469903</v>
      </c>
      <c r="AQ17" s="22">
        <v>0.44637057385441598</v>
      </c>
      <c r="AR17" s="22"/>
      <c r="AS17" s="22">
        <v>0.479927609148257</v>
      </c>
      <c r="AT17" s="22">
        <v>0.68731797070658396</v>
      </c>
    </row>
    <row r="18" spans="2:46" x14ac:dyDescent="0.5">
      <c r="B18" s="16" t="s">
        <v>143</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591</v>
      </c>
      <c r="D7" s="10">
        <v>304</v>
      </c>
      <c r="E7" s="10">
        <v>287</v>
      </c>
      <c r="F7" s="10"/>
      <c r="G7" s="10">
        <v>96</v>
      </c>
      <c r="H7" s="10">
        <v>80</v>
      </c>
      <c r="I7" s="10">
        <v>44</v>
      </c>
      <c r="J7" s="10">
        <v>52</v>
      </c>
      <c r="K7" s="10">
        <v>33</v>
      </c>
      <c r="L7" s="10">
        <v>59</v>
      </c>
      <c r="M7" s="10">
        <v>40</v>
      </c>
      <c r="N7" s="10">
        <v>15</v>
      </c>
      <c r="O7" s="10">
        <v>71</v>
      </c>
      <c r="P7" s="10">
        <v>64</v>
      </c>
      <c r="Q7" s="10">
        <v>18</v>
      </c>
      <c r="R7" s="10">
        <v>19</v>
      </c>
      <c r="S7" s="10"/>
      <c r="T7" s="10">
        <v>163</v>
      </c>
      <c r="U7" s="10">
        <v>156</v>
      </c>
      <c r="V7" s="10">
        <v>126</v>
      </c>
      <c r="W7" s="10">
        <v>143</v>
      </c>
      <c r="X7" s="10"/>
      <c r="Y7" s="10">
        <v>80</v>
      </c>
      <c r="Z7" s="10">
        <v>102</v>
      </c>
      <c r="AA7" s="10">
        <v>92</v>
      </c>
      <c r="AB7" s="10">
        <v>114</v>
      </c>
      <c r="AC7" s="10">
        <v>83</v>
      </c>
      <c r="AD7" s="10">
        <v>120</v>
      </c>
      <c r="AE7" s="10"/>
      <c r="AF7" s="10">
        <v>125</v>
      </c>
      <c r="AG7" s="10">
        <v>32</v>
      </c>
      <c r="AH7" s="10">
        <v>434</v>
      </c>
      <c r="AI7" s="10"/>
      <c r="AJ7" s="10">
        <v>260</v>
      </c>
      <c r="AK7" s="10">
        <v>118</v>
      </c>
      <c r="AL7" s="10">
        <v>213</v>
      </c>
      <c r="AM7" s="10"/>
      <c r="AN7" s="10">
        <v>289</v>
      </c>
      <c r="AO7" s="10">
        <v>61</v>
      </c>
      <c r="AP7" s="10">
        <v>101</v>
      </c>
      <c r="AQ7" s="10">
        <v>118</v>
      </c>
      <c r="AR7" s="10"/>
      <c r="AS7" s="10">
        <v>30</v>
      </c>
      <c r="AT7" s="10">
        <v>28</v>
      </c>
    </row>
    <row r="8" spans="2:46" ht="30" customHeight="1" x14ac:dyDescent="0.5">
      <c r="B8" s="11" t="s">
        <v>19</v>
      </c>
      <c r="C8" s="11">
        <v>590</v>
      </c>
      <c r="D8" s="11">
        <v>303</v>
      </c>
      <c r="E8" s="11">
        <v>287</v>
      </c>
      <c r="F8" s="11"/>
      <c r="G8" s="11">
        <v>95</v>
      </c>
      <c r="H8" s="11">
        <v>77</v>
      </c>
      <c r="I8" s="11">
        <v>43</v>
      </c>
      <c r="J8" s="11">
        <v>52</v>
      </c>
      <c r="K8" s="11">
        <v>34</v>
      </c>
      <c r="L8" s="11">
        <v>60</v>
      </c>
      <c r="M8" s="11">
        <v>39</v>
      </c>
      <c r="N8" s="11">
        <v>15</v>
      </c>
      <c r="O8" s="11">
        <v>71</v>
      </c>
      <c r="P8" s="11">
        <v>64</v>
      </c>
      <c r="Q8" s="11">
        <v>21</v>
      </c>
      <c r="R8" s="11">
        <v>18</v>
      </c>
      <c r="S8" s="11"/>
      <c r="T8" s="11">
        <v>162</v>
      </c>
      <c r="U8" s="11">
        <v>150</v>
      </c>
      <c r="V8" s="11">
        <v>128</v>
      </c>
      <c r="W8" s="11">
        <v>147</v>
      </c>
      <c r="X8" s="11"/>
      <c r="Y8" s="11">
        <v>78</v>
      </c>
      <c r="Z8" s="11">
        <v>111</v>
      </c>
      <c r="AA8" s="11">
        <v>91</v>
      </c>
      <c r="AB8" s="11">
        <v>112</v>
      </c>
      <c r="AC8" s="11">
        <v>80</v>
      </c>
      <c r="AD8" s="11">
        <v>118</v>
      </c>
      <c r="AE8" s="11"/>
      <c r="AF8" s="11">
        <v>124</v>
      </c>
      <c r="AG8" s="11">
        <v>32</v>
      </c>
      <c r="AH8" s="11">
        <v>435</v>
      </c>
      <c r="AI8" s="11"/>
      <c r="AJ8" s="11">
        <v>260</v>
      </c>
      <c r="AK8" s="11">
        <v>118</v>
      </c>
      <c r="AL8" s="11">
        <v>212</v>
      </c>
      <c r="AM8" s="11"/>
      <c r="AN8" s="11">
        <v>287</v>
      </c>
      <c r="AO8" s="11">
        <v>61</v>
      </c>
      <c r="AP8" s="11">
        <v>100</v>
      </c>
      <c r="AQ8" s="11">
        <v>120</v>
      </c>
      <c r="AR8" s="11"/>
      <c r="AS8" s="11">
        <v>30</v>
      </c>
      <c r="AT8" s="11">
        <v>28</v>
      </c>
    </row>
    <row r="9" spans="2:46" x14ac:dyDescent="0.5">
      <c r="B9" s="18" t="s">
        <v>348</v>
      </c>
      <c r="C9" s="17">
        <v>0.18501058934060999</v>
      </c>
      <c r="D9" s="17">
        <v>0.199093402299588</v>
      </c>
      <c r="E9" s="17">
        <v>0.17015488049931499</v>
      </c>
      <c r="F9" s="17"/>
      <c r="G9" s="17">
        <v>0.234960751233388</v>
      </c>
      <c r="H9" s="17">
        <v>0.160965043374283</v>
      </c>
      <c r="I9" s="17">
        <v>0.248047952546737</v>
      </c>
      <c r="J9" s="17">
        <v>0.132010327936192</v>
      </c>
      <c r="K9" s="17">
        <v>0.282129386245282</v>
      </c>
      <c r="L9" s="17">
        <v>0.150730015461713</v>
      </c>
      <c r="M9" s="17">
        <v>0.175530430709191</v>
      </c>
      <c r="N9" s="17">
        <v>0</v>
      </c>
      <c r="O9" s="17">
        <v>0.169719629040228</v>
      </c>
      <c r="P9" s="17">
        <v>0.19039212986113399</v>
      </c>
      <c r="Q9" s="17">
        <v>0.11371831598554701</v>
      </c>
      <c r="R9" s="17">
        <v>0.25432117184143999</v>
      </c>
      <c r="S9" s="17"/>
      <c r="T9" s="17">
        <v>0.17340932979162199</v>
      </c>
      <c r="U9" s="17">
        <v>0.20382057035023801</v>
      </c>
      <c r="V9" s="17">
        <v>0.226816191533186</v>
      </c>
      <c r="W9" s="17">
        <v>0.13809214847085699</v>
      </c>
      <c r="X9" s="17"/>
      <c r="Y9" s="17">
        <v>0.18513641022350799</v>
      </c>
      <c r="Z9" s="17">
        <v>0.197286370765833</v>
      </c>
      <c r="AA9" s="17">
        <v>0.24699200867299301</v>
      </c>
      <c r="AB9" s="17">
        <v>0.13955860623121299</v>
      </c>
      <c r="AC9" s="17">
        <v>0.17611639834569701</v>
      </c>
      <c r="AD9" s="17">
        <v>0.17495428328718499</v>
      </c>
      <c r="AE9" s="17"/>
      <c r="AF9" s="17">
        <v>0.22181479660501099</v>
      </c>
      <c r="AG9" s="17">
        <v>0.12560520734891101</v>
      </c>
      <c r="AH9" s="17">
        <v>0.17887536787456501</v>
      </c>
      <c r="AI9" s="17"/>
      <c r="AJ9" s="17">
        <v>0.203466214380875</v>
      </c>
      <c r="AK9" s="17">
        <v>0.15898701185148001</v>
      </c>
      <c r="AL9" s="17">
        <v>0.17685494513408201</v>
      </c>
      <c r="AM9" s="17"/>
      <c r="AN9" s="17">
        <v>0.17668037919887999</v>
      </c>
      <c r="AO9" s="17">
        <v>0.29360741004385599</v>
      </c>
      <c r="AP9" s="17">
        <v>0.25270537300586798</v>
      </c>
      <c r="AQ9" s="17">
        <v>0.109556834902878</v>
      </c>
      <c r="AR9" s="17"/>
      <c r="AS9" s="17">
        <v>0.22564527081380401</v>
      </c>
      <c r="AT9" s="17">
        <v>0.21403493971038901</v>
      </c>
    </row>
    <row r="10" spans="2:46" x14ac:dyDescent="0.5">
      <c r="B10" s="18" t="s">
        <v>349</v>
      </c>
      <c r="C10" s="17">
        <v>0.445131684851028</v>
      </c>
      <c r="D10" s="17">
        <v>0.49165822058410902</v>
      </c>
      <c r="E10" s="17">
        <v>0.39605167006576503</v>
      </c>
      <c r="F10" s="17"/>
      <c r="G10" s="17">
        <v>0.426045518723705</v>
      </c>
      <c r="H10" s="17">
        <v>0.48461136242589298</v>
      </c>
      <c r="I10" s="17">
        <v>0.40853389138388502</v>
      </c>
      <c r="J10" s="17">
        <v>0.53284426712584498</v>
      </c>
      <c r="K10" s="17">
        <v>0.32524523754245999</v>
      </c>
      <c r="L10" s="17">
        <v>0.38733620901862797</v>
      </c>
      <c r="M10" s="17">
        <v>0.50185193015353202</v>
      </c>
      <c r="N10" s="17">
        <v>0.455240203209474</v>
      </c>
      <c r="O10" s="17">
        <v>0.49141644235249499</v>
      </c>
      <c r="P10" s="17">
        <v>0.415273469040842</v>
      </c>
      <c r="Q10" s="17">
        <v>0.44300695311493699</v>
      </c>
      <c r="R10" s="17">
        <v>0.424422699202742</v>
      </c>
      <c r="S10" s="17"/>
      <c r="T10" s="17">
        <v>0.51426510938477898</v>
      </c>
      <c r="U10" s="17">
        <v>0.48841432226856302</v>
      </c>
      <c r="V10" s="17">
        <v>0.39567222538354502</v>
      </c>
      <c r="W10" s="17">
        <v>0.370753942093065</v>
      </c>
      <c r="X10" s="17"/>
      <c r="Y10" s="17">
        <v>0.42348253580532302</v>
      </c>
      <c r="Z10" s="17">
        <v>0.45148700341225001</v>
      </c>
      <c r="AA10" s="17">
        <v>0.36377246775134903</v>
      </c>
      <c r="AB10" s="17">
        <v>0.49875278455820998</v>
      </c>
      <c r="AC10" s="17">
        <v>0.446141260216189</v>
      </c>
      <c r="AD10" s="17">
        <v>0.464426306551047</v>
      </c>
      <c r="AE10" s="17"/>
      <c r="AF10" s="17">
        <v>0.43983467561303802</v>
      </c>
      <c r="AG10" s="17">
        <v>0.43636293930624198</v>
      </c>
      <c r="AH10" s="17">
        <v>0.44727404406224902</v>
      </c>
      <c r="AI10" s="17"/>
      <c r="AJ10" s="17">
        <v>0.487476759069015</v>
      </c>
      <c r="AK10" s="17">
        <v>0.445495490488586</v>
      </c>
      <c r="AL10" s="17">
        <v>0.39299821628286802</v>
      </c>
      <c r="AM10" s="17"/>
      <c r="AN10" s="17">
        <v>0.48456723921521999</v>
      </c>
      <c r="AO10" s="17">
        <v>0.36332230550189998</v>
      </c>
      <c r="AP10" s="17">
        <v>0.55782626772736199</v>
      </c>
      <c r="AQ10" s="17">
        <v>0.34092941871994797</v>
      </c>
      <c r="AR10" s="17"/>
      <c r="AS10" s="17">
        <v>0.57443758552383895</v>
      </c>
      <c r="AT10" s="17">
        <v>0.27892060962399901</v>
      </c>
    </row>
    <row r="11" spans="2:46" x14ac:dyDescent="0.5">
      <c r="B11" s="18" t="s">
        <v>377</v>
      </c>
      <c r="C11" s="17">
        <v>0.24103960262277099</v>
      </c>
      <c r="D11" s="17">
        <v>0.194460688643429</v>
      </c>
      <c r="E11" s="17">
        <v>0.29017487028814798</v>
      </c>
      <c r="F11" s="17"/>
      <c r="G11" s="17">
        <v>0.20089791932717799</v>
      </c>
      <c r="H11" s="17">
        <v>0.215337488255186</v>
      </c>
      <c r="I11" s="17">
        <v>0.25267886087673502</v>
      </c>
      <c r="J11" s="17">
        <v>0.23825507992745501</v>
      </c>
      <c r="K11" s="17">
        <v>0.29689238867734002</v>
      </c>
      <c r="L11" s="17">
        <v>0.30566604355854698</v>
      </c>
      <c r="M11" s="17">
        <v>0.19892764044917799</v>
      </c>
      <c r="N11" s="17">
        <v>0.47692278535496202</v>
      </c>
      <c r="O11" s="17">
        <v>0.21231423485661899</v>
      </c>
      <c r="P11" s="17">
        <v>0.28614014159139201</v>
      </c>
      <c r="Q11" s="17">
        <v>0.168265575894085</v>
      </c>
      <c r="R11" s="17">
        <v>0.16004256134337799</v>
      </c>
      <c r="S11" s="17"/>
      <c r="T11" s="17">
        <v>0.21914453744838799</v>
      </c>
      <c r="U11" s="17">
        <v>0.209915739351859</v>
      </c>
      <c r="V11" s="17">
        <v>0.25686842554648598</v>
      </c>
      <c r="W11" s="17">
        <v>0.28816080024949398</v>
      </c>
      <c r="X11" s="17"/>
      <c r="Y11" s="17">
        <v>0.225987517662808</v>
      </c>
      <c r="Z11" s="17">
        <v>0.222514692305918</v>
      </c>
      <c r="AA11" s="17">
        <v>0.211291902348098</v>
      </c>
      <c r="AB11" s="17">
        <v>0.23722245009218701</v>
      </c>
      <c r="AC11" s="17">
        <v>0.25544416266592002</v>
      </c>
      <c r="AD11" s="17">
        <v>0.28522245902731203</v>
      </c>
      <c r="AE11" s="17"/>
      <c r="AF11" s="17">
        <v>0.25056653696216502</v>
      </c>
      <c r="AG11" s="17">
        <v>0.28059719251561699</v>
      </c>
      <c r="AH11" s="17">
        <v>0.23545678040061499</v>
      </c>
      <c r="AI11" s="17"/>
      <c r="AJ11" s="17">
        <v>0.20785713630121899</v>
      </c>
      <c r="AK11" s="17">
        <v>0.23141779149642899</v>
      </c>
      <c r="AL11" s="17">
        <v>0.28708683886210901</v>
      </c>
      <c r="AM11" s="17"/>
      <c r="AN11" s="17">
        <v>0.222293924101928</v>
      </c>
      <c r="AO11" s="17">
        <v>0.24470992549512399</v>
      </c>
      <c r="AP11" s="17">
        <v>0.147756616568369</v>
      </c>
      <c r="AQ11" s="17">
        <v>0.332990821024506</v>
      </c>
      <c r="AR11" s="17"/>
      <c r="AS11" s="17">
        <v>0.19991714366235699</v>
      </c>
      <c r="AT11" s="17">
        <v>0.33044716529992302</v>
      </c>
    </row>
    <row r="12" spans="2:46" x14ac:dyDescent="0.5">
      <c r="B12" s="18" t="s">
        <v>351</v>
      </c>
      <c r="C12" s="17">
        <v>4.5655407779238502E-2</v>
      </c>
      <c r="D12" s="17">
        <v>3.2761050336971902E-2</v>
      </c>
      <c r="E12" s="17">
        <v>5.9257436039918801E-2</v>
      </c>
      <c r="F12" s="17"/>
      <c r="G12" s="17">
        <v>6.2821723825488507E-2</v>
      </c>
      <c r="H12" s="17">
        <v>6.2754268038643202E-2</v>
      </c>
      <c r="I12" s="17">
        <v>4.45175216001557E-2</v>
      </c>
      <c r="J12" s="17">
        <v>5.73866701362825E-2</v>
      </c>
      <c r="K12" s="17">
        <v>0</v>
      </c>
      <c r="L12" s="17">
        <v>6.8808387526210796E-2</v>
      </c>
      <c r="M12" s="17">
        <v>4.8769940643742099E-2</v>
      </c>
      <c r="N12" s="17">
        <v>0</v>
      </c>
      <c r="O12" s="17">
        <v>4.1841072224633E-2</v>
      </c>
      <c r="P12" s="17">
        <v>1.52951421717493E-2</v>
      </c>
      <c r="Q12" s="17">
        <v>5.7168691595650398E-2</v>
      </c>
      <c r="R12" s="17">
        <v>0</v>
      </c>
      <c r="S12" s="17"/>
      <c r="T12" s="17">
        <v>4.8882697741394102E-2</v>
      </c>
      <c r="U12" s="17">
        <v>3.8213424250969602E-2</v>
      </c>
      <c r="V12" s="17">
        <v>4.0029334469609899E-2</v>
      </c>
      <c r="W12" s="17">
        <v>5.5576769299819397E-2</v>
      </c>
      <c r="X12" s="17"/>
      <c r="Y12" s="17">
        <v>6.21871162786828E-2</v>
      </c>
      <c r="Z12" s="17">
        <v>3.8930139788084003E-2</v>
      </c>
      <c r="AA12" s="17">
        <v>7.8064077186878897E-2</v>
      </c>
      <c r="AB12" s="17">
        <v>3.4493894938197302E-2</v>
      </c>
      <c r="AC12" s="17">
        <v>3.65160621087273E-2</v>
      </c>
      <c r="AD12" s="17">
        <v>3.2900139345669599E-2</v>
      </c>
      <c r="AE12" s="17"/>
      <c r="AF12" s="17">
        <v>3.1244975573574401E-2</v>
      </c>
      <c r="AG12" s="17">
        <v>6.2109582769145702E-2</v>
      </c>
      <c r="AH12" s="17">
        <v>4.8552491919777903E-2</v>
      </c>
      <c r="AI12" s="17"/>
      <c r="AJ12" s="17">
        <v>4.9899483549474002E-2</v>
      </c>
      <c r="AK12" s="17">
        <v>6.0182176961613598E-2</v>
      </c>
      <c r="AL12" s="17">
        <v>3.2368759270377301E-2</v>
      </c>
      <c r="AM12" s="17"/>
      <c r="AN12" s="17">
        <v>4.2838197376502699E-2</v>
      </c>
      <c r="AO12" s="17">
        <v>6.3071715632537301E-2</v>
      </c>
      <c r="AP12" s="17">
        <v>0</v>
      </c>
      <c r="AQ12" s="17">
        <v>7.3388278528697407E-2</v>
      </c>
      <c r="AR12" s="17"/>
      <c r="AS12" s="17">
        <v>0</v>
      </c>
      <c r="AT12" s="17">
        <v>6.9672811897746004E-2</v>
      </c>
    </row>
    <row r="13" spans="2:46" x14ac:dyDescent="0.5">
      <c r="B13" s="18" t="s">
        <v>352</v>
      </c>
      <c r="C13" s="17">
        <v>1.5549849514106999E-2</v>
      </c>
      <c r="D13" s="17">
        <v>2.0752964853583598E-2</v>
      </c>
      <c r="E13" s="17">
        <v>1.00611757117854E-2</v>
      </c>
      <c r="F13" s="17"/>
      <c r="G13" s="17">
        <v>3.4981769550242202E-2</v>
      </c>
      <c r="H13" s="17">
        <v>1.1705039892716099E-2</v>
      </c>
      <c r="I13" s="17">
        <v>0</v>
      </c>
      <c r="J13" s="17">
        <v>0</v>
      </c>
      <c r="K13" s="17">
        <v>3.0518655031546101E-2</v>
      </c>
      <c r="L13" s="17">
        <v>1.5748718965360699E-2</v>
      </c>
      <c r="M13" s="17">
        <v>0</v>
      </c>
      <c r="N13" s="17">
        <v>0</v>
      </c>
      <c r="O13" s="17">
        <v>0</v>
      </c>
      <c r="P13" s="17">
        <v>4.6133827582935098E-2</v>
      </c>
      <c r="Q13" s="17">
        <v>0</v>
      </c>
      <c r="R13" s="17">
        <v>0</v>
      </c>
      <c r="S13" s="17"/>
      <c r="T13" s="17">
        <v>1.16069237222829E-2</v>
      </c>
      <c r="U13" s="17">
        <v>1.8993894863254999E-2</v>
      </c>
      <c r="V13" s="17">
        <v>9.2452146518340605E-3</v>
      </c>
      <c r="W13" s="17">
        <v>2.2198334287910099E-2</v>
      </c>
      <c r="X13" s="17"/>
      <c r="Y13" s="17">
        <v>2.53184974049953E-2</v>
      </c>
      <c r="Z13" s="17">
        <v>2.96712913504887E-2</v>
      </c>
      <c r="AA13" s="17">
        <v>3.2312963858256799E-2</v>
      </c>
      <c r="AB13" s="17">
        <v>0</v>
      </c>
      <c r="AC13" s="17">
        <v>0</v>
      </c>
      <c r="AD13" s="17">
        <v>8.2232664285865498E-3</v>
      </c>
      <c r="AE13" s="17"/>
      <c r="AF13" s="17">
        <v>7.8454664265938893E-3</v>
      </c>
      <c r="AG13" s="17">
        <v>0</v>
      </c>
      <c r="AH13" s="17">
        <v>1.88691727919576E-2</v>
      </c>
      <c r="AI13" s="17"/>
      <c r="AJ13" s="17">
        <v>7.3401510102779899E-3</v>
      </c>
      <c r="AK13" s="17">
        <v>4.3203085758709299E-2</v>
      </c>
      <c r="AL13" s="17">
        <v>1.0233471765144799E-2</v>
      </c>
      <c r="AM13" s="17"/>
      <c r="AN13" s="17">
        <v>1.3480806851546699E-2</v>
      </c>
      <c r="AO13" s="17">
        <v>1.94450014297585E-2</v>
      </c>
      <c r="AP13" s="17">
        <v>9.7171130070293696E-3</v>
      </c>
      <c r="AQ13" s="17">
        <v>1.6271908678618999E-2</v>
      </c>
      <c r="AR13" s="17"/>
      <c r="AS13" s="17">
        <v>0</v>
      </c>
      <c r="AT13" s="17">
        <v>0</v>
      </c>
    </row>
    <row r="14" spans="2:46" x14ac:dyDescent="0.5">
      <c r="B14" s="18" t="s">
        <v>73</v>
      </c>
      <c r="C14" s="17">
        <v>6.7612865892244495E-2</v>
      </c>
      <c r="D14" s="17">
        <v>6.1273673282318197E-2</v>
      </c>
      <c r="E14" s="17">
        <v>7.4299967395067196E-2</v>
      </c>
      <c r="F14" s="17"/>
      <c r="G14" s="17">
        <v>4.0292317339997399E-2</v>
      </c>
      <c r="H14" s="17">
        <v>6.4626798013278294E-2</v>
      </c>
      <c r="I14" s="17">
        <v>4.6221773592487803E-2</v>
      </c>
      <c r="J14" s="17">
        <v>3.9503654874224997E-2</v>
      </c>
      <c r="K14" s="17">
        <v>6.5214332503371303E-2</v>
      </c>
      <c r="L14" s="17">
        <v>7.1710625469540296E-2</v>
      </c>
      <c r="M14" s="17">
        <v>7.4920058044357002E-2</v>
      </c>
      <c r="N14" s="17">
        <v>6.7837011435563394E-2</v>
      </c>
      <c r="O14" s="17">
        <v>8.4708621526024902E-2</v>
      </c>
      <c r="P14" s="17">
        <v>4.6765289751947402E-2</v>
      </c>
      <c r="Q14" s="17">
        <v>0.21784046340978</v>
      </c>
      <c r="R14" s="17">
        <v>0.16121356761243899</v>
      </c>
      <c r="S14" s="17"/>
      <c r="T14" s="17">
        <v>3.2691401911534301E-2</v>
      </c>
      <c r="U14" s="17">
        <v>4.0642048915115199E-2</v>
      </c>
      <c r="V14" s="17">
        <v>7.1368608415339096E-2</v>
      </c>
      <c r="W14" s="17">
        <v>0.12521800559885499</v>
      </c>
      <c r="X14" s="17"/>
      <c r="Y14" s="17">
        <v>7.7887922624682998E-2</v>
      </c>
      <c r="Z14" s="17">
        <v>6.01105023774271E-2</v>
      </c>
      <c r="AA14" s="17">
        <v>6.7566580182424493E-2</v>
      </c>
      <c r="AB14" s="17">
        <v>8.9972264180192496E-2</v>
      </c>
      <c r="AC14" s="17">
        <v>8.5782116663466995E-2</v>
      </c>
      <c r="AD14" s="17">
        <v>3.42735453601999E-2</v>
      </c>
      <c r="AE14" s="17"/>
      <c r="AF14" s="17">
        <v>4.8693548819618002E-2</v>
      </c>
      <c r="AG14" s="17">
        <v>9.5325078060084695E-2</v>
      </c>
      <c r="AH14" s="17">
        <v>7.0972142950835704E-2</v>
      </c>
      <c r="AI14" s="17"/>
      <c r="AJ14" s="17">
        <v>4.3960255689138798E-2</v>
      </c>
      <c r="AK14" s="17">
        <v>6.07144434431817E-2</v>
      </c>
      <c r="AL14" s="17">
        <v>0.100457768685419</v>
      </c>
      <c r="AM14" s="17"/>
      <c r="AN14" s="17">
        <v>6.0139453255922799E-2</v>
      </c>
      <c r="AO14" s="17">
        <v>1.58436418968247E-2</v>
      </c>
      <c r="AP14" s="17">
        <v>3.19946296913712E-2</v>
      </c>
      <c r="AQ14" s="17">
        <v>0.12686273814535101</v>
      </c>
      <c r="AR14" s="17"/>
      <c r="AS14" s="17">
        <v>0</v>
      </c>
      <c r="AT14" s="17">
        <v>0.106924473467943</v>
      </c>
    </row>
    <row r="15" spans="2:46" x14ac:dyDescent="0.5">
      <c r="B15" s="18" t="s">
        <v>353</v>
      </c>
      <c r="C15" s="21">
        <v>0.63014227419163804</v>
      </c>
      <c r="D15" s="21">
        <v>0.69075162288369696</v>
      </c>
      <c r="E15" s="21">
        <v>0.56620655056507996</v>
      </c>
      <c r="F15" s="21"/>
      <c r="G15" s="21">
        <v>0.66100626995709399</v>
      </c>
      <c r="H15" s="21">
        <v>0.64557640580017595</v>
      </c>
      <c r="I15" s="21">
        <v>0.65658184393062202</v>
      </c>
      <c r="J15" s="21">
        <v>0.66485459506203703</v>
      </c>
      <c r="K15" s="21">
        <v>0.60737462378774298</v>
      </c>
      <c r="L15" s="21">
        <v>0.53806622448034203</v>
      </c>
      <c r="M15" s="21">
        <v>0.67738236086272297</v>
      </c>
      <c r="N15" s="21">
        <v>0.455240203209474</v>
      </c>
      <c r="O15" s="21">
        <v>0.66113607139272301</v>
      </c>
      <c r="P15" s="21">
        <v>0.60566559890197602</v>
      </c>
      <c r="Q15" s="21">
        <v>0.55672526910048403</v>
      </c>
      <c r="R15" s="21">
        <v>0.67874387104418299</v>
      </c>
      <c r="S15" s="21"/>
      <c r="T15" s="21">
        <v>0.68767443917640103</v>
      </c>
      <c r="U15" s="21">
        <v>0.692234892618801</v>
      </c>
      <c r="V15" s="21">
        <v>0.62248841691673096</v>
      </c>
      <c r="W15" s="21">
        <v>0.50884609056392105</v>
      </c>
      <c r="X15" s="21"/>
      <c r="Y15" s="21">
        <v>0.60861894602883104</v>
      </c>
      <c r="Z15" s="21">
        <v>0.64877337417808301</v>
      </c>
      <c r="AA15" s="21">
        <v>0.61076447642434195</v>
      </c>
      <c r="AB15" s="21">
        <v>0.63831139078942301</v>
      </c>
      <c r="AC15" s="21">
        <v>0.62225765856188597</v>
      </c>
      <c r="AD15" s="21">
        <v>0.63938058983823198</v>
      </c>
      <c r="AE15" s="21"/>
      <c r="AF15" s="21">
        <v>0.66164947221804904</v>
      </c>
      <c r="AG15" s="21">
        <v>0.56196814665515205</v>
      </c>
      <c r="AH15" s="21">
        <v>0.62614941193681395</v>
      </c>
      <c r="AI15" s="21"/>
      <c r="AJ15" s="21">
        <v>0.69094297344988997</v>
      </c>
      <c r="AK15" s="21">
        <v>0.60448250234006595</v>
      </c>
      <c r="AL15" s="21">
        <v>0.56985316141694997</v>
      </c>
      <c r="AM15" s="21"/>
      <c r="AN15" s="21">
        <v>0.66124761841409996</v>
      </c>
      <c r="AO15" s="21">
        <v>0.65692971554575597</v>
      </c>
      <c r="AP15" s="21">
        <v>0.81053164073323003</v>
      </c>
      <c r="AQ15" s="21">
        <v>0.45048625362282702</v>
      </c>
      <c r="AR15" s="21"/>
      <c r="AS15" s="21">
        <v>0.80008285633764298</v>
      </c>
      <c r="AT15" s="21">
        <v>0.49295554933438701</v>
      </c>
    </row>
    <row r="16" spans="2:46" x14ac:dyDescent="0.5">
      <c r="B16" s="18" t="s">
        <v>354</v>
      </c>
      <c r="C16" s="21">
        <v>6.12052572933455E-2</v>
      </c>
      <c r="D16" s="21">
        <v>5.35140151905555E-2</v>
      </c>
      <c r="E16" s="21">
        <v>6.9318611751704298E-2</v>
      </c>
      <c r="F16" s="21"/>
      <c r="G16" s="21">
        <v>9.7803493375730702E-2</v>
      </c>
      <c r="H16" s="21">
        <v>7.4459307931359395E-2</v>
      </c>
      <c r="I16" s="21">
        <v>4.45175216001557E-2</v>
      </c>
      <c r="J16" s="21">
        <v>5.73866701362825E-2</v>
      </c>
      <c r="K16" s="21">
        <v>3.0518655031546101E-2</v>
      </c>
      <c r="L16" s="21">
        <v>8.4557106491571499E-2</v>
      </c>
      <c r="M16" s="21">
        <v>4.8769940643742099E-2</v>
      </c>
      <c r="N16" s="21">
        <v>0</v>
      </c>
      <c r="O16" s="21">
        <v>4.1841072224633E-2</v>
      </c>
      <c r="P16" s="21">
        <v>6.1428969754684398E-2</v>
      </c>
      <c r="Q16" s="21">
        <v>5.7168691595650398E-2</v>
      </c>
      <c r="R16" s="21">
        <v>0</v>
      </c>
      <c r="S16" s="21"/>
      <c r="T16" s="21">
        <v>6.0489621463677E-2</v>
      </c>
      <c r="U16" s="21">
        <v>5.7207319114224602E-2</v>
      </c>
      <c r="V16" s="21">
        <v>4.9274549121444002E-2</v>
      </c>
      <c r="W16" s="21">
        <v>7.7775103587729502E-2</v>
      </c>
      <c r="X16" s="21"/>
      <c r="Y16" s="21">
        <v>8.7505613683677999E-2</v>
      </c>
      <c r="Z16" s="21">
        <v>6.8601431138572699E-2</v>
      </c>
      <c r="AA16" s="21">
        <v>0.110377041045136</v>
      </c>
      <c r="AB16" s="21">
        <v>3.4493894938197302E-2</v>
      </c>
      <c r="AC16" s="21">
        <v>3.65160621087273E-2</v>
      </c>
      <c r="AD16" s="21">
        <v>4.1123405774256203E-2</v>
      </c>
      <c r="AE16" s="21"/>
      <c r="AF16" s="21">
        <v>3.9090442000168299E-2</v>
      </c>
      <c r="AG16" s="21">
        <v>6.2109582769145702E-2</v>
      </c>
      <c r="AH16" s="21">
        <v>6.7421664711735496E-2</v>
      </c>
      <c r="AI16" s="21"/>
      <c r="AJ16" s="21">
        <v>5.7239634559751999E-2</v>
      </c>
      <c r="AK16" s="21">
        <v>0.103385262720323</v>
      </c>
      <c r="AL16" s="21">
        <v>4.2602231035522103E-2</v>
      </c>
      <c r="AM16" s="21"/>
      <c r="AN16" s="21">
        <v>5.6319004228049398E-2</v>
      </c>
      <c r="AO16" s="21">
        <v>8.2516717062295797E-2</v>
      </c>
      <c r="AP16" s="21">
        <v>9.7171130070293696E-3</v>
      </c>
      <c r="AQ16" s="21">
        <v>8.96601872073165E-2</v>
      </c>
      <c r="AR16" s="21"/>
      <c r="AS16" s="21">
        <v>0</v>
      </c>
      <c r="AT16" s="21">
        <v>6.9672811897746004E-2</v>
      </c>
    </row>
    <row r="17" spans="2:46" x14ac:dyDescent="0.5">
      <c r="B17" s="18" t="s">
        <v>95</v>
      </c>
      <c r="C17" s="22">
        <v>0.56893701689829301</v>
      </c>
      <c r="D17" s="22">
        <v>0.63723760769314197</v>
      </c>
      <c r="E17" s="22">
        <v>0.49688793881337601</v>
      </c>
      <c r="F17" s="22"/>
      <c r="G17" s="22">
        <v>0.56320277658136297</v>
      </c>
      <c r="H17" s="22">
        <v>0.57111709786881704</v>
      </c>
      <c r="I17" s="22">
        <v>0.61206432233046604</v>
      </c>
      <c r="J17" s="22">
        <v>0.60746792492575497</v>
      </c>
      <c r="K17" s="22">
        <v>0.57685596875619605</v>
      </c>
      <c r="L17" s="22">
        <v>0.45350911798877003</v>
      </c>
      <c r="M17" s="22">
        <v>0.62861242021898001</v>
      </c>
      <c r="N17" s="22">
        <v>0.455240203209474</v>
      </c>
      <c r="O17" s="22">
        <v>0.61929499916809005</v>
      </c>
      <c r="P17" s="22">
        <v>0.54423662914729198</v>
      </c>
      <c r="Q17" s="22">
        <v>0.49955657750483401</v>
      </c>
      <c r="R17" s="22">
        <v>0.67874387104418299</v>
      </c>
      <c r="S17" s="22"/>
      <c r="T17" s="22">
        <v>0.62718481771272405</v>
      </c>
      <c r="U17" s="22">
        <v>0.63502757350457595</v>
      </c>
      <c r="V17" s="22">
        <v>0.57321386779528705</v>
      </c>
      <c r="W17" s="22">
        <v>0.43107098697619201</v>
      </c>
      <c r="X17" s="22"/>
      <c r="Y17" s="22">
        <v>0.521113332345153</v>
      </c>
      <c r="Z17" s="22">
        <v>0.58017194303951003</v>
      </c>
      <c r="AA17" s="22">
        <v>0.50038743537920605</v>
      </c>
      <c r="AB17" s="22">
        <v>0.60381749585122602</v>
      </c>
      <c r="AC17" s="22">
        <v>0.58574159645315804</v>
      </c>
      <c r="AD17" s="22">
        <v>0.59825718406397599</v>
      </c>
      <c r="AE17" s="22"/>
      <c r="AF17" s="22">
        <v>0.62255903021788095</v>
      </c>
      <c r="AG17" s="22">
        <v>0.49985856388600702</v>
      </c>
      <c r="AH17" s="22">
        <v>0.55872774722507801</v>
      </c>
      <c r="AI17" s="22"/>
      <c r="AJ17" s="22">
        <v>0.63370333889013797</v>
      </c>
      <c r="AK17" s="22">
        <v>0.50109723961974295</v>
      </c>
      <c r="AL17" s="22">
        <v>0.52725093038142801</v>
      </c>
      <c r="AM17" s="22"/>
      <c r="AN17" s="22">
        <v>0.60492861418605104</v>
      </c>
      <c r="AO17" s="22">
        <v>0.57441299848345995</v>
      </c>
      <c r="AP17" s="22">
        <v>0.80081452772620099</v>
      </c>
      <c r="AQ17" s="22">
        <v>0.36082606641551002</v>
      </c>
      <c r="AR17" s="22"/>
      <c r="AS17" s="22">
        <v>0.80008285633764298</v>
      </c>
      <c r="AT17" s="22">
        <v>0.42328273743664102</v>
      </c>
    </row>
    <row r="18" spans="2:46" x14ac:dyDescent="0.5">
      <c r="B18" s="16" t="s">
        <v>143</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590</v>
      </c>
      <c r="D7" s="10">
        <v>297</v>
      </c>
      <c r="E7" s="10">
        <v>292</v>
      </c>
      <c r="F7" s="10"/>
      <c r="G7" s="10">
        <v>77</v>
      </c>
      <c r="H7" s="10">
        <v>88</v>
      </c>
      <c r="I7" s="10">
        <v>62</v>
      </c>
      <c r="J7" s="10">
        <v>56</v>
      </c>
      <c r="K7" s="10">
        <v>44</v>
      </c>
      <c r="L7" s="10">
        <v>46</v>
      </c>
      <c r="M7" s="10">
        <v>48</v>
      </c>
      <c r="N7" s="10">
        <v>24</v>
      </c>
      <c r="O7" s="10">
        <v>66</v>
      </c>
      <c r="P7" s="10">
        <v>48</v>
      </c>
      <c r="Q7" s="10">
        <v>16</v>
      </c>
      <c r="R7" s="10">
        <v>15</v>
      </c>
      <c r="S7" s="10"/>
      <c r="T7" s="10">
        <v>161</v>
      </c>
      <c r="U7" s="10">
        <v>166</v>
      </c>
      <c r="V7" s="10">
        <v>128</v>
      </c>
      <c r="W7" s="10">
        <v>131</v>
      </c>
      <c r="X7" s="10"/>
      <c r="Y7" s="10">
        <v>78</v>
      </c>
      <c r="Z7" s="10">
        <v>91</v>
      </c>
      <c r="AA7" s="10">
        <v>95</v>
      </c>
      <c r="AB7" s="10">
        <v>97</v>
      </c>
      <c r="AC7" s="10">
        <v>82</v>
      </c>
      <c r="AD7" s="10">
        <v>147</v>
      </c>
      <c r="AE7" s="10"/>
      <c r="AF7" s="10">
        <v>156</v>
      </c>
      <c r="AG7" s="10">
        <v>20</v>
      </c>
      <c r="AH7" s="10">
        <v>414</v>
      </c>
      <c r="AI7" s="10"/>
      <c r="AJ7" s="10">
        <v>259</v>
      </c>
      <c r="AK7" s="10">
        <v>96</v>
      </c>
      <c r="AL7" s="10">
        <v>235</v>
      </c>
      <c r="AM7" s="10"/>
      <c r="AN7" s="10">
        <v>292</v>
      </c>
      <c r="AO7" s="10">
        <v>49</v>
      </c>
      <c r="AP7" s="10">
        <v>94</v>
      </c>
      <c r="AQ7" s="10">
        <v>131</v>
      </c>
      <c r="AR7" s="10"/>
      <c r="AS7" s="10">
        <v>25</v>
      </c>
      <c r="AT7" s="10">
        <v>33</v>
      </c>
    </row>
    <row r="8" spans="2:46" ht="30" customHeight="1" x14ac:dyDescent="0.5">
      <c r="B8" s="11" t="s">
        <v>19</v>
      </c>
      <c r="C8" s="11">
        <v>587</v>
      </c>
      <c r="D8" s="11">
        <v>296</v>
      </c>
      <c r="E8" s="11">
        <v>290</v>
      </c>
      <c r="F8" s="11"/>
      <c r="G8" s="11">
        <v>76</v>
      </c>
      <c r="H8" s="11">
        <v>85</v>
      </c>
      <c r="I8" s="11">
        <v>61</v>
      </c>
      <c r="J8" s="11">
        <v>56</v>
      </c>
      <c r="K8" s="11">
        <v>45</v>
      </c>
      <c r="L8" s="11">
        <v>47</v>
      </c>
      <c r="M8" s="11">
        <v>47</v>
      </c>
      <c r="N8" s="11">
        <v>24</v>
      </c>
      <c r="O8" s="11">
        <v>65</v>
      </c>
      <c r="P8" s="11">
        <v>48</v>
      </c>
      <c r="Q8" s="11">
        <v>20</v>
      </c>
      <c r="R8" s="11">
        <v>14</v>
      </c>
      <c r="S8" s="11"/>
      <c r="T8" s="11">
        <v>157</v>
      </c>
      <c r="U8" s="11">
        <v>160</v>
      </c>
      <c r="V8" s="11">
        <v>131</v>
      </c>
      <c r="W8" s="11">
        <v>135</v>
      </c>
      <c r="X8" s="11"/>
      <c r="Y8" s="11">
        <v>75</v>
      </c>
      <c r="Z8" s="11">
        <v>101</v>
      </c>
      <c r="AA8" s="11">
        <v>93</v>
      </c>
      <c r="AB8" s="11">
        <v>95</v>
      </c>
      <c r="AC8" s="11">
        <v>79</v>
      </c>
      <c r="AD8" s="11">
        <v>143</v>
      </c>
      <c r="AE8" s="11"/>
      <c r="AF8" s="11">
        <v>151</v>
      </c>
      <c r="AG8" s="11">
        <v>19</v>
      </c>
      <c r="AH8" s="11">
        <v>417</v>
      </c>
      <c r="AI8" s="11"/>
      <c r="AJ8" s="11">
        <v>259</v>
      </c>
      <c r="AK8" s="11">
        <v>96</v>
      </c>
      <c r="AL8" s="11">
        <v>232</v>
      </c>
      <c r="AM8" s="11"/>
      <c r="AN8" s="11">
        <v>290</v>
      </c>
      <c r="AO8" s="11">
        <v>49</v>
      </c>
      <c r="AP8" s="11">
        <v>92</v>
      </c>
      <c r="AQ8" s="11">
        <v>133</v>
      </c>
      <c r="AR8" s="11"/>
      <c r="AS8" s="11">
        <v>25</v>
      </c>
      <c r="AT8" s="11">
        <v>32</v>
      </c>
    </row>
    <row r="9" spans="2:46" x14ac:dyDescent="0.5">
      <c r="B9" s="18" t="s">
        <v>348</v>
      </c>
      <c r="C9" s="17">
        <v>0.15881376863576599</v>
      </c>
      <c r="D9" s="17">
        <v>0.19832524855172101</v>
      </c>
      <c r="E9" s="17">
        <v>0.119021899775371</v>
      </c>
      <c r="F9" s="17"/>
      <c r="G9" s="17">
        <v>0.24335195235177301</v>
      </c>
      <c r="H9" s="17">
        <v>0.19237832854644499</v>
      </c>
      <c r="I9" s="17">
        <v>0.15948646678997999</v>
      </c>
      <c r="J9" s="17">
        <v>0.19082317576418101</v>
      </c>
      <c r="K9" s="17">
        <v>0.18376485052841299</v>
      </c>
      <c r="L9" s="17">
        <v>0.147543066809287</v>
      </c>
      <c r="M9" s="17">
        <v>8.3497643757449502E-2</v>
      </c>
      <c r="N9" s="17">
        <v>0.165221861945516</v>
      </c>
      <c r="O9" s="17">
        <v>8.8270234921454097E-2</v>
      </c>
      <c r="P9" s="17">
        <v>0.14545331084244001</v>
      </c>
      <c r="Q9" s="17">
        <v>0.11492616358402601</v>
      </c>
      <c r="R9" s="17">
        <v>0</v>
      </c>
      <c r="S9" s="17"/>
      <c r="T9" s="17">
        <v>0.20247414649482001</v>
      </c>
      <c r="U9" s="17">
        <v>0.151224519395766</v>
      </c>
      <c r="V9" s="17">
        <v>0.176547407595469</v>
      </c>
      <c r="W9" s="17">
        <v>9.0666047430985594E-2</v>
      </c>
      <c r="X9" s="17"/>
      <c r="Y9" s="17">
        <v>0.179801914194756</v>
      </c>
      <c r="Z9" s="17">
        <v>0.16767279163778601</v>
      </c>
      <c r="AA9" s="17">
        <v>0.17704037382693499</v>
      </c>
      <c r="AB9" s="17">
        <v>0.131628226637058</v>
      </c>
      <c r="AC9" s="17">
        <v>9.6429028527195093E-2</v>
      </c>
      <c r="AD9" s="17">
        <v>0.18239637482584301</v>
      </c>
      <c r="AE9" s="17"/>
      <c r="AF9" s="17">
        <v>0.15281085660125299</v>
      </c>
      <c r="AG9" s="17">
        <v>9.6262958836741103E-2</v>
      </c>
      <c r="AH9" s="17">
        <v>0.16391709983842501</v>
      </c>
      <c r="AI9" s="17"/>
      <c r="AJ9" s="17">
        <v>0.173370311455353</v>
      </c>
      <c r="AK9" s="17">
        <v>0.16449073481065801</v>
      </c>
      <c r="AL9" s="17">
        <v>0.14023075148848399</v>
      </c>
      <c r="AM9" s="17"/>
      <c r="AN9" s="17">
        <v>0.17440722075392401</v>
      </c>
      <c r="AO9" s="17">
        <v>0.14237776103318001</v>
      </c>
      <c r="AP9" s="17">
        <v>0.18468721871611499</v>
      </c>
      <c r="AQ9" s="17">
        <v>0.12642723754162799</v>
      </c>
      <c r="AR9" s="17"/>
      <c r="AS9" s="17">
        <v>0.209512004531065</v>
      </c>
      <c r="AT9" s="17">
        <v>0.146128707165503</v>
      </c>
    </row>
    <row r="10" spans="2:46" x14ac:dyDescent="0.5">
      <c r="B10" s="18" t="s">
        <v>349</v>
      </c>
      <c r="C10" s="17">
        <v>0.37393746403559303</v>
      </c>
      <c r="D10" s="17">
        <v>0.40506502196432698</v>
      </c>
      <c r="E10" s="17">
        <v>0.34343165992014901</v>
      </c>
      <c r="F10" s="17"/>
      <c r="G10" s="17">
        <v>0.28633354750359302</v>
      </c>
      <c r="H10" s="17">
        <v>0.37417685421883901</v>
      </c>
      <c r="I10" s="17">
        <v>0.40436058274679199</v>
      </c>
      <c r="J10" s="17">
        <v>0.411226469598517</v>
      </c>
      <c r="K10" s="17">
        <v>0.35481114631063398</v>
      </c>
      <c r="L10" s="17">
        <v>0.41171888101056098</v>
      </c>
      <c r="M10" s="17">
        <v>0.47727590753378402</v>
      </c>
      <c r="N10" s="17">
        <v>0.38415453527634202</v>
      </c>
      <c r="O10" s="17">
        <v>0.32201642135092101</v>
      </c>
      <c r="P10" s="17">
        <v>0.314921555062463</v>
      </c>
      <c r="Q10" s="17">
        <v>0.50489494895641596</v>
      </c>
      <c r="R10" s="17">
        <v>0.39758509897925098</v>
      </c>
      <c r="S10" s="17"/>
      <c r="T10" s="17">
        <v>0.35692747516562301</v>
      </c>
      <c r="U10" s="17">
        <v>0.37142300291841701</v>
      </c>
      <c r="V10" s="17">
        <v>0.39553905324398902</v>
      </c>
      <c r="W10" s="17">
        <v>0.37048645594070501</v>
      </c>
      <c r="X10" s="17"/>
      <c r="Y10" s="17">
        <v>0.36017846301834999</v>
      </c>
      <c r="Z10" s="17">
        <v>0.36642915529643799</v>
      </c>
      <c r="AA10" s="17">
        <v>0.40516770576437999</v>
      </c>
      <c r="AB10" s="17">
        <v>0.39168735581069702</v>
      </c>
      <c r="AC10" s="17">
        <v>0.43427999366787001</v>
      </c>
      <c r="AD10" s="17">
        <v>0.32074282779107199</v>
      </c>
      <c r="AE10" s="17"/>
      <c r="AF10" s="17">
        <v>0.34436999398374801</v>
      </c>
      <c r="AG10" s="17">
        <v>0.49564787740236799</v>
      </c>
      <c r="AH10" s="17">
        <v>0.37900606366945699</v>
      </c>
      <c r="AI10" s="17"/>
      <c r="AJ10" s="17">
        <v>0.39174539936944502</v>
      </c>
      <c r="AK10" s="17">
        <v>0.34526335804205299</v>
      </c>
      <c r="AL10" s="17">
        <v>0.36594141508427702</v>
      </c>
      <c r="AM10" s="17"/>
      <c r="AN10" s="17">
        <v>0.36986678589664501</v>
      </c>
      <c r="AO10" s="17">
        <v>0.42935652968301502</v>
      </c>
      <c r="AP10" s="17">
        <v>0.46935093458492499</v>
      </c>
      <c r="AQ10" s="17">
        <v>0.320132649543246</v>
      </c>
      <c r="AR10" s="17"/>
      <c r="AS10" s="17">
        <v>0.51054464816022005</v>
      </c>
      <c r="AT10" s="17">
        <v>0.213252551785751</v>
      </c>
    </row>
    <row r="11" spans="2:46" x14ac:dyDescent="0.5">
      <c r="B11" s="18" t="s">
        <v>377</v>
      </c>
      <c r="C11" s="17">
        <v>0.23605897238917101</v>
      </c>
      <c r="D11" s="17">
        <v>0.192858467007685</v>
      </c>
      <c r="E11" s="17">
        <v>0.27756697167160899</v>
      </c>
      <c r="F11" s="17"/>
      <c r="G11" s="17">
        <v>0.25565715709033299</v>
      </c>
      <c r="H11" s="17">
        <v>0.20353597137941001</v>
      </c>
      <c r="I11" s="17">
        <v>0.19586897824433899</v>
      </c>
      <c r="J11" s="17">
        <v>0.21724115990902901</v>
      </c>
      <c r="K11" s="17">
        <v>0.26169594116258499</v>
      </c>
      <c r="L11" s="17">
        <v>0.18529760449945001</v>
      </c>
      <c r="M11" s="17">
        <v>0.16584342727585599</v>
      </c>
      <c r="N11" s="17">
        <v>0.24421583660118901</v>
      </c>
      <c r="O11" s="17">
        <v>0.31776351753808602</v>
      </c>
      <c r="P11" s="17">
        <v>0.313820437491724</v>
      </c>
      <c r="Q11" s="17">
        <v>0.120836954091516</v>
      </c>
      <c r="R11" s="17">
        <v>0.40020147747981599</v>
      </c>
      <c r="S11" s="17"/>
      <c r="T11" s="17">
        <v>0.224003418367132</v>
      </c>
      <c r="U11" s="17">
        <v>0.20286112869850301</v>
      </c>
      <c r="V11" s="17">
        <v>0.28821281280422201</v>
      </c>
      <c r="W11" s="17">
        <v>0.24611380137670899</v>
      </c>
      <c r="X11" s="17"/>
      <c r="Y11" s="17">
        <v>0.28260861525650499</v>
      </c>
      <c r="Z11" s="17">
        <v>0.29045489828232202</v>
      </c>
      <c r="AA11" s="17">
        <v>0.188940432827988</v>
      </c>
      <c r="AB11" s="17">
        <v>0.175806538824161</v>
      </c>
      <c r="AC11" s="17">
        <v>0.222008820561864</v>
      </c>
      <c r="AD11" s="17">
        <v>0.25203507592096502</v>
      </c>
      <c r="AE11" s="17"/>
      <c r="AF11" s="17">
        <v>0.25832906148338702</v>
      </c>
      <c r="AG11" s="17">
        <v>0.207192440329071</v>
      </c>
      <c r="AH11" s="17">
        <v>0.22930890060787401</v>
      </c>
      <c r="AI11" s="17"/>
      <c r="AJ11" s="17">
        <v>0.21437054652717299</v>
      </c>
      <c r="AK11" s="17">
        <v>0.187657756920802</v>
      </c>
      <c r="AL11" s="17">
        <v>0.280273338722483</v>
      </c>
      <c r="AM11" s="17"/>
      <c r="AN11" s="17">
        <v>0.210648269754484</v>
      </c>
      <c r="AO11" s="17">
        <v>0.249504324367466</v>
      </c>
      <c r="AP11" s="17">
        <v>0.143538468471441</v>
      </c>
      <c r="AQ11" s="17">
        <v>0.31793168573556801</v>
      </c>
      <c r="AR11" s="17"/>
      <c r="AS11" s="17">
        <v>0.159471678682056</v>
      </c>
      <c r="AT11" s="17">
        <v>0.36690636227566498</v>
      </c>
    </row>
    <row r="12" spans="2:46" x14ac:dyDescent="0.5">
      <c r="B12" s="18" t="s">
        <v>351</v>
      </c>
      <c r="C12" s="17">
        <v>0.106134669714329</v>
      </c>
      <c r="D12" s="17">
        <v>9.5953510861227206E-2</v>
      </c>
      <c r="E12" s="17">
        <v>0.116886093283405</v>
      </c>
      <c r="F12" s="17"/>
      <c r="G12" s="17">
        <v>0.101596408137829</v>
      </c>
      <c r="H12" s="17">
        <v>7.9763977709487593E-2</v>
      </c>
      <c r="I12" s="17">
        <v>7.7660682260421707E-2</v>
      </c>
      <c r="J12" s="17">
        <v>5.3305358953564898E-2</v>
      </c>
      <c r="K12" s="17">
        <v>0.110649242979534</v>
      </c>
      <c r="L12" s="17">
        <v>0.16936477403317701</v>
      </c>
      <c r="M12" s="17">
        <v>0.169287911984559</v>
      </c>
      <c r="N12" s="17">
        <v>4.1734770623019397E-2</v>
      </c>
      <c r="O12" s="17">
        <v>0.1341360098728</v>
      </c>
      <c r="P12" s="17">
        <v>8.2960789202755805E-2</v>
      </c>
      <c r="Q12" s="17">
        <v>0.184731774152189</v>
      </c>
      <c r="R12" s="17">
        <v>0.13388212476608499</v>
      </c>
      <c r="S12" s="17"/>
      <c r="T12" s="17">
        <v>0.104907962762466</v>
      </c>
      <c r="U12" s="17">
        <v>0.137464646668644</v>
      </c>
      <c r="V12" s="17">
        <v>7.1320602149667497E-2</v>
      </c>
      <c r="W12" s="17">
        <v>0.107430590316064</v>
      </c>
      <c r="X12" s="17"/>
      <c r="Y12" s="17">
        <v>7.5813276220124806E-2</v>
      </c>
      <c r="Z12" s="17">
        <v>5.5630508797296002E-2</v>
      </c>
      <c r="AA12" s="17">
        <v>0.14440917884247201</v>
      </c>
      <c r="AB12" s="17">
        <v>0.156886916871393</v>
      </c>
      <c r="AC12" s="17">
        <v>0.14912308509883099</v>
      </c>
      <c r="AD12" s="17">
        <v>7.4931069625941205E-2</v>
      </c>
      <c r="AE12" s="17"/>
      <c r="AF12" s="17">
        <v>8.3189613954007202E-2</v>
      </c>
      <c r="AG12" s="17">
        <v>0.151085608242856</v>
      </c>
      <c r="AH12" s="17">
        <v>0.112379180071141</v>
      </c>
      <c r="AI12" s="17"/>
      <c r="AJ12" s="17">
        <v>0.129454275994766</v>
      </c>
      <c r="AK12" s="17">
        <v>0.105158207452759</v>
      </c>
      <c r="AL12" s="17">
        <v>8.0531601139595399E-2</v>
      </c>
      <c r="AM12" s="17"/>
      <c r="AN12" s="17">
        <v>0.119037962225576</v>
      </c>
      <c r="AO12" s="17">
        <v>5.9690296192845202E-2</v>
      </c>
      <c r="AP12" s="17">
        <v>0.10793104294113599</v>
      </c>
      <c r="AQ12" s="17">
        <v>0.11271188523759</v>
      </c>
      <c r="AR12" s="17"/>
      <c r="AS12" s="17">
        <v>0</v>
      </c>
      <c r="AT12" s="17">
        <v>0.124828608282325</v>
      </c>
    </row>
    <row r="13" spans="2:46" x14ac:dyDescent="0.5">
      <c r="B13" s="18" t="s">
        <v>352</v>
      </c>
      <c r="C13" s="17">
        <v>3.1694963931146999E-2</v>
      </c>
      <c r="D13" s="17">
        <v>3.5831572972733997E-2</v>
      </c>
      <c r="E13" s="17">
        <v>2.7580028772302801E-2</v>
      </c>
      <c r="F13" s="17"/>
      <c r="G13" s="17">
        <v>2.4513535677612601E-2</v>
      </c>
      <c r="H13" s="17">
        <v>4.6527017415310103E-2</v>
      </c>
      <c r="I13" s="17">
        <v>3.3469869450800098E-2</v>
      </c>
      <c r="J13" s="17">
        <v>5.2141009737059298E-2</v>
      </c>
      <c r="K13" s="17">
        <v>0</v>
      </c>
      <c r="L13" s="17">
        <v>0</v>
      </c>
      <c r="M13" s="17">
        <v>2.023693130537E-2</v>
      </c>
      <c r="N13" s="17">
        <v>0.12406726329220399</v>
      </c>
      <c r="O13" s="17">
        <v>4.5496905567314998E-2</v>
      </c>
      <c r="P13" s="17">
        <v>2.08821885055341E-2</v>
      </c>
      <c r="Q13" s="17">
        <v>0</v>
      </c>
      <c r="R13" s="17">
        <v>0</v>
      </c>
      <c r="S13" s="17"/>
      <c r="T13" s="17">
        <v>4.9441429237224298E-2</v>
      </c>
      <c r="U13" s="17">
        <v>1.7655125365216101E-2</v>
      </c>
      <c r="V13" s="17">
        <v>2.2692875569929199E-2</v>
      </c>
      <c r="W13" s="17">
        <v>3.7344501550375803E-2</v>
      </c>
      <c r="X13" s="17"/>
      <c r="Y13" s="17">
        <v>5.07417596770268E-2</v>
      </c>
      <c r="Z13" s="17">
        <v>2.01313656712605E-2</v>
      </c>
      <c r="AA13" s="17">
        <v>3.1338211763046298E-2</v>
      </c>
      <c r="AB13" s="17">
        <v>2.0901380818484201E-2</v>
      </c>
      <c r="AC13" s="17">
        <v>2.52618289023821E-2</v>
      </c>
      <c r="AD13" s="17">
        <v>4.0813497915629403E-2</v>
      </c>
      <c r="AE13" s="17"/>
      <c r="AF13" s="17">
        <v>4.5183773442719399E-2</v>
      </c>
      <c r="AG13" s="17">
        <v>0</v>
      </c>
      <c r="AH13" s="17">
        <v>2.82700117571653E-2</v>
      </c>
      <c r="AI13" s="17"/>
      <c r="AJ13" s="17">
        <v>3.0064499444968602E-2</v>
      </c>
      <c r="AK13" s="17">
        <v>3.10748464600741E-2</v>
      </c>
      <c r="AL13" s="17">
        <v>3.37699115666419E-2</v>
      </c>
      <c r="AM13" s="17"/>
      <c r="AN13" s="17">
        <v>3.0250163551214099E-2</v>
      </c>
      <c r="AO13" s="17">
        <v>6.0377142542715E-2</v>
      </c>
      <c r="AP13" s="17">
        <v>2.1294417083740701E-2</v>
      </c>
      <c r="AQ13" s="17">
        <v>2.9522294713637501E-2</v>
      </c>
      <c r="AR13" s="17"/>
      <c r="AS13" s="17">
        <v>3.9631025735232299E-2</v>
      </c>
      <c r="AT13" s="17">
        <v>2.9636796282823501E-2</v>
      </c>
    </row>
    <row r="14" spans="2:46" x14ac:dyDescent="0.5">
      <c r="B14" s="18" t="s">
        <v>73</v>
      </c>
      <c r="C14" s="17">
        <v>9.3360161293994298E-2</v>
      </c>
      <c r="D14" s="17">
        <v>7.1966178642305798E-2</v>
      </c>
      <c r="E14" s="17">
        <v>0.115513346577163</v>
      </c>
      <c r="F14" s="17"/>
      <c r="G14" s="17">
        <v>8.8547399238859306E-2</v>
      </c>
      <c r="H14" s="17">
        <v>0.103617850730508</v>
      </c>
      <c r="I14" s="17">
        <v>0.12915342050766701</v>
      </c>
      <c r="J14" s="17">
        <v>7.5262826037648695E-2</v>
      </c>
      <c r="K14" s="17">
        <v>8.9078819018833202E-2</v>
      </c>
      <c r="L14" s="17">
        <v>8.60756736475249E-2</v>
      </c>
      <c r="M14" s="17">
        <v>8.3858178142981396E-2</v>
      </c>
      <c r="N14" s="17">
        <v>4.0605732261729199E-2</v>
      </c>
      <c r="O14" s="17">
        <v>9.23169107494239E-2</v>
      </c>
      <c r="P14" s="17">
        <v>0.121961718895083</v>
      </c>
      <c r="Q14" s="17">
        <v>7.4610159215853802E-2</v>
      </c>
      <c r="R14" s="17">
        <v>6.8331298774847199E-2</v>
      </c>
      <c r="S14" s="17"/>
      <c r="T14" s="17">
        <v>6.2245567972735297E-2</v>
      </c>
      <c r="U14" s="17">
        <v>0.119371576953454</v>
      </c>
      <c r="V14" s="17">
        <v>4.5687248636723E-2</v>
      </c>
      <c r="W14" s="17">
        <v>0.14795860338516001</v>
      </c>
      <c r="X14" s="17"/>
      <c r="Y14" s="17">
        <v>5.0855971633238302E-2</v>
      </c>
      <c r="Z14" s="17">
        <v>9.9681280314897994E-2</v>
      </c>
      <c r="AA14" s="17">
        <v>5.31040969751779E-2</v>
      </c>
      <c r="AB14" s="17">
        <v>0.123089581038208</v>
      </c>
      <c r="AC14" s="17">
        <v>7.2897243241857201E-2</v>
      </c>
      <c r="AD14" s="17">
        <v>0.12908115392055</v>
      </c>
      <c r="AE14" s="17"/>
      <c r="AF14" s="17">
        <v>0.116116700534886</v>
      </c>
      <c r="AG14" s="17">
        <v>4.9811115188963598E-2</v>
      </c>
      <c r="AH14" s="17">
        <v>8.7118744055937794E-2</v>
      </c>
      <c r="AI14" s="17"/>
      <c r="AJ14" s="17">
        <v>6.0994967208294303E-2</v>
      </c>
      <c r="AK14" s="17">
        <v>0.166355096313654</v>
      </c>
      <c r="AL14" s="17">
        <v>9.9252981998518702E-2</v>
      </c>
      <c r="AM14" s="17"/>
      <c r="AN14" s="17">
        <v>9.5789597818157199E-2</v>
      </c>
      <c r="AO14" s="17">
        <v>5.8693946180779E-2</v>
      </c>
      <c r="AP14" s="17">
        <v>7.3197918202642501E-2</v>
      </c>
      <c r="AQ14" s="17">
        <v>9.32742472283314E-2</v>
      </c>
      <c r="AR14" s="17"/>
      <c r="AS14" s="17">
        <v>8.0840642891428005E-2</v>
      </c>
      <c r="AT14" s="17">
        <v>0.119246974207932</v>
      </c>
    </row>
    <row r="15" spans="2:46" x14ac:dyDescent="0.5">
      <c r="B15" s="18" t="s">
        <v>353</v>
      </c>
      <c r="C15" s="21">
        <v>0.53275123267135904</v>
      </c>
      <c r="D15" s="21">
        <v>0.60339027051604799</v>
      </c>
      <c r="E15" s="21">
        <v>0.46245355969551999</v>
      </c>
      <c r="F15" s="21"/>
      <c r="G15" s="21">
        <v>0.52968549985536595</v>
      </c>
      <c r="H15" s="21">
        <v>0.56655518276528405</v>
      </c>
      <c r="I15" s="21">
        <v>0.563847049536772</v>
      </c>
      <c r="J15" s="21">
        <v>0.602049645362698</v>
      </c>
      <c r="K15" s="21">
        <v>0.538575996839047</v>
      </c>
      <c r="L15" s="21">
        <v>0.55926194781984795</v>
      </c>
      <c r="M15" s="21">
        <v>0.56077355129123296</v>
      </c>
      <c r="N15" s="21">
        <v>0.54937639722185805</v>
      </c>
      <c r="O15" s="21">
        <v>0.41028665627237498</v>
      </c>
      <c r="P15" s="21">
        <v>0.46037486590490301</v>
      </c>
      <c r="Q15" s="21">
        <v>0.61982111254044203</v>
      </c>
      <c r="R15" s="21">
        <v>0.39758509897925098</v>
      </c>
      <c r="S15" s="21"/>
      <c r="T15" s="21">
        <v>0.55940162166044305</v>
      </c>
      <c r="U15" s="21">
        <v>0.52264752231418299</v>
      </c>
      <c r="V15" s="21">
        <v>0.57208646083945802</v>
      </c>
      <c r="W15" s="21">
        <v>0.46115250337169</v>
      </c>
      <c r="X15" s="21"/>
      <c r="Y15" s="21">
        <v>0.53998037721310599</v>
      </c>
      <c r="Z15" s="21">
        <v>0.53410194693422297</v>
      </c>
      <c r="AA15" s="21">
        <v>0.58220807959131504</v>
      </c>
      <c r="AB15" s="21">
        <v>0.523315582447755</v>
      </c>
      <c r="AC15" s="21">
        <v>0.53070902219506499</v>
      </c>
      <c r="AD15" s="21">
        <v>0.50313920261691403</v>
      </c>
      <c r="AE15" s="21"/>
      <c r="AF15" s="21">
        <v>0.497180850585001</v>
      </c>
      <c r="AG15" s="21">
        <v>0.59191083623910901</v>
      </c>
      <c r="AH15" s="21">
        <v>0.54292316350788306</v>
      </c>
      <c r="AI15" s="21"/>
      <c r="AJ15" s="21">
        <v>0.56511571082479795</v>
      </c>
      <c r="AK15" s="21">
        <v>0.509754092852711</v>
      </c>
      <c r="AL15" s="21">
        <v>0.50617216657276098</v>
      </c>
      <c r="AM15" s="21"/>
      <c r="AN15" s="21">
        <v>0.54427400665056802</v>
      </c>
      <c r="AO15" s="21">
        <v>0.57173429071619397</v>
      </c>
      <c r="AP15" s="21">
        <v>0.65403815330103998</v>
      </c>
      <c r="AQ15" s="21">
        <v>0.44655988708487399</v>
      </c>
      <c r="AR15" s="21"/>
      <c r="AS15" s="21">
        <v>0.72005665269128405</v>
      </c>
      <c r="AT15" s="21">
        <v>0.359381258951254</v>
      </c>
    </row>
    <row r="16" spans="2:46" x14ac:dyDescent="0.5">
      <c r="B16" s="18" t="s">
        <v>354</v>
      </c>
      <c r="C16" s="21">
        <v>0.13782963364547601</v>
      </c>
      <c r="D16" s="21">
        <v>0.13178508383396101</v>
      </c>
      <c r="E16" s="21">
        <v>0.144466122055708</v>
      </c>
      <c r="F16" s="21"/>
      <c r="G16" s="21">
        <v>0.12610994381544099</v>
      </c>
      <c r="H16" s="21">
        <v>0.12629099512479799</v>
      </c>
      <c r="I16" s="21">
        <v>0.11113055171122201</v>
      </c>
      <c r="J16" s="21">
        <v>0.105446368690624</v>
      </c>
      <c r="K16" s="21">
        <v>0.110649242979534</v>
      </c>
      <c r="L16" s="21">
        <v>0.16936477403317701</v>
      </c>
      <c r="M16" s="21">
        <v>0.189524843289929</v>
      </c>
      <c r="N16" s="21">
        <v>0.165802033915224</v>
      </c>
      <c r="O16" s="21">
        <v>0.179632915440115</v>
      </c>
      <c r="P16" s="21">
        <v>0.10384297770829</v>
      </c>
      <c r="Q16" s="21">
        <v>0.184731774152189</v>
      </c>
      <c r="R16" s="21">
        <v>0.13388212476608499</v>
      </c>
      <c r="S16" s="21"/>
      <c r="T16" s="21">
        <v>0.15434939199969</v>
      </c>
      <c r="U16" s="21">
        <v>0.15511977203385999</v>
      </c>
      <c r="V16" s="21">
        <v>9.40134777195967E-2</v>
      </c>
      <c r="W16" s="21">
        <v>0.14477509186644</v>
      </c>
      <c r="X16" s="21"/>
      <c r="Y16" s="21">
        <v>0.126555035897152</v>
      </c>
      <c r="Z16" s="21">
        <v>7.5761874468556506E-2</v>
      </c>
      <c r="AA16" s="21">
        <v>0.175747390605518</v>
      </c>
      <c r="AB16" s="21">
        <v>0.177788297689877</v>
      </c>
      <c r="AC16" s="21">
        <v>0.174384914001213</v>
      </c>
      <c r="AD16" s="21">
        <v>0.115744567541571</v>
      </c>
      <c r="AE16" s="21"/>
      <c r="AF16" s="21">
        <v>0.12837338739672699</v>
      </c>
      <c r="AG16" s="21">
        <v>0.151085608242856</v>
      </c>
      <c r="AH16" s="21">
        <v>0.14064919182830601</v>
      </c>
      <c r="AI16" s="21"/>
      <c r="AJ16" s="21">
        <v>0.159518775439735</v>
      </c>
      <c r="AK16" s="21">
        <v>0.136233053912833</v>
      </c>
      <c r="AL16" s="21">
        <v>0.11430151270623699</v>
      </c>
      <c r="AM16" s="21"/>
      <c r="AN16" s="21">
        <v>0.14928812577678999</v>
      </c>
      <c r="AO16" s="21">
        <v>0.12006743873556</v>
      </c>
      <c r="AP16" s="21">
        <v>0.129225460024876</v>
      </c>
      <c r="AQ16" s="21">
        <v>0.142234179951227</v>
      </c>
      <c r="AR16" s="21"/>
      <c r="AS16" s="21">
        <v>3.9631025735232299E-2</v>
      </c>
      <c r="AT16" s="21">
        <v>0.15446540456514901</v>
      </c>
    </row>
    <row r="17" spans="2:46" x14ac:dyDescent="0.5">
      <c r="B17" s="18" t="s">
        <v>95</v>
      </c>
      <c r="C17" s="22">
        <v>0.39492159902588297</v>
      </c>
      <c r="D17" s="22">
        <v>0.47160518668208701</v>
      </c>
      <c r="E17" s="22">
        <v>0.31798743763981302</v>
      </c>
      <c r="F17" s="22"/>
      <c r="G17" s="22">
        <v>0.40357555603992501</v>
      </c>
      <c r="H17" s="22">
        <v>0.44026418764048703</v>
      </c>
      <c r="I17" s="22">
        <v>0.45271649782555001</v>
      </c>
      <c r="J17" s="22">
        <v>0.49660327667207399</v>
      </c>
      <c r="K17" s="22">
        <v>0.42792675385951301</v>
      </c>
      <c r="L17" s="22">
        <v>0.38989717378667099</v>
      </c>
      <c r="M17" s="22">
        <v>0.371248708001304</v>
      </c>
      <c r="N17" s="22">
        <v>0.38357436330663502</v>
      </c>
      <c r="O17" s="22">
        <v>0.23065374083226001</v>
      </c>
      <c r="P17" s="22">
        <v>0.35653188819661302</v>
      </c>
      <c r="Q17" s="22">
        <v>0.43508933838825298</v>
      </c>
      <c r="R17" s="22">
        <v>0.26370297421316602</v>
      </c>
      <c r="S17" s="22"/>
      <c r="T17" s="22">
        <v>0.40505222966075199</v>
      </c>
      <c r="U17" s="22">
        <v>0.36752775028032297</v>
      </c>
      <c r="V17" s="22">
        <v>0.47807298311986102</v>
      </c>
      <c r="W17" s="22">
        <v>0.31637741150525001</v>
      </c>
      <c r="X17" s="22"/>
      <c r="Y17" s="22">
        <v>0.41342534131595399</v>
      </c>
      <c r="Z17" s="22">
        <v>0.45834007246566699</v>
      </c>
      <c r="AA17" s="22">
        <v>0.40646068898579701</v>
      </c>
      <c r="AB17" s="22">
        <v>0.34552728475787797</v>
      </c>
      <c r="AC17" s="22">
        <v>0.35632410819385202</v>
      </c>
      <c r="AD17" s="22">
        <v>0.387394635075344</v>
      </c>
      <c r="AE17" s="22"/>
      <c r="AF17" s="22">
        <v>0.36880746318827401</v>
      </c>
      <c r="AG17" s="22">
        <v>0.44082522799625401</v>
      </c>
      <c r="AH17" s="22">
        <v>0.40227397167957601</v>
      </c>
      <c r="AI17" s="22"/>
      <c r="AJ17" s="22">
        <v>0.40559693538506297</v>
      </c>
      <c r="AK17" s="22">
        <v>0.37352103893987798</v>
      </c>
      <c r="AL17" s="22">
        <v>0.39187065386652398</v>
      </c>
      <c r="AM17" s="22"/>
      <c r="AN17" s="22">
        <v>0.39498588087377801</v>
      </c>
      <c r="AO17" s="22">
        <v>0.451666851980634</v>
      </c>
      <c r="AP17" s="22">
        <v>0.52481269327616398</v>
      </c>
      <c r="AQ17" s="22">
        <v>0.30432570713364598</v>
      </c>
      <c r="AR17" s="22"/>
      <c r="AS17" s="22">
        <v>0.68042562695605202</v>
      </c>
      <c r="AT17" s="22">
        <v>0.20491585438610499</v>
      </c>
    </row>
    <row r="18" spans="2:46" x14ac:dyDescent="0.5">
      <c r="B18" s="16" t="s">
        <v>143</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622</v>
      </c>
      <c r="D7" s="10">
        <v>308</v>
      </c>
      <c r="E7" s="10">
        <v>310</v>
      </c>
      <c r="F7" s="10"/>
      <c r="G7" s="10">
        <v>83</v>
      </c>
      <c r="H7" s="10">
        <v>83</v>
      </c>
      <c r="I7" s="10">
        <v>41</v>
      </c>
      <c r="J7" s="10">
        <v>59</v>
      </c>
      <c r="K7" s="10">
        <v>40</v>
      </c>
      <c r="L7" s="10">
        <v>50</v>
      </c>
      <c r="M7" s="10">
        <v>61</v>
      </c>
      <c r="N7" s="10">
        <v>30</v>
      </c>
      <c r="O7" s="10">
        <v>59</v>
      </c>
      <c r="P7" s="10">
        <v>53</v>
      </c>
      <c r="Q7" s="10">
        <v>46</v>
      </c>
      <c r="R7" s="10">
        <v>17</v>
      </c>
      <c r="S7" s="10"/>
      <c r="T7" s="10">
        <v>166</v>
      </c>
      <c r="U7" s="10">
        <v>174</v>
      </c>
      <c r="V7" s="10">
        <v>127</v>
      </c>
      <c r="W7" s="10">
        <v>154</v>
      </c>
      <c r="X7" s="10"/>
      <c r="Y7" s="10">
        <v>89</v>
      </c>
      <c r="Z7" s="10">
        <v>100</v>
      </c>
      <c r="AA7" s="10">
        <v>116</v>
      </c>
      <c r="AB7" s="10">
        <v>111</v>
      </c>
      <c r="AC7" s="10">
        <v>80</v>
      </c>
      <c r="AD7" s="10">
        <v>126</v>
      </c>
      <c r="AE7" s="10"/>
      <c r="AF7" s="10">
        <v>122</v>
      </c>
      <c r="AG7" s="10">
        <v>30</v>
      </c>
      <c r="AH7" s="10">
        <v>470</v>
      </c>
      <c r="AI7" s="10"/>
      <c r="AJ7" s="10">
        <v>293</v>
      </c>
      <c r="AK7" s="10">
        <v>108</v>
      </c>
      <c r="AL7" s="10">
        <v>221</v>
      </c>
      <c r="AM7" s="10"/>
      <c r="AN7" s="10">
        <v>313</v>
      </c>
      <c r="AO7" s="10">
        <v>53</v>
      </c>
      <c r="AP7" s="10">
        <v>86</v>
      </c>
      <c r="AQ7" s="10">
        <v>149</v>
      </c>
      <c r="AR7" s="10"/>
      <c r="AS7" s="10">
        <v>29</v>
      </c>
      <c r="AT7" s="10">
        <v>34</v>
      </c>
    </row>
    <row r="8" spans="2:46" ht="30" customHeight="1" x14ac:dyDescent="0.5">
      <c r="B8" s="11" t="s">
        <v>19</v>
      </c>
      <c r="C8" s="11">
        <v>627</v>
      </c>
      <c r="D8" s="11">
        <v>312</v>
      </c>
      <c r="E8" s="11">
        <v>311</v>
      </c>
      <c r="F8" s="11"/>
      <c r="G8" s="11">
        <v>81</v>
      </c>
      <c r="H8" s="11">
        <v>81</v>
      </c>
      <c r="I8" s="11">
        <v>41</v>
      </c>
      <c r="J8" s="11">
        <v>59</v>
      </c>
      <c r="K8" s="11">
        <v>41</v>
      </c>
      <c r="L8" s="11">
        <v>50</v>
      </c>
      <c r="M8" s="11">
        <v>59</v>
      </c>
      <c r="N8" s="11">
        <v>30</v>
      </c>
      <c r="O8" s="11">
        <v>59</v>
      </c>
      <c r="P8" s="11">
        <v>53</v>
      </c>
      <c r="Q8" s="11">
        <v>56</v>
      </c>
      <c r="R8" s="11">
        <v>16</v>
      </c>
      <c r="S8" s="11"/>
      <c r="T8" s="11">
        <v>165</v>
      </c>
      <c r="U8" s="11">
        <v>170</v>
      </c>
      <c r="V8" s="11">
        <v>130</v>
      </c>
      <c r="W8" s="11">
        <v>161</v>
      </c>
      <c r="X8" s="11"/>
      <c r="Y8" s="11">
        <v>87</v>
      </c>
      <c r="Z8" s="11">
        <v>112</v>
      </c>
      <c r="AA8" s="11">
        <v>115</v>
      </c>
      <c r="AB8" s="11">
        <v>110</v>
      </c>
      <c r="AC8" s="11">
        <v>79</v>
      </c>
      <c r="AD8" s="11">
        <v>124</v>
      </c>
      <c r="AE8" s="11"/>
      <c r="AF8" s="11">
        <v>120</v>
      </c>
      <c r="AG8" s="11">
        <v>30</v>
      </c>
      <c r="AH8" s="11">
        <v>477</v>
      </c>
      <c r="AI8" s="11"/>
      <c r="AJ8" s="11">
        <v>295</v>
      </c>
      <c r="AK8" s="11">
        <v>110</v>
      </c>
      <c r="AL8" s="11">
        <v>221</v>
      </c>
      <c r="AM8" s="11"/>
      <c r="AN8" s="11">
        <v>314</v>
      </c>
      <c r="AO8" s="11">
        <v>53</v>
      </c>
      <c r="AP8" s="11">
        <v>85</v>
      </c>
      <c r="AQ8" s="11">
        <v>153</v>
      </c>
      <c r="AR8" s="11"/>
      <c r="AS8" s="11">
        <v>30</v>
      </c>
      <c r="AT8" s="11">
        <v>34</v>
      </c>
    </row>
    <row r="9" spans="2:46" x14ac:dyDescent="0.5">
      <c r="B9" s="18" t="s">
        <v>348</v>
      </c>
      <c r="C9" s="17">
        <v>0.142005284834685</v>
      </c>
      <c r="D9" s="17">
        <v>0.170814658171904</v>
      </c>
      <c r="E9" s="17">
        <v>0.111809783938424</v>
      </c>
      <c r="F9" s="17"/>
      <c r="G9" s="17">
        <v>0.19633522614211901</v>
      </c>
      <c r="H9" s="17">
        <v>0.10555279033856101</v>
      </c>
      <c r="I9" s="17">
        <v>0.21873349902409001</v>
      </c>
      <c r="J9" s="17">
        <v>0.11537036190526199</v>
      </c>
      <c r="K9" s="17">
        <v>0.15999313334204601</v>
      </c>
      <c r="L9" s="17">
        <v>0.15811286362285301</v>
      </c>
      <c r="M9" s="17">
        <v>0.130995324402775</v>
      </c>
      <c r="N9" s="17">
        <v>6.4750835954099098E-2</v>
      </c>
      <c r="O9" s="17">
        <v>0.18804713875867199</v>
      </c>
      <c r="P9" s="17">
        <v>0.131166230407606</v>
      </c>
      <c r="Q9" s="17">
        <v>0.11546758540440601</v>
      </c>
      <c r="R9" s="17">
        <v>0</v>
      </c>
      <c r="S9" s="17"/>
      <c r="T9" s="17">
        <v>0.182340032125132</v>
      </c>
      <c r="U9" s="17">
        <v>0.11298690355058801</v>
      </c>
      <c r="V9" s="17">
        <v>0.168431788932003</v>
      </c>
      <c r="W9" s="17">
        <v>0.111112795270222</v>
      </c>
      <c r="X9" s="17"/>
      <c r="Y9" s="17">
        <v>0.14566990345959499</v>
      </c>
      <c r="Z9" s="17">
        <v>0.193738588757563</v>
      </c>
      <c r="AA9" s="17">
        <v>0.17064771105597301</v>
      </c>
      <c r="AB9" s="17">
        <v>9.8164719024304598E-2</v>
      </c>
      <c r="AC9" s="17">
        <v>0.17031015045416401</v>
      </c>
      <c r="AD9" s="17">
        <v>8.6918414624556406E-2</v>
      </c>
      <c r="AE9" s="17"/>
      <c r="AF9" s="17">
        <v>0.13251211205880301</v>
      </c>
      <c r="AG9" s="17">
        <v>6.5047793603427606E-2</v>
      </c>
      <c r="AH9" s="17">
        <v>0.14917160098996399</v>
      </c>
      <c r="AI9" s="17"/>
      <c r="AJ9" s="17">
        <v>0.15884037761754399</v>
      </c>
      <c r="AK9" s="17">
        <v>0.15576871751234</v>
      </c>
      <c r="AL9" s="17">
        <v>0.11273582566821699</v>
      </c>
      <c r="AM9" s="17"/>
      <c r="AN9" s="17">
        <v>0.12625713161888</v>
      </c>
      <c r="AO9" s="17">
        <v>0.19414735905758601</v>
      </c>
      <c r="AP9" s="17">
        <v>0.22991020177302299</v>
      </c>
      <c r="AQ9" s="17">
        <v>0.12770188005358199</v>
      </c>
      <c r="AR9" s="17"/>
      <c r="AS9" s="17">
        <v>0.22257990049051099</v>
      </c>
      <c r="AT9" s="17">
        <v>3.0165588279916101E-2</v>
      </c>
    </row>
    <row r="10" spans="2:46" x14ac:dyDescent="0.5">
      <c r="B10" s="18" t="s">
        <v>349</v>
      </c>
      <c r="C10" s="17">
        <v>0.29003820568893202</v>
      </c>
      <c r="D10" s="17">
        <v>0.29726356129079001</v>
      </c>
      <c r="E10" s="17">
        <v>0.27975173111205898</v>
      </c>
      <c r="F10" s="17"/>
      <c r="G10" s="17">
        <v>0.27698272793252599</v>
      </c>
      <c r="H10" s="17">
        <v>0.287721806850043</v>
      </c>
      <c r="I10" s="17">
        <v>0.19143056415651699</v>
      </c>
      <c r="J10" s="17">
        <v>0.220109459173498</v>
      </c>
      <c r="K10" s="17">
        <v>0.249792256016237</v>
      </c>
      <c r="L10" s="17">
        <v>0.39922520626709401</v>
      </c>
      <c r="M10" s="17">
        <v>0.393463728016829</v>
      </c>
      <c r="N10" s="17">
        <v>0.368479468528913</v>
      </c>
      <c r="O10" s="17">
        <v>0.28541145778521299</v>
      </c>
      <c r="P10" s="17">
        <v>0.29583851081109203</v>
      </c>
      <c r="Q10" s="17">
        <v>0.27024387091834601</v>
      </c>
      <c r="R10" s="17">
        <v>0.177581922191623</v>
      </c>
      <c r="S10" s="17"/>
      <c r="T10" s="17">
        <v>0.32232170613688399</v>
      </c>
      <c r="U10" s="17">
        <v>0.28329471309987903</v>
      </c>
      <c r="V10" s="17">
        <v>0.286536289507974</v>
      </c>
      <c r="W10" s="17">
        <v>0.26899851275536302</v>
      </c>
      <c r="X10" s="17"/>
      <c r="Y10" s="17">
        <v>0.39104434824545098</v>
      </c>
      <c r="Z10" s="17">
        <v>0.21014807257090401</v>
      </c>
      <c r="AA10" s="17">
        <v>0.32981973540015702</v>
      </c>
      <c r="AB10" s="17">
        <v>0.30295865237567599</v>
      </c>
      <c r="AC10" s="17">
        <v>0.249265062274935</v>
      </c>
      <c r="AD10" s="17">
        <v>0.26830373498652699</v>
      </c>
      <c r="AE10" s="17"/>
      <c r="AF10" s="17">
        <v>0.23008635143511499</v>
      </c>
      <c r="AG10" s="17">
        <v>0.36382442646007201</v>
      </c>
      <c r="AH10" s="17">
        <v>0.30062803378914998</v>
      </c>
      <c r="AI10" s="17"/>
      <c r="AJ10" s="17">
        <v>0.29312020971726899</v>
      </c>
      <c r="AK10" s="17">
        <v>0.34097481866000501</v>
      </c>
      <c r="AL10" s="17">
        <v>0.26070691635944498</v>
      </c>
      <c r="AM10" s="17"/>
      <c r="AN10" s="17">
        <v>0.30645393689003297</v>
      </c>
      <c r="AO10" s="17">
        <v>0.261923685244075</v>
      </c>
      <c r="AP10" s="17">
        <v>0.36733075090921702</v>
      </c>
      <c r="AQ10" s="17">
        <v>0.24312272418059799</v>
      </c>
      <c r="AR10" s="17"/>
      <c r="AS10" s="17">
        <v>0.33913552287862297</v>
      </c>
      <c r="AT10" s="17">
        <v>0.354721874519205</v>
      </c>
    </row>
    <row r="11" spans="2:46" x14ac:dyDescent="0.5">
      <c r="B11" s="18" t="s">
        <v>377</v>
      </c>
      <c r="C11" s="17">
        <v>0.26701441786829799</v>
      </c>
      <c r="D11" s="17">
        <v>0.26465431460106698</v>
      </c>
      <c r="E11" s="17">
        <v>0.27288797009598798</v>
      </c>
      <c r="F11" s="17"/>
      <c r="G11" s="17">
        <v>0.26089216299213802</v>
      </c>
      <c r="H11" s="17">
        <v>0.28949873835330697</v>
      </c>
      <c r="I11" s="17">
        <v>0.28943690100456199</v>
      </c>
      <c r="J11" s="17">
        <v>0.29362127792504</v>
      </c>
      <c r="K11" s="17">
        <v>0.27099923930304698</v>
      </c>
      <c r="L11" s="17">
        <v>0.20064970620789499</v>
      </c>
      <c r="M11" s="17">
        <v>0.26164045222193</v>
      </c>
      <c r="N11" s="17">
        <v>0.33121627738689602</v>
      </c>
      <c r="O11" s="17">
        <v>0.22375610738620499</v>
      </c>
      <c r="P11" s="17">
        <v>0.191774459208574</v>
      </c>
      <c r="Q11" s="17">
        <v>0.33783394656555299</v>
      </c>
      <c r="R11" s="17">
        <v>0.28793359415995501</v>
      </c>
      <c r="S11" s="17"/>
      <c r="T11" s="17">
        <v>0.23391717636808201</v>
      </c>
      <c r="U11" s="17">
        <v>0.27785593945111697</v>
      </c>
      <c r="V11" s="17">
        <v>0.28428770218243099</v>
      </c>
      <c r="W11" s="17">
        <v>0.277384897883446</v>
      </c>
      <c r="X11" s="17"/>
      <c r="Y11" s="17">
        <v>0.27739993230217103</v>
      </c>
      <c r="Z11" s="17">
        <v>0.32214100327522399</v>
      </c>
      <c r="AA11" s="17">
        <v>0.233282999776213</v>
      </c>
      <c r="AB11" s="17">
        <v>0.22804208740934201</v>
      </c>
      <c r="AC11" s="17">
        <v>0.23735651032851801</v>
      </c>
      <c r="AD11" s="17">
        <v>0.29499970709221901</v>
      </c>
      <c r="AE11" s="17"/>
      <c r="AF11" s="17">
        <v>0.28589547085550199</v>
      </c>
      <c r="AG11" s="17">
        <v>0.23361834256952499</v>
      </c>
      <c r="AH11" s="17">
        <v>0.26430836742719599</v>
      </c>
      <c r="AI11" s="17"/>
      <c r="AJ11" s="17">
        <v>0.27085105103313001</v>
      </c>
      <c r="AK11" s="17">
        <v>0.25503458420881397</v>
      </c>
      <c r="AL11" s="17">
        <v>0.26782873966512399</v>
      </c>
      <c r="AM11" s="17"/>
      <c r="AN11" s="17">
        <v>0.24123508522165901</v>
      </c>
      <c r="AO11" s="17">
        <v>0.33524959024539902</v>
      </c>
      <c r="AP11" s="17">
        <v>0.22804127225377499</v>
      </c>
      <c r="AQ11" s="17">
        <v>0.31012695693903403</v>
      </c>
      <c r="AR11" s="17"/>
      <c r="AS11" s="17">
        <v>0.163979425139019</v>
      </c>
      <c r="AT11" s="17">
        <v>0.29480782455969801</v>
      </c>
    </row>
    <row r="12" spans="2:46" x14ac:dyDescent="0.5">
      <c r="B12" s="18" t="s">
        <v>351</v>
      </c>
      <c r="C12" s="17">
        <v>0.156863234553065</v>
      </c>
      <c r="D12" s="17">
        <v>0.14754627469474599</v>
      </c>
      <c r="E12" s="17">
        <v>0.16826572181465799</v>
      </c>
      <c r="F12" s="17"/>
      <c r="G12" s="17">
        <v>7.1751810631254603E-2</v>
      </c>
      <c r="H12" s="17">
        <v>0.19722718400973499</v>
      </c>
      <c r="I12" s="17">
        <v>0.16914412425602601</v>
      </c>
      <c r="J12" s="17">
        <v>0.25359324363657199</v>
      </c>
      <c r="K12" s="17">
        <v>0.170796936856907</v>
      </c>
      <c r="L12" s="17">
        <v>0.14014788804072101</v>
      </c>
      <c r="M12" s="17">
        <v>6.4951585171080406E-2</v>
      </c>
      <c r="N12" s="17">
        <v>0.23555341813009201</v>
      </c>
      <c r="O12" s="17">
        <v>0.16435546336998699</v>
      </c>
      <c r="P12" s="17">
        <v>0.16920946588636099</v>
      </c>
      <c r="Q12" s="17">
        <v>0.110934274709181</v>
      </c>
      <c r="R12" s="17">
        <v>0.30005927217917999</v>
      </c>
      <c r="S12" s="17"/>
      <c r="T12" s="17">
        <v>0.16114070913487399</v>
      </c>
      <c r="U12" s="17">
        <v>0.16660245636041901</v>
      </c>
      <c r="V12" s="17">
        <v>0.14076065796260601</v>
      </c>
      <c r="W12" s="17">
        <v>0.15627259121304399</v>
      </c>
      <c r="X12" s="17"/>
      <c r="Y12" s="17">
        <v>5.6478632179926498E-2</v>
      </c>
      <c r="Z12" s="17">
        <v>0.12928702005794901</v>
      </c>
      <c r="AA12" s="17">
        <v>0.15466567905238501</v>
      </c>
      <c r="AB12" s="17">
        <v>0.198187745982079</v>
      </c>
      <c r="AC12" s="17">
        <v>0.21668000432454401</v>
      </c>
      <c r="AD12" s="17">
        <v>0.17970785641855599</v>
      </c>
      <c r="AE12" s="17"/>
      <c r="AF12" s="17">
        <v>0.18454506469287099</v>
      </c>
      <c r="AG12" s="17">
        <v>0.19917748753206899</v>
      </c>
      <c r="AH12" s="17">
        <v>0.147243181296766</v>
      </c>
      <c r="AI12" s="17"/>
      <c r="AJ12" s="17">
        <v>0.154213972513086</v>
      </c>
      <c r="AK12" s="17">
        <v>0.16485473837700601</v>
      </c>
      <c r="AL12" s="17">
        <v>0.156439955196681</v>
      </c>
      <c r="AM12" s="17"/>
      <c r="AN12" s="17">
        <v>0.19815276488549199</v>
      </c>
      <c r="AO12" s="17">
        <v>0.128122447466339</v>
      </c>
      <c r="AP12" s="17">
        <v>9.1614579374167407E-2</v>
      </c>
      <c r="AQ12" s="17">
        <v>0.120116729791681</v>
      </c>
      <c r="AR12" s="17"/>
      <c r="AS12" s="17">
        <v>0.17637462787956301</v>
      </c>
      <c r="AT12" s="17">
        <v>0.26304704865280398</v>
      </c>
    </row>
    <row r="13" spans="2:46" x14ac:dyDescent="0.5">
      <c r="B13" s="18" t="s">
        <v>352</v>
      </c>
      <c r="C13" s="17">
        <v>4.67675329442288E-2</v>
      </c>
      <c r="D13" s="17">
        <v>4.9375668394101901E-2</v>
      </c>
      <c r="E13" s="17">
        <v>4.4766594433649803E-2</v>
      </c>
      <c r="F13" s="17"/>
      <c r="G13" s="17">
        <v>3.8809873261242203E-2</v>
      </c>
      <c r="H13" s="17">
        <v>3.55100787630801E-2</v>
      </c>
      <c r="I13" s="17">
        <v>2.9107241540457799E-2</v>
      </c>
      <c r="J13" s="17">
        <v>8.25805069259576E-2</v>
      </c>
      <c r="K13" s="17">
        <v>4.9302581346284999E-2</v>
      </c>
      <c r="L13" s="17">
        <v>4.061097350192E-2</v>
      </c>
      <c r="M13" s="17">
        <v>4.9543336029722003E-2</v>
      </c>
      <c r="N13" s="17">
        <v>0</v>
      </c>
      <c r="O13" s="17">
        <v>8.7931533969526895E-2</v>
      </c>
      <c r="P13" s="17">
        <v>5.5529910795932898E-2</v>
      </c>
      <c r="Q13" s="17">
        <v>2.0402748924269298E-2</v>
      </c>
      <c r="R13" s="17">
        <v>5.86786961998471E-2</v>
      </c>
      <c r="S13" s="17"/>
      <c r="T13" s="17">
        <v>3.78131412031954E-2</v>
      </c>
      <c r="U13" s="17">
        <v>5.6249210297713501E-2</v>
      </c>
      <c r="V13" s="17">
        <v>5.7084624492378201E-2</v>
      </c>
      <c r="W13" s="17">
        <v>3.7894253877976798E-2</v>
      </c>
      <c r="X13" s="17"/>
      <c r="Y13" s="17">
        <v>4.7491445391451698E-2</v>
      </c>
      <c r="Z13" s="17">
        <v>5.9038403271435599E-2</v>
      </c>
      <c r="AA13" s="17">
        <v>2.5109025098079399E-2</v>
      </c>
      <c r="AB13" s="17">
        <v>4.53660803860267E-2</v>
      </c>
      <c r="AC13" s="17">
        <v>4.9522235720288001E-2</v>
      </c>
      <c r="AD13" s="17">
        <v>5.4897077769107197E-2</v>
      </c>
      <c r="AE13" s="17"/>
      <c r="AF13" s="17">
        <v>5.6779108100538003E-2</v>
      </c>
      <c r="AG13" s="17">
        <v>6.5031235361561607E-2</v>
      </c>
      <c r="AH13" s="17">
        <v>4.3104973093392202E-2</v>
      </c>
      <c r="AI13" s="17"/>
      <c r="AJ13" s="17">
        <v>5.90090942489018E-2</v>
      </c>
      <c r="AK13" s="17">
        <v>1.9060511666435399E-2</v>
      </c>
      <c r="AL13" s="17">
        <v>4.4158416200599501E-2</v>
      </c>
      <c r="AM13" s="17"/>
      <c r="AN13" s="17">
        <v>4.26735643532467E-2</v>
      </c>
      <c r="AO13" s="17">
        <v>2.2117544750697202E-2</v>
      </c>
      <c r="AP13" s="17">
        <v>4.5562432389455398E-2</v>
      </c>
      <c r="AQ13" s="17">
        <v>5.1650508107985903E-2</v>
      </c>
      <c r="AR13" s="17"/>
      <c r="AS13" s="17">
        <v>9.7930523612283896E-2</v>
      </c>
      <c r="AT13" s="17">
        <v>5.7257663988376797E-2</v>
      </c>
    </row>
    <row r="14" spans="2:46" x14ac:dyDescent="0.5">
      <c r="B14" s="18" t="s">
        <v>73</v>
      </c>
      <c r="C14" s="17">
        <v>9.73113241107912E-2</v>
      </c>
      <c r="D14" s="17">
        <v>7.0345522847390804E-2</v>
      </c>
      <c r="E14" s="17">
        <v>0.12251819860522099</v>
      </c>
      <c r="F14" s="17"/>
      <c r="G14" s="17">
        <v>0.15522819904071999</v>
      </c>
      <c r="H14" s="17">
        <v>8.4489401685274398E-2</v>
      </c>
      <c r="I14" s="17">
        <v>0.102147670018347</v>
      </c>
      <c r="J14" s="17">
        <v>3.4725150433670401E-2</v>
      </c>
      <c r="K14" s="17">
        <v>9.9115853135478202E-2</v>
      </c>
      <c r="L14" s="17">
        <v>6.1253362359516797E-2</v>
      </c>
      <c r="M14" s="17">
        <v>9.9405574157663601E-2</v>
      </c>
      <c r="N14" s="17">
        <v>0</v>
      </c>
      <c r="O14" s="17">
        <v>5.04982987303964E-2</v>
      </c>
      <c r="P14" s="17">
        <v>0.15648142289043401</v>
      </c>
      <c r="Q14" s="17">
        <v>0.145117573478245</v>
      </c>
      <c r="R14" s="17">
        <v>0.175746515269394</v>
      </c>
      <c r="S14" s="17"/>
      <c r="T14" s="17">
        <v>6.2467235031832699E-2</v>
      </c>
      <c r="U14" s="17">
        <v>0.103010777240284</v>
      </c>
      <c r="V14" s="17">
        <v>6.2898936922608104E-2</v>
      </c>
      <c r="W14" s="17">
        <v>0.14833694899994901</v>
      </c>
      <c r="X14" s="17"/>
      <c r="Y14" s="17">
        <v>8.1915738421404705E-2</v>
      </c>
      <c r="Z14" s="17">
        <v>8.5646912066923195E-2</v>
      </c>
      <c r="AA14" s="17">
        <v>8.6474849617192595E-2</v>
      </c>
      <c r="AB14" s="17">
        <v>0.127280714822571</v>
      </c>
      <c r="AC14" s="17">
        <v>7.6866036897551199E-2</v>
      </c>
      <c r="AD14" s="17">
        <v>0.115173209109033</v>
      </c>
      <c r="AE14" s="17"/>
      <c r="AF14" s="17">
        <v>0.110181892857172</v>
      </c>
      <c r="AG14" s="17">
        <v>7.3300714473345394E-2</v>
      </c>
      <c r="AH14" s="17">
        <v>9.5543843403531795E-2</v>
      </c>
      <c r="AI14" s="17"/>
      <c r="AJ14" s="17">
        <v>6.3965294870068301E-2</v>
      </c>
      <c r="AK14" s="17">
        <v>6.4306629575400107E-2</v>
      </c>
      <c r="AL14" s="17">
        <v>0.15813014690993299</v>
      </c>
      <c r="AM14" s="17"/>
      <c r="AN14" s="17">
        <v>8.5227517030688801E-2</v>
      </c>
      <c r="AO14" s="17">
        <v>5.8439373235903098E-2</v>
      </c>
      <c r="AP14" s="17">
        <v>3.7540763300362497E-2</v>
      </c>
      <c r="AQ14" s="17">
        <v>0.14728120092711899</v>
      </c>
      <c r="AR14" s="17"/>
      <c r="AS14" s="17">
        <v>0</v>
      </c>
      <c r="AT14" s="17">
        <v>0</v>
      </c>
    </row>
    <row r="15" spans="2:46" x14ac:dyDescent="0.5">
      <c r="B15" s="18" t="s">
        <v>353</v>
      </c>
      <c r="C15" s="21">
        <v>0.43204349052361701</v>
      </c>
      <c r="D15" s="21">
        <v>0.46807821946269401</v>
      </c>
      <c r="E15" s="21">
        <v>0.39156151505048298</v>
      </c>
      <c r="F15" s="21"/>
      <c r="G15" s="21">
        <v>0.473317954074645</v>
      </c>
      <c r="H15" s="21">
        <v>0.39327459718860402</v>
      </c>
      <c r="I15" s="21">
        <v>0.410164063180607</v>
      </c>
      <c r="J15" s="21">
        <v>0.33547982107876001</v>
      </c>
      <c r="K15" s="21">
        <v>0.40978538935828301</v>
      </c>
      <c r="L15" s="21">
        <v>0.55733806988994705</v>
      </c>
      <c r="M15" s="21">
        <v>0.524459052419604</v>
      </c>
      <c r="N15" s="21">
        <v>0.43323030448301197</v>
      </c>
      <c r="O15" s="21">
        <v>0.473458596543885</v>
      </c>
      <c r="P15" s="21">
        <v>0.42700474121869803</v>
      </c>
      <c r="Q15" s="21">
        <v>0.385711456322752</v>
      </c>
      <c r="R15" s="21">
        <v>0.177581922191623</v>
      </c>
      <c r="S15" s="21"/>
      <c r="T15" s="21">
        <v>0.50466173826201599</v>
      </c>
      <c r="U15" s="21">
        <v>0.39628161665046702</v>
      </c>
      <c r="V15" s="21">
        <v>0.454968078439977</v>
      </c>
      <c r="W15" s="21">
        <v>0.38011130802558502</v>
      </c>
      <c r="X15" s="21"/>
      <c r="Y15" s="21">
        <v>0.53671425170504605</v>
      </c>
      <c r="Z15" s="21">
        <v>0.40388666132846801</v>
      </c>
      <c r="AA15" s="21">
        <v>0.50046744645612995</v>
      </c>
      <c r="AB15" s="21">
        <v>0.401123371399981</v>
      </c>
      <c r="AC15" s="21">
        <v>0.41957521272909898</v>
      </c>
      <c r="AD15" s="21">
        <v>0.355222149611084</v>
      </c>
      <c r="AE15" s="21"/>
      <c r="AF15" s="21">
        <v>0.362598463493918</v>
      </c>
      <c r="AG15" s="21">
        <v>0.42887222006349901</v>
      </c>
      <c r="AH15" s="21">
        <v>0.449799634779114</v>
      </c>
      <c r="AI15" s="21"/>
      <c r="AJ15" s="21">
        <v>0.45196058733481298</v>
      </c>
      <c r="AK15" s="21">
        <v>0.49674353617234401</v>
      </c>
      <c r="AL15" s="21">
        <v>0.37344274202766198</v>
      </c>
      <c r="AM15" s="21"/>
      <c r="AN15" s="21">
        <v>0.432711068508914</v>
      </c>
      <c r="AO15" s="21">
        <v>0.45607104430166201</v>
      </c>
      <c r="AP15" s="21">
        <v>0.59724095268223898</v>
      </c>
      <c r="AQ15" s="21">
        <v>0.37082460423418001</v>
      </c>
      <c r="AR15" s="21"/>
      <c r="AS15" s="21">
        <v>0.56171542336913405</v>
      </c>
      <c r="AT15" s="21">
        <v>0.38488746279912101</v>
      </c>
    </row>
    <row r="16" spans="2:46" x14ac:dyDescent="0.5">
      <c r="B16" s="18" t="s">
        <v>354</v>
      </c>
      <c r="C16" s="21">
        <v>0.203630767497294</v>
      </c>
      <c r="D16" s="21">
        <v>0.196921943088848</v>
      </c>
      <c r="E16" s="21">
        <v>0.21303231624830801</v>
      </c>
      <c r="F16" s="21"/>
      <c r="G16" s="21">
        <v>0.110561683892497</v>
      </c>
      <c r="H16" s="21">
        <v>0.23273726277281501</v>
      </c>
      <c r="I16" s="21">
        <v>0.198251365796484</v>
      </c>
      <c r="J16" s="21">
        <v>0.33617375056253002</v>
      </c>
      <c r="K16" s="21">
        <v>0.22009951820319201</v>
      </c>
      <c r="L16" s="21">
        <v>0.18075886154264101</v>
      </c>
      <c r="M16" s="21">
        <v>0.114494921200802</v>
      </c>
      <c r="N16" s="21">
        <v>0.23555341813009201</v>
      </c>
      <c r="O16" s="21">
        <v>0.25228699733951399</v>
      </c>
      <c r="P16" s="21">
        <v>0.22473937668229399</v>
      </c>
      <c r="Q16" s="21">
        <v>0.13133702363345001</v>
      </c>
      <c r="R16" s="21">
        <v>0.35873796837902699</v>
      </c>
      <c r="S16" s="21"/>
      <c r="T16" s="21">
        <v>0.198953850338069</v>
      </c>
      <c r="U16" s="21">
        <v>0.222851666658132</v>
      </c>
      <c r="V16" s="21">
        <v>0.19784528245498401</v>
      </c>
      <c r="W16" s="21">
        <v>0.194166845091021</v>
      </c>
      <c r="X16" s="21"/>
      <c r="Y16" s="21">
        <v>0.10397007757137799</v>
      </c>
      <c r="Z16" s="21">
        <v>0.18832542332938501</v>
      </c>
      <c r="AA16" s="21">
        <v>0.17977470415046401</v>
      </c>
      <c r="AB16" s="21">
        <v>0.24355382636810599</v>
      </c>
      <c r="AC16" s="21">
        <v>0.26620224004483201</v>
      </c>
      <c r="AD16" s="21">
        <v>0.23460493418766401</v>
      </c>
      <c r="AE16" s="21"/>
      <c r="AF16" s="21">
        <v>0.24132417279340901</v>
      </c>
      <c r="AG16" s="21">
        <v>0.26420872289363101</v>
      </c>
      <c r="AH16" s="21">
        <v>0.19034815439015801</v>
      </c>
      <c r="AI16" s="21"/>
      <c r="AJ16" s="21">
        <v>0.21322306676198799</v>
      </c>
      <c r="AK16" s="21">
        <v>0.183915250043441</v>
      </c>
      <c r="AL16" s="21">
        <v>0.20059837139728101</v>
      </c>
      <c r="AM16" s="21"/>
      <c r="AN16" s="21">
        <v>0.24082632923873801</v>
      </c>
      <c r="AO16" s="21">
        <v>0.15023999221703599</v>
      </c>
      <c r="AP16" s="21">
        <v>0.13717701176362301</v>
      </c>
      <c r="AQ16" s="21">
        <v>0.171767237899667</v>
      </c>
      <c r="AR16" s="21"/>
      <c r="AS16" s="21">
        <v>0.27430515149184698</v>
      </c>
      <c r="AT16" s="21">
        <v>0.32030471264117999</v>
      </c>
    </row>
    <row r="17" spans="2:46" x14ac:dyDescent="0.5">
      <c r="B17" s="18" t="s">
        <v>95</v>
      </c>
      <c r="C17" s="22">
        <v>0.22841272302632401</v>
      </c>
      <c r="D17" s="22">
        <v>0.27115627637384598</v>
      </c>
      <c r="E17" s="22">
        <v>0.17852919880217499</v>
      </c>
      <c r="F17" s="22"/>
      <c r="G17" s="22">
        <v>0.36275627018214901</v>
      </c>
      <c r="H17" s="22">
        <v>0.16053733441578899</v>
      </c>
      <c r="I17" s="22">
        <v>0.21191269738412299</v>
      </c>
      <c r="J17" s="22">
        <v>-6.9392948376967301E-4</v>
      </c>
      <c r="K17" s="22">
        <v>0.189685871155092</v>
      </c>
      <c r="L17" s="22">
        <v>0.37657920834730502</v>
      </c>
      <c r="M17" s="22">
        <v>0.40996413121880199</v>
      </c>
      <c r="N17" s="22">
        <v>0.19767688635291999</v>
      </c>
      <c r="O17" s="22">
        <v>0.22117159920437099</v>
      </c>
      <c r="P17" s="22">
        <v>0.20226536453640401</v>
      </c>
      <c r="Q17" s="22">
        <v>0.25437443268930199</v>
      </c>
      <c r="R17" s="22">
        <v>-0.181156046187404</v>
      </c>
      <c r="S17" s="22"/>
      <c r="T17" s="22">
        <v>0.30570788792394699</v>
      </c>
      <c r="U17" s="22">
        <v>0.17342994999233499</v>
      </c>
      <c r="V17" s="22">
        <v>0.25712279598499299</v>
      </c>
      <c r="W17" s="22">
        <v>0.18594446293456399</v>
      </c>
      <c r="X17" s="22"/>
      <c r="Y17" s="22">
        <v>0.432744174133668</v>
      </c>
      <c r="Z17" s="22">
        <v>0.215561237999083</v>
      </c>
      <c r="AA17" s="22">
        <v>0.32069274230566602</v>
      </c>
      <c r="AB17" s="22">
        <v>0.15756954503187501</v>
      </c>
      <c r="AC17" s="22">
        <v>0.153372972684267</v>
      </c>
      <c r="AD17" s="22">
        <v>0.12061721542341999</v>
      </c>
      <c r="AE17" s="22"/>
      <c r="AF17" s="22">
        <v>0.121274290700509</v>
      </c>
      <c r="AG17" s="22">
        <v>0.164663497169869</v>
      </c>
      <c r="AH17" s="22">
        <v>0.25945148038895599</v>
      </c>
      <c r="AI17" s="22"/>
      <c r="AJ17" s="22">
        <v>0.23873752057282499</v>
      </c>
      <c r="AK17" s="22">
        <v>0.31282828612890301</v>
      </c>
      <c r="AL17" s="22">
        <v>0.17284437063038099</v>
      </c>
      <c r="AM17" s="22"/>
      <c r="AN17" s="22">
        <v>0.19188473927017499</v>
      </c>
      <c r="AO17" s="22">
        <v>0.30583105208462602</v>
      </c>
      <c r="AP17" s="22">
        <v>0.46006394091861602</v>
      </c>
      <c r="AQ17" s="22">
        <v>0.19905736633451299</v>
      </c>
      <c r="AR17" s="22"/>
      <c r="AS17" s="22">
        <v>0.28741027187728602</v>
      </c>
      <c r="AT17" s="22">
        <v>6.4582750157940905E-2</v>
      </c>
    </row>
    <row r="18" spans="2:46" x14ac:dyDescent="0.5">
      <c r="B18" s="16" t="s">
        <v>143</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T22"/>
  <sheetViews>
    <sheetView showGridLines="0" workbookViewId="0">
      <pane xSplit="2" topLeftCell="C1" activePane="topRight" state="frozen"/>
      <selection pane="topRight" activeCell="B22" sqref="B22"/>
    </sheetView>
  </sheetViews>
  <sheetFormatPr defaultColWidth="11.41015625" defaultRowHeight="14.35" x14ac:dyDescent="0.5"/>
  <cols>
    <col min="2" max="2" width="25.703125" customWidth="1"/>
    <col min="3" max="5" width="10.703125" customWidth="1"/>
    <col min="6" max="6" width="2.1171875" customWidth="1"/>
    <col min="7" max="18" width="10.703125" customWidth="1"/>
    <col min="19" max="19" width="2.1171875" customWidth="1"/>
    <col min="20" max="23" width="10.703125" customWidth="1"/>
    <col min="24" max="24" width="2.1171875" customWidth="1"/>
    <col min="25" max="30" width="10.703125" customWidth="1"/>
    <col min="31" max="31" width="2.1171875" customWidth="1"/>
    <col min="32" max="34" width="10.703125" customWidth="1"/>
    <col min="35" max="35" width="2.1171875" customWidth="1"/>
    <col min="36" max="38" width="10.703125" customWidth="1"/>
    <col min="39" max="39" width="2.1171875" customWidth="1"/>
    <col min="40" max="43" width="10.703125" customWidth="1"/>
    <col min="44" max="44" width="2.1171875" customWidth="1"/>
    <col min="45" max="46" width="10.703125" customWidth="1"/>
    <col min="47" max="47" width="2.1171875" customWidth="1"/>
  </cols>
  <sheetData>
    <row r="2" spans="2:46" ht="39.950000000000003" customHeight="1" x14ac:dyDescent="0.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6" ht="30" customHeight="1" x14ac:dyDescent="0.5">
      <c r="B5" s="15"/>
      <c r="C5" s="15"/>
      <c r="D5" s="29" t="s">
        <v>52</v>
      </c>
      <c r="E5" s="29"/>
      <c r="F5" s="15"/>
      <c r="G5" s="29" t="s">
        <v>53</v>
      </c>
      <c r="H5" s="29"/>
      <c r="I5" s="29"/>
      <c r="J5" s="29"/>
      <c r="K5" s="29"/>
      <c r="L5" s="29"/>
      <c r="M5" s="29"/>
      <c r="N5" s="29"/>
      <c r="O5" s="29"/>
      <c r="P5" s="29"/>
      <c r="Q5" s="29"/>
      <c r="R5" s="29"/>
      <c r="S5" s="15"/>
      <c r="T5" s="29" t="s">
        <v>54</v>
      </c>
      <c r="U5" s="29"/>
      <c r="V5" s="29"/>
      <c r="W5" s="29"/>
      <c r="X5" s="15"/>
      <c r="Y5" s="29" t="s">
        <v>55</v>
      </c>
      <c r="Z5" s="29"/>
      <c r="AA5" s="29"/>
      <c r="AB5" s="29"/>
      <c r="AC5" s="29"/>
      <c r="AD5" s="29"/>
      <c r="AE5" s="15"/>
      <c r="AF5" s="29" t="s">
        <v>56</v>
      </c>
      <c r="AG5" s="29"/>
      <c r="AH5" s="29"/>
      <c r="AI5" s="15"/>
      <c r="AJ5" s="29" t="s">
        <v>57</v>
      </c>
      <c r="AK5" s="29"/>
      <c r="AL5" s="29"/>
      <c r="AM5" s="15"/>
      <c r="AN5" s="29" t="s">
        <v>58</v>
      </c>
      <c r="AO5" s="29"/>
      <c r="AP5" s="29"/>
      <c r="AQ5" s="29"/>
      <c r="AR5" s="15"/>
      <c r="AS5" s="29" t="s">
        <v>59</v>
      </c>
      <c r="AT5" s="29"/>
    </row>
    <row r="6" spans="2:46" ht="57.35" x14ac:dyDescent="0.5">
      <c r="B6" t="s">
        <v>14</v>
      </c>
      <c r="C6" s="9" t="s">
        <v>15</v>
      </c>
      <c r="D6" s="12" t="s">
        <v>16</v>
      </c>
      <c r="E6" s="12" t="s">
        <v>17</v>
      </c>
      <c r="G6" s="12" t="s">
        <v>20</v>
      </c>
      <c r="H6" s="12" t="s">
        <v>21</v>
      </c>
      <c r="I6" s="12" t="s">
        <v>22</v>
      </c>
      <c r="J6" s="12" t="s">
        <v>23</v>
      </c>
      <c r="K6" s="12" t="s">
        <v>24</v>
      </c>
      <c r="L6" s="12" t="s">
        <v>25</v>
      </c>
      <c r="M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G6" s="12" t="s">
        <v>43</v>
      </c>
      <c r="AH6" s="12" t="s">
        <v>44</v>
      </c>
      <c r="AJ6" s="12" t="s">
        <v>45</v>
      </c>
      <c r="AK6" s="12" t="s">
        <v>46</v>
      </c>
      <c r="AL6" s="12" t="s">
        <v>47</v>
      </c>
      <c r="AN6" s="12" t="s">
        <v>48</v>
      </c>
      <c r="AO6" s="12" t="s">
        <v>49</v>
      </c>
      <c r="AP6" s="12" t="s">
        <v>50</v>
      </c>
      <c r="AQ6" s="12" t="s">
        <v>51</v>
      </c>
      <c r="AS6" s="12" t="s">
        <v>397</v>
      </c>
      <c r="AT6" s="12" t="s">
        <v>398</v>
      </c>
    </row>
    <row r="7" spans="2:46" ht="30" customHeight="1" x14ac:dyDescent="0.5">
      <c r="B7" s="10" t="s">
        <v>18</v>
      </c>
      <c r="C7" s="10">
        <v>627</v>
      </c>
      <c r="D7" s="10">
        <v>305</v>
      </c>
      <c r="E7" s="10">
        <v>319</v>
      </c>
      <c r="F7" s="10"/>
      <c r="G7" s="10">
        <v>81</v>
      </c>
      <c r="H7" s="10">
        <v>81</v>
      </c>
      <c r="I7" s="10">
        <v>51</v>
      </c>
      <c r="J7" s="10">
        <v>54</v>
      </c>
      <c r="K7" s="10">
        <v>47</v>
      </c>
      <c r="L7" s="10">
        <v>57</v>
      </c>
      <c r="M7" s="10">
        <v>51</v>
      </c>
      <c r="N7" s="10">
        <v>34</v>
      </c>
      <c r="O7" s="10">
        <v>66</v>
      </c>
      <c r="P7" s="10">
        <v>56</v>
      </c>
      <c r="Q7" s="10">
        <v>28</v>
      </c>
      <c r="R7" s="10">
        <v>21</v>
      </c>
      <c r="S7" s="10"/>
      <c r="T7" s="10">
        <v>161</v>
      </c>
      <c r="U7" s="10">
        <v>155</v>
      </c>
      <c r="V7" s="10">
        <v>143</v>
      </c>
      <c r="W7" s="10">
        <v>164</v>
      </c>
      <c r="X7" s="10"/>
      <c r="Y7" s="10">
        <v>112</v>
      </c>
      <c r="Z7" s="10">
        <v>79</v>
      </c>
      <c r="AA7" s="10">
        <v>108</v>
      </c>
      <c r="AB7" s="10">
        <v>94</v>
      </c>
      <c r="AC7" s="10">
        <v>93</v>
      </c>
      <c r="AD7" s="10">
        <v>141</v>
      </c>
      <c r="AE7" s="10"/>
      <c r="AF7" s="10">
        <v>138</v>
      </c>
      <c r="AG7" s="10">
        <v>29</v>
      </c>
      <c r="AH7" s="10">
        <v>460</v>
      </c>
      <c r="AI7" s="10"/>
      <c r="AJ7" s="10">
        <v>300</v>
      </c>
      <c r="AK7" s="10">
        <v>95</v>
      </c>
      <c r="AL7" s="10">
        <v>232</v>
      </c>
      <c r="AM7" s="10"/>
      <c r="AN7" s="10">
        <v>318</v>
      </c>
      <c r="AO7" s="10">
        <v>51</v>
      </c>
      <c r="AP7" s="10">
        <v>94</v>
      </c>
      <c r="AQ7" s="10">
        <v>130</v>
      </c>
      <c r="AR7" s="10"/>
      <c r="AS7" s="10">
        <v>34</v>
      </c>
      <c r="AT7" s="10">
        <v>27</v>
      </c>
    </row>
    <row r="8" spans="2:46" ht="30" customHeight="1" x14ac:dyDescent="0.5">
      <c r="B8" s="11" t="s">
        <v>19</v>
      </c>
      <c r="C8" s="11">
        <v>627</v>
      </c>
      <c r="D8" s="11">
        <v>305</v>
      </c>
      <c r="E8" s="11">
        <v>318</v>
      </c>
      <c r="F8" s="11"/>
      <c r="G8" s="11">
        <v>79</v>
      </c>
      <c r="H8" s="11">
        <v>80</v>
      </c>
      <c r="I8" s="11">
        <v>50</v>
      </c>
      <c r="J8" s="11">
        <v>54</v>
      </c>
      <c r="K8" s="11">
        <v>47</v>
      </c>
      <c r="L8" s="11">
        <v>57</v>
      </c>
      <c r="M8" s="11">
        <v>50</v>
      </c>
      <c r="N8" s="11">
        <v>34</v>
      </c>
      <c r="O8" s="11">
        <v>65</v>
      </c>
      <c r="P8" s="11">
        <v>56</v>
      </c>
      <c r="Q8" s="11">
        <v>34</v>
      </c>
      <c r="R8" s="11">
        <v>20</v>
      </c>
      <c r="S8" s="11"/>
      <c r="T8" s="11">
        <v>157</v>
      </c>
      <c r="U8" s="11">
        <v>151</v>
      </c>
      <c r="V8" s="11">
        <v>146</v>
      </c>
      <c r="W8" s="11">
        <v>169</v>
      </c>
      <c r="X8" s="11"/>
      <c r="Y8" s="11">
        <v>110</v>
      </c>
      <c r="Z8" s="11">
        <v>88</v>
      </c>
      <c r="AA8" s="11">
        <v>108</v>
      </c>
      <c r="AB8" s="11">
        <v>92</v>
      </c>
      <c r="AC8" s="11">
        <v>90</v>
      </c>
      <c r="AD8" s="11">
        <v>139</v>
      </c>
      <c r="AE8" s="11"/>
      <c r="AF8" s="11">
        <v>136</v>
      </c>
      <c r="AG8" s="11">
        <v>28</v>
      </c>
      <c r="AH8" s="11">
        <v>462</v>
      </c>
      <c r="AI8" s="11"/>
      <c r="AJ8" s="11">
        <v>300</v>
      </c>
      <c r="AK8" s="11">
        <v>95</v>
      </c>
      <c r="AL8" s="11">
        <v>231</v>
      </c>
      <c r="AM8" s="11"/>
      <c r="AN8" s="11">
        <v>318</v>
      </c>
      <c r="AO8" s="11">
        <v>52</v>
      </c>
      <c r="AP8" s="11">
        <v>93</v>
      </c>
      <c r="AQ8" s="11">
        <v>132</v>
      </c>
      <c r="AR8" s="11"/>
      <c r="AS8" s="11">
        <v>34</v>
      </c>
      <c r="AT8" s="11">
        <v>27</v>
      </c>
    </row>
    <row r="9" spans="2:46" x14ac:dyDescent="0.5">
      <c r="B9" s="18" t="s">
        <v>348</v>
      </c>
      <c r="C9" s="17">
        <v>0.107608916693138</v>
      </c>
      <c r="D9" s="17">
        <v>0.13275851419492801</v>
      </c>
      <c r="E9" s="17">
        <v>8.4476087700292593E-2</v>
      </c>
      <c r="F9" s="17"/>
      <c r="G9" s="17">
        <v>9.8450230954506404E-2</v>
      </c>
      <c r="H9" s="17">
        <v>8.4561765188419402E-2</v>
      </c>
      <c r="I9" s="17">
        <v>5.8663583582134297E-2</v>
      </c>
      <c r="J9" s="17">
        <v>0.132875713980046</v>
      </c>
      <c r="K9" s="17">
        <v>0.172765652228309</v>
      </c>
      <c r="L9" s="17">
        <v>0.17761827084266599</v>
      </c>
      <c r="M9" s="17">
        <v>8.2574372315736999E-2</v>
      </c>
      <c r="N9" s="17">
        <v>8.7538423010430494E-2</v>
      </c>
      <c r="O9" s="17">
        <v>9.11617710371702E-2</v>
      </c>
      <c r="P9" s="17">
        <v>5.7001631628457498E-2</v>
      </c>
      <c r="Q9" s="17">
        <v>0.18504800128871399</v>
      </c>
      <c r="R9" s="17">
        <v>9.4253867532453198E-2</v>
      </c>
      <c r="S9" s="17"/>
      <c r="T9" s="17">
        <v>8.7357860477108598E-2</v>
      </c>
      <c r="U9" s="17">
        <v>8.4969978418730593E-2</v>
      </c>
      <c r="V9" s="17">
        <v>0.148331331071687</v>
      </c>
      <c r="W9" s="17">
        <v>0.113692016977049</v>
      </c>
      <c r="X9" s="17"/>
      <c r="Y9" s="17">
        <v>0.13424910436329399</v>
      </c>
      <c r="Z9" s="17">
        <v>0.13768837427165601</v>
      </c>
      <c r="AA9" s="17">
        <v>0.15965600045921599</v>
      </c>
      <c r="AB9" s="17">
        <v>8.4223421746677504E-2</v>
      </c>
      <c r="AC9" s="17">
        <v>0.108080606073217</v>
      </c>
      <c r="AD9" s="17">
        <v>4.2487611179126097E-2</v>
      </c>
      <c r="AE9" s="17"/>
      <c r="AF9" s="17">
        <v>5.45071709304734E-2</v>
      </c>
      <c r="AG9" s="17">
        <v>3.50232216755944E-2</v>
      </c>
      <c r="AH9" s="17">
        <v>0.127726407609593</v>
      </c>
      <c r="AI9" s="17"/>
      <c r="AJ9" s="17">
        <v>0.14684712247404499</v>
      </c>
      <c r="AK9" s="17">
        <v>9.4285975460831103E-2</v>
      </c>
      <c r="AL9" s="17">
        <v>6.2069247856765E-2</v>
      </c>
      <c r="AM9" s="17"/>
      <c r="AN9" s="17">
        <v>8.8210879065376294E-2</v>
      </c>
      <c r="AO9" s="17">
        <v>0.13416594064887999</v>
      </c>
      <c r="AP9" s="17">
        <v>0.160607616596115</v>
      </c>
      <c r="AQ9" s="17">
        <v>0.126149508490222</v>
      </c>
      <c r="AR9" s="17"/>
      <c r="AS9" s="17">
        <v>5.6243920698568102E-2</v>
      </c>
      <c r="AT9" s="17">
        <v>0.16485199721840599</v>
      </c>
    </row>
    <row r="10" spans="2:46" x14ac:dyDescent="0.5">
      <c r="B10" s="18" t="s">
        <v>349</v>
      </c>
      <c r="C10" s="17">
        <v>0.26210164679032799</v>
      </c>
      <c r="D10" s="17">
        <v>0.26824726185570003</v>
      </c>
      <c r="E10" s="17">
        <v>0.25546245544207902</v>
      </c>
      <c r="F10" s="17"/>
      <c r="G10" s="17">
        <v>0.25946303791693898</v>
      </c>
      <c r="H10" s="17">
        <v>0.25558738556623201</v>
      </c>
      <c r="I10" s="17">
        <v>0.27172539225308601</v>
      </c>
      <c r="J10" s="17">
        <v>0.20451395006802001</v>
      </c>
      <c r="K10" s="17">
        <v>0.37607842023332599</v>
      </c>
      <c r="L10" s="17">
        <v>0.27662877706908501</v>
      </c>
      <c r="M10" s="17">
        <v>0.38499740317612402</v>
      </c>
      <c r="N10" s="17">
        <v>0.238177723190382</v>
      </c>
      <c r="O10" s="17">
        <v>0.22943999693376199</v>
      </c>
      <c r="P10" s="17">
        <v>0.175066219375137</v>
      </c>
      <c r="Q10" s="17">
        <v>0.183962423500619</v>
      </c>
      <c r="R10" s="17">
        <v>0.33789705439852702</v>
      </c>
      <c r="S10" s="17"/>
      <c r="T10" s="17">
        <v>0.25522655717878501</v>
      </c>
      <c r="U10" s="17">
        <v>0.264871653021024</v>
      </c>
      <c r="V10" s="17">
        <v>0.25413422259594198</v>
      </c>
      <c r="W10" s="17">
        <v>0.26761275589912698</v>
      </c>
      <c r="X10" s="17"/>
      <c r="Y10" s="17">
        <v>0.35594326549626298</v>
      </c>
      <c r="Z10" s="17">
        <v>0.173943082324263</v>
      </c>
      <c r="AA10" s="17">
        <v>0.195055630745642</v>
      </c>
      <c r="AB10" s="17">
        <v>0.29553915780731699</v>
      </c>
      <c r="AC10" s="17">
        <v>0.268518642186718</v>
      </c>
      <c r="AD10" s="17">
        <v>0.26927170385020799</v>
      </c>
      <c r="AE10" s="17"/>
      <c r="AF10" s="17">
        <v>0.30357313505394201</v>
      </c>
      <c r="AG10" s="17">
        <v>0.205771830648737</v>
      </c>
      <c r="AH10" s="17">
        <v>0.25329816120929199</v>
      </c>
      <c r="AI10" s="17"/>
      <c r="AJ10" s="17">
        <v>0.24818186129783401</v>
      </c>
      <c r="AK10" s="17">
        <v>0.22966431752556499</v>
      </c>
      <c r="AL10" s="17">
        <v>0.293573385915671</v>
      </c>
      <c r="AM10" s="17"/>
      <c r="AN10" s="17">
        <v>0.26925955353407199</v>
      </c>
      <c r="AO10" s="17">
        <v>0.235099864068498</v>
      </c>
      <c r="AP10" s="17">
        <v>0.25196487999182099</v>
      </c>
      <c r="AQ10" s="17">
        <v>0.29149714878898197</v>
      </c>
      <c r="AR10" s="17"/>
      <c r="AS10" s="17">
        <v>0.261423085420879</v>
      </c>
      <c r="AT10" s="17">
        <v>0.18916089639493799</v>
      </c>
    </row>
    <row r="11" spans="2:46" x14ac:dyDescent="0.5">
      <c r="B11" s="18" t="s">
        <v>377</v>
      </c>
      <c r="C11" s="17">
        <v>0.22981906760762599</v>
      </c>
      <c r="D11" s="17">
        <v>0.195782859950074</v>
      </c>
      <c r="E11" s="17">
        <v>0.26165080905586802</v>
      </c>
      <c r="F11" s="17"/>
      <c r="G11" s="17">
        <v>0.26211227851785501</v>
      </c>
      <c r="H11" s="17">
        <v>0.202672580934705</v>
      </c>
      <c r="I11" s="17">
        <v>0.217452604326107</v>
      </c>
      <c r="J11" s="17">
        <v>0.18344907222927401</v>
      </c>
      <c r="K11" s="17">
        <v>0.19278779908860799</v>
      </c>
      <c r="L11" s="17">
        <v>0.19829958304397399</v>
      </c>
      <c r="M11" s="17">
        <v>0.13790721102349901</v>
      </c>
      <c r="N11" s="17">
        <v>0.24145696937539801</v>
      </c>
      <c r="O11" s="17">
        <v>0.29358064042589199</v>
      </c>
      <c r="P11" s="17">
        <v>0.306258322789844</v>
      </c>
      <c r="Q11" s="17">
        <v>0.28588939803501501</v>
      </c>
      <c r="R11" s="17">
        <v>0.234926866596049</v>
      </c>
      <c r="S11" s="17"/>
      <c r="T11" s="17">
        <v>0.22853928573232499</v>
      </c>
      <c r="U11" s="17">
        <v>0.216209553754699</v>
      </c>
      <c r="V11" s="17">
        <v>0.21817761723652701</v>
      </c>
      <c r="W11" s="17">
        <v>0.25834413071776502</v>
      </c>
      <c r="X11" s="17"/>
      <c r="Y11" s="17">
        <v>0.26319274682823501</v>
      </c>
      <c r="Z11" s="17">
        <v>0.32820171451862601</v>
      </c>
      <c r="AA11" s="17">
        <v>0.20418609045738501</v>
      </c>
      <c r="AB11" s="17">
        <v>0.171137080407333</v>
      </c>
      <c r="AC11" s="17">
        <v>0.150639074305079</v>
      </c>
      <c r="AD11" s="17">
        <v>0.25169217506665498</v>
      </c>
      <c r="AE11" s="17"/>
      <c r="AF11" s="17">
        <v>0.235543293776077</v>
      </c>
      <c r="AG11" s="17">
        <v>0.28092437097196599</v>
      </c>
      <c r="AH11" s="17">
        <v>0.22500503987474299</v>
      </c>
      <c r="AI11" s="17"/>
      <c r="AJ11" s="17">
        <v>0.19343675042672101</v>
      </c>
      <c r="AK11" s="17">
        <v>0.33179523727261601</v>
      </c>
      <c r="AL11" s="17">
        <v>0.235107315478193</v>
      </c>
      <c r="AM11" s="17"/>
      <c r="AN11" s="17">
        <v>0.21333543914172701</v>
      </c>
      <c r="AO11" s="17">
        <v>0.26273988909194101</v>
      </c>
      <c r="AP11" s="17">
        <v>0.25551219741393999</v>
      </c>
      <c r="AQ11" s="17">
        <v>0.19817421026309301</v>
      </c>
      <c r="AR11" s="17"/>
      <c r="AS11" s="17">
        <v>0.18179102734626701</v>
      </c>
      <c r="AT11" s="17">
        <v>0.107252250969791</v>
      </c>
    </row>
    <row r="12" spans="2:46" x14ac:dyDescent="0.5">
      <c r="B12" s="18" t="s">
        <v>351</v>
      </c>
      <c r="C12" s="17">
        <v>0.20639829023137199</v>
      </c>
      <c r="D12" s="17">
        <v>0.19771822116541601</v>
      </c>
      <c r="E12" s="17">
        <v>0.21666012831179199</v>
      </c>
      <c r="F12" s="17"/>
      <c r="G12" s="17">
        <v>0.24067259926808501</v>
      </c>
      <c r="H12" s="17">
        <v>0.20687065978426</v>
      </c>
      <c r="I12" s="17">
        <v>0.178416378991512</v>
      </c>
      <c r="J12" s="17">
        <v>0.239401623109295</v>
      </c>
      <c r="K12" s="17">
        <v>0.15262966231335001</v>
      </c>
      <c r="L12" s="17">
        <v>0.243022535251743</v>
      </c>
      <c r="M12" s="17">
        <v>0.175049151504587</v>
      </c>
      <c r="N12" s="17">
        <v>0.17029547003166801</v>
      </c>
      <c r="O12" s="17">
        <v>0.178208610287206</v>
      </c>
      <c r="P12" s="17">
        <v>0.23016560630795099</v>
      </c>
      <c r="Q12" s="17">
        <v>0.20585243128195199</v>
      </c>
      <c r="R12" s="17">
        <v>0.23688350571887401</v>
      </c>
      <c r="S12" s="17"/>
      <c r="T12" s="17">
        <v>0.24311376035177501</v>
      </c>
      <c r="U12" s="17">
        <v>0.23220791859255799</v>
      </c>
      <c r="V12" s="17">
        <v>0.19093965340299801</v>
      </c>
      <c r="W12" s="17">
        <v>0.16167380281147201</v>
      </c>
      <c r="X12" s="17"/>
      <c r="Y12" s="17">
        <v>0.138643749577125</v>
      </c>
      <c r="Z12" s="17">
        <v>0.162643344765281</v>
      </c>
      <c r="AA12" s="17">
        <v>0.195540611221036</v>
      </c>
      <c r="AB12" s="17">
        <v>0.23574971126723199</v>
      </c>
      <c r="AC12" s="17">
        <v>0.27654313608860498</v>
      </c>
      <c r="AD12" s="17">
        <v>0.23079553814899301</v>
      </c>
      <c r="AE12" s="17"/>
      <c r="AF12" s="17">
        <v>0.205176490363771</v>
      </c>
      <c r="AG12" s="17">
        <v>0.33926310312395802</v>
      </c>
      <c r="AH12" s="17">
        <v>0.198638094461284</v>
      </c>
      <c r="AI12" s="17"/>
      <c r="AJ12" s="17">
        <v>0.218241421078362</v>
      </c>
      <c r="AK12" s="17">
        <v>0.17881916530556999</v>
      </c>
      <c r="AL12" s="17">
        <v>0.20236228856713701</v>
      </c>
      <c r="AM12" s="17"/>
      <c r="AN12" s="17">
        <v>0.23153088000998101</v>
      </c>
      <c r="AO12" s="17">
        <v>0.13354082899272199</v>
      </c>
      <c r="AP12" s="17">
        <v>0.21651948976629001</v>
      </c>
      <c r="AQ12" s="17">
        <v>0.191025143602506</v>
      </c>
      <c r="AR12" s="17"/>
      <c r="AS12" s="17">
        <v>0.262641681673563</v>
      </c>
      <c r="AT12" s="17">
        <v>0.103046525408727</v>
      </c>
    </row>
    <row r="13" spans="2:46" x14ac:dyDescent="0.5">
      <c r="B13" s="18" t="s">
        <v>352</v>
      </c>
      <c r="C13" s="17">
        <v>0.10843911427339201</v>
      </c>
      <c r="D13" s="17">
        <v>0.13103755480722201</v>
      </c>
      <c r="E13" s="17">
        <v>8.7762723668325798E-2</v>
      </c>
      <c r="F13" s="17"/>
      <c r="G13" s="17">
        <v>7.2551455171776594E-2</v>
      </c>
      <c r="H13" s="17">
        <v>0.162878879904445</v>
      </c>
      <c r="I13" s="17">
        <v>0.13586766143524301</v>
      </c>
      <c r="J13" s="17">
        <v>9.1289329073556302E-2</v>
      </c>
      <c r="K13" s="17">
        <v>2.1462296622378901E-2</v>
      </c>
      <c r="L13" s="17">
        <v>5.21437318684317E-2</v>
      </c>
      <c r="M13" s="17">
        <v>0.13703975802861401</v>
      </c>
      <c r="N13" s="17">
        <v>5.7160312052544598E-2</v>
      </c>
      <c r="O13" s="17">
        <v>0.19263539535964599</v>
      </c>
      <c r="P13" s="17">
        <v>0.16117716648529701</v>
      </c>
      <c r="Q13" s="17">
        <v>3.5420372783118798E-2</v>
      </c>
      <c r="R13" s="17">
        <v>9.6038705754095802E-2</v>
      </c>
      <c r="S13" s="17"/>
      <c r="T13" s="17">
        <v>0.12322247127337101</v>
      </c>
      <c r="U13" s="17">
        <v>0.12918722338643401</v>
      </c>
      <c r="V13" s="17">
        <v>0.10399241412384901</v>
      </c>
      <c r="W13" s="17">
        <v>7.6942309136254605E-2</v>
      </c>
      <c r="X13" s="17"/>
      <c r="Y13" s="17">
        <v>7.0275439906117801E-2</v>
      </c>
      <c r="Z13" s="17">
        <v>8.6088738481311294E-2</v>
      </c>
      <c r="AA13" s="17">
        <v>0.16310528395114501</v>
      </c>
      <c r="AB13" s="17">
        <v>0.12831191671997999</v>
      </c>
      <c r="AC13" s="17">
        <v>0.106490185151338</v>
      </c>
      <c r="AD13" s="17">
        <v>9.8371899201362495E-2</v>
      </c>
      <c r="AE13" s="17"/>
      <c r="AF13" s="17">
        <v>0.11369098922021401</v>
      </c>
      <c r="AG13" s="17">
        <v>6.8634973035892693E-2</v>
      </c>
      <c r="AH13" s="17">
        <v>0.109321158264723</v>
      </c>
      <c r="AI13" s="17"/>
      <c r="AJ13" s="17">
        <v>0.12570063542190099</v>
      </c>
      <c r="AK13" s="17">
        <v>7.1507969942474395E-2</v>
      </c>
      <c r="AL13" s="17">
        <v>0.101210632888553</v>
      </c>
      <c r="AM13" s="17"/>
      <c r="AN13" s="17">
        <v>0.108590726003365</v>
      </c>
      <c r="AO13" s="17">
        <v>0.132049390641236</v>
      </c>
      <c r="AP13" s="17">
        <v>0.105597225162489</v>
      </c>
      <c r="AQ13" s="17">
        <v>0.105740406405362</v>
      </c>
      <c r="AR13" s="17"/>
      <c r="AS13" s="17">
        <v>0.18052341684447601</v>
      </c>
      <c r="AT13" s="17">
        <v>0.246141981729565</v>
      </c>
    </row>
    <row r="14" spans="2:46" x14ac:dyDescent="0.5">
      <c r="B14" s="18" t="s">
        <v>73</v>
      </c>
      <c r="C14" s="17">
        <v>8.5632964404144502E-2</v>
      </c>
      <c r="D14" s="17">
        <v>7.4455588026658998E-2</v>
      </c>
      <c r="E14" s="17">
        <v>9.3987795821642003E-2</v>
      </c>
      <c r="F14" s="17"/>
      <c r="G14" s="17">
        <v>6.6750398170838998E-2</v>
      </c>
      <c r="H14" s="17">
        <v>8.7428728621939095E-2</v>
      </c>
      <c r="I14" s="17">
        <v>0.13787437941191899</v>
      </c>
      <c r="J14" s="17">
        <v>0.148470311539808</v>
      </c>
      <c r="K14" s="17">
        <v>8.4276169514028595E-2</v>
      </c>
      <c r="L14" s="17">
        <v>5.2287101924100098E-2</v>
      </c>
      <c r="M14" s="17">
        <v>8.2432103951439198E-2</v>
      </c>
      <c r="N14" s="17">
        <v>0.20537110233957601</v>
      </c>
      <c r="O14" s="17">
        <v>1.4973585956324E-2</v>
      </c>
      <c r="P14" s="17">
        <v>7.0331053413314096E-2</v>
      </c>
      <c r="Q14" s="17">
        <v>0.103827373110581</v>
      </c>
      <c r="R14" s="17">
        <v>0</v>
      </c>
      <c r="S14" s="17"/>
      <c r="T14" s="17">
        <v>6.2540064986635696E-2</v>
      </c>
      <c r="U14" s="17">
        <v>7.25536728265537E-2</v>
      </c>
      <c r="V14" s="17">
        <v>8.4424761568996906E-2</v>
      </c>
      <c r="W14" s="17">
        <v>0.121734984458332</v>
      </c>
      <c r="X14" s="17"/>
      <c r="Y14" s="17">
        <v>3.7695693828965399E-2</v>
      </c>
      <c r="Z14" s="17">
        <v>0.11143474563886301</v>
      </c>
      <c r="AA14" s="17">
        <v>8.2456383165575298E-2</v>
      </c>
      <c r="AB14" s="17">
        <v>8.5038712051460894E-2</v>
      </c>
      <c r="AC14" s="17">
        <v>8.9728356195042505E-2</v>
      </c>
      <c r="AD14" s="17">
        <v>0.107381072553655</v>
      </c>
      <c r="AE14" s="17"/>
      <c r="AF14" s="17">
        <v>8.7508920655522696E-2</v>
      </c>
      <c r="AG14" s="17">
        <v>7.0382500543850798E-2</v>
      </c>
      <c r="AH14" s="17">
        <v>8.6011138580364799E-2</v>
      </c>
      <c r="AI14" s="17"/>
      <c r="AJ14" s="17">
        <v>6.7592209301138004E-2</v>
      </c>
      <c r="AK14" s="17">
        <v>9.3927334492942896E-2</v>
      </c>
      <c r="AL14" s="17">
        <v>0.105677129293681</v>
      </c>
      <c r="AM14" s="17"/>
      <c r="AN14" s="17">
        <v>8.90725222454785E-2</v>
      </c>
      <c r="AO14" s="17">
        <v>0.10240408655672401</v>
      </c>
      <c r="AP14" s="17">
        <v>9.7985910693446695E-3</v>
      </c>
      <c r="AQ14" s="17">
        <v>8.7413582449836005E-2</v>
      </c>
      <c r="AR14" s="17"/>
      <c r="AS14" s="17">
        <v>5.7376868016247203E-2</v>
      </c>
      <c r="AT14" s="17">
        <v>0.189546348278574</v>
      </c>
    </row>
    <row r="15" spans="2:46" x14ac:dyDescent="0.5">
      <c r="B15" s="18" t="s">
        <v>353</v>
      </c>
      <c r="C15" s="21">
        <v>0.36971056348346598</v>
      </c>
      <c r="D15" s="21">
        <v>0.40100577605062898</v>
      </c>
      <c r="E15" s="21">
        <v>0.33993854314237198</v>
      </c>
      <c r="F15" s="21"/>
      <c r="G15" s="21">
        <v>0.35791326887144498</v>
      </c>
      <c r="H15" s="21">
        <v>0.34014915075465102</v>
      </c>
      <c r="I15" s="21">
        <v>0.33038897583521998</v>
      </c>
      <c r="J15" s="21">
        <v>0.33738966404806697</v>
      </c>
      <c r="K15" s="21">
        <v>0.54884407246163502</v>
      </c>
      <c r="L15" s="21">
        <v>0.45424704791175202</v>
      </c>
      <c r="M15" s="21">
        <v>0.46757177549186102</v>
      </c>
      <c r="N15" s="21">
        <v>0.32571614620081302</v>
      </c>
      <c r="O15" s="21">
        <v>0.32060176797093198</v>
      </c>
      <c r="P15" s="21">
        <v>0.23206785100359401</v>
      </c>
      <c r="Q15" s="21">
        <v>0.36901042478933399</v>
      </c>
      <c r="R15" s="21">
        <v>0.43215092193098098</v>
      </c>
      <c r="S15" s="21"/>
      <c r="T15" s="21">
        <v>0.34258441765589298</v>
      </c>
      <c r="U15" s="21">
        <v>0.349841631439755</v>
      </c>
      <c r="V15" s="21">
        <v>0.40246555366762998</v>
      </c>
      <c r="W15" s="21">
        <v>0.38130477287617598</v>
      </c>
      <c r="X15" s="21"/>
      <c r="Y15" s="21">
        <v>0.490192369859557</v>
      </c>
      <c r="Z15" s="21">
        <v>0.31163145659591901</v>
      </c>
      <c r="AA15" s="21">
        <v>0.35471163120485799</v>
      </c>
      <c r="AB15" s="21">
        <v>0.37976257955399401</v>
      </c>
      <c r="AC15" s="21">
        <v>0.37659924825993601</v>
      </c>
      <c r="AD15" s="21">
        <v>0.31175931502933402</v>
      </c>
      <c r="AE15" s="21"/>
      <c r="AF15" s="21">
        <v>0.35808030598441498</v>
      </c>
      <c r="AG15" s="21">
        <v>0.24079505232433199</v>
      </c>
      <c r="AH15" s="21">
        <v>0.38102456881888502</v>
      </c>
      <c r="AI15" s="21"/>
      <c r="AJ15" s="21">
        <v>0.39502898377187801</v>
      </c>
      <c r="AK15" s="21">
        <v>0.32395029298639599</v>
      </c>
      <c r="AL15" s="21">
        <v>0.35564263377243499</v>
      </c>
      <c r="AM15" s="21"/>
      <c r="AN15" s="21">
        <v>0.357470432599448</v>
      </c>
      <c r="AO15" s="21">
        <v>0.36926580471737702</v>
      </c>
      <c r="AP15" s="21">
        <v>0.41257249658793599</v>
      </c>
      <c r="AQ15" s="21">
        <v>0.41764665727920403</v>
      </c>
      <c r="AR15" s="21"/>
      <c r="AS15" s="21">
        <v>0.31766700611944698</v>
      </c>
      <c r="AT15" s="21">
        <v>0.35401289361334398</v>
      </c>
    </row>
    <row r="16" spans="2:46" x14ac:dyDescent="0.5">
      <c r="B16" s="18" t="s">
        <v>354</v>
      </c>
      <c r="C16" s="21">
        <v>0.314837404504763</v>
      </c>
      <c r="D16" s="21">
        <v>0.328755775972638</v>
      </c>
      <c r="E16" s="21">
        <v>0.30442285198011798</v>
      </c>
      <c r="F16" s="21"/>
      <c r="G16" s="21">
        <v>0.31322405443986101</v>
      </c>
      <c r="H16" s="21">
        <v>0.369749539688705</v>
      </c>
      <c r="I16" s="21">
        <v>0.31428404042675501</v>
      </c>
      <c r="J16" s="21">
        <v>0.33069095218285099</v>
      </c>
      <c r="K16" s="21">
        <v>0.17409195893572901</v>
      </c>
      <c r="L16" s="21">
        <v>0.29516626712017402</v>
      </c>
      <c r="M16" s="21">
        <v>0.31208890953320101</v>
      </c>
      <c r="N16" s="21">
        <v>0.22745578208421299</v>
      </c>
      <c r="O16" s="21">
        <v>0.37084400564685199</v>
      </c>
      <c r="P16" s="21">
        <v>0.39134277279324797</v>
      </c>
      <c r="Q16" s="21">
        <v>0.24127280406507001</v>
      </c>
      <c r="R16" s="21">
        <v>0.33292221147297002</v>
      </c>
      <c r="S16" s="21"/>
      <c r="T16" s="21">
        <v>0.366336231625146</v>
      </c>
      <c r="U16" s="21">
        <v>0.36139514197899197</v>
      </c>
      <c r="V16" s="21">
        <v>0.29493206752684697</v>
      </c>
      <c r="W16" s="21">
        <v>0.238616111947727</v>
      </c>
      <c r="X16" s="21"/>
      <c r="Y16" s="21">
        <v>0.20891918948324301</v>
      </c>
      <c r="Z16" s="21">
        <v>0.24873208324659199</v>
      </c>
      <c r="AA16" s="21">
        <v>0.35864589517218098</v>
      </c>
      <c r="AB16" s="21">
        <v>0.36406162798721198</v>
      </c>
      <c r="AC16" s="21">
        <v>0.38303332123994299</v>
      </c>
      <c r="AD16" s="21">
        <v>0.32916743735035597</v>
      </c>
      <c r="AE16" s="21"/>
      <c r="AF16" s="21">
        <v>0.31886747958398498</v>
      </c>
      <c r="AG16" s="21">
        <v>0.40789807615985102</v>
      </c>
      <c r="AH16" s="21">
        <v>0.30795925272600799</v>
      </c>
      <c r="AI16" s="21"/>
      <c r="AJ16" s="21">
        <v>0.34394205650026299</v>
      </c>
      <c r="AK16" s="21">
        <v>0.25032713524804501</v>
      </c>
      <c r="AL16" s="21">
        <v>0.30357292145568998</v>
      </c>
      <c r="AM16" s="21"/>
      <c r="AN16" s="21">
        <v>0.34012160601334601</v>
      </c>
      <c r="AO16" s="21">
        <v>0.26559021963395801</v>
      </c>
      <c r="AP16" s="21">
        <v>0.32211671492877902</v>
      </c>
      <c r="AQ16" s="21">
        <v>0.29676555000786797</v>
      </c>
      <c r="AR16" s="21"/>
      <c r="AS16" s="21">
        <v>0.44316509851803898</v>
      </c>
      <c r="AT16" s="21">
        <v>0.34918850713829103</v>
      </c>
    </row>
    <row r="17" spans="2:46" x14ac:dyDescent="0.5">
      <c r="B17" s="18" t="s">
        <v>95</v>
      </c>
      <c r="C17" s="22">
        <v>0.314837404504763</v>
      </c>
      <c r="D17" s="22">
        <v>0.328755775972638</v>
      </c>
      <c r="E17" s="22">
        <v>0.30442285198011798</v>
      </c>
      <c r="F17" s="22"/>
      <c r="G17" s="22">
        <v>0.31322405443986101</v>
      </c>
      <c r="H17" s="22">
        <v>0.369749539688705</v>
      </c>
      <c r="I17" s="22">
        <v>0.31428404042675501</v>
      </c>
      <c r="J17" s="22">
        <v>0.33069095218285099</v>
      </c>
      <c r="K17" s="22">
        <v>0.17409195893572901</v>
      </c>
      <c r="L17" s="22">
        <v>0.29516626712017402</v>
      </c>
      <c r="M17" s="22">
        <v>0.31208890953320101</v>
      </c>
      <c r="N17" s="22">
        <v>0.22745578208421299</v>
      </c>
      <c r="O17" s="22">
        <v>0.37084400564685199</v>
      </c>
      <c r="P17" s="22">
        <v>0.39134277279324797</v>
      </c>
      <c r="Q17" s="22">
        <v>0.24127280406507001</v>
      </c>
      <c r="R17" s="22">
        <v>0.33292221147297002</v>
      </c>
      <c r="S17" s="22"/>
      <c r="T17" s="22">
        <v>0.366336231625146</v>
      </c>
      <c r="U17" s="22">
        <v>0.36139514197899197</v>
      </c>
      <c r="V17" s="22">
        <v>0.29493206752684697</v>
      </c>
      <c r="W17" s="22">
        <v>0.238616111947727</v>
      </c>
      <c r="X17" s="22"/>
      <c r="Y17" s="22">
        <v>0.20891918948324301</v>
      </c>
      <c r="Z17" s="22">
        <v>0.24873208324659199</v>
      </c>
      <c r="AA17" s="22">
        <v>0.35864589517218098</v>
      </c>
      <c r="AB17" s="22">
        <v>0.36406162798721198</v>
      </c>
      <c r="AC17" s="22">
        <v>0.38303332123994299</v>
      </c>
      <c r="AD17" s="22">
        <v>0.32916743735035597</v>
      </c>
      <c r="AE17" s="22"/>
      <c r="AF17" s="22">
        <v>0.31886747958398498</v>
      </c>
      <c r="AG17" s="22">
        <v>0.40789807615985102</v>
      </c>
      <c r="AH17" s="22">
        <v>0.30795925272600799</v>
      </c>
      <c r="AI17" s="22"/>
      <c r="AJ17" s="22">
        <v>0.34394205650026299</v>
      </c>
      <c r="AK17" s="22">
        <v>0.25032713524804501</v>
      </c>
      <c r="AL17" s="22">
        <v>0.30357292145568998</v>
      </c>
      <c r="AM17" s="22"/>
      <c r="AN17" s="22">
        <v>0.34012160601334601</v>
      </c>
      <c r="AO17" s="22">
        <v>0.26559021963395801</v>
      </c>
      <c r="AP17" s="22">
        <v>0.32211671492877902</v>
      </c>
      <c r="AQ17" s="22">
        <v>0.29676555000786797</v>
      </c>
      <c r="AR17" s="22"/>
      <c r="AS17" s="22">
        <v>0.44316509851803898</v>
      </c>
      <c r="AT17" s="22">
        <v>0.34918850713829103</v>
      </c>
    </row>
    <row r="18" spans="2:46" x14ac:dyDescent="0.5">
      <c r="B18" s="16" t="s">
        <v>143</v>
      </c>
    </row>
    <row r="19" spans="2:46" x14ac:dyDescent="0.5">
      <c r="B19" t="s">
        <v>65</v>
      </c>
    </row>
    <row r="20" spans="2:46" x14ac:dyDescent="0.5">
      <c r="B20" t="s">
        <v>66</v>
      </c>
    </row>
    <row r="22" spans="2:46" x14ac:dyDescent="0.5">
      <c r="B22" s="8" t="str">
        <f>HYPERLINK("#'Contents'!A1", "Return to Contents")</f>
        <v>Return to Contents</v>
      </c>
    </row>
  </sheetData>
  <mergeCells count="9">
    <mergeCell ref="AJ5:AL5"/>
    <mergeCell ref="AN5:AQ5"/>
    <mergeCell ref="AS5:AT5"/>
    <mergeCell ref="D2:AN2"/>
    <mergeCell ref="D5:E5"/>
    <mergeCell ref="G5:R5"/>
    <mergeCell ref="T5:W5"/>
    <mergeCell ref="Y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101</vt:i4>
      </vt:variant>
    </vt:vector>
  </HeadingPairs>
  <TitlesOfParts>
    <vt:vector size="10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Seb Wride</cp:lastModifiedBy>
  <dcterms:created xsi:type="dcterms:W3CDTF">2024-02-12T13:50:56Z</dcterms:created>
  <dcterms:modified xsi:type="dcterms:W3CDTF">2024-04-12T14:07:46Z</dcterms:modified>
</cp:coreProperties>
</file>