
<file path=[Content_Types].xml><?xml version="1.0" encoding="utf-8"?>
<Types xmlns="http://schemas.openxmlformats.org/package/2006/content-types">
  <Default Extension="bin" ContentType="application/vnd.openxmlformats-officedocument.spreadsheetml.printerSetting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C:\Users\JulesWalkden\Public First Dropbox\Policy and Research Team\Polling\Archived Work\2024\11 - Youth Mental Health Commission (YMHC)\Nat Rep\"/>
    </mc:Choice>
  </mc:AlternateContent>
  <xr:revisionPtr revIDLastSave="0" documentId="8_{6670016B-3EB5-4D27-BB1D-C64035F53F15}" xr6:coauthVersionLast="47" xr6:coauthVersionMax="47" xr10:uidLastSave="{00000000-0000-0000-0000-000000000000}"/>
  <bookViews>
    <workbookView xWindow="-108" yWindow="-108" windowWidth="23256" windowHeight="12456" xr2:uid="{00000000-000D-0000-FFFF-FFFF00000000}"/>
  </bookViews>
  <sheets>
    <sheet name="Cover Sheet" sheetId="1" r:id="rId1"/>
    <sheet name="Contents" sheetId="2" r:id="rId2"/>
    <sheet name="Full Results" sheetId="3" r:id="rId3"/>
    <sheet name="Table 1" sheetId="4" r:id="rId4"/>
    <sheet name="Table 2" sheetId="5" r:id="rId5"/>
    <sheet name="Table 3" sheetId="6" r:id="rId6"/>
    <sheet name="Table 4" sheetId="7" r:id="rId7"/>
    <sheet name="Table 5" sheetId="8" r:id="rId8"/>
    <sheet name="Table 6" sheetId="9" r:id="rId9"/>
    <sheet name="Table 7" sheetId="10" r:id="rId10"/>
    <sheet name="Table 8" sheetId="11" r:id="rId11"/>
    <sheet name="Table 9" sheetId="12" r:id="rId12"/>
    <sheet name="Table 10" sheetId="13" r:id="rId13"/>
    <sheet name="Table 11" sheetId="14" r:id="rId14"/>
    <sheet name="Table 12" sheetId="15" r:id="rId15"/>
    <sheet name="Table 13" sheetId="16" r:id="rId16"/>
    <sheet name="Table 14" sheetId="17" r:id="rId17"/>
    <sheet name="Table 15" sheetId="18" r:id="rId18"/>
    <sheet name="Table 16" sheetId="19" r:id="rId19"/>
    <sheet name="Table 17" sheetId="20" r:id="rId20"/>
    <sheet name="Table 18" sheetId="21" r:id="rId21"/>
    <sheet name="Table 19" sheetId="22" r:id="rId22"/>
    <sheet name="Table 20" sheetId="23" r:id="rId23"/>
    <sheet name="Table 21" sheetId="24" r:id="rId24"/>
    <sheet name="Table 22" sheetId="25" r:id="rId25"/>
    <sheet name="Table 23" sheetId="26" r:id="rId26"/>
    <sheet name="Table 24" sheetId="27" r:id="rId27"/>
    <sheet name="Table 25" sheetId="28" r:id="rId28"/>
    <sheet name="Table 26" sheetId="29" r:id="rId29"/>
    <sheet name="Table 27" sheetId="30" r:id="rId30"/>
    <sheet name="Table 28" sheetId="31" r:id="rId31"/>
    <sheet name="Table 29" sheetId="32" r:id="rId32"/>
    <sheet name="Table 30" sheetId="33" r:id="rId33"/>
    <sheet name="Table 31" sheetId="34" r:id="rId34"/>
    <sheet name="Table 32" sheetId="35" r:id="rId35"/>
    <sheet name="Table 33" sheetId="36" r:id="rId36"/>
    <sheet name="Table 34" sheetId="37" r:id="rId37"/>
    <sheet name="Table 35" sheetId="38" r:id="rId38"/>
    <sheet name="Table 36" sheetId="39" r:id="rId39"/>
    <sheet name="Table 37" sheetId="40" r:id="rId40"/>
    <sheet name="Table 38" sheetId="41" r:id="rId41"/>
    <sheet name="Table 39" sheetId="42" r:id="rId42"/>
    <sheet name="Table 40" sheetId="43" r:id="rId43"/>
    <sheet name="Table 41" sheetId="44" r:id="rId44"/>
    <sheet name="Table 42" sheetId="45" r:id="rId45"/>
    <sheet name="Table 43" sheetId="46" r:id="rId46"/>
    <sheet name="Table 44" sheetId="47" r:id="rId47"/>
    <sheet name="Table 45" sheetId="48" r:id="rId48"/>
    <sheet name="Table 46" sheetId="49" r:id="rId49"/>
    <sheet name="Table 47" sheetId="50" r:id="rId50"/>
    <sheet name="Table 48" sheetId="51" r:id="rId51"/>
    <sheet name="Table 49" sheetId="52" r:id="rId52"/>
    <sheet name="Table 50" sheetId="53" r:id="rId53"/>
    <sheet name="Table 51" sheetId="54" r:id="rId54"/>
    <sheet name="Table 52" sheetId="55" r:id="rId55"/>
    <sheet name="Table 53" sheetId="56" r:id="rId56"/>
    <sheet name="Table 54" sheetId="57" r:id="rId57"/>
    <sheet name="Table 55" sheetId="58" r:id="rId58"/>
    <sheet name="Table 56" sheetId="59" r:id="rId59"/>
    <sheet name="Table 57" sheetId="60" r:id="rId60"/>
    <sheet name="Table 58" sheetId="61" r:id="rId61"/>
    <sheet name="Table 59" sheetId="62" r:id="rId62"/>
    <sheet name="Table 60" sheetId="63" r:id="rId63"/>
    <sheet name="Table 61" sheetId="64" r:id="rId64"/>
    <sheet name="Table 62" sheetId="65" r:id="rId65"/>
    <sheet name="Table 63" sheetId="66" r:id="rId66"/>
    <sheet name="Table 64" sheetId="67" r:id="rId67"/>
    <sheet name="Table 65" sheetId="68" r:id="rId68"/>
    <sheet name="Table 66" sheetId="69" r:id="rId69"/>
    <sheet name="Table 67" sheetId="70" r:id="rId70"/>
    <sheet name="Table 68" sheetId="71" r:id="rId71"/>
    <sheet name="Table 69" sheetId="72" r:id="rId72"/>
    <sheet name="Table 70" sheetId="73" r:id="rId7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5" i="73" l="1"/>
  <c r="B18" i="72"/>
  <c r="B22" i="71"/>
  <c r="B22" i="70"/>
  <c r="B22" i="69"/>
  <c r="B22" i="68"/>
  <c r="B18" i="67"/>
  <c r="B17" i="66"/>
  <c r="B18" i="65"/>
  <c r="B17" i="64"/>
  <c r="B16" i="63"/>
  <c r="B17" i="62"/>
  <c r="B18" i="61"/>
  <c r="B18" i="60"/>
  <c r="B18" i="59"/>
  <c r="B18" i="58"/>
  <c r="B30" i="57"/>
  <c r="B28" i="56"/>
  <c r="B16" i="55"/>
  <c r="B18" i="54"/>
  <c r="B18" i="53"/>
  <c r="B18" i="52"/>
  <c r="B18" i="51"/>
  <c r="B18" i="50"/>
  <c r="B18" i="49"/>
  <c r="B25" i="48"/>
  <c r="B25" i="47"/>
  <c r="B25" i="46"/>
  <c r="B25" i="45"/>
  <c r="B25" i="44"/>
  <c r="B25" i="43"/>
  <c r="B16" i="42"/>
  <c r="B24" i="41"/>
  <c r="B24" i="40"/>
  <c r="B20" i="39"/>
  <c r="B18" i="38"/>
  <c r="B18" i="37"/>
  <c r="B18" i="36"/>
  <c r="B18" i="35"/>
  <c r="B18" i="34"/>
  <c r="B18" i="33"/>
  <c r="B18" i="32"/>
  <c r="B18" i="31"/>
  <c r="B18" i="30"/>
  <c r="B18" i="29"/>
  <c r="B18" i="28"/>
  <c r="B16" i="27"/>
  <c r="B19" i="26"/>
  <c r="B19" i="25"/>
  <c r="B19" i="24"/>
  <c r="B19" i="23"/>
  <c r="B19" i="22"/>
  <c r="B19" i="21"/>
  <c r="B19" i="20"/>
  <c r="B19" i="19"/>
  <c r="B15" i="18"/>
  <c r="B18" i="17"/>
  <c r="B22" i="16"/>
  <c r="B23" i="15"/>
  <c r="B18" i="14"/>
  <c r="B18" i="13"/>
  <c r="B18" i="12"/>
  <c r="B18" i="11"/>
  <c r="B18" i="10"/>
  <c r="B18" i="9"/>
  <c r="B18" i="8"/>
  <c r="B30" i="7"/>
  <c r="B36" i="6"/>
  <c r="B16" i="5"/>
  <c r="B16" i="4"/>
  <c r="E78" i="2"/>
  <c r="D78" i="2"/>
  <c r="E77" i="2"/>
  <c r="D77" i="2"/>
  <c r="E76" i="2"/>
  <c r="D76" i="2"/>
  <c r="E75" i="2"/>
  <c r="D75" i="2"/>
  <c r="E74" i="2"/>
  <c r="D74" i="2"/>
  <c r="D73" i="2"/>
  <c r="E72" i="2"/>
  <c r="D72" i="2"/>
  <c r="E71" i="2"/>
  <c r="D71" i="2"/>
  <c r="E70" i="2"/>
  <c r="D70" i="2"/>
  <c r="E69" i="2"/>
  <c r="D69" i="2"/>
  <c r="E68" i="2"/>
  <c r="D68" i="2"/>
  <c r="E67" i="2"/>
  <c r="D67" i="2"/>
  <c r="E66" i="2"/>
  <c r="D66" i="2"/>
  <c r="E65" i="2"/>
  <c r="D65" i="2"/>
  <c r="E64" i="2"/>
  <c r="D64" i="2"/>
  <c r="D63" i="2"/>
  <c r="E62" i="2"/>
  <c r="D62" i="2"/>
  <c r="E61" i="2"/>
  <c r="D61" i="2"/>
  <c r="E60" i="2"/>
  <c r="D60" i="2"/>
  <c r="E59" i="2"/>
  <c r="D59" i="2"/>
  <c r="E58" i="2"/>
  <c r="D58" i="2"/>
  <c r="E57" i="2"/>
  <c r="D57" i="2"/>
  <c r="E56" i="2"/>
  <c r="D56" i="2"/>
  <c r="E55" i="2"/>
  <c r="D55" i="2"/>
  <c r="D54" i="2"/>
  <c r="E53" i="2"/>
  <c r="D53" i="2"/>
  <c r="E52" i="2"/>
  <c r="D52" i="2"/>
  <c r="E51" i="2"/>
  <c r="D51" i="2"/>
  <c r="E50" i="2"/>
  <c r="D50" i="2"/>
  <c r="E49" i="2"/>
  <c r="D49" i="2"/>
  <c r="D48" i="2"/>
  <c r="E47" i="2"/>
  <c r="D47" i="2"/>
  <c r="E46" i="2"/>
  <c r="D46" i="2"/>
  <c r="E45" i="2"/>
  <c r="D45" i="2"/>
  <c r="E44" i="2"/>
  <c r="D44" i="2"/>
  <c r="E43" i="2"/>
  <c r="D43" i="2"/>
  <c r="E42" i="2"/>
  <c r="D42" i="2"/>
  <c r="E41" i="2"/>
  <c r="D41" i="2"/>
  <c r="E40" i="2"/>
  <c r="D40" i="2"/>
  <c r="E39" i="2"/>
  <c r="D39" i="2"/>
  <c r="E38" i="2"/>
  <c r="D38" i="2"/>
  <c r="E37" i="2"/>
  <c r="D37" i="2"/>
  <c r="E36" i="2"/>
  <c r="D36" i="2"/>
  <c r="E35" i="2"/>
  <c r="D35" i="2"/>
  <c r="E34" i="2"/>
  <c r="D34" i="2"/>
  <c r="D33" i="2"/>
  <c r="E32" i="2"/>
  <c r="D32" i="2"/>
  <c r="E31" i="2"/>
  <c r="D31" i="2"/>
  <c r="E30" i="2"/>
  <c r="D30" i="2"/>
  <c r="E29" i="2"/>
  <c r="D29" i="2"/>
  <c r="E28" i="2"/>
  <c r="D28" i="2"/>
  <c r="E27" i="2"/>
  <c r="D27" i="2"/>
  <c r="E26" i="2"/>
  <c r="D26" i="2"/>
  <c r="E25" i="2"/>
  <c r="D25" i="2"/>
  <c r="D24" i="2"/>
  <c r="E23" i="2"/>
  <c r="D23" i="2"/>
  <c r="E22" i="2"/>
  <c r="D22" i="2"/>
  <c r="E21" i="2"/>
  <c r="D21" i="2"/>
  <c r="E20" i="2"/>
  <c r="D20" i="2"/>
  <c r="E19" i="2"/>
  <c r="D19" i="2"/>
  <c r="E18" i="2"/>
  <c r="D18" i="2"/>
  <c r="E17" i="2"/>
  <c r="D17" i="2"/>
  <c r="E16" i="2"/>
  <c r="D16" i="2"/>
  <c r="E15" i="2"/>
  <c r="D15" i="2"/>
  <c r="E14" i="2"/>
  <c r="D14" i="2"/>
  <c r="D13" i="2"/>
  <c r="E12" i="2"/>
  <c r="D12" i="2"/>
  <c r="E11" i="2"/>
  <c r="D11" i="2"/>
  <c r="E10" i="2"/>
  <c r="D10" i="2"/>
  <c r="E9" i="2"/>
  <c r="D9" i="2"/>
  <c r="D6" i="2"/>
  <c r="F20" i="1"/>
</calcChain>
</file>

<file path=xl/sharedStrings.xml><?xml version="1.0" encoding="utf-8"?>
<sst xmlns="http://schemas.openxmlformats.org/spreadsheetml/2006/main" count="6631" uniqueCount="344">
  <si>
    <t>Fieldwork:</t>
  </si>
  <si>
    <t>14th Nov - 21st Nov 2024</t>
  </si>
  <si>
    <t xml:space="preserve">Interview Method: </t>
  </si>
  <si>
    <t>Online Survey</t>
  </si>
  <si>
    <t>Population represented:</t>
  </si>
  <si>
    <t>Sample size:</t>
  </si>
  <si>
    <t>Methodology:</t>
  </si>
  <si>
    <t>All results are weighted using Iterative Proportional Fitting, or 'Raking'. The results are  weighted by interlocking age &amp; gender, region and social grade to Nationally Representative Proportions</t>
  </si>
  <si>
    <t>Public First is a member of the BPC and abides by its rules. For more information please contact the Public First polling team:</t>
  </si>
  <si>
    <t>Table of Contents</t>
  </si>
  <si>
    <t>Individual Tables</t>
  </si>
  <si>
    <t>Full Result Row</t>
  </si>
  <si>
    <t>Question Base</t>
  </si>
  <si>
    <t/>
  </si>
  <si>
    <t>Total</t>
  </si>
  <si>
    <t>Male</t>
  </si>
  <si>
    <t>Female</t>
  </si>
  <si>
    <t>Unweighted</t>
  </si>
  <si>
    <t>Weighted</t>
  </si>
  <si>
    <t>11 to 12</t>
  </si>
  <si>
    <t>13 to 15</t>
  </si>
  <si>
    <t>16 to 18</t>
  </si>
  <si>
    <t>AB</t>
  </si>
  <si>
    <t>C1</t>
  </si>
  <si>
    <t>C2</t>
  </si>
  <si>
    <t>DE</t>
  </si>
  <si>
    <t>London</t>
  </si>
  <si>
    <t>South</t>
  </si>
  <si>
    <t>Midlands</t>
  </si>
  <si>
    <t>North</t>
  </si>
  <si>
    <t>Wales, Scotland, and NI</t>
  </si>
  <si>
    <t>Less than £30k</t>
  </si>
  <si>
    <t>£30-£60k</t>
  </si>
  <si>
    <t>£60k+</t>
  </si>
  <si>
    <t>White</t>
  </si>
  <si>
    <t>BAME</t>
  </si>
  <si>
    <t>Secondary school</t>
  </si>
  <si>
    <t>Sixth form</t>
  </si>
  <si>
    <t>Private</t>
  </si>
  <si>
    <t>Grammar</t>
  </si>
  <si>
    <t>State</t>
  </si>
  <si>
    <t>Year 7</t>
  </si>
  <si>
    <t>Year 8</t>
  </si>
  <si>
    <t>Year 9</t>
  </si>
  <si>
    <t>Year 10</t>
  </si>
  <si>
    <t>Year 11</t>
  </si>
  <si>
    <t>Year 12</t>
  </si>
  <si>
    <t>Year 13</t>
  </si>
  <si>
    <t>Yes</t>
  </si>
  <si>
    <t>No</t>
  </si>
  <si>
    <t>Low</t>
  </si>
  <si>
    <t>Medium</t>
  </si>
  <si>
    <t>High</t>
  </si>
  <si>
    <t>Very high</t>
  </si>
  <si>
    <t>Gender</t>
  </si>
  <si>
    <t>How Old</t>
  </si>
  <si>
    <t>Social Grade</t>
  </si>
  <si>
    <t>Region</t>
  </si>
  <si>
    <t>Household Income</t>
  </si>
  <si>
    <t>Ethnicity</t>
  </si>
  <si>
    <t>School Stage</t>
  </si>
  <si>
    <t>School Type</t>
  </si>
  <si>
    <t>Year Group</t>
  </si>
  <si>
    <t>FSM Eligibility</t>
  </si>
  <si>
    <t>Hobbies Index</t>
  </si>
  <si>
    <t>Relative Home Environment Score</t>
  </si>
  <si>
    <t>Relative School Environment Score</t>
  </si>
  <si>
    <t>Relative Social Environment Score</t>
  </si>
  <si>
    <t>Relative Home Network Score</t>
  </si>
  <si>
    <t>Relative School Network Score</t>
  </si>
  <si>
    <t>Relative Friendship Group Network Score</t>
  </si>
  <si>
    <t>Yes, I own a smartphone</t>
  </si>
  <si>
    <t>No, I do not own a smartphone</t>
  </si>
  <si>
    <t>Don’t know</t>
  </si>
  <si>
    <t xml:space="preserve"> Do you own a smartphone? A smartphone is a phone capable of running apps</t>
  </si>
  <si>
    <t>BASE: All Respondents</t>
  </si>
  <si>
    <t>Fieldwork:  14th Nov - 21st Nov 2024</t>
  </si>
  <si>
    <t>Data weighted by interlocking age &amp; gender, region and social grade to Nationally Representative Proportions</t>
  </si>
  <si>
    <t xml:space="preserve"> Do you use social media, or have any accounts that you're active on?</t>
  </si>
  <si>
    <t>Bullying in school</t>
  </si>
  <si>
    <t>Not enough good teachers</t>
  </si>
  <si>
    <t>Class sizes are too big</t>
  </si>
  <si>
    <t>Not enough teaching staff</t>
  </si>
  <si>
    <t>Poor mental health education</t>
  </si>
  <si>
    <t>Children aren’t diagnosed early enough with things like ADHD or anxiety</t>
  </si>
  <si>
    <t>Social media</t>
  </si>
  <si>
    <t>Not enough out-of-school clubs</t>
  </si>
  <si>
    <t>Too much maths and science teaching</t>
  </si>
  <si>
    <t>Inequality between different types of schools (e.g. private vs. public)</t>
  </si>
  <si>
    <t>Catching up after COVID-19</t>
  </si>
  <si>
    <t>Not enough facilities like libraries or science labs</t>
  </si>
  <si>
    <t>The treatment of children with disabilities</t>
  </si>
  <si>
    <t>Development of AI and ChatGPT</t>
  </si>
  <si>
    <t>We don’t learn enough about climate change</t>
  </si>
  <si>
    <t>Classrooms are too small</t>
  </si>
  <si>
    <t>Not enough free school meals in schools</t>
  </si>
  <si>
    <t>We don’t learn enough about obesity and fitness</t>
  </si>
  <si>
    <t>Higher education (e.g. uni) support</t>
  </si>
  <si>
    <t>Not enough classrooms</t>
  </si>
  <si>
    <t>Other (please specify)</t>
  </si>
  <si>
    <t>None of the above</t>
  </si>
  <si>
    <t>Thinking about schools in your local area, which of the following do you think are the most important issues affecting schools at this time? Please select up to three</t>
  </si>
  <si>
    <t>Being yelled at by a teacher in front of your class</t>
  </si>
  <si>
    <t>Being picked on by someone at school</t>
  </si>
  <si>
    <t>Having your phone taken off you by a parent or teacher</t>
  </si>
  <si>
    <t>Getting a detention at school</t>
  </si>
  <si>
    <t>Getting a poor school grade</t>
  </si>
  <si>
    <t>Stepping in dog poo</t>
  </si>
  <si>
    <t>Getting set more homework than you were expecting</t>
  </si>
  <si>
    <t>Forgetting about a test</t>
  </si>
  <si>
    <t>Seeing a negative comment/message on your social media</t>
  </si>
  <si>
    <t>Bus or train running late</t>
  </si>
  <si>
    <t>Sleeping through your alarm</t>
  </si>
  <si>
    <t>It’s raining all-day</t>
  </si>
  <si>
    <t>Your headphones after you’ve left home</t>
  </si>
  <si>
    <t>Skipping breakfast</t>
  </si>
  <si>
    <t>Forgetting to brush your teeth</t>
  </si>
  <si>
    <t>Which of these would be most likely to ruin your day? Select up to three.</t>
  </si>
  <si>
    <t xml:space="preserve">BASE: Respondents who own a smartphone </t>
  </si>
  <si>
    <t xml:space="preserve"> My phone makes my life much better|My phone makes my life much worse</t>
  </si>
  <si>
    <t xml:space="preserve"> My phone is really good for my mental health|My phone is really bad for my mental health </t>
  </si>
  <si>
    <t xml:space="preserve"> My phone is really good for my relationships with my friends|My phone is really bad for my relationships with my friends</t>
  </si>
  <si>
    <t xml:space="preserve"> My phone is really good for my relationships with my family|My phone is really bad for my relationships with my family</t>
  </si>
  <si>
    <t xml:space="preserve"> My phone makes my life a lot easier|My phone makes my life a lot harder</t>
  </si>
  <si>
    <t xml:space="preserve"> My phone makes it easier for me to sleep|My phone makes it a lot harder for me to sleep</t>
  </si>
  <si>
    <t>-2</t>
  </si>
  <si>
    <t>-1</t>
  </si>
  <si>
    <t>0</t>
  </si>
  <si>
    <t>1</t>
  </si>
  <si>
    <t>2</t>
  </si>
  <si>
    <t>Grid Summary: Thinking about the impact that your phone has on your life, please place yourself on the following scales.</t>
  </si>
  <si>
    <t>Thinking about the impact that your phone has on your life, please place yourself on the following scales.: My phone makes my life much better|My phone makes my life much worse</t>
  </si>
  <si>
    <t xml:space="preserve">Thinking about the impact that your phone has on your life, please place yourself on the following scales.: My phone is really good for my mental health|My phone is really bad for my mental health </t>
  </si>
  <si>
    <t>Thinking about the impact that your phone has on your life, please place yourself on the following scales.: My phone is really good for my relationships with my friends|My phone is really bad for my relationships with my friends</t>
  </si>
  <si>
    <t>Thinking about the impact that your phone has on your life, please place yourself on the following scales.: My phone is really good for my relationships with my family|My phone is really bad for my relationships with my family</t>
  </si>
  <si>
    <t>Thinking about the impact that your phone has on your life, please place yourself on the following scales.: My phone makes my life a lot easier|My phone makes my life a lot harder</t>
  </si>
  <si>
    <t>Thinking about the impact that your phone has on your life, please place yourself on the following scales.: My phone makes it easier for me to sleep|My phone makes it a lot harder for me to sleep</t>
  </si>
  <si>
    <t>N/A I never spend time on my phone</t>
  </si>
  <si>
    <t>Less than 30 minutes</t>
  </si>
  <si>
    <t>30 minutes to an hour</t>
  </si>
  <si>
    <t>1-2 hours</t>
  </si>
  <si>
    <t>2-3 hours</t>
  </si>
  <si>
    <t>4-6 hours</t>
  </si>
  <si>
    <t>6-8 hours</t>
  </si>
  <si>
    <t>8-10 hours</t>
  </si>
  <si>
    <t>Over 10 hours</t>
  </si>
  <si>
    <t xml:space="preserve"> How many hours per day would you say that you spend looking at your phone screen on the average school day?</t>
  </si>
  <si>
    <t xml:space="preserve"> How many hours per day would you say that you spend on social media on the average school day?</t>
  </si>
  <si>
    <t>BASE: Question displayed when the  Question "Do you use social media, or have any accounts that you're active on?" is one of the following answers ("Yes")</t>
  </si>
  <si>
    <t>I definitely couldn’t go without social media</t>
  </si>
  <si>
    <t>I could probably go without social media but wouldn’t want to</t>
  </si>
  <si>
    <t>I could go without social media and I wouldn’t mind doing it</t>
  </si>
  <si>
    <t>I would prefer not to use social media at all</t>
  </si>
  <si>
    <t xml:space="preserve"> How would you describe your relationship with social media?</t>
  </si>
  <si>
    <t>I would prefer to skip the questions on mental health</t>
  </si>
  <si>
    <t>I am happy to answer the questions on mental health</t>
  </si>
  <si>
    <t xml:space="preserve"> In the following questions, we will ask you about your mental health and wellbeing. If you are uncomfortable discussing this you may indicate below that you would prefer to skip these questions:</t>
  </si>
  <si>
    <t xml:space="preserve"> Physical health</t>
  </si>
  <si>
    <t xml:space="preserve"> Mental health</t>
  </si>
  <si>
    <t xml:space="preserve"> Levels of stress</t>
  </si>
  <si>
    <t xml:space="preserve"> Sleep</t>
  </si>
  <si>
    <t xml:space="preserve"> Diet</t>
  </si>
  <si>
    <t xml:space="preserve"> Personal hygiene</t>
  </si>
  <si>
    <t xml:space="preserve"> Social life</t>
  </si>
  <si>
    <t>1 - Very poor</t>
  </si>
  <si>
    <t>2 - Quite poor</t>
  </si>
  <si>
    <t>3 - Neither good nor poor</t>
  </si>
  <si>
    <t>4 - Quite good</t>
  </si>
  <si>
    <t>5 - Very good</t>
  </si>
  <si>
    <t>Don't know</t>
  </si>
  <si>
    <t>Grid Summary: On a scale of 1-5, with 1 being very poor and 5 being very good, how would you rate yourself for the following?</t>
  </si>
  <si>
    <t>BASE: Question randomly assigned to respondents</t>
  </si>
  <si>
    <t>On a scale of 1-5, with 1 being very poor and 5 being very good, how would you rate yourself for the following?: Physical health</t>
  </si>
  <si>
    <t>On a scale of 1-5, with 1 being very poor and 5 being very good, how would you rate yourself for the following?: Mental health</t>
  </si>
  <si>
    <t>On a scale of 1-5, with 1 being very poor and 5 being very good, how would you rate yourself for the following?: Levels of stress</t>
  </si>
  <si>
    <t>On a scale of 1-5, with 1 being very poor and 5 being very good, how would you rate yourself for the following?: Sleep</t>
  </si>
  <si>
    <t>On a scale of 1-5, with 1 being very poor and 5 being very good, how would you rate yourself for the following?: Diet</t>
  </si>
  <si>
    <t>On a scale of 1-5, with 1 being very poor and 5 being very good, how would you rate yourself for the following?: Personal hygiene</t>
  </si>
  <si>
    <t>On a scale of 1-5, with 1 being very poor and 5 being very good, how would you rate yourself for the following?: Social life</t>
  </si>
  <si>
    <t>Prefer not to say</t>
  </si>
  <si>
    <t xml:space="preserve"> Have you ever been diagnosed with a mental health condition by a medical professional?</t>
  </si>
  <si>
    <t xml:space="preserve"> I was bothered by things that usually don’t bother me</t>
  </si>
  <si>
    <t xml:space="preserve"> I had trouble keeping my mind on what I was doing</t>
  </si>
  <si>
    <t xml:space="preserve"> I felt depressed</t>
  </si>
  <si>
    <t xml:space="preserve"> I felt that everything I did was an effort</t>
  </si>
  <si>
    <t xml:space="preserve"> I felt hopeful about the future</t>
  </si>
  <si>
    <t xml:space="preserve"> I felt fearful</t>
  </si>
  <si>
    <t xml:space="preserve"> My sleep was restless</t>
  </si>
  <si>
    <t xml:space="preserve"> I was happy</t>
  </si>
  <si>
    <t xml:space="preserve"> I felt lonely</t>
  </si>
  <si>
    <t xml:space="preserve"> I could not “get going”</t>
  </si>
  <si>
    <t>Rarely or none of the time (less than 1 day)</t>
  </si>
  <si>
    <t>Some or a little of the time (1 - 2 days)</t>
  </si>
  <si>
    <t>Occasionally or a moderate amount of time (3 - 4 days)</t>
  </si>
  <si>
    <t>All of the time (5 - 7 days)</t>
  </si>
  <si>
    <t>Don't Know</t>
  </si>
  <si>
    <t>Grid Summary: Below is a list of some of the ways you may have felt or behaved. Please indicate how often you have felt this way during the past week.</t>
  </si>
  <si>
    <t>Below is a list of some of the ways you may have felt or behaved. Please indicate how often you have felt this way during the past week.: I was bothered by things that usually don’t bother me</t>
  </si>
  <si>
    <t>Below is a list of some of the ways you may have felt or behaved. Please indicate how often you have felt this way during the past week.: I had trouble keeping my mind on what I was doing</t>
  </si>
  <si>
    <t>Below is a list of some of the ways you may have felt or behaved. Please indicate how often you have felt this way during the past week.: I felt depressed</t>
  </si>
  <si>
    <t>Below is a list of some of the ways you may have felt or behaved. Please indicate how often you have felt this way during the past week.: I felt that everything I did was an effort</t>
  </si>
  <si>
    <t>Below is a list of some of the ways you may have felt or behaved. Please indicate how often you have felt this way during the past week.: I felt hopeful about the future</t>
  </si>
  <si>
    <t>Below is a list of some of the ways you may have felt or behaved. Please indicate how often you have felt this way during the past week.: I felt fearful</t>
  </si>
  <si>
    <t>Below is a list of some of the ways you may have felt or behaved. Please indicate how often you have felt this way during the past week.: My sleep was restless</t>
  </si>
  <si>
    <t>Below is a list of some of the ways you may have felt or behaved. Please indicate how often you have felt this way during the past week.: I was happy</t>
  </si>
  <si>
    <t>Below is a list of some of the ways you may have felt or behaved. Please indicate how often you have felt this way during the past week.: I felt lonely</t>
  </si>
  <si>
    <t>Below is a list of some of the ways you may have felt or behaved. Please indicate how often you have felt this way during the past week.: I could not “get going”</t>
  </si>
  <si>
    <t>Very confident</t>
  </si>
  <si>
    <t>Somewhat confident</t>
  </si>
  <si>
    <t>Not that confident</t>
  </si>
  <si>
    <t>Not at all confident</t>
  </si>
  <si>
    <t>Total Confident:</t>
  </si>
  <si>
    <t>Net:</t>
  </si>
  <si>
    <t xml:space="preserve"> If you, or one of your friends, were to experience a mental health problem. How confident are you that you could find the resources and support that is needed?</t>
  </si>
  <si>
    <t>A parent</t>
  </si>
  <si>
    <t>School friends</t>
  </si>
  <si>
    <t>A teacher</t>
  </si>
  <si>
    <t>Friends outside of school</t>
  </si>
  <si>
    <t>A school counsellor</t>
  </si>
  <si>
    <t>A sibling</t>
  </si>
  <si>
    <t>A therapist</t>
  </si>
  <si>
    <t>A school nurse</t>
  </si>
  <si>
    <t>Who would you feel comfortable speaking to about any mental health problems you might be experiencing, if any? Select all that apply</t>
  </si>
  <si>
    <t xml:space="preserve"> And who would be the first person you go to for help? </t>
  </si>
  <si>
    <t xml:space="preserve"> Have you worried about your own mental health, including stress and anxiety, in the last year?</t>
  </si>
  <si>
    <t xml:space="preserve"> School</t>
  </si>
  <si>
    <t xml:space="preserve"> My friends</t>
  </si>
  <si>
    <t xml:space="preserve"> My family</t>
  </si>
  <si>
    <t xml:space="preserve"> My future</t>
  </si>
  <si>
    <t xml:space="preserve"> The state of the world</t>
  </si>
  <si>
    <t>0 = Not stressed at all</t>
  </si>
  <si>
    <t>3</t>
  </si>
  <si>
    <t>4</t>
  </si>
  <si>
    <t>5</t>
  </si>
  <si>
    <t>6</t>
  </si>
  <si>
    <t>7</t>
  </si>
  <si>
    <t>8</t>
  </si>
  <si>
    <t>9</t>
  </si>
  <si>
    <t>10 = Very stressed</t>
  </si>
  <si>
    <t>Grid Summary: To what extent would you say that you feel stressed, if at all, about the following things in your life? </t>
  </si>
  <si>
    <t>To what extent would you say that you feel stressed, if at all, about the following things in your life? : School</t>
  </si>
  <si>
    <t>To what extent would you say that you feel stressed, if at all, about the following things in your life? : My friends</t>
  </si>
  <si>
    <t>To what extent would you say that you feel stressed, if at all, about the following things in your life? : My family</t>
  </si>
  <si>
    <t>To what extent would you say that you feel stressed, if at all, about the following things in your life? : My future</t>
  </si>
  <si>
    <t>To what extent would you say that you feel stressed, if at all, about the following things in your life? : The state of the world</t>
  </si>
  <si>
    <t xml:space="preserve"> Your parent(s) or guardian(s)</t>
  </si>
  <si>
    <t xml:space="preserve"> Your siblings (if you have any)</t>
  </si>
  <si>
    <t xml:space="preserve"> Your friends</t>
  </si>
  <si>
    <t xml:space="preserve"> Your teachers at school</t>
  </si>
  <si>
    <t xml:space="preserve"> Yourself</t>
  </si>
  <si>
    <t>A lot of my school stress</t>
  </si>
  <si>
    <t>Some of my school stress</t>
  </si>
  <si>
    <t>A bit of my school stress</t>
  </si>
  <si>
    <t>This does not cause any of the stress i have about school</t>
  </si>
  <si>
    <t>Grid Summary: Thinking specifically about the stress that you have about school. How much of this stress comes from the following places?</t>
  </si>
  <si>
    <t>Thinking specifically about the stress that you have about school. How much of this stress comes from the following places?: Your parent(s) or guardian(s)</t>
  </si>
  <si>
    <t>Thinking specifically about the stress that you have about school. How much of this stress comes from the following places?: Your siblings (if you have any)</t>
  </si>
  <si>
    <t>Thinking specifically about the stress that you have about school. How much of this stress comes from the following places?: Your friends</t>
  </si>
  <si>
    <t>Thinking specifically about the stress that you have about school. How much of this stress comes from the following places?: Your teachers at school</t>
  </si>
  <si>
    <t>Thinking specifically about the stress that you have about school. How much of this stress comes from the following places?: Yourself</t>
  </si>
  <si>
    <t xml:space="preserve"> Have you ever been taught about mental health at school? </t>
  </si>
  <si>
    <t>Online safety and cyberbullying</t>
  </si>
  <si>
    <t>Dealing with peer pressure and bullying</t>
  </si>
  <si>
    <t>The importance of sleep and good sleep habits</t>
  </si>
  <si>
    <t>Coping with academic pressure and exam stress</t>
  </si>
  <si>
    <t>How to look after your own mental health</t>
  </si>
  <si>
    <t>Where to find mental health support and resources</t>
  </si>
  <si>
    <t>Building positive self-worth and confidence</t>
  </si>
  <si>
    <t>The link between physical health and mental health</t>
  </si>
  <si>
    <t>Stress and anxiety management</t>
  </si>
  <si>
    <t>Understanding body positivity and the influence of social media</t>
  </si>
  <si>
    <t>Mindfulness and relaxation techniques such as meditation</t>
  </si>
  <si>
    <t>How to spot signs of mental illness in yourself and others</t>
  </si>
  <si>
    <t>Healthy coping mechanisms for anger and frustration</t>
  </si>
  <si>
    <t>How to deal with grief and loss</t>
  </si>
  <si>
    <t>You said that you have been taught about mental health issues at school. Which of the following have been included in your mental health education at school? Select all that apply.</t>
  </si>
  <si>
    <t>BASE: Respondents who use social media</t>
  </si>
  <si>
    <t>N/A - We should not have any mental health education</t>
  </si>
  <si>
    <t>Which of the following, if any, do you think should be included in your school education? Select all that are relevant.</t>
  </si>
  <si>
    <t xml:space="preserve"> The teacher was comfortable teaching us about the topic|The teacher was uncomfortable teaching us about the topic</t>
  </si>
  <si>
    <t xml:space="preserve"> My schools mental health lessons were informative|My schools mental health lessons were not informative at all</t>
  </si>
  <si>
    <t xml:space="preserve"> My schools mental health lessons were helpful|My schools mental health lessons were not helpful at all</t>
  </si>
  <si>
    <t>Grid Summary: You said that you have been taught about mental health issues at school. Which of the following statements comes closest to your view?</t>
  </si>
  <si>
    <t>You said that you have been taught about mental health issues at school. Which of the following statements comes closest to your view?: The teacher was comfortable teaching us about the topic|The teacher was uncomfortable teaching us about the topic</t>
  </si>
  <si>
    <t>You said that you have been taught about mental health issues at school. Which of the following statements comes closest to your view?: My schools mental health lessons were informative|My schools mental health lessons were not informative at all</t>
  </si>
  <si>
    <t>You said that you have been taught about mental health issues at school. Which of the following statements comes closest to your view?: My schools mental health lessons were helpful|My schools mental health lessons were not helpful at all</t>
  </si>
  <si>
    <t>I think we should learn a lot more about mental health issues in school</t>
  </si>
  <si>
    <t>I think we have learnt the right amount about mental health issues in school</t>
  </si>
  <si>
    <t>I think we should learn less about mental health issues in school</t>
  </si>
  <si>
    <t xml:space="preserve"> Which of the following comes closest to your view</t>
  </si>
  <si>
    <t xml:space="preserve"> Do you know who to speak to at your school if you are experiencing a mental health problem?</t>
  </si>
  <si>
    <t>Yes, for myself</t>
  </si>
  <si>
    <t>Yes, for a friend</t>
  </si>
  <si>
    <t xml:space="preserve"> Have you ever sought help from your school for a mental health problem (for either yourself or someone else)? </t>
  </si>
  <si>
    <t>Yes, the school helped a lot</t>
  </si>
  <si>
    <t>Yes, the school helped a little</t>
  </si>
  <si>
    <t>Yes, but the school was not that helpful</t>
  </si>
  <si>
    <t>No, the school did not help at all</t>
  </si>
  <si>
    <t xml:space="preserve"> After seeking help from an adult at school, did you or the person you were concerned about receive the support that they needed from the school?</t>
  </si>
  <si>
    <t>My school prioritises academic performance over student mental health and wellbeing</t>
  </si>
  <si>
    <t>My school prioritises academic performance and student mental health and wellbeing equally</t>
  </si>
  <si>
    <t>My school prioritises student mental health and wellbeing over academic performance</t>
  </si>
  <si>
    <t xml:space="preserve"> Please select the statement that most closely reflects your experience:</t>
  </si>
  <si>
    <t>My school is doing everything it can to support the mental health and wellbeing of students</t>
  </si>
  <si>
    <t>My school could be doing a little bit more to support the mental health and wellbeing of students</t>
  </si>
  <si>
    <t>My school could be doing a lot more to support the mental health and wellbeing of students</t>
  </si>
  <si>
    <t>My school is doing nothing to support the mental health and wellbeing of students</t>
  </si>
  <si>
    <t xml:space="preserve"> My school provides sufficient mental health support for students</t>
  </si>
  <si>
    <t xml:space="preserve"> My school puts too much pressure on the students</t>
  </si>
  <si>
    <t xml:space="preserve"> My school does not take mental health issues seriously</t>
  </si>
  <si>
    <t>Strongly agree</t>
  </si>
  <si>
    <t>Agree</t>
  </si>
  <si>
    <t>Neither agree nor disagree</t>
  </si>
  <si>
    <t>Disagree</t>
  </si>
  <si>
    <t>Strongly disagree</t>
  </si>
  <si>
    <t>Total Agree:</t>
  </si>
  <si>
    <t>Total Disagree:</t>
  </si>
  <si>
    <t>Grid Summary: Do you agree or disagree with the following.</t>
  </si>
  <si>
    <t>Do you agree or disagree with the following.: My school does not take mental health issues seriously</t>
  </si>
  <si>
    <t>Do you agree or disagree with the following.: My school puts too much pressure on the students</t>
  </si>
  <si>
    <t>Do you agree or disagree with the following.: My school provides sufficient mental health support for students</t>
  </si>
  <si>
    <t>Yes, regularly</t>
  </si>
  <si>
    <t>Yes, occasionally</t>
  </si>
  <si>
    <t>Yes, but very rarely</t>
  </si>
  <si>
    <t xml:space="preserve"> Have you ever experienced any bullying or harassment in school from other students? </t>
  </si>
  <si>
    <t>Physical appearance</t>
  </si>
  <si>
    <t>Gender identity or sexuality</t>
  </si>
  <si>
    <t>Race or ethnic background</t>
  </si>
  <si>
    <t>Intelligence</t>
  </si>
  <si>
    <t>Disability</t>
  </si>
  <si>
    <t>Accent or way of speaking</t>
  </si>
  <si>
    <t>Hobbies or interests</t>
  </si>
  <si>
    <t>Religion</t>
  </si>
  <si>
    <t>N/A - there is no bullying in my school</t>
  </si>
  <si>
    <t>In your opinion, what are the most common reasons that students are bullied in your school, if any? Select all that apply.</t>
  </si>
  <si>
    <t>Full Results</t>
  </si>
  <si>
    <t>BASE: Consent to answering questions on mental health</t>
  </si>
  <si>
    <t>BASE: All respondents</t>
  </si>
  <si>
    <t>BASE: Have been taught about mental health issues at school</t>
  </si>
  <si>
    <t xml:space="preserve">BASE: Have sought help from school for a mental health problem </t>
  </si>
  <si>
    <t>BASE: Use social media</t>
  </si>
  <si>
    <t>BASE: All repsondents</t>
  </si>
  <si>
    <t>UK 11-18-year-olds in full-time education</t>
  </si>
  <si>
    <t>Public First Poll for YMHC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</si>
</sst>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rgb="FF000000"/>
      <name val="Calibri"/>
      <family val="2"/>
      <scheme val="minor"/>
    </font>
    <font>
      <b/>
      <sz val="18"/>
      <color rgb="FF000000"/>
      <name val="Calibri"/>
    </font>
    <font>
      <b/>
      <sz val="14"/>
      <color rgb="FF000000"/>
      <name val="Calibri"/>
    </font>
    <font>
      <sz val="14"/>
      <color rgb="FF000000"/>
      <name val="Calibri"/>
    </font>
    <font>
      <sz val="13"/>
      <color rgb="FF000000"/>
      <name val="Calibri"/>
    </font>
    <font>
      <i/>
      <sz val="13"/>
      <color rgb="FF000000"/>
      <name val="Calibri"/>
    </font>
    <font>
      <i/>
      <u/>
      <sz val="13"/>
      <color theme="10"/>
      <name val="Calibri"/>
    </font>
    <font>
      <b/>
      <sz val="11"/>
      <color rgb="FF000000"/>
      <name val="Calibri"/>
    </font>
    <font>
      <sz val="11"/>
      <color rgb="FF000000"/>
      <name val="Calibri"/>
    </font>
    <font>
      <u/>
      <sz val="11"/>
      <color theme="10"/>
      <name val="Calibri"/>
    </font>
    <font>
      <b/>
      <sz val="12"/>
      <color rgb="FF000000"/>
      <name val="Calibri"/>
    </font>
    <font>
      <b/>
      <i/>
      <sz val="11"/>
      <color rgb="FF000000"/>
      <name val="Calibri"/>
    </font>
  </fonts>
  <fills count="2">
    <fill>
      <patternFill patternType="none"/>
    </fill>
    <fill>
      <patternFill patternType="gray125"/>
    </fill>
  </fills>
  <borders count="4">
    <border>
      <left/>
      <right/>
      <top/>
      <bottom/>
      <diagonal/>
    </border>
    <border>
      <left/>
      <right/>
      <top style="thin">
        <color rgb="FF000000"/>
      </top>
      <bottom/>
      <diagonal/>
    </border>
    <border>
      <left/>
      <right/>
      <top/>
      <bottom style="thin">
        <color rgb="FF000000"/>
      </bottom>
      <diagonal/>
    </border>
    <border>
      <left/>
      <right/>
      <top style="thin">
        <color rgb="FF000000"/>
      </top>
      <bottom style="thin">
        <color rgb="FF000000"/>
      </bottom>
      <diagonal/>
    </border>
  </borders>
  <cellStyleXfs count="1">
    <xf numFmtId="0" fontId="0" fillId="0" borderId="0"/>
  </cellStyleXfs>
  <cellXfs count="31">
    <xf numFmtId="0" fontId="0" fillId="0" borderId="0" xfId="0"/>
    <xf numFmtId="0" fontId="1" fillId="0" borderId="0" xfId="0" applyFont="1" applyAlignment="1">
      <alignment horizontal="center" vertical="top" wrapText="1"/>
    </xf>
    <xf numFmtId="0" fontId="2" fillId="0" borderId="0" xfId="0" applyFont="1"/>
    <xf numFmtId="0" fontId="3" fillId="0" borderId="0" xfId="0" applyFont="1" applyAlignment="1">
      <alignment horizontal="left"/>
    </xf>
    <xf numFmtId="0" fontId="5" fillId="0" borderId="0" xfId="0" applyFont="1" applyAlignment="1">
      <alignment horizontal="left" vertical="top"/>
    </xf>
    <xf numFmtId="0" fontId="6" fillId="0" borderId="0" xfId="0" applyFont="1" applyAlignment="1">
      <alignment horizontal="left" vertical="top"/>
    </xf>
    <xf numFmtId="0" fontId="7" fillId="0" borderId="0" xfId="0" applyFont="1"/>
    <xf numFmtId="0" fontId="8" fillId="0" borderId="0" xfId="0" applyFont="1" applyAlignment="1">
      <alignment horizontal="center"/>
    </xf>
    <xf numFmtId="0" fontId="9" fillId="0" borderId="0" xfId="0" applyFont="1"/>
    <xf numFmtId="0" fontId="8" fillId="0" borderId="0" xfId="0" applyFont="1" applyAlignment="1">
      <alignment horizontal="center" vertical="center"/>
    </xf>
    <xf numFmtId="1" fontId="8" fillId="0" borderId="1" xfId="0" applyNumberFormat="1" applyFont="1" applyBorder="1" applyAlignment="1">
      <alignment horizontal="center" vertical="center"/>
    </xf>
    <xf numFmtId="1" fontId="7" fillId="0" borderId="2" xfId="0" applyNumberFormat="1" applyFont="1" applyBorder="1" applyAlignment="1">
      <alignment horizontal="center" vertical="center"/>
    </xf>
    <xf numFmtId="0" fontId="8" fillId="0" borderId="1" xfId="0" applyFont="1" applyBorder="1" applyAlignment="1">
      <alignment horizontal="center" vertical="center" wrapText="1"/>
    </xf>
    <xf numFmtId="0" fontId="7" fillId="0" borderId="1" xfId="0" applyFont="1" applyBorder="1" applyAlignment="1">
      <alignment horizontal="center" vertical="center"/>
    </xf>
    <xf numFmtId="0" fontId="9" fillId="0" borderId="0" xfId="0" applyFont="1" applyAlignment="1">
      <alignment horizontal="center"/>
    </xf>
    <xf numFmtId="0" fontId="8" fillId="0" borderId="1" xfId="0" applyFont="1" applyBorder="1" applyAlignment="1">
      <alignment horizontal="center" vertical="center"/>
    </xf>
    <xf numFmtId="0" fontId="8" fillId="0" borderId="1" xfId="0" applyFont="1" applyBorder="1"/>
    <xf numFmtId="9" fontId="8" fillId="0" borderId="0" xfId="0" applyNumberFormat="1" applyFont="1" applyAlignment="1">
      <alignment horizontal="center" vertical="center"/>
    </xf>
    <xf numFmtId="0" fontId="8" fillId="0" borderId="0" xfId="0" applyFont="1" applyAlignment="1">
      <alignment horizontal="center" vertical="center" wrapText="1"/>
    </xf>
    <xf numFmtId="9" fontId="8" fillId="0" borderId="2" xfId="0" applyNumberFormat="1" applyFont="1" applyBorder="1" applyAlignment="1">
      <alignment horizontal="center" vertical="center"/>
    </xf>
    <xf numFmtId="0" fontId="8" fillId="0" borderId="3" xfId="0" applyFont="1" applyBorder="1" applyAlignment="1">
      <alignment horizontal="center" vertical="center" wrapText="1"/>
    </xf>
    <xf numFmtId="9" fontId="7" fillId="0" borderId="0" xfId="0" applyNumberFormat="1" applyFont="1" applyAlignment="1">
      <alignment horizontal="center" vertical="center"/>
    </xf>
    <xf numFmtId="9" fontId="7" fillId="0" borderId="2" xfId="0" applyNumberFormat="1" applyFont="1" applyBorder="1" applyAlignment="1">
      <alignment horizontal="center" vertical="center"/>
    </xf>
    <xf numFmtId="0" fontId="7" fillId="0" borderId="0" xfId="0" applyFont="1" applyAlignment="1">
      <alignment horizontal="center" wrapText="1"/>
    </xf>
    <xf numFmtId="0" fontId="11" fillId="0" borderId="0" xfId="0" applyFont="1"/>
    <xf numFmtId="0" fontId="1" fillId="0" borderId="0" xfId="0" applyFont="1" applyAlignment="1">
      <alignment horizontal="center" vertical="top" wrapText="1"/>
    </xf>
    <xf numFmtId="0" fontId="0" fillId="0" borderId="0" xfId="0"/>
    <xf numFmtId="0" fontId="4" fillId="0" borderId="0" xfId="0" applyFont="1" applyAlignment="1">
      <alignment horizontal="left" vertical="top" wrapText="1"/>
    </xf>
    <xf numFmtId="0" fontId="7" fillId="0" borderId="1" xfId="0" applyFont="1" applyBorder="1" applyAlignment="1">
      <alignment horizontal="center" vertical="center"/>
    </xf>
    <xf numFmtId="0" fontId="8" fillId="0" borderId="1" xfId="0" applyFont="1" applyBorder="1" applyAlignment="1">
      <alignment horizontal="center" vertical="center"/>
    </xf>
    <xf numFmtId="0" fontId="10"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16" Type="http://schemas.openxmlformats.org/officeDocument/2006/relationships/worksheet" Target="worksheets/sheet1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theme" Target="theme/theme1.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calcChain" Target="calcChain.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sharedStrings" Target="sharedStrings.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xml.rels><?xml version="1.0" encoding="UTF-8" standalone="yes"?>
<Relationships xmlns="http://schemas.openxmlformats.org/package/2006/relationships"><Relationship Id="rId1" Type="http://schemas.openxmlformats.org/officeDocument/2006/relationships/image" Target="../media/image1.jpg"/></Relationships>
</file>

<file path=xl/drawings/_rels/drawing2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2.xml.rels><?xml version="1.0" encoding="UTF-8" standalone="yes"?>
<Relationships xmlns="http://schemas.openxmlformats.org/package/2006/relationships"><Relationship Id="rId1" Type="http://schemas.openxmlformats.org/officeDocument/2006/relationships/image" Target="../media/image1.jpg"/></Relationships>
</file>

<file path=xl/drawings/_rels/drawing23.xml.rels><?xml version="1.0" encoding="UTF-8" standalone="yes"?>
<Relationships xmlns="http://schemas.openxmlformats.org/package/2006/relationships"><Relationship Id="rId1" Type="http://schemas.openxmlformats.org/officeDocument/2006/relationships/image" Target="../media/image1.jpg"/></Relationships>
</file>

<file path=xl/drawings/_rels/drawing24.xml.rels><?xml version="1.0" encoding="UTF-8" standalone="yes"?>
<Relationships xmlns="http://schemas.openxmlformats.org/package/2006/relationships"><Relationship Id="rId1" Type="http://schemas.openxmlformats.org/officeDocument/2006/relationships/image" Target="../media/image1.jpg"/></Relationships>
</file>

<file path=xl/drawings/_rels/drawing25.xml.rels><?xml version="1.0" encoding="UTF-8" standalone="yes"?>
<Relationships xmlns="http://schemas.openxmlformats.org/package/2006/relationships"><Relationship Id="rId1" Type="http://schemas.openxmlformats.org/officeDocument/2006/relationships/image" Target="../media/image1.jpg"/></Relationships>
</file>

<file path=xl/drawings/_rels/drawing26.xml.rels><?xml version="1.0" encoding="UTF-8" standalone="yes"?>
<Relationships xmlns="http://schemas.openxmlformats.org/package/2006/relationships"><Relationship Id="rId1" Type="http://schemas.openxmlformats.org/officeDocument/2006/relationships/image" Target="../media/image1.jpg"/></Relationships>
</file>

<file path=xl/drawings/_rels/drawing27.xml.rels><?xml version="1.0" encoding="UTF-8" standalone="yes"?>
<Relationships xmlns="http://schemas.openxmlformats.org/package/2006/relationships"><Relationship Id="rId1" Type="http://schemas.openxmlformats.org/officeDocument/2006/relationships/image" Target="../media/image1.jpg"/></Relationships>
</file>

<file path=xl/drawings/_rels/drawing28.xml.rels><?xml version="1.0" encoding="UTF-8" standalone="yes"?>
<Relationships xmlns="http://schemas.openxmlformats.org/package/2006/relationships"><Relationship Id="rId1" Type="http://schemas.openxmlformats.org/officeDocument/2006/relationships/image" Target="../media/image1.jpg"/></Relationships>
</file>

<file path=xl/drawings/_rels/drawing29.xml.rels><?xml version="1.0" encoding="UTF-8" standalone="yes"?>
<Relationships xmlns="http://schemas.openxmlformats.org/package/2006/relationships"><Relationship Id="rId1" Type="http://schemas.openxmlformats.org/officeDocument/2006/relationships/image" Target="../media/image1.jpg"/></Relationships>
</file>

<file path=xl/drawings/_rels/drawing30.xml.rels><?xml version="1.0" encoding="UTF-8" standalone="yes"?>
<Relationships xmlns="http://schemas.openxmlformats.org/package/2006/relationships"><Relationship Id="rId1" Type="http://schemas.openxmlformats.org/officeDocument/2006/relationships/image" Target="../media/image1.jpg"/></Relationships>
</file>

<file path=xl/drawings/_rels/drawing31.xml.rels><?xml version="1.0" encoding="UTF-8" standalone="yes"?>
<Relationships xmlns="http://schemas.openxmlformats.org/package/2006/relationships"><Relationship Id="rId1" Type="http://schemas.openxmlformats.org/officeDocument/2006/relationships/image" Target="../media/image1.jpg"/></Relationships>
</file>

<file path=xl/drawings/_rels/drawing3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3.xml.rels><?xml version="1.0" encoding="UTF-8" standalone="yes"?>
<Relationships xmlns="http://schemas.openxmlformats.org/package/2006/relationships"><Relationship Id="rId1" Type="http://schemas.openxmlformats.org/officeDocument/2006/relationships/image" Target="../media/image1.jpg"/></Relationships>
</file>

<file path=xl/drawings/_rels/drawing34.xml.rels><?xml version="1.0" encoding="UTF-8" standalone="yes"?>
<Relationships xmlns="http://schemas.openxmlformats.org/package/2006/relationships"><Relationship Id="rId1" Type="http://schemas.openxmlformats.org/officeDocument/2006/relationships/image" Target="../media/image1.jpg"/></Relationships>
</file>

<file path=xl/drawings/_rels/drawing35.xml.rels><?xml version="1.0" encoding="UTF-8" standalone="yes"?>
<Relationships xmlns="http://schemas.openxmlformats.org/package/2006/relationships"><Relationship Id="rId1" Type="http://schemas.openxmlformats.org/officeDocument/2006/relationships/image" Target="../media/image1.jpg"/></Relationships>
</file>

<file path=xl/drawings/_rels/drawing36.xml.rels><?xml version="1.0" encoding="UTF-8" standalone="yes"?>
<Relationships xmlns="http://schemas.openxmlformats.org/package/2006/relationships"><Relationship Id="rId1" Type="http://schemas.openxmlformats.org/officeDocument/2006/relationships/image" Target="../media/image1.jpg"/></Relationships>
</file>

<file path=xl/drawings/_rels/drawing37.xml.rels><?xml version="1.0" encoding="UTF-8" standalone="yes"?>
<Relationships xmlns="http://schemas.openxmlformats.org/package/2006/relationships"><Relationship Id="rId1" Type="http://schemas.openxmlformats.org/officeDocument/2006/relationships/image" Target="../media/image1.jpg"/></Relationships>
</file>

<file path=xl/drawings/_rels/drawing38.xml.rels><?xml version="1.0" encoding="UTF-8" standalone="yes"?>
<Relationships xmlns="http://schemas.openxmlformats.org/package/2006/relationships"><Relationship Id="rId1" Type="http://schemas.openxmlformats.org/officeDocument/2006/relationships/image" Target="../media/image1.jpg"/></Relationships>
</file>

<file path=xl/drawings/_rels/drawing39.xml.rels><?xml version="1.0" encoding="UTF-8" standalone="yes"?>
<Relationships xmlns="http://schemas.openxmlformats.org/package/2006/relationships"><Relationship Id="rId1" Type="http://schemas.openxmlformats.org/officeDocument/2006/relationships/image" Target="../media/image1.jpg"/></Relationships>
</file>

<file path=xl/drawings/_rels/drawing40.xml.rels><?xml version="1.0" encoding="UTF-8" standalone="yes"?>
<Relationships xmlns="http://schemas.openxmlformats.org/package/2006/relationships"><Relationship Id="rId1" Type="http://schemas.openxmlformats.org/officeDocument/2006/relationships/image" Target="../media/image1.jpg"/></Relationships>
</file>

<file path=xl/drawings/_rels/drawing41.xml.rels><?xml version="1.0" encoding="UTF-8" standalone="yes"?>
<Relationships xmlns="http://schemas.openxmlformats.org/package/2006/relationships"><Relationship Id="rId1" Type="http://schemas.openxmlformats.org/officeDocument/2006/relationships/image" Target="../media/image1.jpg"/></Relationships>
</file>

<file path=xl/drawings/_rels/drawing42.xml.rels><?xml version="1.0" encoding="UTF-8" standalone="yes"?>
<Relationships xmlns="http://schemas.openxmlformats.org/package/2006/relationships"><Relationship Id="rId1" Type="http://schemas.openxmlformats.org/officeDocument/2006/relationships/image" Target="../media/image1.jpg"/></Relationships>
</file>

<file path=xl/drawings/_rels/drawing4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4.xml.rels><?xml version="1.0" encoding="UTF-8" standalone="yes"?>
<Relationships xmlns="http://schemas.openxmlformats.org/package/2006/relationships"><Relationship Id="rId1" Type="http://schemas.openxmlformats.org/officeDocument/2006/relationships/image" Target="../media/image1.jpg"/></Relationships>
</file>

<file path=xl/drawings/_rels/drawing45.xml.rels><?xml version="1.0" encoding="UTF-8" standalone="yes"?>
<Relationships xmlns="http://schemas.openxmlformats.org/package/2006/relationships"><Relationship Id="rId1" Type="http://schemas.openxmlformats.org/officeDocument/2006/relationships/image" Target="../media/image1.jpg"/></Relationships>
</file>

<file path=xl/drawings/_rels/drawing46.xml.rels><?xml version="1.0" encoding="UTF-8" standalone="yes"?>
<Relationships xmlns="http://schemas.openxmlformats.org/package/2006/relationships"><Relationship Id="rId1" Type="http://schemas.openxmlformats.org/officeDocument/2006/relationships/image" Target="../media/image1.jpg"/></Relationships>
</file>

<file path=xl/drawings/_rels/drawing47.xml.rels><?xml version="1.0" encoding="UTF-8" standalone="yes"?>
<Relationships xmlns="http://schemas.openxmlformats.org/package/2006/relationships"><Relationship Id="rId1" Type="http://schemas.openxmlformats.org/officeDocument/2006/relationships/image" Target="../media/image1.jpg"/></Relationships>
</file>

<file path=xl/drawings/_rels/drawing48.xml.rels><?xml version="1.0" encoding="UTF-8" standalone="yes"?>
<Relationships xmlns="http://schemas.openxmlformats.org/package/2006/relationships"><Relationship Id="rId1" Type="http://schemas.openxmlformats.org/officeDocument/2006/relationships/image" Target="../media/image1.jpg"/></Relationships>
</file>

<file path=xl/drawings/_rels/drawing49.xml.rels><?xml version="1.0" encoding="UTF-8" standalone="yes"?>
<Relationships xmlns="http://schemas.openxmlformats.org/package/2006/relationships"><Relationship Id="rId1" Type="http://schemas.openxmlformats.org/officeDocument/2006/relationships/image" Target="../media/image1.jpg"/></Relationships>
</file>

<file path=xl/drawings/_rels/drawing50.xml.rels><?xml version="1.0" encoding="UTF-8" standalone="yes"?>
<Relationships xmlns="http://schemas.openxmlformats.org/package/2006/relationships"><Relationship Id="rId1" Type="http://schemas.openxmlformats.org/officeDocument/2006/relationships/image" Target="../media/image1.jpg"/></Relationships>
</file>

<file path=xl/drawings/_rels/drawing51.xml.rels><?xml version="1.0" encoding="UTF-8" standalone="yes"?>
<Relationships xmlns="http://schemas.openxmlformats.org/package/2006/relationships"><Relationship Id="rId1" Type="http://schemas.openxmlformats.org/officeDocument/2006/relationships/image" Target="../media/image1.jpg"/></Relationships>
</file>

<file path=xl/drawings/_rels/drawing52.xml.rels><?xml version="1.0" encoding="UTF-8" standalone="yes"?>
<Relationships xmlns="http://schemas.openxmlformats.org/package/2006/relationships"><Relationship Id="rId1" Type="http://schemas.openxmlformats.org/officeDocument/2006/relationships/image" Target="../media/image1.jpg"/></Relationships>
</file>

<file path=xl/drawings/_rels/drawing53.xml.rels><?xml version="1.0" encoding="UTF-8" standalone="yes"?>
<Relationships xmlns="http://schemas.openxmlformats.org/package/2006/relationships"><Relationship Id="rId1" Type="http://schemas.openxmlformats.org/officeDocument/2006/relationships/image" Target="../media/image1.jpg"/></Relationships>
</file>

<file path=xl/drawings/_rels/drawing5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5.xml.rels><?xml version="1.0" encoding="UTF-8" standalone="yes"?>
<Relationships xmlns="http://schemas.openxmlformats.org/package/2006/relationships"><Relationship Id="rId1" Type="http://schemas.openxmlformats.org/officeDocument/2006/relationships/image" Target="../media/image1.jpg"/></Relationships>
</file>

<file path=xl/drawings/_rels/drawing56.xml.rels><?xml version="1.0" encoding="UTF-8" standalone="yes"?>
<Relationships xmlns="http://schemas.openxmlformats.org/package/2006/relationships"><Relationship Id="rId1" Type="http://schemas.openxmlformats.org/officeDocument/2006/relationships/image" Target="../media/image1.jpg"/></Relationships>
</file>

<file path=xl/drawings/_rels/drawing57.xml.rels><?xml version="1.0" encoding="UTF-8" standalone="yes"?>
<Relationships xmlns="http://schemas.openxmlformats.org/package/2006/relationships"><Relationship Id="rId1" Type="http://schemas.openxmlformats.org/officeDocument/2006/relationships/image" Target="../media/image1.jpg"/></Relationships>
</file>

<file path=xl/drawings/_rels/drawing58.xml.rels><?xml version="1.0" encoding="UTF-8" standalone="yes"?>
<Relationships xmlns="http://schemas.openxmlformats.org/package/2006/relationships"><Relationship Id="rId1" Type="http://schemas.openxmlformats.org/officeDocument/2006/relationships/image" Target="../media/image1.jpg"/></Relationships>
</file>

<file path=xl/drawings/_rels/drawing59.xml.rels><?xml version="1.0" encoding="UTF-8" standalone="yes"?>
<Relationships xmlns="http://schemas.openxmlformats.org/package/2006/relationships"><Relationship Id="rId1" Type="http://schemas.openxmlformats.org/officeDocument/2006/relationships/image" Target="../media/image1.jpg"/></Relationships>
</file>

<file path=xl/drawings/_rels/drawing60.xml.rels><?xml version="1.0" encoding="UTF-8" standalone="yes"?>
<Relationships xmlns="http://schemas.openxmlformats.org/package/2006/relationships"><Relationship Id="rId1" Type="http://schemas.openxmlformats.org/officeDocument/2006/relationships/image" Target="../media/image1.jpg"/></Relationships>
</file>

<file path=xl/drawings/_rels/drawing61.xml.rels><?xml version="1.0" encoding="UTF-8" standalone="yes"?>
<Relationships xmlns="http://schemas.openxmlformats.org/package/2006/relationships"><Relationship Id="rId1" Type="http://schemas.openxmlformats.org/officeDocument/2006/relationships/image" Target="../media/image1.jpg"/></Relationships>
</file>

<file path=xl/drawings/_rels/drawing62.xml.rels><?xml version="1.0" encoding="UTF-8" standalone="yes"?>
<Relationships xmlns="http://schemas.openxmlformats.org/package/2006/relationships"><Relationship Id="rId1" Type="http://schemas.openxmlformats.org/officeDocument/2006/relationships/image" Target="../media/image1.jpg"/></Relationships>
</file>

<file path=xl/drawings/_rels/drawing63.xml.rels><?xml version="1.0" encoding="UTF-8" standalone="yes"?>
<Relationships xmlns="http://schemas.openxmlformats.org/package/2006/relationships"><Relationship Id="rId1" Type="http://schemas.openxmlformats.org/officeDocument/2006/relationships/image" Target="../media/image1.jpg"/></Relationships>
</file>

<file path=xl/drawings/_rels/drawing64.xml.rels><?xml version="1.0" encoding="UTF-8" standalone="yes"?>
<Relationships xmlns="http://schemas.openxmlformats.org/package/2006/relationships"><Relationship Id="rId1" Type="http://schemas.openxmlformats.org/officeDocument/2006/relationships/image" Target="../media/image1.jpg"/></Relationships>
</file>

<file path=xl/drawings/_rels/drawing6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6.xml.rels><?xml version="1.0" encoding="UTF-8" standalone="yes"?>
<Relationships xmlns="http://schemas.openxmlformats.org/package/2006/relationships"><Relationship Id="rId1" Type="http://schemas.openxmlformats.org/officeDocument/2006/relationships/image" Target="../media/image1.jpg"/></Relationships>
</file>

<file path=xl/drawings/_rels/drawing67.xml.rels><?xml version="1.0" encoding="UTF-8" standalone="yes"?>
<Relationships xmlns="http://schemas.openxmlformats.org/package/2006/relationships"><Relationship Id="rId1" Type="http://schemas.openxmlformats.org/officeDocument/2006/relationships/image" Target="../media/image1.jpg"/></Relationships>
</file>

<file path=xl/drawings/_rels/drawing68.xml.rels><?xml version="1.0" encoding="UTF-8" standalone="yes"?>
<Relationships xmlns="http://schemas.openxmlformats.org/package/2006/relationships"><Relationship Id="rId1" Type="http://schemas.openxmlformats.org/officeDocument/2006/relationships/image" Target="../media/image1.jpg"/></Relationships>
</file>

<file path=xl/drawings/_rels/drawing69.xml.rels><?xml version="1.0" encoding="UTF-8" standalone="yes"?>
<Relationships xmlns="http://schemas.openxmlformats.org/package/2006/relationships"><Relationship Id="rId1" Type="http://schemas.openxmlformats.org/officeDocument/2006/relationships/image" Target="../media/image1.jpg"/></Relationships>
</file>

<file path=xl/drawings/_rels/drawing70.xml.rels><?xml version="1.0" encoding="UTF-8" standalone="yes"?>
<Relationships xmlns="http://schemas.openxmlformats.org/package/2006/relationships"><Relationship Id="rId1" Type="http://schemas.openxmlformats.org/officeDocument/2006/relationships/image" Target="../media/image1.jpg"/></Relationships>
</file>

<file path=xl/drawings/_rels/drawing71.xml.rels><?xml version="1.0" encoding="UTF-8" standalone="yes"?>
<Relationships xmlns="http://schemas.openxmlformats.org/package/2006/relationships"><Relationship Id="rId1" Type="http://schemas.openxmlformats.org/officeDocument/2006/relationships/image" Target="../media/image1.jpg"/></Relationships>
</file>

<file path=xl/drawings/_rels/drawing72.xml.rels><?xml version="1.0" encoding="UTF-8" standalone="yes"?>
<Relationships xmlns="http://schemas.openxmlformats.org/package/2006/relationships"><Relationship Id="rId1" Type="http://schemas.openxmlformats.org/officeDocument/2006/relationships/image" Target="../media/image1.jpg"/></Relationships>
</file>

<file path=xl/drawings/_rels/drawing73.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5</xdr:col>
      <xdr:colOff>0</xdr:colOff>
      <xdr:row>1</xdr:row>
      <xdr:rowOff>0</xdr:rowOff>
    </xdr:from>
    <xdr:ext cx="4389120" cy="822960"/>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3.bin"/></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39.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40.xml"/></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41.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2.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43.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44.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45.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46.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47.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48.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49.xml"/></Relationships>
</file>

<file path=xl/worksheets/_rels/sheet50.xml.rels><?xml version="1.0" encoding="UTF-8" standalone="yes"?>
<Relationships xmlns="http://schemas.openxmlformats.org/package/2006/relationships"><Relationship Id="rId1" Type="http://schemas.openxmlformats.org/officeDocument/2006/relationships/drawing" Target="../drawings/drawing50.xml"/></Relationships>
</file>

<file path=xl/worksheets/_rels/sheet51.xml.rels><?xml version="1.0" encoding="UTF-8" standalone="yes"?>
<Relationships xmlns="http://schemas.openxmlformats.org/package/2006/relationships"><Relationship Id="rId1" Type="http://schemas.openxmlformats.org/officeDocument/2006/relationships/drawing" Target="../drawings/drawing51.xml"/></Relationships>
</file>

<file path=xl/worksheets/_rels/sheet52.xml.rels><?xml version="1.0" encoding="UTF-8" standalone="yes"?>
<Relationships xmlns="http://schemas.openxmlformats.org/package/2006/relationships"><Relationship Id="rId1" Type="http://schemas.openxmlformats.org/officeDocument/2006/relationships/drawing" Target="../drawings/drawing52.xml"/></Relationships>
</file>

<file path=xl/worksheets/_rels/sheet53.xml.rels><?xml version="1.0" encoding="UTF-8" standalone="yes"?>
<Relationships xmlns="http://schemas.openxmlformats.org/package/2006/relationships"><Relationship Id="rId1" Type="http://schemas.openxmlformats.org/officeDocument/2006/relationships/drawing" Target="../drawings/drawing53.xml"/></Relationships>
</file>

<file path=xl/worksheets/_rels/sheet54.xml.rels><?xml version="1.0" encoding="UTF-8" standalone="yes"?>
<Relationships xmlns="http://schemas.openxmlformats.org/package/2006/relationships"><Relationship Id="rId1" Type="http://schemas.openxmlformats.org/officeDocument/2006/relationships/drawing" Target="../drawings/drawing54.xml"/></Relationships>
</file>

<file path=xl/worksheets/_rels/sheet55.xml.rels><?xml version="1.0" encoding="UTF-8" standalone="yes"?>
<Relationships xmlns="http://schemas.openxmlformats.org/package/2006/relationships"><Relationship Id="rId1" Type="http://schemas.openxmlformats.org/officeDocument/2006/relationships/drawing" Target="../drawings/drawing55.xml"/></Relationships>
</file>

<file path=xl/worksheets/_rels/sheet56.xml.rels><?xml version="1.0" encoding="UTF-8" standalone="yes"?>
<Relationships xmlns="http://schemas.openxmlformats.org/package/2006/relationships"><Relationship Id="rId1" Type="http://schemas.openxmlformats.org/officeDocument/2006/relationships/drawing" Target="../drawings/drawing56.xml"/></Relationships>
</file>

<file path=xl/worksheets/_rels/sheet57.xml.rels><?xml version="1.0" encoding="UTF-8" standalone="yes"?>
<Relationships xmlns="http://schemas.openxmlformats.org/package/2006/relationships"><Relationship Id="rId1" Type="http://schemas.openxmlformats.org/officeDocument/2006/relationships/drawing" Target="../drawings/drawing57.xml"/></Relationships>
</file>

<file path=xl/worksheets/_rels/sheet58.xml.rels><?xml version="1.0" encoding="UTF-8" standalone="yes"?>
<Relationships xmlns="http://schemas.openxmlformats.org/package/2006/relationships"><Relationship Id="rId1" Type="http://schemas.openxmlformats.org/officeDocument/2006/relationships/drawing" Target="../drawings/drawing58.xml"/></Relationships>
</file>

<file path=xl/worksheets/_rels/sheet59.xml.rels><?xml version="1.0" encoding="UTF-8" standalone="yes"?>
<Relationships xmlns="http://schemas.openxmlformats.org/package/2006/relationships"><Relationship Id="rId1" Type="http://schemas.openxmlformats.org/officeDocument/2006/relationships/drawing" Target="../drawings/drawing59.xml"/></Relationships>
</file>

<file path=xl/worksheets/_rels/sheet60.xml.rels><?xml version="1.0" encoding="UTF-8" standalone="yes"?>
<Relationships xmlns="http://schemas.openxmlformats.org/package/2006/relationships"><Relationship Id="rId1" Type="http://schemas.openxmlformats.org/officeDocument/2006/relationships/drawing" Target="../drawings/drawing60.xml"/></Relationships>
</file>

<file path=xl/worksheets/_rels/sheet61.xml.rels><?xml version="1.0" encoding="UTF-8" standalone="yes"?>
<Relationships xmlns="http://schemas.openxmlformats.org/package/2006/relationships"><Relationship Id="rId1" Type="http://schemas.openxmlformats.org/officeDocument/2006/relationships/drawing" Target="../drawings/drawing61.xml"/></Relationships>
</file>

<file path=xl/worksheets/_rels/sheet62.xml.rels><?xml version="1.0" encoding="UTF-8" standalone="yes"?>
<Relationships xmlns="http://schemas.openxmlformats.org/package/2006/relationships"><Relationship Id="rId1" Type="http://schemas.openxmlformats.org/officeDocument/2006/relationships/drawing" Target="../drawings/drawing62.xml"/></Relationships>
</file>

<file path=xl/worksheets/_rels/sheet63.xml.rels><?xml version="1.0" encoding="UTF-8" standalone="yes"?>
<Relationships xmlns="http://schemas.openxmlformats.org/package/2006/relationships"><Relationship Id="rId1" Type="http://schemas.openxmlformats.org/officeDocument/2006/relationships/drawing" Target="../drawings/drawing63.xml"/></Relationships>
</file>

<file path=xl/worksheets/_rels/sheet64.xml.rels><?xml version="1.0" encoding="UTF-8" standalone="yes"?>
<Relationships xmlns="http://schemas.openxmlformats.org/package/2006/relationships"><Relationship Id="rId1" Type="http://schemas.openxmlformats.org/officeDocument/2006/relationships/drawing" Target="../drawings/drawing64.xml"/></Relationships>
</file>

<file path=xl/worksheets/_rels/sheet65.xml.rels><?xml version="1.0" encoding="UTF-8" standalone="yes"?>
<Relationships xmlns="http://schemas.openxmlformats.org/package/2006/relationships"><Relationship Id="rId1" Type="http://schemas.openxmlformats.org/officeDocument/2006/relationships/drawing" Target="../drawings/drawing65.xml"/></Relationships>
</file>

<file path=xl/worksheets/_rels/sheet66.xml.rels><?xml version="1.0" encoding="UTF-8" standalone="yes"?>
<Relationships xmlns="http://schemas.openxmlformats.org/package/2006/relationships"><Relationship Id="rId1" Type="http://schemas.openxmlformats.org/officeDocument/2006/relationships/drawing" Target="../drawings/drawing66.xml"/></Relationships>
</file>

<file path=xl/worksheets/_rels/sheet67.xml.rels><?xml version="1.0" encoding="UTF-8" standalone="yes"?>
<Relationships xmlns="http://schemas.openxmlformats.org/package/2006/relationships"><Relationship Id="rId1" Type="http://schemas.openxmlformats.org/officeDocument/2006/relationships/drawing" Target="../drawings/drawing67.xml"/></Relationships>
</file>

<file path=xl/worksheets/_rels/sheet68.xml.rels><?xml version="1.0" encoding="UTF-8" standalone="yes"?>
<Relationships xmlns="http://schemas.openxmlformats.org/package/2006/relationships"><Relationship Id="rId1" Type="http://schemas.openxmlformats.org/officeDocument/2006/relationships/drawing" Target="../drawings/drawing68.xml"/></Relationships>
</file>

<file path=xl/worksheets/_rels/sheet69.xml.rels><?xml version="1.0" encoding="UTF-8" standalone="yes"?>
<Relationships xmlns="http://schemas.openxmlformats.org/package/2006/relationships"><Relationship Id="rId1" Type="http://schemas.openxmlformats.org/officeDocument/2006/relationships/drawing" Target="../drawings/drawing69.xml"/></Relationships>
</file>

<file path=xl/worksheets/_rels/sheet70.xml.rels><?xml version="1.0" encoding="UTF-8" standalone="yes"?>
<Relationships xmlns="http://schemas.openxmlformats.org/package/2006/relationships"><Relationship Id="rId1" Type="http://schemas.openxmlformats.org/officeDocument/2006/relationships/drawing" Target="../drawings/drawing70.xml"/></Relationships>
</file>

<file path=xl/worksheets/_rels/sheet71.xml.rels><?xml version="1.0" encoding="UTF-8" standalone="yes"?>
<Relationships xmlns="http://schemas.openxmlformats.org/package/2006/relationships"><Relationship Id="rId1" Type="http://schemas.openxmlformats.org/officeDocument/2006/relationships/drawing" Target="../drawings/drawing71.xml"/></Relationships>
</file>

<file path=xl/worksheets/_rels/sheet72.xml.rels><?xml version="1.0" encoding="UTF-8" standalone="yes"?>
<Relationships xmlns="http://schemas.openxmlformats.org/package/2006/relationships"><Relationship Id="rId1" Type="http://schemas.openxmlformats.org/officeDocument/2006/relationships/drawing" Target="../drawings/drawing72.xml"/></Relationships>
</file>

<file path=xl/worksheets/_rels/sheet73.xml.rels><?xml version="1.0" encoding="UTF-8" standalone="yes"?>
<Relationships xmlns="http://schemas.openxmlformats.org/package/2006/relationships"><Relationship Id="rId1" Type="http://schemas.openxmlformats.org/officeDocument/2006/relationships/drawing" Target="../drawings/drawing7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F7:M20"/>
  <sheetViews>
    <sheetView showGridLines="0" tabSelected="1" workbookViewId="0">
      <selection activeCell="F10" sqref="F10"/>
    </sheetView>
  </sheetViews>
  <sheetFormatPr defaultColWidth="10.88671875" defaultRowHeight="14.4" x14ac:dyDescent="0.3"/>
  <sheetData>
    <row r="7" spans="6:12" ht="40.049999999999997" customHeight="1" x14ac:dyDescent="0.3">
      <c r="F7" s="25" t="s">
        <v>343</v>
      </c>
      <c r="G7" s="26"/>
      <c r="H7" s="26"/>
      <c r="I7" s="26"/>
      <c r="J7" s="26"/>
      <c r="K7" s="26"/>
      <c r="L7" s="26"/>
    </row>
    <row r="10" spans="6:12" ht="19.95" customHeight="1" x14ac:dyDescent="0.35">
      <c r="F10" s="2" t="s">
        <v>0</v>
      </c>
      <c r="K10" s="3" t="s">
        <v>1</v>
      </c>
    </row>
    <row r="11" spans="6:12" ht="19.95" customHeight="1" x14ac:dyDescent="0.35">
      <c r="F11" s="2" t="s">
        <v>2</v>
      </c>
      <c r="K11" s="3" t="s">
        <v>3</v>
      </c>
    </row>
    <row r="12" spans="6:12" ht="19.95" customHeight="1" x14ac:dyDescent="0.35">
      <c r="F12" s="2" t="s">
        <v>4</v>
      </c>
      <c r="K12" s="3" t="s">
        <v>342</v>
      </c>
    </row>
    <row r="13" spans="6:12" ht="19.95" customHeight="1" x14ac:dyDescent="0.35">
      <c r="F13" s="2" t="s">
        <v>5</v>
      </c>
      <c r="K13" s="3">
        <v>1000</v>
      </c>
    </row>
    <row r="14" spans="6:12" ht="18" x14ac:dyDescent="0.35">
      <c r="F14" s="2"/>
    </row>
    <row r="15" spans="6:12" ht="18" x14ac:dyDescent="0.35">
      <c r="F15" s="2"/>
    </row>
    <row r="16" spans="6:12" ht="18" x14ac:dyDescent="0.35">
      <c r="F16" s="2" t="s">
        <v>6</v>
      </c>
    </row>
    <row r="17" spans="6:13" ht="49.95" customHeight="1" x14ac:dyDescent="0.3">
      <c r="F17" s="27" t="s">
        <v>7</v>
      </c>
      <c r="G17" s="26"/>
      <c r="H17" s="26"/>
      <c r="I17" s="26"/>
      <c r="J17" s="26"/>
      <c r="K17" s="26"/>
      <c r="L17" s="26"/>
      <c r="M17" s="26"/>
    </row>
    <row r="19" spans="6:13" ht="30" customHeight="1" x14ac:dyDescent="0.3">
      <c r="F19" s="4" t="s">
        <v>8</v>
      </c>
    </row>
    <row r="20" spans="6:13" ht="17.399999999999999" x14ac:dyDescent="0.3">
      <c r="F20" s="5" t="str">
        <f>HYPERLINK("mailto:" &amp; "polling@publicfirst.co.uk" &amp; "?subject="&amp; F7, "polling@publicfirst.co.uk")</f>
        <v>polling@publicfirst.co.uk</v>
      </c>
    </row>
  </sheetData>
  <mergeCells count="2">
    <mergeCell ref="F7:L7"/>
    <mergeCell ref="F17:M17"/>
  </mergeCells>
  <pageMargins left="0.7" right="0.7" top="0.75" bottom="0.75" header="0.3" footer="0.3"/>
  <pageSetup paperSize="9" orientation="portrait"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2:F78"/>
  <sheetViews>
    <sheetView showGridLines="0" topLeftCell="C1" workbookViewId="0">
      <selection activeCell="C1" sqref="C1"/>
    </sheetView>
  </sheetViews>
  <sheetFormatPr defaultColWidth="10.88671875" defaultRowHeight="14.4" x14ac:dyDescent="0.3"/>
  <cols>
    <col min="4" max="4" width="100.77734375" customWidth="1"/>
    <col min="5" max="5" width="20.77734375" customWidth="1"/>
  </cols>
  <sheetData>
    <row r="2" spans="3:6" ht="40.049999999999997" customHeight="1" x14ac:dyDescent="0.3">
      <c r="D2" s="1" t="s">
        <v>9</v>
      </c>
    </row>
    <row r="6" spans="3:6" x14ac:dyDescent="0.3">
      <c r="D6" s="8" t="str">
        <f>HYPERLINK("#'Full Results'!A1", "Full Results")</f>
        <v>Full Results</v>
      </c>
    </row>
    <row r="8" spans="3:6" x14ac:dyDescent="0.3">
      <c r="D8" s="6" t="s">
        <v>10</v>
      </c>
      <c r="E8" s="6" t="s">
        <v>11</v>
      </c>
      <c r="F8" s="6" t="s">
        <v>12</v>
      </c>
    </row>
    <row r="9" spans="3:6" x14ac:dyDescent="0.3">
      <c r="C9">
        <v>1</v>
      </c>
      <c r="D9" s="8" t="str">
        <f>HYPERLINK("#'Table 1'!A1", " Do you own a smartphone? A smartphone is a phone capable of running apps")</f>
        <v xml:space="preserve"> Do you own a smartphone? A smartphone is a phone capable of running apps</v>
      </c>
      <c r="E9" s="14" t="str">
        <f>HYPERLINK("#'Full Results'!A11", "11")</f>
        <v>11</v>
      </c>
      <c r="F9" t="s">
        <v>75</v>
      </c>
    </row>
    <row r="10" spans="3:6" x14ac:dyDescent="0.3">
      <c r="C10">
        <v>2</v>
      </c>
      <c r="D10" s="8" t="str">
        <f>HYPERLINK("#'Table 2'!A1", " Do you use social media, or have any accounts that you're active on?")</f>
        <v xml:space="preserve"> Do you use social media, or have any accounts that you're active on?</v>
      </c>
      <c r="E10" s="14" t="str">
        <f>HYPERLINK("#'Full Results'!A17", "17")</f>
        <v>17</v>
      </c>
      <c r="F10" t="s">
        <v>75</v>
      </c>
    </row>
    <row r="11" spans="3:6" x14ac:dyDescent="0.3">
      <c r="C11">
        <v>3</v>
      </c>
      <c r="D11" s="8" t="str">
        <f>HYPERLINK("#'Table 3'!A1", "Thinking about schools in your local area, which of the following do you think are the most important issues affecting schools at this time? Please select up to three")</f>
        <v>Thinking about schools in your local area, which of the following do you think are the most important issues affecting schools at this time? Please select up to three</v>
      </c>
      <c r="E11" s="14" t="str">
        <f>HYPERLINK("#'Full Results'!A23", "23")</f>
        <v>23</v>
      </c>
      <c r="F11" t="s">
        <v>75</v>
      </c>
    </row>
    <row r="12" spans="3:6" x14ac:dyDescent="0.3">
      <c r="C12">
        <v>4</v>
      </c>
      <c r="D12" s="8" t="str">
        <f>HYPERLINK("#'Table 4'!A1", "Which of these would be most likely to ruin your day? Select up to three.")</f>
        <v>Which of these would be most likely to ruin your day? Select up to three.</v>
      </c>
      <c r="E12" s="14" t="str">
        <f>HYPERLINK("#'Full Results'!A49", "49")</f>
        <v>49</v>
      </c>
      <c r="F12" t="s">
        <v>118</v>
      </c>
    </row>
    <row r="13" spans="3:6" x14ac:dyDescent="0.3">
      <c r="C13">
        <v>5</v>
      </c>
      <c r="D13" s="8" t="str">
        <f>HYPERLINK("#'Table 5'!A1", "Grid Summary: Thinking about the impact that your phone has on your life, please place yourself on the following scales.")</f>
        <v>Grid Summary: Thinking about the impact that your phone has on your life, please place yourself on the following scales.</v>
      </c>
      <c r="E13" s="7"/>
      <c r="F13" t="s">
        <v>118</v>
      </c>
    </row>
    <row r="14" spans="3:6" x14ac:dyDescent="0.3">
      <c r="C14">
        <v>6</v>
      </c>
      <c r="D14" s="8" t="str">
        <f>HYPERLINK("#'Table 6'!A1", "Thinking about the impact that your phone has on your life, please place yourself on the following scales.: My phone makes my life much better|My phone makes my life much worse")</f>
        <v>Thinking about the impact that your phone has on your life, please place yourself on the following scales.: My phone makes my life much better|My phone makes my life much worse</v>
      </c>
      <c r="E14" s="14" t="str">
        <f>HYPERLINK("#'Full Results'!A69", "69")</f>
        <v>69</v>
      </c>
      <c r="F14" t="s">
        <v>118</v>
      </c>
    </row>
    <row r="15" spans="3:6" x14ac:dyDescent="0.3">
      <c r="C15">
        <v>7</v>
      </c>
      <c r="D15" s="8" t="str">
        <f>HYPERLINK("#'Table 7'!A1", "Thinking about the impact that your phone has on your life, please place yourself on the following scales.: My phone is really good for my mental health|My phone is really bad for my mental health ")</f>
        <v xml:space="preserve">Thinking about the impact that your phone has on your life, please place yourself on the following scales.: My phone is really good for my mental health|My phone is really bad for my mental health </v>
      </c>
      <c r="E15" s="14" t="str">
        <f>HYPERLINK("#'Full Results'!A77", "77")</f>
        <v>77</v>
      </c>
      <c r="F15" t="s">
        <v>118</v>
      </c>
    </row>
    <row r="16" spans="3:6" x14ac:dyDescent="0.3">
      <c r="C16">
        <v>8</v>
      </c>
      <c r="D16" s="8" t="str">
        <f>HYPERLINK("#'Table 8'!A1", "Thinking about the impact that your phone has on your life, please place yourself on the following scales.: My phone is really good for my relationships with my friends|My phone is really bad for my relationships with my friends")</f>
        <v>Thinking about the impact that your phone has on your life, please place yourself on the following scales.: My phone is really good for my relationships with my friends|My phone is really bad for my relationships with my friends</v>
      </c>
      <c r="E16" s="14" t="str">
        <f>HYPERLINK("#'Full Results'!A85", "85")</f>
        <v>85</v>
      </c>
      <c r="F16" t="s">
        <v>118</v>
      </c>
    </row>
    <row r="17" spans="3:6" x14ac:dyDescent="0.3">
      <c r="C17">
        <v>9</v>
      </c>
      <c r="D17" s="8" t="str">
        <f>HYPERLINK("#'Table 9'!A1", "Thinking about the impact that your phone has on your life, please place yourself on the following scales.: My phone is really good for my relationships with my family|My phone is really bad for my relationships with my family")</f>
        <v>Thinking about the impact that your phone has on your life, please place yourself on the following scales.: My phone is really good for my relationships with my family|My phone is really bad for my relationships with my family</v>
      </c>
      <c r="E17" s="14" t="str">
        <f>HYPERLINK("#'Full Results'!A93", "93")</f>
        <v>93</v>
      </c>
      <c r="F17" t="s">
        <v>118</v>
      </c>
    </row>
    <row r="18" spans="3:6" x14ac:dyDescent="0.3">
      <c r="C18">
        <v>10</v>
      </c>
      <c r="D18" s="8" t="str">
        <f>HYPERLINK("#'Table 10'!A1", "Thinking about the impact that your phone has on your life, please place yourself on the following scales.: My phone makes my life a lot easier|My phone makes my life a lot harder")</f>
        <v>Thinking about the impact that your phone has on your life, please place yourself on the following scales.: My phone makes my life a lot easier|My phone makes my life a lot harder</v>
      </c>
      <c r="E18" s="14" t="str">
        <f>HYPERLINK("#'Full Results'!A101", "101")</f>
        <v>101</v>
      </c>
      <c r="F18" t="s">
        <v>118</v>
      </c>
    </row>
    <row r="19" spans="3:6" x14ac:dyDescent="0.3">
      <c r="C19">
        <v>11</v>
      </c>
      <c r="D19" s="8" t="str">
        <f>HYPERLINK("#'Table 11'!A1", "Thinking about the impact that your phone has on your life, please place yourself on the following scales.: My phone makes it easier for me to sleep|My phone makes it a lot harder for me to sleep")</f>
        <v>Thinking about the impact that your phone has on your life, please place yourself on the following scales.: My phone makes it easier for me to sleep|My phone makes it a lot harder for me to sleep</v>
      </c>
      <c r="E19" s="14" t="str">
        <f>HYPERLINK("#'Full Results'!A109", "109")</f>
        <v>109</v>
      </c>
      <c r="F19" t="s">
        <v>118</v>
      </c>
    </row>
    <row r="20" spans="3:6" x14ac:dyDescent="0.3">
      <c r="C20">
        <v>12</v>
      </c>
      <c r="D20" s="8" t="str">
        <f>HYPERLINK("#'Table 12'!A1", " How many hours per day would you say that you spend looking at your phone screen on the average school day?")</f>
        <v xml:space="preserve"> How many hours per day would you say that you spend looking at your phone screen on the average school day?</v>
      </c>
      <c r="E20" s="14" t="str">
        <f>HYPERLINK("#'Full Results'!A117", "117")</f>
        <v>117</v>
      </c>
      <c r="F20" t="s">
        <v>118</v>
      </c>
    </row>
    <row r="21" spans="3:6" x14ac:dyDescent="0.3">
      <c r="C21">
        <v>13</v>
      </c>
      <c r="D21" s="8" t="str">
        <f>HYPERLINK("#'Table 13'!A1", " How many hours per day would you say that you spend on social media on the average school day?")</f>
        <v xml:space="preserve"> How many hours per day would you say that you spend on social media on the average school day?</v>
      </c>
      <c r="E21" s="14" t="str">
        <f>HYPERLINK("#'Full Results'!A130", "130")</f>
        <v>130</v>
      </c>
      <c r="F21" t="s">
        <v>148</v>
      </c>
    </row>
    <row r="22" spans="3:6" x14ac:dyDescent="0.3">
      <c r="C22">
        <v>14</v>
      </c>
      <c r="D22" s="8" t="str">
        <f>HYPERLINK("#'Table 14'!A1", " How would you describe your relationship with social media?")</f>
        <v xml:space="preserve"> How would you describe your relationship with social media?</v>
      </c>
      <c r="E22" s="14" t="str">
        <f>HYPERLINK("#'Full Results'!A142", "142")</f>
        <v>142</v>
      </c>
      <c r="F22" t="s">
        <v>148</v>
      </c>
    </row>
    <row r="23" spans="3:6" x14ac:dyDescent="0.3">
      <c r="C23">
        <v>15</v>
      </c>
      <c r="D23" s="8" t="str">
        <f>HYPERLINK("#'Table 15'!A1", " In the following questions, we will ask you about your mental health and wellbeing. If you are uncomfortable discussing this you may indicate below that you would prefer to skip these questions:")</f>
        <v xml:space="preserve"> In the following questions, we will ask you about your mental health and wellbeing. If you are uncomfortable discussing this you may indicate below that you would prefer to skip these questions:</v>
      </c>
      <c r="E23" s="14" t="str">
        <f>HYPERLINK("#'Full Results'!A150", "150")</f>
        <v>150</v>
      </c>
      <c r="F23" t="s">
        <v>75</v>
      </c>
    </row>
    <row r="24" spans="3:6" x14ac:dyDescent="0.3">
      <c r="C24">
        <v>16</v>
      </c>
      <c r="D24" s="8" t="str">
        <f>HYPERLINK("#'Table 16'!A1", "Grid Summary: On a scale of 1-5, with 1 being very poor and 5 being very good, how would you rate yourself for the following?")</f>
        <v>Grid Summary: On a scale of 1-5, with 1 being very poor and 5 being very good, how would you rate yourself for the following?</v>
      </c>
      <c r="E24" s="7"/>
      <c r="F24" t="s">
        <v>171</v>
      </c>
    </row>
    <row r="25" spans="3:6" x14ac:dyDescent="0.3">
      <c r="C25">
        <v>17</v>
      </c>
      <c r="D25" s="8" t="str">
        <f>HYPERLINK("#'Table 17'!A1", "On a scale of 1-5, with 1 being very poor and 5 being very good, how would you rate yourself for the following?: Physical health")</f>
        <v>On a scale of 1-5, with 1 being very poor and 5 being very good, how would you rate yourself for the following?: Physical health</v>
      </c>
      <c r="E25" s="14" t="str">
        <f>HYPERLINK("#'Full Results'!A155", "155")</f>
        <v>155</v>
      </c>
      <c r="F25" t="s">
        <v>171</v>
      </c>
    </row>
    <row r="26" spans="3:6" x14ac:dyDescent="0.3">
      <c r="C26">
        <v>18</v>
      </c>
      <c r="D26" s="8" t="str">
        <f>HYPERLINK("#'Table 18'!A1", "On a scale of 1-5, with 1 being very poor and 5 being very good, how would you rate yourself for the following?: Mental health")</f>
        <v>On a scale of 1-5, with 1 being very poor and 5 being very good, how would you rate yourself for the following?: Mental health</v>
      </c>
      <c r="E26" s="14" t="str">
        <f>HYPERLINK("#'Full Results'!A164", "164")</f>
        <v>164</v>
      </c>
      <c r="F26" t="s">
        <v>171</v>
      </c>
    </row>
    <row r="27" spans="3:6" x14ac:dyDescent="0.3">
      <c r="C27">
        <v>19</v>
      </c>
      <c r="D27" s="8" t="str">
        <f>HYPERLINK("#'Table 19'!A1", "On a scale of 1-5, with 1 being very poor and 5 being very good, how would you rate yourself for the following?: Levels of stress")</f>
        <v>On a scale of 1-5, with 1 being very poor and 5 being very good, how would you rate yourself for the following?: Levels of stress</v>
      </c>
      <c r="E27" s="14" t="str">
        <f>HYPERLINK("#'Full Results'!A173", "173")</f>
        <v>173</v>
      </c>
      <c r="F27" t="s">
        <v>171</v>
      </c>
    </row>
    <row r="28" spans="3:6" x14ac:dyDescent="0.3">
      <c r="C28">
        <v>20</v>
      </c>
      <c r="D28" s="8" t="str">
        <f>HYPERLINK("#'Table 20'!A1", "On a scale of 1-5, with 1 being very poor and 5 being very good, how would you rate yourself for the following?: Sleep")</f>
        <v>On a scale of 1-5, with 1 being very poor and 5 being very good, how would you rate yourself for the following?: Sleep</v>
      </c>
      <c r="E28" s="14" t="str">
        <f>HYPERLINK("#'Full Results'!A182", "182")</f>
        <v>182</v>
      </c>
      <c r="F28" t="s">
        <v>171</v>
      </c>
    </row>
    <row r="29" spans="3:6" x14ac:dyDescent="0.3">
      <c r="C29">
        <v>21</v>
      </c>
      <c r="D29" s="8" t="str">
        <f>HYPERLINK("#'Table 21'!A1", "On a scale of 1-5, with 1 being very poor and 5 being very good, how would you rate yourself for the following?: Diet")</f>
        <v>On a scale of 1-5, with 1 being very poor and 5 being very good, how would you rate yourself for the following?: Diet</v>
      </c>
      <c r="E29" s="14" t="str">
        <f>HYPERLINK("#'Full Results'!A191", "191")</f>
        <v>191</v>
      </c>
      <c r="F29" t="s">
        <v>171</v>
      </c>
    </row>
    <row r="30" spans="3:6" x14ac:dyDescent="0.3">
      <c r="C30">
        <v>22</v>
      </c>
      <c r="D30" s="8" t="str">
        <f>HYPERLINK("#'Table 22'!A1", "On a scale of 1-5, with 1 being very poor and 5 being very good, how would you rate yourself for the following?: Personal hygiene")</f>
        <v>On a scale of 1-5, with 1 being very poor and 5 being very good, how would you rate yourself for the following?: Personal hygiene</v>
      </c>
      <c r="E30" s="14" t="str">
        <f>HYPERLINK("#'Full Results'!A200", "200")</f>
        <v>200</v>
      </c>
      <c r="F30" t="s">
        <v>171</v>
      </c>
    </row>
    <row r="31" spans="3:6" x14ac:dyDescent="0.3">
      <c r="C31">
        <v>23</v>
      </c>
      <c r="D31" s="8" t="str">
        <f>HYPERLINK("#'Table 23'!A1", "On a scale of 1-5, with 1 being very poor and 5 being very good, how would you rate yourself for the following?: Social life")</f>
        <v>On a scale of 1-5, with 1 being very poor and 5 being very good, how would you rate yourself for the following?: Social life</v>
      </c>
      <c r="E31" s="14" t="str">
        <f>HYPERLINK("#'Full Results'!A209", "209")</f>
        <v>209</v>
      </c>
      <c r="F31" t="s">
        <v>171</v>
      </c>
    </row>
    <row r="32" spans="3:6" x14ac:dyDescent="0.3">
      <c r="C32">
        <v>24</v>
      </c>
      <c r="D32" s="8" t="str">
        <f>HYPERLINK("#'Table 24'!A1", " Have you ever been diagnosed with a mental health condition by a medical professional?")</f>
        <v xml:space="preserve"> Have you ever been diagnosed with a mental health condition by a medical professional?</v>
      </c>
      <c r="E32" s="14" t="str">
        <f>HYPERLINK("#'Full Results'!A218", "218")</f>
        <v>218</v>
      </c>
      <c r="F32" t="s">
        <v>171</v>
      </c>
    </row>
    <row r="33" spans="3:6" x14ac:dyDescent="0.3">
      <c r="C33">
        <v>25</v>
      </c>
      <c r="D33" s="8" t="str">
        <f>HYPERLINK("#'Table 25'!A1", "Grid Summary: Below is a list of some of the ways you may have felt or behaved. Please indicate how often you have felt this way during the past week.")</f>
        <v>Grid Summary: Below is a list of some of the ways you may have felt or behaved. Please indicate how often you have felt this way during the past week.</v>
      </c>
      <c r="E33" s="7"/>
      <c r="F33" t="s">
        <v>171</v>
      </c>
    </row>
    <row r="34" spans="3:6" x14ac:dyDescent="0.3">
      <c r="C34">
        <v>26</v>
      </c>
      <c r="D34" s="8" t="str">
        <f>HYPERLINK("#'Table 26'!A1", "Below is a list of some of the ways you may have felt or behaved. Please indicate how often you have felt this way during the past week.: I was bothered by things that usually don’t bother me")</f>
        <v>Below is a list of some of the ways you may have felt or behaved. Please indicate how often you have felt this way during the past week.: I was bothered by things that usually don’t bother me</v>
      </c>
      <c r="E34" s="14" t="str">
        <f>HYPERLINK("#'Full Results'!A224", "224")</f>
        <v>224</v>
      </c>
      <c r="F34" t="s">
        <v>171</v>
      </c>
    </row>
    <row r="35" spans="3:6" x14ac:dyDescent="0.3">
      <c r="C35">
        <v>27</v>
      </c>
      <c r="D35" s="8" t="str">
        <f>HYPERLINK("#'Table 27'!A1", "Below is a list of some of the ways you may have felt or behaved. Please indicate how often you have felt this way during the past week.: I had trouble keeping my mind on what I was doing")</f>
        <v>Below is a list of some of the ways you may have felt or behaved. Please indicate how often you have felt this way during the past week.: I had trouble keeping my mind on what I was doing</v>
      </c>
      <c r="E35" s="14" t="str">
        <f>HYPERLINK("#'Full Results'!A232", "232")</f>
        <v>232</v>
      </c>
      <c r="F35" t="s">
        <v>171</v>
      </c>
    </row>
    <row r="36" spans="3:6" x14ac:dyDescent="0.3">
      <c r="C36">
        <v>28</v>
      </c>
      <c r="D36" s="8" t="str">
        <f>HYPERLINK("#'Table 28'!A1", "Below is a list of some of the ways you may have felt or behaved. Please indicate how often you have felt this way during the past week.: I felt depressed")</f>
        <v>Below is a list of some of the ways you may have felt or behaved. Please indicate how often you have felt this way during the past week.: I felt depressed</v>
      </c>
      <c r="E36" s="14" t="str">
        <f>HYPERLINK("#'Full Results'!A240", "240")</f>
        <v>240</v>
      </c>
      <c r="F36" t="s">
        <v>171</v>
      </c>
    </row>
    <row r="37" spans="3:6" x14ac:dyDescent="0.3">
      <c r="C37">
        <v>29</v>
      </c>
      <c r="D37" s="8" t="str">
        <f>HYPERLINK("#'Table 29'!A1", "Below is a list of some of the ways you may have felt or behaved. Please indicate how often you have felt this way during the past week.: I felt that everything I did was an effort")</f>
        <v>Below is a list of some of the ways you may have felt or behaved. Please indicate how often you have felt this way during the past week.: I felt that everything I did was an effort</v>
      </c>
      <c r="E37" s="14" t="str">
        <f>HYPERLINK("#'Full Results'!A248", "248")</f>
        <v>248</v>
      </c>
      <c r="F37" t="s">
        <v>171</v>
      </c>
    </row>
    <row r="38" spans="3:6" x14ac:dyDescent="0.3">
      <c r="C38">
        <v>30</v>
      </c>
      <c r="D38" s="8" t="str">
        <f>HYPERLINK("#'Table 30'!A1", "Below is a list of some of the ways you may have felt or behaved. Please indicate how often you have felt this way during the past week.: I felt hopeful about the future")</f>
        <v>Below is a list of some of the ways you may have felt or behaved. Please indicate how often you have felt this way during the past week.: I felt hopeful about the future</v>
      </c>
      <c r="E38" s="14" t="str">
        <f>HYPERLINK("#'Full Results'!A256", "256")</f>
        <v>256</v>
      </c>
      <c r="F38" t="s">
        <v>171</v>
      </c>
    </row>
    <row r="39" spans="3:6" x14ac:dyDescent="0.3">
      <c r="C39">
        <v>31</v>
      </c>
      <c r="D39" s="8" t="str">
        <f>HYPERLINK("#'Table 31'!A1", "Below is a list of some of the ways you may have felt or behaved. Please indicate how often you have felt this way during the past week.: I felt fearful")</f>
        <v>Below is a list of some of the ways you may have felt or behaved. Please indicate how often you have felt this way during the past week.: I felt fearful</v>
      </c>
      <c r="E39" s="14" t="str">
        <f>HYPERLINK("#'Full Results'!A264", "264")</f>
        <v>264</v>
      </c>
      <c r="F39" t="s">
        <v>171</v>
      </c>
    </row>
    <row r="40" spans="3:6" x14ac:dyDescent="0.3">
      <c r="C40">
        <v>32</v>
      </c>
      <c r="D40" s="8" t="str">
        <f>HYPERLINK("#'Table 32'!A1", "Below is a list of some of the ways you may have felt or behaved. Please indicate how often you have felt this way during the past week.: My sleep was restless")</f>
        <v>Below is a list of some of the ways you may have felt or behaved. Please indicate how often you have felt this way during the past week.: My sleep was restless</v>
      </c>
      <c r="E40" s="14" t="str">
        <f>HYPERLINK("#'Full Results'!A272", "272")</f>
        <v>272</v>
      </c>
      <c r="F40" t="s">
        <v>171</v>
      </c>
    </row>
    <row r="41" spans="3:6" x14ac:dyDescent="0.3">
      <c r="C41">
        <v>33</v>
      </c>
      <c r="D41" s="8" t="str">
        <f>HYPERLINK("#'Table 33'!A1", "Below is a list of some of the ways you may have felt or behaved. Please indicate how often you have felt this way during the past week.: I was happy")</f>
        <v>Below is a list of some of the ways you may have felt or behaved. Please indicate how often you have felt this way during the past week.: I was happy</v>
      </c>
      <c r="E41" s="14" t="str">
        <f>HYPERLINK("#'Full Results'!A280", "280")</f>
        <v>280</v>
      </c>
      <c r="F41" t="s">
        <v>171</v>
      </c>
    </row>
    <row r="42" spans="3:6" x14ac:dyDescent="0.3">
      <c r="C42">
        <v>34</v>
      </c>
      <c r="D42" s="8" t="str">
        <f>HYPERLINK("#'Table 34'!A1", "Below is a list of some of the ways you may have felt or behaved. Please indicate how often you have felt this way during the past week.: I felt lonely")</f>
        <v>Below is a list of some of the ways you may have felt or behaved. Please indicate how often you have felt this way during the past week.: I felt lonely</v>
      </c>
      <c r="E42" s="14" t="str">
        <f>HYPERLINK("#'Full Results'!A288", "288")</f>
        <v>288</v>
      </c>
      <c r="F42" t="s">
        <v>171</v>
      </c>
    </row>
    <row r="43" spans="3:6" x14ac:dyDescent="0.3">
      <c r="C43">
        <v>35</v>
      </c>
      <c r="D43" s="8" t="str">
        <f>HYPERLINK("#'Table 35'!A1", "Below is a list of some of the ways you may have felt or behaved. Please indicate how often you have felt this way during the past week.: I could not “get going”")</f>
        <v>Below is a list of some of the ways you may have felt or behaved. Please indicate how often you have felt this way during the past week.: I could not “get going”</v>
      </c>
      <c r="E43" s="14" t="str">
        <f>HYPERLINK("#'Full Results'!A296", "296")</f>
        <v>296</v>
      </c>
      <c r="F43" t="s">
        <v>171</v>
      </c>
    </row>
    <row r="44" spans="3:6" x14ac:dyDescent="0.3">
      <c r="C44">
        <v>36</v>
      </c>
      <c r="D44" s="8" t="str">
        <f>HYPERLINK("#'Table 36'!A1", " If you, or one of your friends, were to experience a mental health problem. How confident are you that you could find the resources and support that is needed?")</f>
        <v xml:space="preserve"> If you, or one of your friends, were to experience a mental health problem. How confident are you that you could find the resources and support that is needed?</v>
      </c>
      <c r="E44" s="14" t="str">
        <f>HYPERLINK("#'Full Results'!A304", "304")</f>
        <v>304</v>
      </c>
      <c r="F44" t="s">
        <v>171</v>
      </c>
    </row>
    <row r="45" spans="3:6" x14ac:dyDescent="0.3">
      <c r="C45">
        <v>37</v>
      </c>
      <c r="D45" s="8" t="str">
        <f>HYPERLINK("#'Table 37'!A1", "Who would you feel comfortable speaking to about any mental health problems you might be experiencing, if any? Select all that apply")</f>
        <v>Who would you feel comfortable speaking to about any mental health problems you might be experiencing, if any? Select all that apply</v>
      </c>
      <c r="E45" s="14" t="str">
        <f>HYPERLINK("#'Full Results'!A314", "314")</f>
        <v>314</v>
      </c>
      <c r="F45" t="s">
        <v>75</v>
      </c>
    </row>
    <row r="46" spans="3:6" x14ac:dyDescent="0.3">
      <c r="C46">
        <v>38</v>
      </c>
      <c r="D46" s="8" t="str">
        <f>HYPERLINK("#'Table 38'!A1", " And who would be the first person you go to for help? ")</f>
        <v xml:space="preserve"> And who would be the first person you go to for help? </v>
      </c>
      <c r="E46" s="14" t="str">
        <f>HYPERLINK("#'Full Results'!A328", "328")</f>
        <v>328</v>
      </c>
      <c r="F46" t="s">
        <v>171</v>
      </c>
    </row>
    <row r="47" spans="3:6" x14ac:dyDescent="0.3">
      <c r="C47">
        <v>39</v>
      </c>
      <c r="D47" s="8" t="str">
        <f>HYPERLINK("#'Table 39'!A1", " Have you worried about your own mental health, including stress and anxiety, in the last year?")</f>
        <v xml:space="preserve"> Have you worried about your own mental health, including stress and anxiety, in the last year?</v>
      </c>
      <c r="E47" s="14" t="str">
        <f>HYPERLINK("#'Full Results'!A342", "342")</f>
        <v>342</v>
      </c>
      <c r="F47" t="s">
        <v>171</v>
      </c>
    </row>
    <row r="48" spans="3:6" x14ac:dyDescent="0.3">
      <c r="C48">
        <v>40</v>
      </c>
      <c r="D48" s="8" t="str">
        <f>HYPERLINK("#'Table 40'!A1", "Grid Summary: To what extent would you say that you feel stressed, if at all, about the following things in your life? ")</f>
        <v>Grid Summary: To what extent would you say that you feel stressed, if at all, about the following things in your life? </v>
      </c>
      <c r="E48" s="7"/>
      <c r="F48" t="s">
        <v>171</v>
      </c>
    </row>
    <row r="49" spans="3:6" x14ac:dyDescent="0.3">
      <c r="C49">
        <v>41</v>
      </c>
      <c r="D49" s="8" t="str">
        <f>HYPERLINK("#'Table 41'!A1", "To what extent would you say that you feel stressed, if at all, about the following things in your life? : School")</f>
        <v>To what extent would you say that you feel stressed, if at all, about the following things in your life? : School</v>
      </c>
      <c r="E49" s="14" t="str">
        <f>HYPERLINK("#'Full Results'!A348", "348")</f>
        <v>348</v>
      </c>
      <c r="F49" t="s">
        <v>171</v>
      </c>
    </row>
    <row r="50" spans="3:6" x14ac:dyDescent="0.3">
      <c r="C50">
        <v>42</v>
      </c>
      <c r="D50" s="8" t="str">
        <f>HYPERLINK("#'Table 42'!A1", "To what extent would you say that you feel stressed, if at all, about the following things in your life? : My friends")</f>
        <v>To what extent would you say that you feel stressed, if at all, about the following things in your life? : My friends</v>
      </c>
      <c r="E50" s="14" t="str">
        <f>HYPERLINK("#'Full Results'!A363", "363")</f>
        <v>363</v>
      </c>
      <c r="F50" t="s">
        <v>171</v>
      </c>
    </row>
    <row r="51" spans="3:6" x14ac:dyDescent="0.3">
      <c r="C51">
        <v>43</v>
      </c>
      <c r="D51" s="8" t="str">
        <f>HYPERLINK("#'Table 43'!A1", "To what extent would you say that you feel stressed, if at all, about the following things in your life? : My family")</f>
        <v>To what extent would you say that you feel stressed, if at all, about the following things in your life? : My family</v>
      </c>
      <c r="E51" s="14" t="str">
        <f>HYPERLINK("#'Full Results'!A378", "378")</f>
        <v>378</v>
      </c>
      <c r="F51" t="s">
        <v>171</v>
      </c>
    </row>
    <row r="52" spans="3:6" x14ac:dyDescent="0.3">
      <c r="C52">
        <v>44</v>
      </c>
      <c r="D52" s="8" t="str">
        <f>HYPERLINK("#'Table 44'!A1", "To what extent would you say that you feel stressed, if at all, about the following things in your life? : My future")</f>
        <v>To what extent would you say that you feel stressed, if at all, about the following things in your life? : My future</v>
      </c>
      <c r="E52" s="14" t="str">
        <f>HYPERLINK("#'Full Results'!A393", "393")</f>
        <v>393</v>
      </c>
      <c r="F52" t="s">
        <v>171</v>
      </c>
    </row>
    <row r="53" spans="3:6" x14ac:dyDescent="0.3">
      <c r="C53">
        <v>45</v>
      </c>
      <c r="D53" s="8" t="str">
        <f>HYPERLINK("#'Table 45'!A1", "To what extent would you say that you feel stressed, if at all, about the following things in your life? : The state of the world")</f>
        <v>To what extent would you say that you feel stressed, if at all, about the following things in your life? : The state of the world</v>
      </c>
      <c r="E53" s="14" t="str">
        <f>HYPERLINK("#'Full Results'!A408", "408")</f>
        <v>408</v>
      </c>
      <c r="F53" t="s">
        <v>171</v>
      </c>
    </row>
    <row r="54" spans="3:6" x14ac:dyDescent="0.3">
      <c r="C54">
        <v>46</v>
      </c>
      <c r="D54" s="8" t="str">
        <f>HYPERLINK("#'Table 46'!A1", "Grid Summary: Thinking specifically about the stress that you have about school. How much of this stress comes from the following places?")</f>
        <v>Grid Summary: Thinking specifically about the stress that you have about school. How much of this stress comes from the following places?</v>
      </c>
      <c r="E54" s="7"/>
      <c r="F54" t="s">
        <v>171</v>
      </c>
    </row>
    <row r="55" spans="3:6" x14ac:dyDescent="0.3">
      <c r="C55">
        <v>47</v>
      </c>
      <c r="D55" s="8" t="str">
        <f>HYPERLINK("#'Table 47'!A1", "Thinking specifically about the stress that you have about school. How much of this stress comes from the following places?: Your parent(s) or guardian(s)")</f>
        <v>Thinking specifically about the stress that you have about school. How much of this stress comes from the following places?: Your parent(s) or guardian(s)</v>
      </c>
      <c r="E55" s="14" t="str">
        <f>HYPERLINK("#'Full Results'!A423", "423")</f>
        <v>423</v>
      </c>
      <c r="F55" t="s">
        <v>171</v>
      </c>
    </row>
    <row r="56" spans="3:6" x14ac:dyDescent="0.3">
      <c r="C56">
        <v>48</v>
      </c>
      <c r="D56" s="8" t="str">
        <f>HYPERLINK("#'Table 48'!A1", "Thinking specifically about the stress that you have about school. How much of this stress comes from the following places?: Your siblings (if you have any)")</f>
        <v>Thinking specifically about the stress that you have about school. How much of this stress comes from the following places?: Your siblings (if you have any)</v>
      </c>
      <c r="E56" s="14" t="str">
        <f>HYPERLINK("#'Full Results'!A431", "431")</f>
        <v>431</v>
      </c>
      <c r="F56" t="s">
        <v>171</v>
      </c>
    </row>
    <row r="57" spans="3:6" x14ac:dyDescent="0.3">
      <c r="C57">
        <v>49</v>
      </c>
      <c r="D57" s="8" t="str">
        <f>HYPERLINK("#'Table 49'!A1", "Thinking specifically about the stress that you have about school. How much of this stress comes from the following places?: Your friends")</f>
        <v>Thinking specifically about the stress that you have about school. How much of this stress comes from the following places?: Your friends</v>
      </c>
      <c r="E57" s="14" t="str">
        <f>HYPERLINK("#'Full Results'!A439", "439")</f>
        <v>439</v>
      </c>
      <c r="F57" t="s">
        <v>171</v>
      </c>
    </row>
    <row r="58" spans="3:6" x14ac:dyDescent="0.3">
      <c r="C58">
        <v>50</v>
      </c>
      <c r="D58" s="8" t="str">
        <f>HYPERLINK("#'Table 50'!A1", "Thinking specifically about the stress that you have about school. How much of this stress comes from the following places?: Your teachers at school")</f>
        <v>Thinking specifically about the stress that you have about school. How much of this stress comes from the following places?: Your teachers at school</v>
      </c>
      <c r="E58" s="14" t="str">
        <f>HYPERLINK("#'Full Results'!A447", "447")</f>
        <v>447</v>
      </c>
      <c r="F58" t="s">
        <v>171</v>
      </c>
    </row>
    <row r="59" spans="3:6" x14ac:dyDescent="0.3">
      <c r="C59">
        <v>51</v>
      </c>
      <c r="D59" s="8" t="str">
        <f>HYPERLINK("#'Table 51'!A1", "Thinking specifically about the stress that you have about school. How much of this stress comes from the following places?: Yourself")</f>
        <v>Thinking specifically about the stress that you have about school. How much of this stress comes from the following places?: Yourself</v>
      </c>
      <c r="E59" s="14" t="str">
        <f>HYPERLINK("#'Full Results'!A455", "455")</f>
        <v>455</v>
      </c>
      <c r="F59" t="s">
        <v>171</v>
      </c>
    </row>
    <row r="60" spans="3:6" x14ac:dyDescent="0.3">
      <c r="C60">
        <v>52</v>
      </c>
      <c r="D60" s="8" t="str">
        <f>HYPERLINK("#'Table 52'!A1", " Have you ever been taught about mental health at school? ")</f>
        <v xml:space="preserve"> Have you ever been taught about mental health at school? </v>
      </c>
      <c r="E60" s="14" t="str">
        <f>HYPERLINK("#'Full Results'!A463", "463")</f>
        <v>463</v>
      </c>
      <c r="F60" t="s">
        <v>75</v>
      </c>
    </row>
    <row r="61" spans="3:6" x14ac:dyDescent="0.3">
      <c r="C61">
        <v>53</v>
      </c>
      <c r="D61" s="8" t="str">
        <f>HYPERLINK("#'Table 53'!A1", "You said that you have been taught about mental health issues at school. Which of the following have been included in your mental health education at school? Select all that apply.")</f>
        <v>You said that you have been taught about mental health issues at school. Which of the following have been included in your mental health education at school? Select all that apply.</v>
      </c>
      <c r="E61" s="14" t="str">
        <f>HYPERLINK("#'Full Results'!A469", "469")</f>
        <v>469</v>
      </c>
      <c r="F61" t="s">
        <v>276</v>
      </c>
    </row>
    <row r="62" spans="3:6" x14ac:dyDescent="0.3">
      <c r="C62">
        <v>54</v>
      </c>
      <c r="D62" s="8" t="str">
        <f>HYPERLINK("#'Table 54'!A1", "Which of the following, if any, do you think should be included in your school education? Select all that are relevant.")</f>
        <v>Which of the following, if any, do you think should be included in your school education? Select all that are relevant.</v>
      </c>
      <c r="E62" s="14" t="str">
        <f>HYPERLINK("#'Full Results'!A487", "487")</f>
        <v>487</v>
      </c>
      <c r="F62" t="s">
        <v>75</v>
      </c>
    </row>
    <row r="63" spans="3:6" x14ac:dyDescent="0.3">
      <c r="C63">
        <v>55</v>
      </c>
      <c r="D63" s="8" t="str">
        <f>HYPERLINK("#'Table 55'!A1", "Grid Summary: You said that you have been taught about mental health issues at school. Which of the following statements comes closest to your view?")</f>
        <v>Grid Summary: You said that you have been taught about mental health issues at school. Which of the following statements comes closest to your view?</v>
      </c>
      <c r="E63" s="7"/>
      <c r="F63" t="s">
        <v>276</v>
      </c>
    </row>
    <row r="64" spans="3:6" x14ac:dyDescent="0.3">
      <c r="C64">
        <v>56</v>
      </c>
      <c r="D64" s="8" t="str">
        <f>HYPERLINK("#'Table 56'!A1", "You said that you have been taught about mental health issues at school. Which of the following statements comes closest to your view?: The teacher was comfortable teaching us about the topic|The teacher was uncomfortable teaching us about the topic")</f>
        <v>You said that you have been taught about mental health issues at school. Which of the following statements comes closest to your view?: The teacher was comfortable teaching us about the topic|The teacher was uncomfortable teaching us about the topic</v>
      </c>
      <c r="E64" s="14" t="str">
        <f>HYPERLINK("#'Full Results'!A507", "507")</f>
        <v>507</v>
      </c>
      <c r="F64" t="s">
        <v>276</v>
      </c>
    </row>
    <row r="65" spans="3:6" x14ac:dyDescent="0.3">
      <c r="C65">
        <v>57</v>
      </c>
      <c r="D65" s="8" t="str">
        <f>HYPERLINK("#'Table 57'!A1", "You said that you have been taught about mental health issues at school. Which of the following statements comes closest to your view?: My schools mental health lessons were informative|My schools mental health lessons were not informative at all")</f>
        <v>You said that you have been taught about mental health issues at school. Which of the following statements comes closest to your view?: My schools mental health lessons were informative|My schools mental health lessons were not informative at all</v>
      </c>
      <c r="E65" s="14" t="str">
        <f>HYPERLINK("#'Full Results'!A515", "515")</f>
        <v>515</v>
      </c>
      <c r="F65" t="s">
        <v>276</v>
      </c>
    </row>
    <row r="66" spans="3:6" x14ac:dyDescent="0.3">
      <c r="C66">
        <v>58</v>
      </c>
      <c r="D66" s="8" t="str">
        <f>HYPERLINK("#'Table 58'!A1", "You said that you have been taught about mental health issues at school. Which of the following statements comes closest to your view?: My schools mental health lessons were helpful|My schools mental health lessons were not helpful at all")</f>
        <v>You said that you have been taught about mental health issues at school. Which of the following statements comes closest to your view?: My schools mental health lessons were helpful|My schools mental health lessons were not helpful at all</v>
      </c>
      <c r="E66" s="14" t="str">
        <f>HYPERLINK("#'Full Results'!A523", "523")</f>
        <v>523</v>
      </c>
      <c r="F66" t="s">
        <v>276</v>
      </c>
    </row>
    <row r="67" spans="3:6" x14ac:dyDescent="0.3">
      <c r="C67">
        <v>59</v>
      </c>
      <c r="D67" s="8" t="str">
        <f>HYPERLINK("#'Table 59'!A1", " Which of the following comes closest to your view")</f>
        <v xml:space="preserve"> Which of the following comes closest to your view</v>
      </c>
      <c r="E67" s="14" t="str">
        <f>HYPERLINK("#'Full Results'!A531", "531")</f>
        <v>531</v>
      </c>
      <c r="F67" t="s">
        <v>75</v>
      </c>
    </row>
    <row r="68" spans="3:6" x14ac:dyDescent="0.3">
      <c r="C68">
        <v>60</v>
      </c>
      <c r="D68" s="8" t="str">
        <f>HYPERLINK("#'Table 60'!A1", " Do you know who to speak to at your school if you are experiencing a mental health problem?")</f>
        <v xml:space="preserve"> Do you know who to speak to at your school if you are experiencing a mental health problem?</v>
      </c>
      <c r="E68" s="14" t="str">
        <f>HYPERLINK("#'Full Results'!A538", "538")</f>
        <v>538</v>
      </c>
      <c r="F68" t="s">
        <v>75</v>
      </c>
    </row>
    <row r="69" spans="3:6" x14ac:dyDescent="0.3">
      <c r="C69">
        <v>61</v>
      </c>
      <c r="D69" s="8" t="str">
        <f>HYPERLINK("#'Table 61'!A1", " Have you ever sought help from your school for a mental health problem (for either yourself or someone else)? ")</f>
        <v xml:space="preserve"> Have you ever sought help from your school for a mental health problem (for either yourself or someone else)? </v>
      </c>
      <c r="E69" s="14" t="str">
        <f>HYPERLINK("#'Full Results'!A544", "544")</f>
        <v>544</v>
      </c>
      <c r="F69" t="s">
        <v>75</v>
      </c>
    </row>
    <row r="70" spans="3:6" x14ac:dyDescent="0.3">
      <c r="C70">
        <v>62</v>
      </c>
      <c r="D70" s="8" t="str">
        <f>HYPERLINK("#'Table 62'!A1", " After seeking help from an adult at school, did you or the person you were concerned about receive the support that they needed from the school?")</f>
        <v xml:space="preserve"> After seeking help from an adult at school, did you or the person you were concerned about receive the support that they needed from the school?</v>
      </c>
      <c r="E70" s="14" t="str">
        <f>HYPERLINK("#'Full Results'!A551", "551")</f>
        <v>551</v>
      </c>
      <c r="F70" t="s">
        <v>276</v>
      </c>
    </row>
    <row r="71" spans="3:6" x14ac:dyDescent="0.3">
      <c r="C71">
        <v>63</v>
      </c>
      <c r="D71" s="8" t="str">
        <f>HYPERLINK("#'Table 63'!A1", " Please select the statement that most closely reflects your experience:")</f>
        <v xml:space="preserve"> Please select the statement that most closely reflects your experience:</v>
      </c>
      <c r="E71" s="14" t="str">
        <f>HYPERLINK("#'Full Results'!A559", "559")</f>
        <v>559</v>
      </c>
      <c r="F71" t="s">
        <v>75</v>
      </c>
    </row>
    <row r="72" spans="3:6" x14ac:dyDescent="0.3">
      <c r="C72">
        <v>64</v>
      </c>
      <c r="D72" s="8" t="str">
        <f>HYPERLINK("#'Table 64'!A1", " Please select the statement that most closely reflects your experience:")</f>
        <v xml:space="preserve"> Please select the statement that most closely reflects your experience:</v>
      </c>
      <c r="E72" s="14" t="str">
        <f>HYPERLINK("#'Full Results'!A566", "566")</f>
        <v>566</v>
      </c>
      <c r="F72" t="s">
        <v>75</v>
      </c>
    </row>
    <row r="73" spans="3:6" x14ac:dyDescent="0.3">
      <c r="C73">
        <v>65</v>
      </c>
      <c r="D73" s="8" t="str">
        <f>HYPERLINK("#'Table 65'!A1", "Grid Summary: Do you agree or disagree with the following.")</f>
        <v>Grid Summary: Do you agree or disagree with the following.</v>
      </c>
      <c r="E73" s="7"/>
      <c r="F73" t="s">
        <v>75</v>
      </c>
    </row>
    <row r="74" spans="3:6" x14ac:dyDescent="0.3">
      <c r="C74">
        <v>66</v>
      </c>
      <c r="D74" s="8" t="str">
        <f>HYPERLINK("#'Table 66'!A1", "Do you agree or disagree with the following.: My school does not take mental health issues seriously")</f>
        <v>Do you agree or disagree with the following.: My school does not take mental health issues seriously</v>
      </c>
      <c r="E74" s="14" t="str">
        <f>HYPERLINK("#'Full Results'!A574", "574")</f>
        <v>574</v>
      </c>
      <c r="F74" t="s">
        <v>75</v>
      </c>
    </row>
    <row r="75" spans="3:6" x14ac:dyDescent="0.3">
      <c r="C75">
        <v>67</v>
      </c>
      <c r="D75" s="8" t="str">
        <f>HYPERLINK("#'Table 67'!A1", "Do you agree or disagree with the following.: My school puts too much pressure on the students")</f>
        <v>Do you agree or disagree with the following.: My school puts too much pressure on the students</v>
      </c>
      <c r="E75" s="14" t="str">
        <f>HYPERLINK("#'Full Results'!A586", "586")</f>
        <v>586</v>
      </c>
      <c r="F75" t="s">
        <v>75</v>
      </c>
    </row>
    <row r="76" spans="3:6" x14ac:dyDescent="0.3">
      <c r="C76">
        <v>68</v>
      </c>
      <c r="D76" s="8" t="str">
        <f>HYPERLINK("#'Table 68'!A1", "Do you agree or disagree with the following.: My school provides sufficient mental health support for students")</f>
        <v>Do you agree or disagree with the following.: My school provides sufficient mental health support for students</v>
      </c>
      <c r="E76" s="14" t="str">
        <f>HYPERLINK("#'Full Results'!A598", "598")</f>
        <v>598</v>
      </c>
      <c r="F76" t="s">
        <v>75</v>
      </c>
    </row>
    <row r="77" spans="3:6" x14ac:dyDescent="0.3">
      <c r="C77">
        <v>69</v>
      </c>
      <c r="D77" s="8" t="str">
        <f>HYPERLINK("#'Table 69'!A1", " Have you ever experienced any bullying or harassment in school from other students? ")</f>
        <v xml:space="preserve"> Have you ever experienced any bullying or harassment in school from other students? </v>
      </c>
      <c r="E77" s="14" t="str">
        <f>HYPERLINK("#'Full Results'!A610", "610")</f>
        <v>610</v>
      </c>
      <c r="F77" t="s">
        <v>75</v>
      </c>
    </row>
    <row r="78" spans="3:6" x14ac:dyDescent="0.3">
      <c r="C78">
        <v>70</v>
      </c>
      <c r="D78" s="8" t="str">
        <f>HYPERLINK("#'Table 70'!A1", "In your opinion, what are the most common reasons that students are bullied in your school, if any? Select all that apply.")</f>
        <v>In your opinion, what are the most common reasons that students are bullied in your school, if any? Select all that apply.</v>
      </c>
      <c r="E78" s="14" t="str">
        <f>HYPERLINK("#'Full Results'!A618", "618")</f>
        <v>618</v>
      </c>
      <c r="F78" t="s">
        <v>75</v>
      </c>
    </row>
  </sheetData>
  <pageMargins left="0.7" right="0.7" top="0.75" bottom="0.75" header="0.3" footer="0.3"/>
  <pageSetup paperSize="9" orientation="portrait" horizontalDpi="300" verticalDpi="30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CA633"/>
  <sheetViews>
    <sheetView showGridLines="0" zoomScale="85" zoomScaleNormal="85" workbookViewId="0">
      <pane xSplit="2" ySplit="8" topLeftCell="C9" activePane="bottomRight" state="frozen"/>
      <selection pane="topRight"/>
      <selection pane="bottomLeft"/>
      <selection pane="bottomRight"/>
    </sheetView>
  </sheetViews>
  <sheetFormatPr defaultColWidth="10.88671875" defaultRowHeight="14.4" x14ac:dyDescent="0.3"/>
  <cols>
    <col min="2" max="2" width="20.77734375" customWidth="1"/>
    <col min="3" max="5" width="10.77734375" customWidth="1"/>
    <col min="6" max="6" width="2.21875" customWidth="1"/>
    <col min="7" max="9" width="10.77734375" customWidth="1"/>
    <col min="10" max="10" width="2.21875" customWidth="1"/>
    <col min="11" max="14" width="10.77734375" customWidth="1"/>
    <col min="15" max="15" width="2.21875" customWidth="1"/>
    <col min="16" max="20" width="10.77734375" customWidth="1"/>
    <col min="21" max="21" width="2.21875" customWidth="1"/>
    <col min="22" max="24" width="10.77734375" customWidth="1"/>
    <col min="25" max="25" width="2.21875" customWidth="1"/>
    <col min="26" max="27" width="10.77734375" customWidth="1"/>
    <col min="28" max="28" width="2.21875" customWidth="1"/>
    <col min="29" max="30" width="10.77734375" customWidth="1"/>
    <col min="31" max="31" width="2.21875" customWidth="1"/>
    <col min="32" max="34" width="10.77734375" customWidth="1"/>
    <col min="35" max="35" width="2.21875" customWidth="1"/>
    <col min="36" max="42" width="10.77734375" customWidth="1"/>
    <col min="43" max="43" width="2.21875" customWidth="1"/>
    <col min="44" max="45" width="10.77734375" customWidth="1"/>
    <col min="46" max="46" width="2.21875" customWidth="1"/>
    <col min="47" max="49" width="10.77734375" customWidth="1"/>
    <col min="50" max="50" width="2.21875" customWidth="1"/>
    <col min="51" max="54" width="10.77734375" customWidth="1"/>
    <col min="55" max="55" width="2.21875" customWidth="1"/>
    <col min="56" max="59" width="10.77734375" customWidth="1"/>
    <col min="60" max="60" width="2.21875" customWidth="1"/>
    <col min="61" max="64" width="10.77734375" customWidth="1"/>
    <col min="65" max="65" width="2.21875" customWidth="1"/>
    <col min="66" max="69" width="10.77734375" customWidth="1"/>
    <col min="70" max="70" width="2.21875" customWidth="1"/>
    <col min="71" max="74" width="10.77734375" customWidth="1"/>
    <col min="75" max="75" width="2.21875" customWidth="1"/>
    <col min="76" max="79" width="10.77734375" customWidth="1"/>
    <col min="80" max="80" width="2.21875" customWidth="1"/>
  </cols>
  <sheetData>
    <row r="2" spans="2:79" ht="40.049999999999997" customHeight="1" x14ac:dyDescent="0.3">
      <c r="D2" s="25" t="s">
        <v>335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9" ht="30" customHeight="1" x14ac:dyDescent="0.3">
      <c r="B5" s="13"/>
      <c r="C5" s="13"/>
      <c r="D5" s="28" t="s">
        <v>54</v>
      </c>
      <c r="E5" s="28"/>
      <c r="F5" s="13"/>
      <c r="G5" s="28" t="s">
        <v>55</v>
      </c>
      <c r="H5" s="28"/>
      <c r="I5" s="28"/>
      <c r="J5" s="13"/>
      <c r="K5" s="28" t="s">
        <v>56</v>
      </c>
      <c r="L5" s="28"/>
      <c r="M5" s="28"/>
      <c r="N5" s="28"/>
      <c r="O5" s="13"/>
      <c r="P5" s="28" t="s">
        <v>57</v>
      </c>
      <c r="Q5" s="28"/>
      <c r="R5" s="28"/>
      <c r="S5" s="28"/>
      <c r="T5" s="28"/>
      <c r="U5" s="13"/>
      <c r="V5" s="28" t="s">
        <v>58</v>
      </c>
      <c r="W5" s="28"/>
      <c r="X5" s="28"/>
      <c r="Y5" s="13"/>
      <c r="Z5" s="28" t="s">
        <v>59</v>
      </c>
      <c r="AA5" s="28"/>
      <c r="AB5" s="13"/>
      <c r="AC5" s="28" t="s">
        <v>60</v>
      </c>
      <c r="AD5" s="28"/>
      <c r="AE5" s="13"/>
      <c r="AF5" s="28" t="s">
        <v>61</v>
      </c>
      <c r="AG5" s="28"/>
      <c r="AH5" s="28"/>
      <c r="AI5" s="13"/>
      <c r="AJ5" s="28" t="s">
        <v>62</v>
      </c>
      <c r="AK5" s="28"/>
      <c r="AL5" s="28"/>
      <c r="AM5" s="28"/>
      <c r="AN5" s="28"/>
      <c r="AO5" s="28"/>
      <c r="AP5" s="28"/>
      <c r="AQ5" s="13"/>
      <c r="AR5" s="28" t="s">
        <v>63</v>
      </c>
      <c r="AS5" s="28"/>
      <c r="AT5" s="13"/>
      <c r="AU5" s="28" t="s">
        <v>64</v>
      </c>
      <c r="AV5" s="28"/>
      <c r="AW5" s="28"/>
      <c r="AX5" s="13"/>
      <c r="AY5" s="28" t="s">
        <v>65</v>
      </c>
      <c r="AZ5" s="28"/>
      <c r="BA5" s="28"/>
      <c r="BB5" s="28"/>
      <c r="BC5" s="13"/>
      <c r="BD5" s="28" t="s">
        <v>66</v>
      </c>
      <c r="BE5" s="28"/>
      <c r="BF5" s="28"/>
      <c r="BG5" s="28"/>
      <c r="BH5" s="13"/>
      <c r="BI5" s="28" t="s">
        <v>67</v>
      </c>
      <c r="BJ5" s="28"/>
      <c r="BK5" s="28"/>
      <c r="BL5" s="28"/>
      <c r="BM5" s="13"/>
      <c r="BN5" s="28" t="s">
        <v>68</v>
      </c>
      <c r="BO5" s="28"/>
      <c r="BP5" s="28"/>
      <c r="BQ5" s="28"/>
      <c r="BR5" s="13"/>
      <c r="BS5" s="28" t="s">
        <v>69</v>
      </c>
      <c r="BT5" s="28"/>
      <c r="BU5" s="28"/>
      <c r="BV5" s="28"/>
      <c r="BW5" s="13"/>
      <c r="BX5" s="28" t="s">
        <v>70</v>
      </c>
      <c r="BY5" s="28"/>
      <c r="BZ5" s="28"/>
      <c r="CA5" s="28"/>
    </row>
    <row r="6" spans="2:79" ht="43.2" x14ac:dyDescent="0.3">
      <c r="B6" t="s">
        <v>13</v>
      </c>
      <c r="C6" s="9" t="s">
        <v>14</v>
      </c>
      <c r="D6" s="12" t="s">
        <v>15</v>
      </c>
      <c r="E6" s="12" t="s">
        <v>16</v>
      </c>
      <c r="G6" s="12" t="s">
        <v>19</v>
      </c>
      <c r="H6" s="12" t="s">
        <v>20</v>
      </c>
      <c r="I6" s="12" t="s">
        <v>21</v>
      </c>
      <c r="K6" s="12" t="s">
        <v>22</v>
      </c>
      <c r="L6" s="12" t="s">
        <v>23</v>
      </c>
      <c r="M6" s="12" t="s">
        <v>24</v>
      </c>
      <c r="N6" s="12" t="s">
        <v>25</v>
      </c>
      <c r="P6" s="12" t="s">
        <v>26</v>
      </c>
      <c r="Q6" s="12" t="s">
        <v>27</v>
      </c>
      <c r="R6" s="12" t="s">
        <v>28</v>
      </c>
      <c r="S6" s="12" t="s">
        <v>29</v>
      </c>
      <c r="T6" s="12" t="s">
        <v>30</v>
      </c>
      <c r="V6" s="12" t="s">
        <v>31</v>
      </c>
      <c r="W6" s="12" t="s">
        <v>32</v>
      </c>
      <c r="X6" s="12" t="s">
        <v>33</v>
      </c>
      <c r="Z6" s="12" t="s">
        <v>34</v>
      </c>
      <c r="AA6" s="12" t="s">
        <v>35</v>
      </c>
      <c r="AC6" s="12" t="s">
        <v>36</v>
      </c>
      <c r="AD6" s="12" t="s">
        <v>37</v>
      </c>
      <c r="AF6" s="12" t="s">
        <v>38</v>
      </c>
      <c r="AG6" s="12" t="s">
        <v>39</v>
      </c>
      <c r="AH6" s="12" t="s">
        <v>40</v>
      </c>
      <c r="AJ6" s="12" t="s">
        <v>41</v>
      </c>
      <c r="AK6" s="12" t="s">
        <v>42</v>
      </c>
      <c r="AL6" s="12" t="s">
        <v>43</v>
      </c>
      <c r="AM6" s="12" t="s">
        <v>44</v>
      </c>
      <c r="AN6" s="12" t="s">
        <v>45</v>
      </c>
      <c r="AO6" s="12" t="s">
        <v>46</v>
      </c>
      <c r="AP6" s="12" t="s">
        <v>47</v>
      </c>
      <c r="AR6" s="12" t="s">
        <v>48</v>
      </c>
      <c r="AS6" s="12" t="s">
        <v>49</v>
      </c>
      <c r="AU6" s="12" t="s">
        <v>50</v>
      </c>
      <c r="AV6" s="12" t="s">
        <v>51</v>
      </c>
      <c r="AW6" s="12" t="s">
        <v>52</v>
      </c>
      <c r="AY6" s="12" t="s">
        <v>50</v>
      </c>
      <c r="AZ6" s="12" t="s">
        <v>51</v>
      </c>
      <c r="BA6" s="12" t="s">
        <v>52</v>
      </c>
      <c r="BB6" s="12" t="s">
        <v>53</v>
      </c>
      <c r="BD6" s="12" t="s">
        <v>50</v>
      </c>
      <c r="BE6" s="12" t="s">
        <v>51</v>
      </c>
      <c r="BF6" s="12" t="s">
        <v>52</v>
      </c>
      <c r="BG6" s="12" t="s">
        <v>53</v>
      </c>
      <c r="BI6" s="12" t="s">
        <v>50</v>
      </c>
      <c r="BJ6" s="12" t="s">
        <v>51</v>
      </c>
      <c r="BK6" s="12" t="s">
        <v>52</v>
      </c>
      <c r="BL6" s="12" t="s">
        <v>53</v>
      </c>
      <c r="BN6" s="12" t="s">
        <v>50</v>
      </c>
      <c r="BO6" s="12" t="s">
        <v>51</v>
      </c>
      <c r="BP6" s="12" t="s">
        <v>52</v>
      </c>
      <c r="BQ6" s="12" t="s">
        <v>53</v>
      </c>
      <c r="BS6" s="12" t="s">
        <v>50</v>
      </c>
      <c r="BT6" s="12" t="s">
        <v>51</v>
      </c>
      <c r="BU6" s="12" t="s">
        <v>52</v>
      </c>
      <c r="BV6" s="12" t="s">
        <v>53</v>
      </c>
      <c r="BX6" s="12" t="s">
        <v>50</v>
      </c>
      <c r="BY6" s="12" t="s">
        <v>51</v>
      </c>
      <c r="BZ6" s="12" t="s">
        <v>52</v>
      </c>
      <c r="CA6" s="12" t="s">
        <v>53</v>
      </c>
    </row>
    <row r="7" spans="2:79" ht="19.95" customHeight="1" x14ac:dyDescent="0.3">
      <c r="B7" s="10" t="s">
        <v>17</v>
      </c>
      <c r="C7" s="10">
        <v>1000</v>
      </c>
      <c r="D7" s="10">
        <v>513</v>
      </c>
      <c r="E7" s="10">
        <v>484</v>
      </c>
      <c r="F7" s="10"/>
      <c r="G7" s="10">
        <v>206</v>
      </c>
      <c r="H7" s="10">
        <v>470</v>
      </c>
      <c r="I7" s="10">
        <v>324</v>
      </c>
      <c r="J7" s="10"/>
      <c r="K7" s="10">
        <v>413</v>
      </c>
      <c r="L7" s="10">
        <v>261</v>
      </c>
      <c r="M7" s="10">
        <v>173</v>
      </c>
      <c r="N7" s="10">
        <v>152</v>
      </c>
      <c r="O7" s="10"/>
      <c r="P7" s="10">
        <v>137</v>
      </c>
      <c r="Q7" s="10">
        <v>313</v>
      </c>
      <c r="R7" s="10">
        <v>147</v>
      </c>
      <c r="S7" s="10">
        <v>264</v>
      </c>
      <c r="T7" s="10">
        <v>139</v>
      </c>
      <c r="U7" s="10"/>
      <c r="V7" s="10">
        <v>235</v>
      </c>
      <c r="W7" s="10">
        <v>387</v>
      </c>
      <c r="X7" s="10">
        <v>344</v>
      </c>
      <c r="Y7" s="10"/>
      <c r="Z7" s="10">
        <v>831</v>
      </c>
      <c r="AA7" s="10">
        <v>166</v>
      </c>
      <c r="AB7" s="10"/>
      <c r="AC7" s="10">
        <v>745</v>
      </c>
      <c r="AD7" s="10">
        <v>255</v>
      </c>
      <c r="AE7" s="10"/>
      <c r="AF7" s="10">
        <v>72</v>
      </c>
      <c r="AG7" s="10">
        <v>86</v>
      </c>
      <c r="AH7" s="10">
        <v>836</v>
      </c>
      <c r="AI7" s="10"/>
      <c r="AJ7" s="10">
        <v>111</v>
      </c>
      <c r="AK7" s="10">
        <v>143</v>
      </c>
      <c r="AL7" s="10">
        <v>154</v>
      </c>
      <c r="AM7" s="10">
        <v>160</v>
      </c>
      <c r="AN7" s="10">
        <v>145</v>
      </c>
      <c r="AO7" s="10">
        <v>154</v>
      </c>
      <c r="AP7" s="10">
        <v>133</v>
      </c>
      <c r="AQ7" s="10"/>
      <c r="AR7" s="10">
        <v>294</v>
      </c>
      <c r="AS7" s="10">
        <v>675</v>
      </c>
      <c r="AT7" s="10"/>
      <c r="AU7" s="10">
        <v>252</v>
      </c>
      <c r="AV7" s="10">
        <v>591</v>
      </c>
      <c r="AW7" s="10">
        <v>157</v>
      </c>
      <c r="AX7" s="10"/>
      <c r="AY7" s="10">
        <v>92</v>
      </c>
      <c r="AZ7" s="10">
        <v>463</v>
      </c>
      <c r="BA7" s="10">
        <v>311</v>
      </c>
      <c r="BB7" s="10">
        <v>134</v>
      </c>
      <c r="BC7" s="10"/>
      <c r="BD7" s="10">
        <v>139</v>
      </c>
      <c r="BE7" s="10">
        <v>283</v>
      </c>
      <c r="BF7" s="10">
        <v>421</v>
      </c>
      <c r="BG7" s="10">
        <v>157</v>
      </c>
      <c r="BH7" s="10"/>
      <c r="BI7" s="10">
        <v>112</v>
      </c>
      <c r="BJ7" s="10">
        <v>303</v>
      </c>
      <c r="BK7" s="10">
        <v>469</v>
      </c>
      <c r="BL7" s="10">
        <v>116</v>
      </c>
      <c r="BM7" s="10"/>
      <c r="BN7" s="10">
        <v>92</v>
      </c>
      <c r="BO7" s="10">
        <v>231</v>
      </c>
      <c r="BP7" s="10">
        <v>347</v>
      </c>
      <c r="BQ7" s="10">
        <v>330</v>
      </c>
      <c r="BR7" s="10"/>
      <c r="BS7" s="10">
        <v>210</v>
      </c>
      <c r="BT7" s="10">
        <v>284</v>
      </c>
      <c r="BU7" s="10">
        <v>411</v>
      </c>
      <c r="BV7" s="10">
        <v>95</v>
      </c>
      <c r="BW7" s="10"/>
      <c r="BX7" s="10">
        <v>95</v>
      </c>
      <c r="BY7" s="10">
        <v>369</v>
      </c>
      <c r="BZ7" s="10">
        <v>329</v>
      </c>
      <c r="CA7" s="10">
        <v>207</v>
      </c>
    </row>
    <row r="8" spans="2:79" ht="19.95" customHeight="1" x14ac:dyDescent="0.3">
      <c r="B8" s="11" t="s">
        <v>18</v>
      </c>
      <c r="C8" s="11">
        <v>1000</v>
      </c>
      <c r="D8" s="11">
        <v>498</v>
      </c>
      <c r="E8" s="11">
        <v>499</v>
      </c>
      <c r="F8" s="11"/>
      <c r="G8" s="11">
        <v>240</v>
      </c>
      <c r="H8" s="11">
        <v>396</v>
      </c>
      <c r="I8" s="11">
        <v>364</v>
      </c>
      <c r="J8" s="11"/>
      <c r="K8" s="11">
        <v>300</v>
      </c>
      <c r="L8" s="11">
        <v>259</v>
      </c>
      <c r="M8" s="11">
        <v>210</v>
      </c>
      <c r="N8" s="11">
        <v>230</v>
      </c>
      <c r="O8" s="11"/>
      <c r="P8" s="11">
        <v>140</v>
      </c>
      <c r="Q8" s="11">
        <v>300</v>
      </c>
      <c r="R8" s="11">
        <v>160</v>
      </c>
      <c r="S8" s="11">
        <v>230</v>
      </c>
      <c r="T8" s="11">
        <v>170</v>
      </c>
      <c r="U8" s="11"/>
      <c r="V8" s="11">
        <v>283</v>
      </c>
      <c r="W8" s="11">
        <v>396</v>
      </c>
      <c r="X8" s="11">
        <v>281</v>
      </c>
      <c r="Y8" s="11"/>
      <c r="Z8" s="11">
        <v>835</v>
      </c>
      <c r="AA8" s="11">
        <v>162</v>
      </c>
      <c r="AB8" s="11"/>
      <c r="AC8" s="11">
        <v>708</v>
      </c>
      <c r="AD8" s="11">
        <v>292</v>
      </c>
      <c r="AE8" s="11"/>
      <c r="AF8" s="11">
        <v>56</v>
      </c>
      <c r="AG8" s="11">
        <v>77</v>
      </c>
      <c r="AH8" s="11">
        <v>860</v>
      </c>
      <c r="AI8" s="11"/>
      <c r="AJ8" s="11">
        <v>125</v>
      </c>
      <c r="AK8" s="11">
        <v>157</v>
      </c>
      <c r="AL8" s="11">
        <v>131</v>
      </c>
      <c r="AM8" s="11">
        <v>141</v>
      </c>
      <c r="AN8" s="11">
        <v>114</v>
      </c>
      <c r="AO8" s="11">
        <v>160</v>
      </c>
      <c r="AP8" s="11">
        <v>172</v>
      </c>
      <c r="AQ8" s="11"/>
      <c r="AR8" s="11">
        <v>320</v>
      </c>
      <c r="AS8" s="11">
        <v>650</v>
      </c>
      <c r="AT8" s="11"/>
      <c r="AU8" s="11">
        <v>278</v>
      </c>
      <c r="AV8" s="11">
        <v>587</v>
      </c>
      <c r="AW8" s="11">
        <v>135</v>
      </c>
      <c r="AX8" s="11"/>
      <c r="AY8" s="11">
        <v>92</v>
      </c>
      <c r="AZ8" s="11">
        <v>472</v>
      </c>
      <c r="BA8" s="11">
        <v>314</v>
      </c>
      <c r="BB8" s="11">
        <v>122</v>
      </c>
      <c r="BC8" s="11"/>
      <c r="BD8" s="11">
        <v>140</v>
      </c>
      <c r="BE8" s="11">
        <v>287</v>
      </c>
      <c r="BF8" s="11">
        <v>421</v>
      </c>
      <c r="BG8" s="11">
        <v>151</v>
      </c>
      <c r="BH8" s="11"/>
      <c r="BI8" s="11">
        <v>117</v>
      </c>
      <c r="BJ8" s="11">
        <v>308</v>
      </c>
      <c r="BK8" s="11">
        <v>467</v>
      </c>
      <c r="BL8" s="11">
        <v>108</v>
      </c>
      <c r="BM8" s="11"/>
      <c r="BN8" s="11">
        <v>90</v>
      </c>
      <c r="BO8" s="11">
        <v>231</v>
      </c>
      <c r="BP8" s="11">
        <v>357</v>
      </c>
      <c r="BQ8" s="11">
        <v>322</v>
      </c>
      <c r="BR8" s="11"/>
      <c r="BS8" s="11">
        <v>218</v>
      </c>
      <c r="BT8" s="11">
        <v>298</v>
      </c>
      <c r="BU8" s="11">
        <v>404</v>
      </c>
      <c r="BV8" s="11">
        <v>80</v>
      </c>
      <c r="BW8" s="11"/>
      <c r="BX8" s="11">
        <v>94</v>
      </c>
      <c r="BY8" s="11">
        <v>381</v>
      </c>
      <c r="BZ8" s="11">
        <v>324</v>
      </c>
      <c r="CA8" s="11">
        <v>201</v>
      </c>
    </row>
    <row r="11" spans="2:79" x14ac:dyDescent="0.3">
      <c r="B11" s="6" t="s">
        <v>74</v>
      </c>
    </row>
    <row r="12" spans="2:79" x14ac:dyDescent="0.3">
      <c r="B12" s="24" t="s">
        <v>75</v>
      </c>
      <c r="C12" s="17"/>
      <c r="D12" s="17"/>
      <c r="E12" s="17"/>
      <c r="F12" s="17"/>
      <c r="G12" s="17"/>
      <c r="H12" s="17"/>
      <c r="I12" s="17"/>
      <c r="J12" s="17"/>
      <c r="K12" s="17"/>
      <c r="L12" s="17"/>
      <c r="M12" s="17"/>
      <c r="N12" s="17"/>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7"/>
      <c r="AT12" s="17"/>
      <c r="AU12" s="17"/>
      <c r="AV12" s="17"/>
      <c r="AW12" s="17"/>
      <c r="AX12" s="17"/>
      <c r="AY12" s="17"/>
      <c r="AZ12" s="17"/>
      <c r="BA12" s="17"/>
      <c r="BB12" s="17"/>
      <c r="BC12" s="17"/>
      <c r="BD12" s="17"/>
      <c r="BE12" s="17"/>
      <c r="BF12" s="17"/>
      <c r="BG12" s="17"/>
      <c r="BH12" s="17"/>
      <c r="BI12" s="17"/>
      <c r="BJ12" s="17"/>
      <c r="BK12" s="17"/>
      <c r="BL12" s="17"/>
      <c r="BM12" s="17"/>
      <c r="BN12" s="17"/>
      <c r="BO12" s="17"/>
      <c r="BP12" s="17"/>
      <c r="BQ12" s="17"/>
      <c r="BR12" s="17"/>
      <c r="BS12" s="17"/>
      <c r="BT12" s="17"/>
      <c r="BU12" s="17"/>
      <c r="BV12" s="17"/>
      <c r="BW12" s="17"/>
      <c r="BX12" s="17"/>
      <c r="BY12" s="17"/>
      <c r="BZ12" s="17"/>
      <c r="CA12" s="17"/>
    </row>
    <row r="13" spans="2:79" x14ac:dyDescent="0.3">
      <c r="B13" t="s">
        <v>71</v>
      </c>
      <c r="C13" s="17">
        <v>0.97047448438637596</v>
      </c>
      <c r="D13" s="17">
        <v>0.96315793760185098</v>
      </c>
      <c r="E13" s="17">
        <v>0.977600397678699</v>
      </c>
      <c r="F13" s="17"/>
      <c r="G13" s="17">
        <v>0.92646794340553096</v>
      </c>
      <c r="H13" s="17">
        <v>0.97609142854990405</v>
      </c>
      <c r="I13" s="17">
        <v>0.99337350273202596</v>
      </c>
      <c r="J13" s="17"/>
      <c r="K13" s="17">
        <v>0.96918573666017505</v>
      </c>
      <c r="L13" s="17">
        <v>0.96667590428149497</v>
      </c>
      <c r="M13" s="17">
        <v>0.97857528420009299</v>
      </c>
      <c r="N13" s="17">
        <v>0.96890861958918395</v>
      </c>
      <c r="O13" s="17"/>
      <c r="P13" s="17">
        <v>0.96682961247607102</v>
      </c>
      <c r="Q13" s="17">
        <v>0.97101066217941701</v>
      </c>
      <c r="R13" s="17">
        <v>0.95466275928813105</v>
      </c>
      <c r="S13" s="17">
        <v>0.97234803906630096</v>
      </c>
      <c r="T13" s="17">
        <v>0.98487944503593605</v>
      </c>
      <c r="U13" s="17"/>
      <c r="V13" s="17">
        <v>0.97277673396939401</v>
      </c>
      <c r="W13" s="17">
        <v>0.95965424549590705</v>
      </c>
      <c r="X13" s="17">
        <v>0.98176961976551402</v>
      </c>
      <c r="Y13" s="17"/>
      <c r="Z13" s="17">
        <v>0.97985503463819101</v>
      </c>
      <c r="AA13" s="17">
        <v>0.921711778781241</v>
      </c>
      <c r="AB13" s="17"/>
      <c r="AC13" s="17">
        <v>0.96055907706061905</v>
      </c>
      <c r="AD13" s="17">
        <v>0.99454093788287601</v>
      </c>
      <c r="AE13" s="17"/>
      <c r="AF13" s="17">
        <v>0.95266631183511497</v>
      </c>
      <c r="AG13" s="17">
        <v>0.95863553024441295</v>
      </c>
      <c r="AH13" s="17">
        <v>0.97364311666717096</v>
      </c>
      <c r="AI13" s="17"/>
      <c r="AJ13" s="17">
        <v>0.92329300102538603</v>
      </c>
      <c r="AK13" s="17">
        <v>0.940084634992566</v>
      </c>
      <c r="AL13" s="17">
        <v>0.97578082663277599</v>
      </c>
      <c r="AM13" s="17">
        <v>0.973195047536076</v>
      </c>
      <c r="AN13" s="17">
        <v>0.98267392098665296</v>
      </c>
      <c r="AO13" s="17">
        <v>0.99004179739752896</v>
      </c>
      <c r="AP13" s="17">
        <v>1</v>
      </c>
      <c r="AQ13" s="17"/>
      <c r="AR13" s="17">
        <v>0.96208982145698796</v>
      </c>
      <c r="AS13" s="17">
        <v>0.97481241505640703</v>
      </c>
      <c r="AT13" s="17"/>
      <c r="AU13" s="17">
        <v>0.96549975362238005</v>
      </c>
      <c r="AV13" s="17">
        <v>0.97857974928560199</v>
      </c>
      <c r="AW13" s="17">
        <v>0.94553932766048499</v>
      </c>
      <c r="AX13" s="17"/>
      <c r="AY13" s="17">
        <v>0.97103899668276705</v>
      </c>
      <c r="AZ13" s="17">
        <v>0.96804077445419101</v>
      </c>
      <c r="BA13" s="17">
        <v>0.975699229614999</v>
      </c>
      <c r="BB13" s="17">
        <v>0.96600587565877505</v>
      </c>
      <c r="BC13" s="17"/>
      <c r="BD13" s="17">
        <v>0.98865381418862897</v>
      </c>
      <c r="BE13" s="17">
        <v>0.976472869958106</v>
      </c>
      <c r="BF13" s="17">
        <v>0.96345703628980095</v>
      </c>
      <c r="BG13" s="17">
        <v>0.96175354152111603</v>
      </c>
      <c r="BH13" s="17"/>
      <c r="BI13" s="17">
        <v>0.91273211675991806</v>
      </c>
      <c r="BJ13" s="17">
        <v>0.9804130053008</v>
      </c>
      <c r="BK13" s="17">
        <v>0.97712263612222205</v>
      </c>
      <c r="BL13" s="17">
        <v>0.97568127531889204</v>
      </c>
      <c r="BM13" s="17"/>
      <c r="BN13" s="17">
        <v>0.95926745629136601</v>
      </c>
      <c r="BO13" s="17">
        <v>0.984046575554681</v>
      </c>
      <c r="BP13" s="17">
        <v>0.96439465189585105</v>
      </c>
      <c r="BQ13" s="17">
        <v>0.97062148350657196</v>
      </c>
      <c r="BR13" s="17"/>
      <c r="BS13" s="17">
        <v>0.97609093389188695</v>
      </c>
      <c r="BT13" s="17">
        <v>0.99192583373071297</v>
      </c>
      <c r="BU13" s="17">
        <v>0.95316608359395405</v>
      </c>
      <c r="BV13" s="17">
        <v>0.96282548755934005</v>
      </c>
      <c r="BW13" s="17"/>
      <c r="BX13" s="17">
        <v>0.94496076260060802</v>
      </c>
      <c r="BY13" s="17">
        <v>0.966329961552853</v>
      </c>
      <c r="BZ13" s="17">
        <v>0.96948163905249896</v>
      </c>
      <c r="CA13" s="17">
        <v>0.99189757616121499</v>
      </c>
    </row>
    <row r="14" spans="2:79" x14ac:dyDescent="0.3">
      <c r="B14" t="s">
        <v>72</v>
      </c>
      <c r="C14" s="17">
        <v>2.9525515613624001E-2</v>
      </c>
      <c r="D14" s="17">
        <v>3.6842062398149397E-2</v>
      </c>
      <c r="E14" s="17">
        <v>2.23996023213008E-2</v>
      </c>
      <c r="F14" s="17"/>
      <c r="G14" s="17">
        <v>7.3532056594468806E-2</v>
      </c>
      <c r="H14" s="17">
        <v>2.3908571450095499E-2</v>
      </c>
      <c r="I14" s="17">
        <v>6.6264972679744103E-3</v>
      </c>
      <c r="J14" s="17"/>
      <c r="K14" s="17">
        <v>3.08142633398246E-2</v>
      </c>
      <c r="L14" s="17">
        <v>3.3324095718504899E-2</v>
      </c>
      <c r="M14" s="17">
        <v>2.14247157999067E-2</v>
      </c>
      <c r="N14" s="17">
        <v>3.10913804108159E-2</v>
      </c>
      <c r="O14" s="17"/>
      <c r="P14" s="17">
        <v>3.3170387523929201E-2</v>
      </c>
      <c r="Q14" s="17">
        <v>2.8989337820582502E-2</v>
      </c>
      <c r="R14" s="17">
        <v>4.53372407118686E-2</v>
      </c>
      <c r="S14" s="17">
        <v>2.76519609336991E-2</v>
      </c>
      <c r="T14" s="17">
        <v>1.51205549640642E-2</v>
      </c>
      <c r="U14" s="17"/>
      <c r="V14" s="17">
        <v>2.7223266030606E-2</v>
      </c>
      <c r="W14" s="17">
        <v>4.0345754504093299E-2</v>
      </c>
      <c r="X14" s="17">
        <v>1.8230380234486501E-2</v>
      </c>
      <c r="Y14" s="17"/>
      <c r="Z14" s="17">
        <v>2.0144965361809E-2</v>
      </c>
      <c r="AA14" s="17">
        <v>7.8288221218758502E-2</v>
      </c>
      <c r="AB14" s="17"/>
      <c r="AC14" s="17">
        <v>3.9440922939380799E-2</v>
      </c>
      <c r="AD14" s="17">
        <v>5.4590621171237298E-3</v>
      </c>
      <c r="AE14" s="17"/>
      <c r="AF14" s="17">
        <v>4.7333688164884702E-2</v>
      </c>
      <c r="AG14" s="17">
        <v>4.1364469755586601E-2</v>
      </c>
      <c r="AH14" s="17">
        <v>2.6356883332829501E-2</v>
      </c>
      <c r="AI14" s="17"/>
      <c r="AJ14" s="17">
        <v>7.6706998974613694E-2</v>
      </c>
      <c r="AK14" s="17">
        <v>5.9915365007434503E-2</v>
      </c>
      <c r="AL14" s="17">
        <v>2.4219173367223699E-2</v>
      </c>
      <c r="AM14" s="17">
        <v>2.6804952463923899E-2</v>
      </c>
      <c r="AN14" s="17">
        <v>1.7326079013347099E-2</v>
      </c>
      <c r="AO14" s="17">
        <v>9.9582026024713603E-3</v>
      </c>
      <c r="AP14" s="17">
        <v>0</v>
      </c>
      <c r="AQ14" s="17"/>
      <c r="AR14" s="17">
        <v>3.7910178543011798E-2</v>
      </c>
      <c r="AS14" s="17">
        <v>2.51875849435928E-2</v>
      </c>
      <c r="AT14" s="17"/>
      <c r="AU14" s="17">
        <v>3.4500246377619503E-2</v>
      </c>
      <c r="AV14" s="17">
        <v>2.14202507143985E-2</v>
      </c>
      <c r="AW14" s="17">
        <v>5.4460672339515299E-2</v>
      </c>
      <c r="AX14" s="17"/>
      <c r="AY14" s="17">
        <v>2.8961003317232802E-2</v>
      </c>
      <c r="AZ14" s="17">
        <v>3.1959225545808601E-2</v>
      </c>
      <c r="BA14" s="17">
        <v>2.43007703850005E-2</v>
      </c>
      <c r="BB14" s="17">
        <v>3.3994124341224799E-2</v>
      </c>
      <c r="BC14" s="17"/>
      <c r="BD14" s="17">
        <v>1.1346185811371E-2</v>
      </c>
      <c r="BE14" s="17">
        <v>2.35271300418941E-2</v>
      </c>
      <c r="BF14" s="17">
        <v>3.6542963710199598E-2</v>
      </c>
      <c r="BG14" s="17">
        <v>3.82464584788842E-2</v>
      </c>
      <c r="BH14" s="17"/>
      <c r="BI14" s="17">
        <v>8.7267883240081903E-2</v>
      </c>
      <c r="BJ14" s="17">
        <v>1.9586994699199899E-2</v>
      </c>
      <c r="BK14" s="17">
        <v>2.2877363877777598E-2</v>
      </c>
      <c r="BL14" s="17">
        <v>2.4318724681107601E-2</v>
      </c>
      <c r="BM14" s="17"/>
      <c r="BN14" s="17">
        <v>4.07325437086338E-2</v>
      </c>
      <c r="BO14" s="17">
        <v>1.5953424445318502E-2</v>
      </c>
      <c r="BP14" s="17">
        <v>3.5605348104148601E-2</v>
      </c>
      <c r="BQ14" s="17">
        <v>2.9378516493428E-2</v>
      </c>
      <c r="BR14" s="17"/>
      <c r="BS14" s="17">
        <v>2.39090661081128E-2</v>
      </c>
      <c r="BT14" s="17">
        <v>8.0741662692869892E-3</v>
      </c>
      <c r="BU14" s="17">
        <v>4.6833916406045999E-2</v>
      </c>
      <c r="BV14" s="17">
        <v>3.7174512440660397E-2</v>
      </c>
      <c r="BW14" s="17"/>
      <c r="BX14" s="17">
        <v>5.5039237399391601E-2</v>
      </c>
      <c r="BY14" s="17">
        <v>3.3670038447147499E-2</v>
      </c>
      <c r="BZ14" s="17">
        <v>3.0518360947501301E-2</v>
      </c>
      <c r="CA14" s="17">
        <v>8.1024238387854206E-3</v>
      </c>
    </row>
    <row r="15" spans="2:79" x14ac:dyDescent="0.3">
      <c r="B15" t="s">
        <v>73</v>
      </c>
      <c r="C15" s="17">
        <v>0</v>
      </c>
      <c r="D15" s="17">
        <v>0</v>
      </c>
      <c r="E15" s="17">
        <v>0</v>
      </c>
      <c r="F15" s="17"/>
      <c r="G15" s="17">
        <v>0</v>
      </c>
      <c r="H15" s="17">
        <v>0</v>
      </c>
      <c r="I15" s="17">
        <v>0</v>
      </c>
      <c r="J15" s="17"/>
      <c r="K15" s="17">
        <v>0</v>
      </c>
      <c r="L15" s="17">
        <v>0</v>
      </c>
      <c r="M15" s="17">
        <v>0</v>
      </c>
      <c r="N15" s="17">
        <v>0</v>
      </c>
      <c r="O15" s="17"/>
      <c r="P15" s="17">
        <v>0</v>
      </c>
      <c r="Q15" s="17">
        <v>0</v>
      </c>
      <c r="R15" s="17">
        <v>0</v>
      </c>
      <c r="S15" s="17">
        <v>0</v>
      </c>
      <c r="T15" s="17">
        <v>0</v>
      </c>
      <c r="U15" s="17"/>
      <c r="V15" s="17">
        <v>0</v>
      </c>
      <c r="W15" s="17">
        <v>0</v>
      </c>
      <c r="X15" s="17">
        <v>0</v>
      </c>
      <c r="Y15" s="17"/>
      <c r="Z15" s="17">
        <v>0</v>
      </c>
      <c r="AA15" s="17">
        <v>0</v>
      </c>
      <c r="AB15" s="17"/>
      <c r="AC15" s="17">
        <v>0</v>
      </c>
      <c r="AD15" s="17">
        <v>0</v>
      </c>
      <c r="AE15" s="17"/>
      <c r="AF15" s="17">
        <v>0</v>
      </c>
      <c r="AG15" s="17">
        <v>0</v>
      </c>
      <c r="AH15" s="17">
        <v>0</v>
      </c>
      <c r="AI15" s="17"/>
      <c r="AJ15" s="17">
        <v>0</v>
      </c>
      <c r="AK15" s="17">
        <v>0</v>
      </c>
      <c r="AL15" s="17">
        <v>0</v>
      </c>
      <c r="AM15" s="17">
        <v>0</v>
      </c>
      <c r="AN15" s="17">
        <v>0</v>
      </c>
      <c r="AO15" s="17">
        <v>0</v>
      </c>
      <c r="AP15" s="17">
        <v>0</v>
      </c>
      <c r="AQ15" s="17"/>
      <c r="AR15" s="17">
        <v>0</v>
      </c>
      <c r="AS15" s="17">
        <v>0</v>
      </c>
      <c r="AT15" s="17"/>
      <c r="AU15" s="17">
        <v>0</v>
      </c>
      <c r="AV15" s="17">
        <v>0</v>
      </c>
      <c r="AW15" s="17">
        <v>0</v>
      </c>
      <c r="AX15" s="17"/>
      <c r="AY15" s="17">
        <v>0</v>
      </c>
      <c r="AZ15" s="17">
        <v>0</v>
      </c>
      <c r="BA15" s="17">
        <v>0</v>
      </c>
      <c r="BB15" s="17">
        <v>0</v>
      </c>
      <c r="BC15" s="17"/>
      <c r="BD15" s="17">
        <v>0</v>
      </c>
      <c r="BE15" s="17">
        <v>0</v>
      </c>
      <c r="BF15" s="17">
        <v>0</v>
      </c>
      <c r="BG15" s="17">
        <v>0</v>
      </c>
      <c r="BH15" s="17"/>
      <c r="BI15" s="17">
        <v>0</v>
      </c>
      <c r="BJ15" s="17">
        <v>0</v>
      </c>
      <c r="BK15" s="17">
        <v>0</v>
      </c>
      <c r="BL15" s="17">
        <v>0</v>
      </c>
      <c r="BM15" s="17"/>
      <c r="BN15" s="17">
        <v>0</v>
      </c>
      <c r="BO15" s="17">
        <v>0</v>
      </c>
      <c r="BP15" s="17">
        <v>0</v>
      </c>
      <c r="BQ15" s="17">
        <v>0</v>
      </c>
      <c r="BR15" s="17"/>
      <c r="BS15" s="17">
        <v>0</v>
      </c>
      <c r="BT15" s="17">
        <v>0</v>
      </c>
      <c r="BU15" s="17">
        <v>0</v>
      </c>
      <c r="BV15" s="17">
        <v>0</v>
      </c>
      <c r="BW15" s="17"/>
      <c r="BX15" s="17">
        <v>0</v>
      </c>
      <c r="BY15" s="17">
        <v>0</v>
      </c>
      <c r="BZ15" s="17">
        <v>0</v>
      </c>
      <c r="CA15" s="17">
        <v>0</v>
      </c>
    </row>
    <row r="16" spans="2:79" x14ac:dyDescent="0.3">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7"/>
      <c r="BK16" s="17"/>
      <c r="BL16" s="17"/>
      <c r="BM16" s="17"/>
      <c r="BN16" s="17"/>
      <c r="BO16" s="17"/>
      <c r="BP16" s="17"/>
      <c r="BQ16" s="17"/>
      <c r="BR16" s="17"/>
      <c r="BS16" s="17"/>
      <c r="BT16" s="17"/>
      <c r="BU16" s="17"/>
      <c r="BV16" s="17"/>
      <c r="BW16" s="17"/>
      <c r="BX16" s="17"/>
      <c r="BY16" s="17"/>
      <c r="BZ16" s="17"/>
      <c r="CA16" s="17"/>
    </row>
    <row r="17" spans="2:79" x14ac:dyDescent="0.3">
      <c r="B17" s="6" t="s">
        <v>78</v>
      </c>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7"/>
      <c r="BM17" s="17"/>
      <c r="BN17" s="17"/>
      <c r="BO17" s="17"/>
      <c r="BP17" s="17"/>
      <c r="BQ17" s="17"/>
      <c r="BR17" s="17"/>
      <c r="BS17" s="17"/>
      <c r="BT17" s="17"/>
      <c r="BU17" s="17"/>
      <c r="BV17" s="17"/>
      <c r="BW17" s="17"/>
      <c r="BX17" s="17"/>
      <c r="BY17" s="17"/>
      <c r="BZ17" s="17"/>
      <c r="CA17" s="17"/>
    </row>
    <row r="18" spans="2:79" x14ac:dyDescent="0.3">
      <c r="B18" s="24" t="s">
        <v>75</v>
      </c>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7"/>
      <c r="BK18" s="17"/>
      <c r="BL18" s="17"/>
      <c r="BM18" s="17"/>
      <c r="BN18" s="17"/>
      <c r="BO18" s="17"/>
      <c r="BP18" s="17"/>
      <c r="BQ18" s="17"/>
      <c r="BR18" s="17"/>
      <c r="BS18" s="17"/>
      <c r="BT18" s="17"/>
      <c r="BU18" s="17"/>
      <c r="BV18" s="17"/>
      <c r="BW18" s="17"/>
      <c r="BX18" s="17"/>
      <c r="BY18" s="17"/>
      <c r="BZ18" s="17"/>
      <c r="CA18" s="17"/>
    </row>
    <row r="19" spans="2:79" x14ac:dyDescent="0.3">
      <c r="B19" t="s">
        <v>48</v>
      </c>
      <c r="C19" s="17">
        <v>0.85561133336922701</v>
      </c>
      <c r="D19" s="17">
        <v>0.84389011591963503</v>
      </c>
      <c r="E19" s="17">
        <v>0.86845769933587602</v>
      </c>
      <c r="F19" s="17"/>
      <c r="G19" s="17">
        <v>0.63411049997283697</v>
      </c>
      <c r="H19" s="17">
        <v>0.91049019218084803</v>
      </c>
      <c r="I19" s="17">
        <v>0.94194237907018197</v>
      </c>
      <c r="J19" s="17"/>
      <c r="K19" s="17">
        <v>0.845294085556059</v>
      </c>
      <c r="L19" s="17">
        <v>0.84820228161335298</v>
      </c>
      <c r="M19" s="17">
        <v>0.89904200633207199</v>
      </c>
      <c r="N19" s="17">
        <v>0.83713155322383204</v>
      </c>
      <c r="O19" s="17"/>
      <c r="P19" s="17">
        <v>0.86696317107779397</v>
      </c>
      <c r="Q19" s="17">
        <v>0.79963207130930802</v>
      </c>
      <c r="R19" s="17">
        <v>0.86753269944640199</v>
      </c>
      <c r="S19" s="17">
        <v>0.88176442761222895</v>
      </c>
      <c r="T19" s="17">
        <v>0.89844544777809998</v>
      </c>
      <c r="U19" s="17"/>
      <c r="V19" s="17">
        <v>0.83927679008707101</v>
      </c>
      <c r="W19" s="17">
        <v>0.86971710890260401</v>
      </c>
      <c r="X19" s="17">
        <v>0.85293137775401595</v>
      </c>
      <c r="Y19" s="17"/>
      <c r="Z19" s="17">
        <v>0.85495861597961498</v>
      </c>
      <c r="AA19" s="17">
        <v>0.856455877687193</v>
      </c>
      <c r="AB19" s="17"/>
      <c r="AC19" s="17">
        <v>0.82105906271315199</v>
      </c>
      <c r="AD19" s="17">
        <v>0.93947582704291099</v>
      </c>
      <c r="AE19" s="17"/>
      <c r="AF19" s="17">
        <v>0.88963601500721501</v>
      </c>
      <c r="AG19" s="17">
        <v>0.875884369350307</v>
      </c>
      <c r="AH19" s="17">
        <v>0.85435924229966098</v>
      </c>
      <c r="AI19" s="17"/>
      <c r="AJ19" s="17">
        <v>0.58043377437561805</v>
      </c>
      <c r="AK19" s="17">
        <v>0.73094104656973302</v>
      </c>
      <c r="AL19" s="17">
        <v>0.89649220500528604</v>
      </c>
      <c r="AM19" s="17">
        <v>0.92440177060711504</v>
      </c>
      <c r="AN19" s="17">
        <v>0.93661505834041903</v>
      </c>
      <c r="AO19" s="17">
        <v>0.91915655594573897</v>
      </c>
      <c r="AP19" s="17">
        <v>0.96929562080558196</v>
      </c>
      <c r="AQ19" s="17"/>
      <c r="AR19" s="17">
        <v>0.85649193819902503</v>
      </c>
      <c r="AS19" s="17">
        <v>0.85854556045158903</v>
      </c>
      <c r="AT19" s="17"/>
      <c r="AU19" s="17">
        <v>0.860619725489284</v>
      </c>
      <c r="AV19" s="17">
        <v>0.84929691916570604</v>
      </c>
      <c r="AW19" s="17">
        <v>0.87270595616837898</v>
      </c>
      <c r="AX19" s="17"/>
      <c r="AY19" s="17">
        <v>0.86317014620124399</v>
      </c>
      <c r="AZ19" s="17">
        <v>0.84935841188118399</v>
      </c>
      <c r="BA19" s="17">
        <v>0.87653224963362897</v>
      </c>
      <c r="BB19" s="17">
        <v>0.82019127357880905</v>
      </c>
      <c r="BC19" s="17"/>
      <c r="BD19" s="17">
        <v>0.86056346180235799</v>
      </c>
      <c r="BE19" s="17">
        <v>0.86363726284512898</v>
      </c>
      <c r="BF19" s="17">
        <v>0.85008182575106805</v>
      </c>
      <c r="BG19" s="17">
        <v>0.85115962867563</v>
      </c>
      <c r="BH19" s="17"/>
      <c r="BI19" s="17">
        <v>0.84255587184882297</v>
      </c>
      <c r="BJ19" s="17">
        <v>0.86495323027466997</v>
      </c>
      <c r="BK19" s="17">
        <v>0.84752188135967899</v>
      </c>
      <c r="BL19" s="17">
        <v>0.87803972692256105</v>
      </c>
      <c r="BM19" s="17"/>
      <c r="BN19" s="17">
        <v>0.84131819484238501</v>
      </c>
      <c r="BO19" s="17">
        <v>0.86852890068712796</v>
      </c>
      <c r="BP19" s="17">
        <v>0.84284075441458595</v>
      </c>
      <c r="BQ19" s="17">
        <v>0.86452425151921797</v>
      </c>
      <c r="BR19" s="17"/>
      <c r="BS19" s="17">
        <v>0.84913571956</v>
      </c>
      <c r="BT19" s="17">
        <v>0.86289199923854198</v>
      </c>
      <c r="BU19" s="17">
        <v>0.85246301603724695</v>
      </c>
      <c r="BV19" s="17">
        <v>0.86212684120088401</v>
      </c>
      <c r="BW19" s="17"/>
      <c r="BX19" s="17">
        <v>0.72288085967674298</v>
      </c>
      <c r="BY19" s="17">
        <v>0.85130080486805204</v>
      </c>
      <c r="BZ19" s="17">
        <v>0.87070387660619297</v>
      </c>
      <c r="CA19" s="17">
        <v>0.90163935889551405</v>
      </c>
    </row>
    <row r="20" spans="2:79" x14ac:dyDescent="0.3">
      <c r="B20" t="s">
        <v>49</v>
      </c>
      <c r="C20" s="17">
        <v>0.14015610295463701</v>
      </c>
      <c r="D20" s="17">
        <v>0.15440593769085201</v>
      </c>
      <c r="E20" s="17">
        <v>0.12476032666933699</v>
      </c>
      <c r="F20" s="17"/>
      <c r="G20" s="17">
        <v>0.35632221552247501</v>
      </c>
      <c r="H20" s="17">
        <v>8.4618428156019193E-2</v>
      </c>
      <c r="I20" s="17">
        <v>5.8057620929817998E-2</v>
      </c>
      <c r="J20" s="17"/>
      <c r="K20" s="17">
        <v>0.15187702570946601</v>
      </c>
      <c r="L20" s="17">
        <v>0.15179771838664699</v>
      </c>
      <c r="M20" s="17">
        <v>0.100957993667928</v>
      </c>
      <c r="N20" s="17">
        <v>0.14815605220578701</v>
      </c>
      <c r="O20" s="17"/>
      <c r="P20" s="17">
        <v>0.133036828922207</v>
      </c>
      <c r="Q20" s="17">
        <v>0.19753891404469301</v>
      </c>
      <c r="R20" s="17">
        <v>0.13246730055359801</v>
      </c>
      <c r="S20" s="17">
        <v>0.11194150305187001</v>
      </c>
      <c r="T20" s="17">
        <v>9.0161724299684207E-2</v>
      </c>
      <c r="U20" s="17"/>
      <c r="V20" s="17">
        <v>0.148784163725629</v>
      </c>
      <c r="W20" s="17">
        <v>0.13028289109739599</v>
      </c>
      <c r="X20" s="17">
        <v>0.14404857769564799</v>
      </c>
      <c r="Y20" s="17"/>
      <c r="Z20" s="17">
        <v>0.13997160488147201</v>
      </c>
      <c r="AA20" s="17">
        <v>0.143544122312807</v>
      </c>
      <c r="AB20" s="17"/>
      <c r="AC20" s="17">
        <v>0.172964552366457</v>
      </c>
      <c r="AD20" s="17">
        <v>6.0524172957089499E-2</v>
      </c>
      <c r="AE20" s="17"/>
      <c r="AF20" s="17">
        <v>0.110363984992786</v>
      </c>
      <c r="AG20" s="17">
        <v>0.124115630649693</v>
      </c>
      <c r="AH20" s="17">
        <v>0.14071964449511301</v>
      </c>
      <c r="AI20" s="17"/>
      <c r="AJ20" s="17">
        <v>0.40797832190958599</v>
      </c>
      <c r="AK20" s="17">
        <v>0.25134553682780902</v>
      </c>
      <c r="AL20" s="17">
        <v>0.10350779499471301</v>
      </c>
      <c r="AM20" s="17">
        <v>7.5598229392884894E-2</v>
      </c>
      <c r="AN20" s="17">
        <v>6.3384941659581001E-2</v>
      </c>
      <c r="AO20" s="17">
        <v>8.0843444054260902E-2</v>
      </c>
      <c r="AP20" s="17">
        <v>3.0704379194418201E-2</v>
      </c>
      <c r="AQ20" s="17"/>
      <c r="AR20" s="17">
        <v>0.13746221391843699</v>
      </c>
      <c r="AS20" s="17">
        <v>0.13792108498677899</v>
      </c>
      <c r="AT20" s="17"/>
      <c r="AU20" s="17">
        <v>0.131126277337308</v>
      </c>
      <c r="AV20" s="17">
        <v>0.14740215603151099</v>
      </c>
      <c r="AW20" s="17">
        <v>0.12729404383162099</v>
      </c>
      <c r="AX20" s="17"/>
      <c r="AY20" s="17">
        <v>0.13682985379875601</v>
      </c>
      <c r="AZ20" s="17">
        <v>0.144736553130033</v>
      </c>
      <c r="BA20" s="17">
        <v>0.11885757533647399</v>
      </c>
      <c r="BB20" s="17">
        <v>0.179808726421191</v>
      </c>
      <c r="BC20" s="17"/>
      <c r="BD20" s="17">
        <v>0.13943653819764201</v>
      </c>
      <c r="BE20" s="17">
        <v>0.12667396673987999</v>
      </c>
      <c r="BF20" s="17">
        <v>0.146480504237853</v>
      </c>
      <c r="BG20" s="17">
        <v>0.14884037132437</v>
      </c>
      <c r="BH20" s="17"/>
      <c r="BI20" s="17">
        <v>0.157444128151177</v>
      </c>
      <c r="BJ20" s="17">
        <v>0.13229028416431199</v>
      </c>
      <c r="BK20" s="17">
        <v>0.145237967475742</v>
      </c>
      <c r="BL20" s="17">
        <v>0.12196027307743899</v>
      </c>
      <c r="BM20" s="17"/>
      <c r="BN20" s="17">
        <v>0.15868180515761501</v>
      </c>
      <c r="BO20" s="17">
        <v>0.13147109931287199</v>
      </c>
      <c r="BP20" s="17">
        <v>0.14529972728049101</v>
      </c>
      <c r="BQ20" s="17">
        <v>0.135475748480782</v>
      </c>
      <c r="BR20" s="17"/>
      <c r="BS20" s="17">
        <v>0.150864280439999</v>
      </c>
      <c r="BT20" s="17">
        <v>0.13425672985234699</v>
      </c>
      <c r="BU20" s="17">
        <v>0.13917045224473901</v>
      </c>
      <c r="BV20" s="17">
        <v>0.13787315879911599</v>
      </c>
      <c r="BW20" s="17"/>
      <c r="BX20" s="17">
        <v>0.27711914032325702</v>
      </c>
      <c r="BY20" s="17">
        <v>0.14646924143719101</v>
      </c>
      <c r="BZ20" s="17">
        <v>0.118866392148436</v>
      </c>
      <c r="CA20" s="17">
        <v>9.8360641104486293E-2</v>
      </c>
    </row>
    <row r="21" spans="2:79" x14ac:dyDescent="0.3">
      <c r="B21" t="s">
        <v>73</v>
      </c>
      <c r="C21" s="17">
        <v>4.2325636761358799E-3</v>
      </c>
      <c r="D21" s="17">
        <v>1.70394638951256E-3</v>
      </c>
      <c r="E21" s="17">
        <v>6.7819739947867497E-3</v>
      </c>
      <c r="F21" s="17"/>
      <c r="G21" s="17">
        <v>9.5672845046877401E-3</v>
      </c>
      <c r="H21" s="17">
        <v>4.8913796631323003E-3</v>
      </c>
      <c r="I21" s="17">
        <v>0</v>
      </c>
      <c r="J21" s="17"/>
      <c r="K21" s="17">
        <v>2.8288887344753901E-3</v>
      </c>
      <c r="L21" s="17">
        <v>0</v>
      </c>
      <c r="M21" s="17">
        <v>0</v>
      </c>
      <c r="N21" s="17">
        <v>1.4712394570380699E-2</v>
      </c>
      <c r="O21" s="17"/>
      <c r="P21" s="17">
        <v>0</v>
      </c>
      <c r="Q21" s="17">
        <v>2.8290146459990502E-3</v>
      </c>
      <c r="R21" s="17">
        <v>0</v>
      </c>
      <c r="S21" s="17">
        <v>6.2940693359012602E-3</v>
      </c>
      <c r="T21" s="17">
        <v>1.13928279222162E-2</v>
      </c>
      <c r="U21" s="17"/>
      <c r="V21" s="17">
        <v>1.19390461873002E-2</v>
      </c>
      <c r="W21" s="17">
        <v>0</v>
      </c>
      <c r="X21" s="17">
        <v>3.0200445503362002E-3</v>
      </c>
      <c r="Y21" s="17"/>
      <c r="Z21" s="17">
        <v>5.0697791389134597E-3</v>
      </c>
      <c r="AA21" s="17">
        <v>0</v>
      </c>
      <c r="AB21" s="17"/>
      <c r="AC21" s="17">
        <v>5.9763849203916201E-3</v>
      </c>
      <c r="AD21" s="17">
        <v>0</v>
      </c>
      <c r="AE21" s="17"/>
      <c r="AF21" s="17">
        <v>0</v>
      </c>
      <c r="AG21" s="17">
        <v>0</v>
      </c>
      <c r="AH21" s="17">
        <v>4.9211132052263198E-3</v>
      </c>
      <c r="AI21" s="17"/>
      <c r="AJ21" s="17">
        <v>1.15879037147956E-2</v>
      </c>
      <c r="AK21" s="17">
        <v>1.77134166024581E-2</v>
      </c>
      <c r="AL21" s="17">
        <v>0</v>
      </c>
      <c r="AM21" s="17">
        <v>0</v>
      </c>
      <c r="AN21" s="17">
        <v>0</v>
      </c>
      <c r="AO21" s="17">
        <v>0</v>
      </c>
      <c r="AP21" s="17">
        <v>0</v>
      </c>
      <c r="AQ21" s="17"/>
      <c r="AR21" s="17">
        <v>6.0458478825383298E-3</v>
      </c>
      <c r="AS21" s="17">
        <v>3.53335456163228E-3</v>
      </c>
      <c r="AT21" s="17"/>
      <c r="AU21" s="17">
        <v>8.2539971734080508E-3</v>
      </c>
      <c r="AV21" s="17">
        <v>3.3009248027827901E-3</v>
      </c>
      <c r="AW21" s="17">
        <v>0</v>
      </c>
      <c r="AX21" s="17"/>
      <c r="AY21" s="17">
        <v>0</v>
      </c>
      <c r="AZ21" s="17">
        <v>5.90503498878315E-3</v>
      </c>
      <c r="BA21" s="17">
        <v>4.6101750298971102E-3</v>
      </c>
      <c r="BB21" s="17">
        <v>0</v>
      </c>
      <c r="BC21" s="17"/>
      <c r="BD21" s="17">
        <v>0</v>
      </c>
      <c r="BE21" s="17">
        <v>9.6887704149909906E-3</v>
      </c>
      <c r="BF21" s="17">
        <v>3.4376700110791102E-3</v>
      </c>
      <c r="BG21" s="17">
        <v>0</v>
      </c>
      <c r="BH21" s="17"/>
      <c r="BI21" s="17">
        <v>0</v>
      </c>
      <c r="BJ21" s="17">
        <v>2.7564855610185098E-3</v>
      </c>
      <c r="BK21" s="17">
        <v>7.2401511645786201E-3</v>
      </c>
      <c r="BL21" s="17">
        <v>0</v>
      </c>
      <c r="BM21" s="17"/>
      <c r="BN21" s="17">
        <v>0</v>
      </c>
      <c r="BO21" s="17">
        <v>0</v>
      </c>
      <c r="BP21" s="17">
        <v>1.1859518304922999E-2</v>
      </c>
      <c r="BQ21" s="17">
        <v>0</v>
      </c>
      <c r="BR21" s="17"/>
      <c r="BS21" s="17">
        <v>0</v>
      </c>
      <c r="BT21" s="17">
        <v>2.8512709091110099E-3</v>
      </c>
      <c r="BU21" s="17">
        <v>8.3665317180131506E-3</v>
      </c>
      <c r="BV21" s="17">
        <v>0</v>
      </c>
      <c r="BW21" s="17"/>
      <c r="BX21" s="17">
        <v>0</v>
      </c>
      <c r="BY21" s="17">
        <v>2.22995369475684E-3</v>
      </c>
      <c r="BZ21" s="17">
        <v>1.0429731245371001E-2</v>
      </c>
      <c r="CA21" s="17">
        <v>0</v>
      </c>
    </row>
    <row r="22" spans="2:79" x14ac:dyDescent="0.3">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7"/>
      <c r="BK22" s="17"/>
      <c r="BL22" s="17"/>
      <c r="BM22" s="17"/>
      <c r="BN22" s="17"/>
      <c r="BO22" s="17"/>
      <c r="BP22" s="17"/>
      <c r="BQ22" s="17"/>
      <c r="BR22" s="17"/>
      <c r="BS22" s="17"/>
      <c r="BT22" s="17"/>
      <c r="BU22" s="17"/>
      <c r="BV22" s="17"/>
      <c r="BW22" s="17"/>
      <c r="BX22" s="17"/>
      <c r="BY22" s="17"/>
      <c r="BZ22" s="17"/>
      <c r="CA22" s="17"/>
    </row>
    <row r="23" spans="2:79" x14ac:dyDescent="0.3">
      <c r="B23" s="6" t="s">
        <v>101</v>
      </c>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7"/>
      <c r="BK23" s="17"/>
      <c r="BL23" s="17"/>
      <c r="BM23" s="17"/>
      <c r="BN23" s="17"/>
      <c r="BO23" s="17"/>
      <c r="BP23" s="17"/>
      <c r="BQ23" s="17"/>
      <c r="BR23" s="17"/>
      <c r="BS23" s="17"/>
      <c r="BT23" s="17"/>
      <c r="BU23" s="17"/>
      <c r="BV23" s="17"/>
      <c r="BW23" s="17"/>
      <c r="BX23" s="17"/>
      <c r="BY23" s="17"/>
      <c r="BZ23" s="17"/>
      <c r="CA23" s="17"/>
    </row>
    <row r="24" spans="2:79" x14ac:dyDescent="0.3">
      <c r="B24" s="24" t="s">
        <v>75</v>
      </c>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7"/>
      <c r="BK24" s="17"/>
      <c r="BL24" s="17"/>
      <c r="BM24" s="17"/>
      <c r="BN24" s="17"/>
      <c r="BO24" s="17"/>
      <c r="BP24" s="17"/>
      <c r="BQ24" s="17"/>
      <c r="BR24" s="17"/>
      <c r="BS24" s="17"/>
      <c r="BT24" s="17"/>
      <c r="BU24" s="17"/>
      <c r="BV24" s="17"/>
      <c r="BW24" s="17"/>
      <c r="BX24" s="17"/>
      <c r="BY24" s="17"/>
      <c r="BZ24" s="17"/>
      <c r="CA24" s="17"/>
    </row>
    <row r="25" spans="2:79" x14ac:dyDescent="0.3">
      <c r="B25" t="s">
        <v>79</v>
      </c>
      <c r="C25" s="17">
        <v>0.352971663302036</v>
      </c>
      <c r="D25" s="17">
        <v>0.31946098669241602</v>
      </c>
      <c r="E25" s="17">
        <v>0.38660459452388202</v>
      </c>
      <c r="F25" s="17"/>
      <c r="G25" s="17">
        <v>0.41107978546474899</v>
      </c>
      <c r="H25" s="17">
        <v>0.36601637090408701</v>
      </c>
      <c r="I25" s="17">
        <v>0.30048813397503799</v>
      </c>
      <c r="J25" s="17"/>
      <c r="K25" s="17">
        <v>0.31519236826792901</v>
      </c>
      <c r="L25" s="17">
        <v>0.40093545522330698</v>
      </c>
      <c r="M25" s="17">
        <v>0.28811394477809599</v>
      </c>
      <c r="N25" s="17">
        <v>0.40463474845665898</v>
      </c>
      <c r="O25" s="17"/>
      <c r="P25" s="17">
        <v>0.25462218669921499</v>
      </c>
      <c r="Q25" s="17">
        <v>0.35923939381324199</v>
      </c>
      <c r="R25" s="17">
        <v>0.35607757731351503</v>
      </c>
      <c r="S25" s="17">
        <v>0.36298584686337398</v>
      </c>
      <c r="T25" s="17">
        <v>0.40650395354518098</v>
      </c>
      <c r="U25" s="17"/>
      <c r="V25" s="17">
        <v>0.35490849300587002</v>
      </c>
      <c r="W25" s="17">
        <v>0.36735556615311699</v>
      </c>
      <c r="X25" s="17">
        <v>0.331922795098261</v>
      </c>
      <c r="Y25" s="17"/>
      <c r="Z25" s="17">
        <v>0.37055746205916501</v>
      </c>
      <c r="AA25" s="17">
        <v>0.26866160522149801</v>
      </c>
      <c r="AB25" s="17"/>
      <c r="AC25" s="17">
        <v>0.37894242190062</v>
      </c>
      <c r="AD25" s="17">
        <v>0.28993602255149697</v>
      </c>
      <c r="AE25" s="17"/>
      <c r="AF25" s="17">
        <v>0.32564164748284902</v>
      </c>
      <c r="AG25" s="17">
        <v>0.36852427131096999</v>
      </c>
      <c r="AH25" s="17">
        <v>0.35196092416255298</v>
      </c>
      <c r="AI25" s="17"/>
      <c r="AJ25" s="17">
        <v>0.41199708983989702</v>
      </c>
      <c r="AK25" s="17">
        <v>0.43974485180275902</v>
      </c>
      <c r="AL25" s="17">
        <v>0.36134177468621798</v>
      </c>
      <c r="AM25" s="17">
        <v>0.306281089905455</v>
      </c>
      <c r="AN25" s="17">
        <v>0.37470556769420799</v>
      </c>
      <c r="AO25" s="17">
        <v>0.29032095392419099</v>
      </c>
      <c r="AP25" s="17">
        <v>0.30626951377902301</v>
      </c>
      <c r="AQ25" s="17"/>
      <c r="AR25" s="17">
        <v>0.37794683948826602</v>
      </c>
      <c r="AS25" s="17">
        <v>0.34216033069678298</v>
      </c>
      <c r="AT25" s="17"/>
      <c r="AU25" s="17">
        <v>0.31877528122669202</v>
      </c>
      <c r="AV25" s="17">
        <v>0.35236262336288598</v>
      </c>
      <c r="AW25" s="17">
        <v>0.42598417207405398</v>
      </c>
      <c r="AX25" s="17"/>
      <c r="AY25" s="17">
        <v>0.32969014136664498</v>
      </c>
      <c r="AZ25" s="17">
        <v>0.37141376080467797</v>
      </c>
      <c r="BA25" s="17">
        <v>0.35062948599500099</v>
      </c>
      <c r="BB25" s="17">
        <v>0.30531705320269997</v>
      </c>
      <c r="BC25" s="17"/>
      <c r="BD25" s="17">
        <v>0.45516393551791701</v>
      </c>
      <c r="BE25" s="17">
        <v>0.39397129132714898</v>
      </c>
      <c r="BF25" s="17">
        <v>0.32496920832140702</v>
      </c>
      <c r="BG25" s="17">
        <v>0.25824432599908498</v>
      </c>
      <c r="BH25" s="17"/>
      <c r="BI25" s="17">
        <v>0.30570472458064102</v>
      </c>
      <c r="BJ25" s="17">
        <v>0.36468288920910902</v>
      </c>
      <c r="BK25" s="17">
        <v>0.37192267243312099</v>
      </c>
      <c r="BL25" s="17">
        <v>0.28869832753677199</v>
      </c>
      <c r="BM25" s="17"/>
      <c r="BN25" s="17">
        <v>0.29966350919378298</v>
      </c>
      <c r="BO25" s="17">
        <v>0.31922254735338501</v>
      </c>
      <c r="BP25" s="17">
        <v>0.34497386683946102</v>
      </c>
      <c r="BQ25" s="17">
        <v>0.401111100647499</v>
      </c>
      <c r="BR25" s="17"/>
      <c r="BS25" s="17">
        <v>0.41315033147135799</v>
      </c>
      <c r="BT25" s="17">
        <v>0.39053361728327202</v>
      </c>
      <c r="BU25" s="17">
        <v>0.30556873772257698</v>
      </c>
      <c r="BV25" s="17">
        <v>0.288508815637887</v>
      </c>
      <c r="BW25" s="17"/>
      <c r="BX25" s="17">
        <v>0.342581778296288</v>
      </c>
      <c r="BY25" s="17">
        <v>0.38585010089605098</v>
      </c>
      <c r="BZ25" s="17">
        <v>0.35578529320310598</v>
      </c>
      <c r="CA25" s="17">
        <v>0.29098947460618502</v>
      </c>
    </row>
    <row r="26" spans="2:79" x14ac:dyDescent="0.3">
      <c r="B26" t="s">
        <v>80</v>
      </c>
      <c r="C26" s="17">
        <v>0.283950340325902</v>
      </c>
      <c r="D26" s="17">
        <v>0.26566974834607598</v>
      </c>
      <c r="E26" s="17">
        <v>0.30390235344899902</v>
      </c>
      <c r="F26" s="17"/>
      <c r="G26" s="17">
        <v>0.22816913454835699</v>
      </c>
      <c r="H26" s="17">
        <v>0.326318481316968</v>
      </c>
      <c r="I26" s="17">
        <v>0.27465291250621099</v>
      </c>
      <c r="J26" s="17"/>
      <c r="K26" s="17">
        <v>0.28210437856550702</v>
      </c>
      <c r="L26" s="17">
        <v>0.27907145536229</v>
      </c>
      <c r="M26" s="17">
        <v>0.29310562285751102</v>
      </c>
      <c r="N26" s="17">
        <v>0.28472842733501103</v>
      </c>
      <c r="O26" s="17"/>
      <c r="P26" s="17">
        <v>0.210508701609773</v>
      </c>
      <c r="Q26" s="17">
        <v>0.31344344695260701</v>
      </c>
      <c r="R26" s="17">
        <v>0.247486300768575</v>
      </c>
      <c r="S26" s="17">
        <v>0.261078802212317</v>
      </c>
      <c r="T26" s="17">
        <v>0.35770066479957002</v>
      </c>
      <c r="U26" s="17"/>
      <c r="V26" s="17">
        <v>0.30490568699345599</v>
      </c>
      <c r="W26" s="17">
        <v>0.27418961542210502</v>
      </c>
      <c r="X26" s="17">
        <v>0.28921065439010102</v>
      </c>
      <c r="Y26" s="17"/>
      <c r="Z26" s="17">
        <v>0.289483278659527</v>
      </c>
      <c r="AA26" s="17">
        <v>0.25062145687226101</v>
      </c>
      <c r="AB26" s="17"/>
      <c r="AC26" s="17">
        <v>0.27789488286193798</v>
      </c>
      <c r="AD26" s="17">
        <v>0.29864801039316702</v>
      </c>
      <c r="AE26" s="17"/>
      <c r="AF26" s="17">
        <v>0.25009112667003303</v>
      </c>
      <c r="AG26" s="17">
        <v>0.26014688945363101</v>
      </c>
      <c r="AH26" s="17">
        <v>0.29055646994168299</v>
      </c>
      <c r="AI26" s="17"/>
      <c r="AJ26" s="17">
        <v>0.18346799565498201</v>
      </c>
      <c r="AK26" s="17">
        <v>0.29392450158935901</v>
      </c>
      <c r="AL26" s="17">
        <v>0.3137387683192</v>
      </c>
      <c r="AM26" s="17">
        <v>0.33716627935045701</v>
      </c>
      <c r="AN26" s="17">
        <v>0.30867866573224001</v>
      </c>
      <c r="AO26" s="17">
        <v>0.274336960733715</v>
      </c>
      <c r="AP26" s="17">
        <v>0.27405436149755702</v>
      </c>
      <c r="AQ26" s="17"/>
      <c r="AR26" s="17">
        <v>0.22562670693957601</v>
      </c>
      <c r="AS26" s="17">
        <v>0.31143237882066299</v>
      </c>
      <c r="AT26" s="17"/>
      <c r="AU26" s="17">
        <v>0.31422729312868802</v>
      </c>
      <c r="AV26" s="17">
        <v>0.29055235580078398</v>
      </c>
      <c r="AW26" s="17">
        <v>0.19299719067884899</v>
      </c>
      <c r="AX26" s="17"/>
      <c r="AY26" s="17">
        <v>0.32061877810855899</v>
      </c>
      <c r="AZ26" s="17">
        <v>0.30109008845204799</v>
      </c>
      <c r="BA26" s="17">
        <v>0.26820990413330298</v>
      </c>
      <c r="BB26" s="17">
        <v>0.23037613356723799</v>
      </c>
      <c r="BC26" s="17"/>
      <c r="BD26" s="17">
        <v>0.40389829784909898</v>
      </c>
      <c r="BE26" s="17">
        <v>0.34046184079536901</v>
      </c>
      <c r="BF26" s="17">
        <v>0.25432257534397301</v>
      </c>
      <c r="BG26" s="17">
        <v>0.14779964575354301</v>
      </c>
      <c r="BH26" s="17"/>
      <c r="BI26" s="17">
        <v>0.30602584134240401</v>
      </c>
      <c r="BJ26" s="17">
        <v>0.31672423677765199</v>
      </c>
      <c r="BK26" s="17">
        <v>0.265712643967906</v>
      </c>
      <c r="BL26" s="17">
        <v>0.245690392894202</v>
      </c>
      <c r="BM26" s="17"/>
      <c r="BN26" s="17">
        <v>0.27912022709591</v>
      </c>
      <c r="BO26" s="17">
        <v>0.36517046346092902</v>
      </c>
      <c r="BP26" s="17">
        <v>0.30549368636427399</v>
      </c>
      <c r="BQ26" s="17">
        <v>0.20301403700277099</v>
      </c>
      <c r="BR26" s="17"/>
      <c r="BS26" s="17">
        <v>0.41663206704004102</v>
      </c>
      <c r="BT26" s="17">
        <v>0.35779409705723197</v>
      </c>
      <c r="BU26" s="17">
        <v>0.194705417297898</v>
      </c>
      <c r="BV26" s="17">
        <v>9.7848740977991899E-2</v>
      </c>
      <c r="BW26" s="17"/>
      <c r="BX26" s="17">
        <v>0.25888415724339298</v>
      </c>
      <c r="BY26" s="17">
        <v>0.30701122834128902</v>
      </c>
      <c r="BZ26" s="17">
        <v>0.29049562561634701</v>
      </c>
      <c r="CA26" s="17">
        <v>0.241426870807563</v>
      </c>
    </row>
    <row r="27" spans="2:79" x14ac:dyDescent="0.3">
      <c r="B27" t="s">
        <v>81</v>
      </c>
      <c r="C27" s="17">
        <v>0.22603797705505599</v>
      </c>
      <c r="D27" s="17">
        <v>0.21679552728874599</v>
      </c>
      <c r="E27" s="17">
        <v>0.234607200330788</v>
      </c>
      <c r="F27" s="17"/>
      <c r="G27" s="17">
        <v>0.216589690110919</v>
      </c>
      <c r="H27" s="17">
        <v>0.221115182298663</v>
      </c>
      <c r="I27" s="17">
        <v>0.23761789269620301</v>
      </c>
      <c r="J27" s="17"/>
      <c r="K27" s="17">
        <v>0.23901909962597601</v>
      </c>
      <c r="L27" s="17">
        <v>0.255306132386109</v>
      </c>
      <c r="M27" s="17">
        <v>0.21445728223987601</v>
      </c>
      <c r="N27" s="17">
        <v>0.18770388954843101</v>
      </c>
      <c r="O27" s="17"/>
      <c r="P27" s="17">
        <v>0.21770547766381099</v>
      </c>
      <c r="Q27" s="17">
        <v>0.25016727857942</v>
      </c>
      <c r="R27" s="17">
        <v>0.19018551848145199</v>
      </c>
      <c r="S27" s="17">
        <v>0.22456061819476</v>
      </c>
      <c r="T27" s="17">
        <v>0.22606330297592001</v>
      </c>
      <c r="U27" s="17"/>
      <c r="V27" s="17">
        <v>0.20432910908510701</v>
      </c>
      <c r="W27" s="17">
        <v>0.23323688575880699</v>
      </c>
      <c r="X27" s="17">
        <v>0.23996827659434</v>
      </c>
      <c r="Y27" s="17"/>
      <c r="Z27" s="17">
        <v>0.238257152685107</v>
      </c>
      <c r="AA27" s="17">
        <v>0.16712221136334399</v>
      </c>
      <c r="AB27" s="17"/>
      <c r="AC27" s="17">
        <v>0.22323618588847999</v>
      </c>
      <c r="AD27" s="17">
        <v>0.232838421515078</v>
      </c>
      <c r="AE27" s="17"/>
      <c r="AF27" s="17">
        <v>0.13204618204240001</v>
      </c>
      <c r="AG27" s="17">
        <v>0.141967147449653</v>
      </c>
      <c r="AH27" s="17">
        <v>0.23728731539859399</v>
      </c>
      <c r="AI27" s="17"/>
      <c r="AJ27" s="17">
        <v>0.19883740159797</v>
      </c>
      <c r="AK27" s="17">
        <v>0.182875103319766</v>
      </c>
      <c r="AL27" s="17">
        <v>0.197680018907225</v>
      </c>
      <c r="AM27" s="17">
        <v>0.26880197007340401</v>
      </c>
      <c r="AN27" s="17">
        <v>0.23517114002595901</v>
      </c>
      <c r="AO27" s="17">
        <v>0.263883271593567</v>
      </c>
      <c r="AP27" s="17">
        <v>0.23072650707900699</v>
      </c>
      <c r="AQ27" s="17"/>
      <c r="AR27" s="17">
        <v>0.154445040393351</v>
      </c>
      <c r="AS27" s="17">
        <v>0.26036402358757499</v>
      </c>
      <c r="AT27" s="17"/>
      <c r="AU27" s="17">
        <v>0.24803623920479101</v>
      </c>
      <c r="AV27" s="17">
        <v>0.222266501057753</v>
      </c>
      <c r="AW27" s="17">
        <v>0.19713579760865599</v>
      </c>
      <c r="AX27" s="17"/>
      <c r="AY27" s="17">
        <v>0.19523640089168101</v>
      </c>
      <c r="AZ27" s="17">
        <v>0.24257883952241899</v>
      </c>
      <c r="BA27" s="17">
        <v>0.21479692104559001</v>
      </c>
      <c r="BB27" s="17">
        <v>0.21435766137159001</v>
      </c>
      <c r="BC27" s="17"/>
      <c r="BD27" s="17">
        <v>0.216230187871254</v>
      </c>
      <c r="BE27" s="17">
        <v>0.228473323598992</v>
      </c>
      <c r="BF27" s="17">
        <v>0.22836267802979901</v>
      </c>
      <c r="BG27" s="17">
        <v>0.224031504807048</v>
      </c>
      <c r="BH27" s="17"/>
      <c r="BI27" s="17">
        <v>0.31671228750288499</v>
      </c>
      <c r="BJ27" s="17">
        <v>0.204566676982018</v>
      </c>
      <c r="BK27" s="17">
        <v>0.225562506223868</v>
      </c>
      <c r="BL27" s="17">
        <v>0.19150380927651101</v>
      </c>
      <c r="BM27" s="17"/>
      <c r="BN27" s="17">
        <v>0.24065779490651401</v>
      </c>
      <c r="BO27" s="17">
        <v>0.22568107996849401</v>
      </c>
      <c r="BP27" s="17">
        <v>0.251060556533306</v>
      </c>
      <c r="BQ27" s="17">
        <v>0.19440430349290899</v>
      </c>
      <c r="BR27" s="17"/>
      <c r="BS27" s="17">
        <v>0.195658218730168</v>
      </c>
      <c r="BT27" s="17">
        <v>0.24471159867789699</v>
      </c>
      <c r="BU27" s="17">
        <v>0.24029991273256701</v>
      </c>
      <c r="BV27" s="17">
        <v>0.16710233880594799</v>
      </c>
      <c r="BW27" s="17"/>
      <c r="BX27" s="17">
        <v>0.27496754728946599</v>
      </c>
      <c r="BY27" s="17">
        <v>0.20604494627305001</v>
      </c>
      <c r="BZ27" s="17">
        <v>0.24363069952507399</v>
      </c>
      <c r="CA27" s="17">
        <v>0.21255764896774401</v>
      </c>
    </row>
    <row r="28" spans="2:79" x14ac:dyDescent="0.3">
      <c r="B28" t="s">
        <v>82</v>
      </c>
      <c r="C28" s="17">
        <v>0.19800510034476801</v>
      </c>
      <c r="D28" s="17">
        <v>0.17983153856110501</v>
      </c>
      <c r="E28" s="17">
        <v>0.21532081456406499</v>
      </c>
      <c r="F28" s="17"/>
      <c r="G28" s="17">
        <v>0.134097012282371</v>
      </c>
      <c r="H28" s="17">
        <v>0.23140234976879201</v>
      </c>
      <c r="I28" s="17">
        <v>0.20381787559391601</v>
      </c>
      <c r="J28" s="17"/>
      <c r="K28" s="17">
        <v>0.207117614259267</v>
      </c>
      <c r="L28" s="17">
        <v>0.16863375230914901</v>
      </c>
      <c r="M28" s="17">
        <v>0.25677000376040698</v>
      </c>
      <c r="N28" s="17">
        <v>0.166404395354775</v>
      </c>
      <c r="O28" s="17"/>
      <c r="P28" s="17">
        <v>0.19106604657223</v>
      </c>
      <c r="Q28" s="17">
        <v>0.209397760037386</v>
      </c>
      <c r="R28" s="17">
        <v>0.193293243777372</v>
      </c>
      <c r="S28" s="17">
        <v>0.21366478590191301</v>
      </c>
      <c r="T28" s="17">
        <v>0.16686383915115799</v>
      </c>
      <c r="U28" s="17"/>
      <c r="V28" s="17">
        <v>0.15370802460837901</v>
      </c>
      <c r="W28" s="17">
        <v>0.21025672686924099</v>
      </c>
      <c r="X28" s="17">
        <v>0.215693341361615</v>
      </c>
      <c r="Y28" s="17"/>
      <c r="Z28" s="17">
        <v>0.20676780208397699</v>
      </c>
      <c r="AA28" s="17">
        <v>0.14476999577508101</v>
      </c>
      <c r="AB28" s="17"/>
      <c r="AC28" s="17">
        <v>0.18367622598502201</v>
      </c>
      <c r="AD28" s="17">
        <v>0.23278382169293099</v>
      </c>
      <c r="AE28" s="17"/>
      <c r="AF28" s="17">
        <v>0.153521789363077</v>
      </c>
      <c r="AG28" s="17">
        <v>0.25942456507445399</v>
      </c>
      <c r="AH28" s="17">
        <v>0.19586814084182699</v>
      </c>
      <c r="AI28" s="17"/>
      <c r="AJ28" s="17">
        <v>0.117256699237239</v>
      </c>
      <c r="AK28" s="17">
        <v>0.16711942065513799</v>
      </c>
      <c r="AL28" s="17">
        <v>0.27849970696566501</v>
      </c>
      <c r="AM28" s="17">
        <v>0.19904465355095599</v>
      </c>
      <c r="AN28" s="17">
        <v>0.17692968079471399</v>
      </c>
      <c r="AO28" s="17">
        <v>0.221935397902665</v>
      </c>
      <c r="AP28" s="17">
        <v>0.21429221339628399</v>
      </c>
      <c r="AQ28" s="17"/>
      <c r="AR28" s="17">
        <v>0.143878420594727</v>
      </c>
      <c r="AS28" s="17">
        <v>0.23055533495156699</v>
      </c>
      <c r="AT28" s="17"/>
      <c r="AU28" s="17">
        <v>0.211077174867179</v>
      </c>
      <c r="AV28" s="17">
        <v>0.19115638831165599</v>
      </c>
      <c r="AW28" s="17">
        <v>0.200824750751463</v>
      </c>
      <c r="AX28" s="17"/>
      <c r="AY28" s="17">
        <v>0.18385695528302801</v>
      </c>
      <c r="AZ28" s="17">
        <v>0.19657722197664701</v>
      </c>
      <c r="BA28" s="17">
        <v>0.23595051033455799</v>
      </c>
      <c r="BB28" s="17">
        <v>0.116538330237519</v>
      </c>
      <c r="BC28" s="17"/>
      <c r="BD28" s="17">
        <v>0.17466714653398899</v>
      </c>
      <c r="BE28" s="17">
        <v>0.22339072336519999</v>
      </c>
      <c r="BF28" s="17">
        <v>0.202592443192537</v>
      </c>
      <c r="BG28" s="17">
        <v>0.158623915365978</v>
      </c>
      <c r="BH28" s="17"/>
      <c r="BI28" s="17">
        <v>0.18092615974395901</v>
      </c>
      <c r="BJ28" s="17">
        <v>0.20558460010732499</v>
      </c>
      <c r="BK28" s="17">
        <v>0.19866346447053901</v>
      </c>
      <c r="BL28" s="17">
        <v>0.191992067199101</v>
      </c>
      <c r="BM28" s="17"/>
      <c r="BN28" s="17">
        <v>0.167336649216385</v>
      </c>
      <c r="BO28" s="17">
        <v>0.22026996242532701</v>
      </c>
      <c r="BP28" s="17">
        <v>0.215779676739773</v>
      </c>
      <c r="BQ28" s="17">
        <v>0.170901556822282</v>
      </c>
      <c r="BR28" s="17"/>
      <c r="BS28" s="17">
        <v>0.195202812883045</v>
      </c>
      <c r="BT28" s="17">
        <v>0.22163109371277001</v>
      </c>
      <c r="BU28" s="17">
        <v>0.17874695791487599</v>
      </c>
      <c r="BV28" s="17">
        <v>0.21517564688148599</v>
      </c>
      <c r="BW28" s="17"/>
      <c r="BX28" s="17">
        <v>0.140420822352293</v>
      </c>
      <c r="BY28" s="17">
        <v>0.23445978307795501</v>
      </c>
      <c r="BZ28" s="17">
        <v>0.17217369091580001</v>
      </c>
      <c r="CA28" s="17">
        <v>0.197658257334378</v>
      </c>
    </row>
    <row r="29" spans="2:79" x14ac:dyDescent="0.3">
      <c r="B29" t="s">
        <v>83</v>
      </c>
      <c r="C29" s="17">
        <v>0.19687338889106801</v>
      </c>
      <c r="D29" s="17">
        <v>0.15674493011115401</v>
      </c>
      <c r="E29" s="17">
        <v>0.238110557685457</v>
      </c>
      <c r="F29" s="17"/>
      <c r="G29" s="17">
        <v>0.15486469248457099</v>
      </c>
      <c r="H29" s="17">
        <v>0.184376414615296</v>
      </c>
      <c r="I29" s="17">
        <v>0.23814979601901601</v>
      </c>
      <c r="J29" s="17"/>
      <c r="K29" s="17">
        <v>0.14200713000906101</v>
      </c>
      <c r="L29" s="17">
        <v>0.20004496767681901</v>
      </c>
      <c r="M29" s="17">
        <v>0.22989768113953901</v>
      </c>
      <c r="N29" s="17">
        <v>0.23556853962329799</v>
      </c>
      <c r="O29" s="17"/>
      <c r="P29" s="17">
        <v>0.214805601031478</v>
      </c>
      <c r="Q29" s="17">
        <v>0.199510718906212</v>
      </c>
      <c r="R29" s="17">
        <v>0.13347444235493799</v>
      </c>
      <c r="S29" s="17">
        <v>0.22416286210831499</v>
      </c>
      <c r="T29" s="17">
        <v>0.200183744364615</v>
      </c>
      <c r="U29" s="17"/>
      <c r="V29" s="17">
        <v>0.27792286938699901</v>
      </c>
      <c r="W29" s="17">
        <v>0.16025995352309499</v>
      </c>
      <c r="X29" s="17">
        <v>0.17055071739542799</v>
      </c>
      <c r="Y29" s="17"/>
      <c r="Z29" s="17">
        <v>0.21250661504780399</v>
      </c>
      <c r="AA29" s="17">
        <v>0.119889909320449</v>
      </c>
      <c r="AB29" s="17"/>
      <c r="AC29" s="17">
        <v>0.174840144870613</v>
      </c>
      <c r="AD29" s="17">
        <v>0.25035198287861798</v>
      </c>
      <c r="AE29" s="17"/>
      <c r="AF29" s="17">
        <v>0.19871381635516799</v>
      </c>
      <c r="AG29" s="17">
        <v>0.19003770131978601</v>
      </c>
      <c r="AH29" s="17">
        <v>0.197340373544829</v>
      </c>
      <c r="AI29" s="17"/>
      <c r="AJ29" s="17">
        <v>0.13585125822234201</v>
      </c>
      <c r="AK29" s="17">
        <v>0.15965397686622401</v>
      </c>
      <c r="AL29" s="17">
        <v>0.207041948455678</v>
      </c>
      <c r="AM29" s="17">
        <v>0.14443084259963901</v>
      </c>
      <c r="AN29" s="17">
        <v>0.21420021784331</v>
      </c>
      <c r="AO29" s="17">
        <v>0.21357790788580699</v>
      </c>
      <c r="AP29" s="17">
        <v>0.28342130793859499</v>
      </c>
      <c r="AQ29" s="17"/>
      <c r="AR29" s="17">
        <v>0.24371157352214401</v>
      </c>
      <c r="AS29" s="17">
        <v>0.16947408975599201</v>
      </c>
      <c r="AT29" s="17"/>
      <c r="AU29" s="17">
        <v>0.19403182068649699</v>
      </c>
      <c r="AV29" s="17">
        <v>0.19521196054812501</v>
      </c>
      <c r="AW29" s="17">
        <v>0.20993044014032899</v>
      </c>
      <c r="AX29" s="17"/>
      <c r="AY29" s="17">
        <v>0.24323355605624</v>
      </c>
      <c r="AZ29" s="17">
        <v>0.20435577081225101</v>
      </c>
      <c r="BA29" s="17">
        <v>0.17310985113761401</v>
      </c>
      <c r="BB29" s="17">
        <v>0.19396975827803201</v>
      </c>
      <c r="BC29" s="17"/>
      <c r="BD29" s="17">
        <v>0.26852351535825802</v>
      </c>
      <c r="BE29" s="17">
        <v>0.220677585116588</v>
      </c>
      <c r="BF29" s="17">
        <v>0.173591556707654</v>
      </c>
      <c r="BG29" s="17">
        <v>0.15000836802975301</v>
      </c>
      <c r="BH29" s="17"/>
      <c r="BI29" s="17">
        <v>0.14887178326084999</v>
      </c>
      <c r="BJ29" s="17">
        <v>0.25455103993140199</v>
      </c>
      <c r="BK29" s="17">
        <v>0.168228183364279</v>
      </c>
      <c r="BL29" s="17">
        <v>0.20820466711937</v>
      </c>
      <c r="BM29" s="17"/>
      <c r="BN29" s="17">
        <v>0.18851979594451401</v>
      </c>
      <c r="BO29" s="17">
        <v>0.17938768809406899</v>
      </c>
      <c r="BP29" s="17">
        <v>0.194158972438051</v>
      </c>
      <c r="BQ29" s="17">
        <v>0.21480631713329701</v>
      </c>
      <c r="BR29" s="17"/>
      <c r="BS29" s="17">
        <v>0.29436261564983102</v>
      </c>
      <c r="BT29" s="17">
        <v>0.19865051414225501</v>
      </c>
      <c r="BU29" s="17">
        <v>0.147787738572976</v>
      </c>
      <c r="BV29" s="17">
        <v>0.17243777335546001</v>
      </c>
      <c r="BW29" s="17"/>
      <c r="BX29" s="17">
        <v>0.21557665432773099</v>
      </c>
      <c r="BY29" s="17">
        <v>0.201307799121793</v>
      </c>
      <c r="BZ29" s="17">
        <v>0.21329053952423299</v>
      </c>
      <c r="CA29" s="17">
        <v>0.15317402581703701</v>
      </c>
    </row>
    <row r="30" spans="2:79" x14ac:dyDescent="0.3">
      <c r="B30" t="s">
        <v>84</v>
      </c>
      <c r="C30" s="17">
        <v>0.18587064600823699</v>
      </c>
      <c r="D30" s="17">
        <v>0.14991514118292601</v>
      </c>
      <c r="E30" s="17">
        <v>0.21888596588109299</v>
      </c>
      <c r="F30" s="17"/>
      <c r="G30" s="17">
        <v>0.19356609506040601</v>
      </c>
      <c r="H30" s="17">
        <v>0.14427107383173601</v>
      </c>
      <c r="I30" s="17">
        <v>0.226027183752424</v>
      </c>
      <c r="J30" s="17"/>
      <c r="K30" s="17">
        <v>0.14798328479389</v>
      </c>
      <c r="L30" s="17">
        <v>0.231838620077081</v>
      </c>
      <c r="M30" s="17">
        <v>0.161246477254679</v>
      </c>
      <c r="N30" s="17">
        <v>0.20681174421371001</v>
      </c>
      <c r="O30" s="17"/>
      <c r="P30" s="17">
        <v>0.15577614182805999</v>
      </c>
      <c r="Q30" s="17">
        <v>0.197568633209765</v>
      </c>
      <c r="R30" s="17">
        <v>0.17583249201441201</v>
      </c>
      <c r="S30" s="17">
        <v>0.15979087758636301</v>
      </c>
      <c r="T30" s="17">
        <v>0.23476669473127099</v>
      </c>
      <c r="U30" s="17"/>
      <c r="V30" s="17">
        <v>0.23132386128664401</v>
      </c>
      <c r="W30" s="17">
        <v>0.18257348160894801</v>
      </c>
      <c r="X30" s="17">
        <v>0.15707698722412999</v>
      </c>
      <c r="Y30" s="17"/>
      <c r="Z30" s="17">
        <v>0.19150816802707599</v>
      </c>
      <c r="AA30" s="17">
        <v>0.16010862898662401</v>
      </c>
      <c r="AB30" s="17"/>
      <c r="AC30" s="17">
        <v>0.17150068682782699</v>
      </c>
      <c r="AD30" s="17">
        <v>0.22074908750842501</v>
      </c>
      <c r="AE30" s="17"/>
      <c r="AF30" s="17">
        <v>0.14954928202748799</v>
      </c>
      <c r="AG30" s="17">
        <v>0.144678263165612</v>
      </c>
      <c r="AH30" s="17">
        <v>0.19194104540812701</v>
      </c>
      <c r="AI30" s="17"/>
      <c r="AJ30" s="17">
        <v>0.18740194152655601</v>
      </c>
      <c r="AK30" s="17">
        <v>0.19119606966371999</v>
      </c>
      <c r="AL30" s="17">
        <v>0.14579050568006799</v>
      </c>
      <c r="AM30" s="17">
        <v>0.12078882051541701</v>
      </c>
      <c r="AN30" s="17">
        <v>0.20323369830513</v>
      </c>
      <c r="AO30" s="17">
        <v>0.225106861925776</v>
      </c>
      <c r="AP30" s="17">
        <v>0.215736449879874</v>
      </c>
      <c r="AQ30" s="17"/>
      <c r="AR30" s="17">
        <v>0.24092355005448701</v>
      </c>
      <c r="AS30" s="17">
        <v>0.15591732437030401</v>
      </c>
      <c r="AT30" s="17"/>
      <c r="AU30" s="17">
        <v>0.209955482610168</v>
      </c>
      <c r="AV30" s="17">
        <v>0.17289803748531499</v>
      </c>
      <c r="AW30" s="17">
        <v>0.19260233470492899</v>
      </c>
      <c r="AX30" s="17"/>
      <c r="AY30" s="17">
        <v>0.30226120031651699</v>
      </c>
      <c r="AZ30" s="17">
        <v>0.169379066201644</v>
      </c>
      <c r="BA30" s="17">
        <v>0.18682030437001901</v>
      </c>
      <c r="BB30" s="17">
        <v>0.158959024156929</v>
      </c>
      <c r="BC30" s="17"/>
      <c r="BD30" s="17">
        <v>0.20079248145947801</v>
      </c>
      <c r="BE30" s="17">
        <v>0.16508054991982299</v>
      </c>
      <c r="BF30" s="17">
        <v>0.195528202147358</v>
      </c>
      <c r="BG30" s="17">
        <v>0.18466045292977601</v>
      </c>
      <c r="BH30" s="17"/>
      <c r="BI30" s="17">
        <v>0.24609449554276799</v>
      </c>
      <c r="BJ30" s="17">
        <v>0.190319358240436</v>
      </c>
      <c r="BK30" s="17">
        <v>0.172409578914519</v>
      </c>
      <c r="BL30" s="17">
        <v>0.166480879747368</v>
      </c>
      <c r="BM30" s="17"/>
      <c r="BN30" s="17">
        <v>0.144976827973648</v>
      </c>
      <c r="BO30" s="17">
        <v>0.221624100213275</v>
      </c>
      <c r="BP30" s="17">
        <v>0.16965369723520299</v>
      </c>
      <c r="BQ30" s="17">
        <v>0.18968063732940901</v>
      </c>
      <c r="BR30" s="17"/>
      <c r="BS30" s="17">
        <v>0.189456737905741</v>
      </c>
      <c r="BT30" s="17">
        <v>0.18214245097863099</v>
      </c>
      <c r="BU30" s="17">
        <v>0.19361979712290101</v>
      </c>
      <c r="BV30" s="17">
        <v>0.150653471229104</v>
      </c>
      <c r="BW30" s="17"/>
      <c r="BX30" s="17">
        <v>0.233197528493157</v>
      </c>
      <c r="BY30" s="17">
        <v>0.20358190760950801</v>
      </c>
      <c r="BZ30" s="17">
        <v>0.15343902662614201</v>
      </c>
      <c r="CA30" s="17">
        <v>0.182510754008221</v>
      </c>
    </row>
    <row r="31" spans="2:79" x14ac:dyDescent="0.3">
      <c r="B31" t="s">
        <v>85</v>
      </c>
      <c r="C31" s="17">
        <v>0.17573054139034</v>
      </c>
      <c r="D31" s="17">
        <v>0.19260319210110499</v>
      </c>
      <c r="E31" s="17">
        <v>0.15994378235374901</v>
      </c>
      <c r="F31" s="17"/>
      <c r="G31" s="17">
        <v>0.16859353562524401</v>
      </c>
      <c r="H31" s="17">
        <v>0.18866541946344001</v>
      </c>
      <c r="I31" s="17">
        <v>0.166371398424491</v>
      </c>
      <c r="J31" s="17"/>
      <c r="K31" s="17">
        <v>0.18787262896885501</v>
      </c>
      <c r="L31" s="17">
        <v>0.17719697209670299</v>
      </c>
      <c r="M31" s="17">
        <v>0.174716525587335</v>
      </c>
      <c r="N31" s="17">
        <v>0.15558326303127001</v>
      </c>
      <c r="O31" s="17"/>
      <c r="P31" s="17">
        <v>0.206213721752905</v>
      </c>
      <c r="Q31" s="17">
        <v>0.158280171997007</v>
      </c>
      <c r="R31" s="17">
        <v>0.24165199480913199</v>
      </c>
      <c r="S31" s="17">
        <v>0.17296163948364299</v>
      </c>
      <c r="T31" s="17">
        <v>0.123103801284806</v>
      </c>
      <c r="U31" s="17"/>
      <c r="V31" s="17">
        <v>0.13806982578357199</v>
      </c>
      <c r="W31" s="17">
        <v>0.20138612558175201</v>
      </c>
      <c r="X31" s="17">
        <v>0.18247047607436001</v>
      </c>
      <c r="Y31" s="17"/>
      <c r="Z31" s="17">
        <v>0.15565475044646301</v>
      </c>
      <c r="AA31" s="17">
        <v>0.27625605259351499</v>
      </c>
      <c r="AB31" s="17"/>
      <c r="AC31" s="17">
        <v>0.18389208500183801</v>
      </c>
      <c r="AD31" s="17">
        <v>0.155921026427145</v>
      </c>
      <c r="AE31" s="17"/>
      <c r="AF31" s="17">
        <v>0.18763583511269599</v>
      </c>
      <c r="AG31" s="17">
        <v>0.20827688709450501</v>
      </c>
      <c r="AH31" s="17">
        <v>0.17345151373956599</v>
      </c>
      <c r="AI31" s="17"/>
      <c r="AJ31" s="17">
        <v>0.127576947191056</v>
      </c>
      <c r="AK31" s="17">
        <v>0.20448239955109601</v>
      </c>
      <c r="AL31" s="17">
        <v>0.20198754459613699</v>
      </c>
      <c r="AM31" s="17">
        <v>0.196294104546302</v>
      </c>
      <c r="AN31" s="17">
        <v>0.178609198170048</v>
      </c>
      <c r="AO31" s="17">
        <v>0.130573133936736</v>
      </c>
      <c r="AP31" s="17">
        <v>0.187657302563708</v>
      </c>
      <c r="AQ31" s="17"/>
      <c r="AR31" s="17">
        <v>0.204553847234869</v>
      </c>
      <c r="AS31" s="17">
        <v>0.16788095023415001</v>
      </c>
      <c r="AT31" s="17"/>
      <c r="AU31" s="17">
        <v>0.13461466605434699</v>
      </c>
      <c r="AV31" s="17">
        <v>0.19999567617886199</v>
      </c>
      <c r="AW31" s="17">
        <v>0.15504238865380399</v>
      </c>
      <c r="AX31" s="17"/>
      <c r="AY31" s="17">
        <v>0.1524262988043</v>
      </c>
      <c r="AZ31" s="17">
        <v>0.17450039506731599</v>
      </c>
      <c r="BA31" s="17">
        <v>0.151736130385524</v>
      </c>
      <c r="BB31" s="17">
        <v>0.25995326207351999</v>
      </c>
      <c r="BC31" s="17"/>
      <c r="BD31" s="17">
        <v>0.13416597464289301</v>
      </c>
      <c r="BE31" s="17">
        <v>0.16635070377550201</v>
      </c>
      <c r="BF31" s="17">
        <v>0.17170010311062001</v>
      </c>
      <c r="BG31" s="17">
        <v>0.24332388853849701</v>
      </c>
      <c r="BH31" s="17"/>
      <c r="BI31" s="17">
        <v>0.147790178808415</v>
      </c>
      <c r="BJ31" s="17">
        <v>0.140219088674197</v>
      </c>
      <c r="BK31" s="17">
        <v>0.191710544684499</v>
      </c>
      <c r="BL31" s="17">
        <v>0.237852880853891</v>
      </c>
      <c r="BM31" s="17"/>
      <c r="BN31" s="17">
        <v>0.162226086092597</v>
      </c>
      <c r="BO31" s="17">
        <v>0.15687685742961199</v>
      </c>
      <c r="BP31" s="17">
        <v>0.171315207806013</v>
      </c>
      <c r="BQ31" s="17">
        <v>0.197984456275553</v>
      </c>
      <c r="BR31" s="17"/>
      <c r="BS31" s="17">
        <v>0.144991929110138</v>
      </c>
      <c r="BT31" s="17">
        <v>0.14042607067078899</v>
      </c>
      <c r="BU31" s="17">
        <v>0.197743158809565</v>
      </c>
      <c r="BV31" s="17">
        <v>0.28001058120814099</v>
      </c>
      <c r="BW31" s="17"/>
      <c r="BX31" s="17">
        <v>8.2235773178324797E-2</v>
      </c>
      <c r="BY31" s="17">
        <v>0.18070661700693599</v>
      </c>
      <c r="BZ31" s="17">
        <v>0.16863918390395299</v>
      </c>
      <c r="CA31" s="17">
        <v>0.22160178267480901</v>
      </c>
    </row>
    <row r="32" spans="2:79" x14ac:dyDescent="0.3">
      <c r="B32" t="s">
        <v>86</v>
      </c>
      <c r="C32" s="17">
        <v>0.10710458597905401</v>
      </c>
      <c r="D32" s="17">
        <v>9.9190417368242398E-2</v>
      </c>
      <c r="E32" s="17">
        <v>0.115647344875389</v>
      </c>
      <c r="F32" s="17"/>
      <c r="G32" s="17">
        <v>0.13330178738788701</v>
      </c>
      <c r="H32" s="17">
        <v>0.115881205550788</v>
      </c>
      <c r="I32" s="17">
        <v>8.0294927073494504E-2</v>
      </c>
      <c r="J32" s="17"/>
      <c r="K32" s="17">
        <v>0.108511427382206</v>
      </c>
      <c r="L32" s="17">
        <v>9.9724233508092203E-2</v>
      </c>
      <c r="M32" s="17">
        <v>0.12420162336613801</v>
      </c>
      <c r="N32" s="17">
        <v>9.4087881614872207E-2</v>
      </c>
      <c r="O32" s="17"/>
      <c r="P32" s="17">
        <v>0.124727865206452</v>
      </c>
      <c r="Q32" s="17">
        <v>0.119003637038943</v>
      </c>
      <c r="R32" s="17">
        <v>8.2979270433487795E-2</v>
      </c>
      <c r="S32" s="17">
        <v>8.3097936107625295E-2</v>
      </c>
      <c r="T32" s="17">
        <v>0.126766664831656</v>
      </c>
      <c r="U32" s="17"/>
      <c r="V32" s="17">
        <v>9.3192512123883395E-2</v>
      </c>
      <c r="W32" s="17">
        <v>0.13053316400399601</v>
      </c>
      <c r="X32" s="17">
        <v>9.1809875694705195E-2</v>
      </c>
      <c r="Y32" s="17"/>
      <c r="Z32" s="17">
        <v>0.10010510469997901</v>
      </c>
      <c r="AA32" s="17">
        <v>0.137379530551758</v>
      </c>
      <c r="AB32" s="17"/>
      <c r="AC32" s="17">
        <v>0.118071397005447</v>
      </c>
      <c r="AD32" s="17">
        <v>8.0486189084154294E-2</v>
      </c>
      <c r="AE32" s="17"/>
      <c r="AF32" s="17">
        <v>8.8974525181560293E-2</v>
      </c>
      <c r="AG32" s="17">
        <v>9.0999793511484406E-2</v>
      </c>
      <c r="AH32" s="17">
        <v>0.109402449969096</v>
      </c>
      <c r="AI32" s="17"/>
      <c r="AJ32" s="17">
        <v>0.18842449351562601</v>
      </c>
      <c r="AK32" s="17">
        <v>7.1182554133426501E-2</v>
      </c>
      <c r="AL32" s="17">
        <v>0.15410087555951199</v>
      </c>
      <c r="AM32" s="17">
        <v>9.7382546078505702E-2</v>
      </c>
      <c r="AN32" s="17">
        <v>9.1741559117062402E-2</v>
      </c>
      <c r="AO32" s="17">
        <v>8.9570784618417998E-2</v>
      </c>
      <c r="AP32" s="17">
        <v>7.9365521843460907E-2</v>
      </c>
      <c r="AQ32" s="17"/>
      <c r="AR32" s="17">
        <v>0.13641479322059399</v>
      </c>
      <c r="AS32" s="17">
        <v>9.1913138854267107E-2</v>
      </c>
      <c r="AT32" s="17"/>
      <c r="AU32" s="17">
        <v>6.0759632843425199E-2</v>
      </c>
      <c r="AV32" s="17">
        <v>0.12646177388374699</v>
      </c>
      <c r="AW32" s="17">
        <v>0.118474552514264</v>
      </c>
      <c r="AX32" s="17"/>
      <c r="AY32" s="17">
        <v>0.13030697650734399</v>
      </c>
      <c r="AZ32" s="17">
        <v>9.8490974342738E-2</v>
      </c>
      <c r="BA32" s="17">
        <v>0.120393181605548</v>
      </c>
      <c r="BB32" s="17">
        <v>8.8608884647467495E-2</v>
      </c>
      <c r="BC32" s="17"/>
      <c r="BD32" s="17">
        <v>9.21117450003342E-2</v>
      </c>
      <c r="BE32" s="17">
        <v>0.103922287413825</v>
      </c>
      <c r="BF32" s="17">
        <v>0.122735090691499</v>
      </c>
      <c r="BG32" s="17">
        <v>8.3537407398381197E-2</v>
      </c>
      <c r="BH32" s="17"/>
      <c r="BI32" s="17">
        <v>0.11303316215971999</v>
      </c>
      <c r="BJ32" s="17">
        <v>7.2258508719692E-2</v>
      </c>
      <c r="BK32" s="17">
        <v>0.12717636000209401</v>
      </c>
      <c r="BL32" s="17">
        <v>0.113167297332558</v>
      </c>
      <c r="BM32" s="17"/>
      <c r="BN32" s="17">
        <v>9.0882963845038606E-2</v>
      </c>
      <c r="BO32" s="17">
        <v>0.143729310208428</v>
      </c>
      <c r="BP32" s="17">
        <v>9.0396634174264995E-2</v>
      </c>
      <c r="BQ32" s="17">
        <v>0.103889871624086</v>
      </c>
      <c r="BR32" s="17"/>
      <c r="BS32" s="17">
        <v>7.2095450252515E-2</v>
      </c>
      <c r="BT32" s="17">
        <v>0.100419887840379</v>
      </c>
      <c r="BU32" s="17">
        <v>0.12799797714456801</v>
      </c>
      <c r="BV32" s="17">
        <v>0.121883662261876</v>
      </c>
      <c r="BW32" s="17"/>
      <c r="BX32" s="17">
        <v>0.11895809878232499</v>
      </c>
      <c r="BY32" s="17">
        <v>9.6845369168755593E-2</v>
      </c>
      <c r="BZ32" s="17">
        <v>0.1176684908736</v>
      </c>
      <c r="CA32" s="17">
        <v>0.10392052883342601</v>
      </c>
    </row>
    <row r="33" spans="2:79" x14ac:dyDescent="0.3">
      <c r="B33" t="s">
        <v>87</v>
      </c>
      <c r="C33" s="17">
        <v>0.103433898866313</v>
      </c>
      <c r="D33" s="17">
        <v>0.115653889364269</v>
      </c>
      <c r="E33" s="17">
        <v>9.1857238375975397E-2</v>
      </c>
      <c r="F33" s="17"/>
      <c r="G33" s="17">
        <v>0.17098629848675101</v>
      </c>
      <c r="H33" s="17">
        <v>8.0621422245320207E-2</v>
      </c>
      <c r="I33" s="17">
        <v>8.3710833531502396E-2</v>
      </c>
      <c r="J33" s="17"/>
      <c r="K33" s="17">
        <v>6.7876743073794099E-2</v>
      </c>
      <c r="L33" s="17">
        <v>0.14111705661554699</v>
      </c>
      <c r="M33" s="17">
        <v>9.7650132936995801E-2</v>
      </c>
      <c r="N33" s="17">
        <v>0.11310567536511799</v>
      </c>
      <c r="O33" s="17"/>
      <c r="P33" s="17">
        <v>5.1652965836086702E-2</v>
      </c>
      <c r="Q33" s="17">
        <v>8.8870222519550096E-2</v>
      </c>
      <c r="R33" s="17">
        <v>0.122304888590404</v>
      </c>
      <c r="S33" s="17">
        <v>0.13788846099120899</v>
      </c>
      <c r="T33" s="17">
        <v>0.107438682324406</v>
      </c>
      <c r="U33" s="17"/>
      <c r="V33" s="17">
        <v>0.109193617308351</v>
      </c>
      <c r="W33" s="17">
        <v>0.10982296115217299</v>
      </c>
      <c r="X33" s="17">
        <v>0.10063859799571701</v>
      </c>
      <c r="Y33" s="17"/>
      <c r="Z33" s="17">
        <v>0.108075794311526</v>
      </c>
      <c r="AA33" s="17">
        <v>8.1358292904660498E-2</v>
      </c>
      <c r="AB33" s="17"/>
      <c r="AC33" s="17">
        <v>0.118783508729295</v>
      </c>
      <c r="AD33" s="17">
        <v>6.6177671278236802E-2</v>
      </c>
      <c r="AE33" s="17"/>
      <c r="AF33" s="17">
        <v>0.14034479048829701</v>
      </c>
      <c r="AG33" s="17">
        <v>5.4277396822657198E-2</v>
      </c>
      <c r="AH33" s="17">
        <v>0.104348910084411</v>
      </c>
      <c r="AI33" s="17"/>
      <c r="AJ33" s="17">
        <v>0.184518513612314</v>
      </c>
      <c r="AK33" s="17">
        <v>0.15877232565014501</v>
      </c>
      <c r="AL33" s="17">
        <v>0.103868121977713</v>
      </c>
      <c r="AM33" s="17">
        <v>4.3089485364982097E-2</v>
      </c>
      <c r="AN33" s="17">
        <v>8.0257131886007596E-2</v>
      </c>
      <c r="AO33" s="17">
        <v>8.1678225154168296E-2</v>
      </c>
      <c r="AP33" s="17">
        <v>7.8512858070249797E-2</v>
      </c>
      <c r="AQ33" s="17"/>
      <c r="AR33" s="17">
        <v>0.107925995913497</v>
      </c>
      <c r="AS33" s="17">
        <v>0.103862076603536</v>
      </c>
      <c r="AT33" s="17"/>
      <c r="AU33" s="17">
        <v>0.13571258646575801</v>
      </c>
      <c r="AV33" s="17">
        <v>9.4751908538826896E-2</v>
      </c>
      <c r="AW33" s="17">
        <v>7.4685383743632594E-2</v>
      </c>
      <c r="AX33" s="17"/>
      <c r="AY33" s="17">
        <v>6.4949225992896098E-2</v>
      </c>
      <c r="AZ33" s="17">
        <v>0.12706041448069499</v>
      </c>
      <c r="BA33" s="17">
        <v>6.40269028050275E-2</v>
      </c>
      <c r="BB33" s="17">
        <v>0.142704370697356</v>
      </c>
      <c r="BC33" s="17"/>
      <c r="BD33" s="17">
        <v>0.102522084634643</v>
      </c>
      <c r="BE33" s="17">
        <v>0.10922079502283601</v>
      </c>
      <c r="BF33" s="17">
        <v>0.10719023898197599</v>
      </c>
      <c r="BG33" s="17">
        <v>8.28217528357542E-2</v>
      </c>
      <c r="BH33" s="17"/>
      <c r="BI33" s="17">
        <v>0.126873749177638</v>
      </c>
      <c r="BJ33" s="17">
        <v>8.7793101659563902E-2</v>
      </c>
      <c r="BK33" s="17">
        <v>0.103197793651447</v>
      </c>
      <c r="BL33" s="17">
        <v>0.12370987578750001</v>
      </c>
      <c r="BM33" s="17"/>
      <c r="BN33" s="17">
        <v>0.166169478919198</v>
      </c>
      <c r="BO33" s="17">
        <v>0.10310832102791399</v>
      </c>
      <c r="BP33" s="17">
        <v>9.9830629778632801E-2</v>
      </c>
      <c r="BQ33" s="17">
        <v>9.0012090641552897E-2</v>
      </c>
      <c r="BR33" s="17"/>
      <c r="BS33" s="17">
        <v>0.12010213379081</v>
      </c>
      <c r="BT33" s="17">
        <v>0.12709049798268601</v>
      </c>
      <c r="BU33" s="17">
        <v>8.5733024999763499E-2</v>
      </c>
      <c r="BV33" s="17">
        <v>5.9287354771459598E-2</v>
      </c>
      <c r="BW33" s="17"/>
      <c r="BX33" s="17">
        <v>9.0407561582165105E-2</v>
      </c>
      <c r="BY33" s="17">
        <v>9.8939695994530702E-2</v>
      </c>
      <c r="BZ33" s="17">
        <v>0.12405142327234001</v>
      </c>
      <c r="CA33" s="17">
        <v>8.4748429765684197E-2</v>
      </c>
    </row>
    <row r="34" spans="2:79" x14ac:dyDescent="0.3">
      <c r="B34" t="s">
        <v>88</v>
      </c>
      <c r="C34" s="17">
        <v>9.5667222987250597E-2</v>
      </c>
      <c r="D34" s="17">
        <v>0.12471556793041901</v>
      </c>
      <c r="E34" s="17">
        <v>6.5232860879924498E-2</v>
      </c>
      <c r="F34" s="17"/>
      <c r="G34" s="17">
        <v>5.9513524641251002E-2</v>
      </c>
      <c r="H34" s="17">
        <v>8.2364894870308097E-2</v>
      </c>
      <c r="I34" s="17">
        <v>0.13396004451916799</v>
      </c>
      <c r="J34" s="17"/>
      <c r="K34" s="17">
        <v>0.10742665928237299</v>
      </c>
      <c r="L34" s="17">
        <v>9.07144571699883E-2</v>
      </c>
      <c r="M34" s="17">
        <v>8.0466829054891706E-2</v>
      </c>
      <c r="N34" s="17">
        <v>0.100200813349327</v>
      </c>
      <c r="O34" s="17"/>
      <c r="P34" s="17">
        <v>0.155347990481808</v>
      </c>
      <c r="Q34" s="17">
        <v>8.3273527484231794E-2</v>
      </c>
      <c r="R34" s="17">
        <v>0.123529724687273</v>
      </c>
      <c r="S34" s="17">
        <v>6.2598450720274104E-2</v>
      </c>
      <c r="T34" s="17">
        <v>8.68677683552352E-2</v>
      </c>
      <c r="U34" s="17"/>
      <c r="V34" s="17">
        <v>0.118380302366544</v>
      </c>
      <c r="W34" s="17">
        <v>7.1865403650029497E-2</v>
      </c>
      <c r="X34" s="17">
        <v>0.10721408706013499</v>
      </c>
      <c r="Y34" s="17"/>
      <c r="Z34" s="17">
        <v>8.3986214966418699E-2</v>
      </c>
      <c r="AA34" s="17">
        <v>0.1533942683001</v>
      </c>
      <c r="AB34" s="17"/>
      <c r="AC34" s="17">
        <v>8.6550083014084997E-2</v>
      </c>
      <c r="AD34" s="17">
        <v>0.11779613993202399</v>
      </c>
      <c r="AE34" s="17"/>
      <c r="AF34" s="17">
        <v>9.85102536073479E-2</v>
      </c>
      <c r="AG34" s="17">
        <v>0.17762432651017801</v>
      </c>
      <c r="AH34" s="17">
        <v>8.7777925468946194E-2</v>
      </c>
      <c r="AI34" s="17"/>
      <c r="AJ34" s="17">
        <v>2.3289280720209499E-2</v>
      </c>
      <c r="AK34" s="17">
        <v>8.0759865000541206E-2</v>
      </c>
      <c r="AL34" s="17">
        <v>5.0707124386987698E-2</v>
      </c>
      <c r="AM34" s="17">
        <v>0.143757082117561</v>
      </c>
      <c r="AN34" s="17">
        <v>0.11831832040015799</v>
      </c>
      <c r="AO34" s="17">
        <v>0.11856663574835501</v>
      </c>
      <c r="AP34" s="17">
        <v>0.120633741718707</v>
      </c>
      <c r="AQ34" s="17"/>
      <c r="AR34" s="17">
        <v>0.11605325635013899</v>
      </c>
      <c r="AS34" s="17">
        <v>8.8275876986768503E-2</v>
      </c>
      <c r="AT34" s="17"/>
      <c r="AU34" s="17">
        <v>6.3588963677569998E-2</v>
      </c>
      <c r="AV34" s="17">
        <v>9.5564067356891699E-2</v>
      </c>
      <c r="AW34" s="17">
        <v>0.16212579169177899</v>
      </c>
      <c r="AX34" s="17"/>
      <c r="AY34" s="17">
        <v>9.6234449404152503E-2</v>
      </c>
      <c r="AZ34" s="17">
        <v>9.3281251715317703E-2</v>
      </c>
      <c r="BA34" s="17">
        <v>0.111646616176867</v>
      </c>
      <c r="BB34" s="17">
        <v>6.3315878091390193E-2</v>
      </c>
      <c r="BC34" s="17"/>
      <c r="BD34" s="17">
        <v>8.1064646534101101E-2</v>
      </c>
      <c r="BE34" s="17">
        <v>9.0090789455084905E-2</v>
      </c>
      <c r="BF34" s="17">
        <v>0.108644795501459</v>
      </c>
      <c r="BG34" s="17">
        <v>8.3675054425331297E-2</v>
      </c>
      <c r="BH34" s="17"/>
      <c r="BI34" s="17">
        <v>0.121912619328382</v>
      </c>
      <c r="BJ34" s="17">
        <v>8.9640320997673897E-2</v>
      </c>
      <c r="BK34" s="17">
        <v>8.8855151950797198E-2</v>
      </c>
      <c r="BL34" s="17">
        <v>0.11397101675900501</v>
      </c>
      <c r="BM34" s="17"/>
      <c r="BN34" s="17">
        <v>6.8228613617357103E-2</v>
      </c>
      <c r="BO34" s="17">
        <v>6.7958234561184896E-2</v>
      </c>
      <c r="BP34" s="17">
        <v>0.116186460823754</v>
      </c>
      <c r="BQ34" s="17">
        <v>0.100529799200427</v>
      </c>
      <c r="BR34" s="17"/>
      <c r="BS34" s="17">
        <v>7.9881611473313005E-2</v>
      </c>
      <c r="BT34" s="17">
        <v>0.106606729450465</v>
      </c>
      <c r="BU34" s="17">
        <v>9.1147566253972398E-2</v>
      </c>
      <c r="BV34" s="17">
        <v>0.120964858083983</v>
      </c>
      <c r="BW34" s="17"/>
      <c r="BX34" s="17">
        <v>7.5748056007982498E-2</v>
      </c>
      <c r="BY34" s="17">
        <v>6.4851486316303303E-2</v>
      </c>
      <c r="BZ34" s="17">
        <v>0.12815130445560999</v>
      </c>
      <c r="CA34" s="17">
        <v>0.110924118028823</v>
      </c>
    </row>
    <row r="35" spans="2:79" x14ac:dyDescent="0.3">
      <c r="B35" t="s">
        <v>89</v>
      </c>
      <c r="C35" s="17">
        <v>8.9030681717051599E-2</v>
      </c>
      <c r="D35" s="17">
        <v>9.6206925323419706E-2</v>
      </c>
      <c r="E35" s="17">
        <v>8.0347365733375406E-2</v>
      </c>
      <c r="F35" s="17"/>
      <c r="G35" s="17">
        <v>4.0005690096195298E-2</v>
      </c>
      <c r="H35" s="17">
        <v>0.11026897092141</v>
      </c>
      <c r="I35" s="17">
        <v>9.8253313598085507E-2</v>
      </c>
      <c r="J35" s="17"/>
      <c r="K35" s="17">
        <v>9.5776683169658997E-2</v>
      </c>
      <c r="L35" s="17">
        <v>7.5742058121695405E-2</v>
      </c>
      <c r="M35" s="17">
        <v>8.7106857122596901E-2</v>
      </c>
      <c r="N35" s="17">
        <v>9.7340053595586201E-2</v>
      </c>
      <c r="O35" s="17"/>
      <c r="P35" s="17">
        <v>9.9574818189812606E-2</v>
      </c>
      <c r="Q35" s="17">
        <v>8.8547494218048903E-2</v>
      </c>
      <c r="R35" s="17">
        <v>6.13382315278172E-2</v>
      </c>
      <c r="S35" s="17">
        <v>0.10431986872797699</v>
      </c>
      <c r="T35" s="17">
        <v>8.6568780849096194E-2</v>
      </c>
      <c r="U35" s="17"/>
      <c r="V35" s="17">
        <v>0.10159564735679801</v>
      </c>
      <c r="W35" s="17">
        <v>7.6843534050585902E-2</v>
      </c>
      <c r="X35" s="17">
        <v>9.7700253841749199E-2</v>
      </c>
      <c r="Y35" s="17"/>
      <c r="Z35" s="17">
        <v>9.1706250597976893E-2</v>
      </c>
      <c r="AA35" s="17">
        <v>7.68182322450114E-2</v>
      </c>
      <c r="AB35" s="17"/>
      <c r="AC35" s="17">
        <v>8.3912821106132199E-2</v>
      </c>
      <c r="AD35" s="17">
        <v>0.101452637804959</v>
      </c>
      <c r="AE35" s="17"/>
      <c r="AF35" s="17">
        <v>7.7664770391339205E-2</v>
      </c>
      <c r="AG35" s="17">
        <v>7.0992835919059194E-2</v>
      </c>
      <c r="AH35" s="17">
        <v>9.2092705426056007E-2</v>
      </c>
      <c r="AI35" s="17"/>
      <c r="AJ35" s="17">
        <v>4.9499286268386997E-2</v>
      </c>
      <c r="AK35" s="17">
        <v>4.93921469628502E-2</v>
      </c>
      <c r="AL35" s="17">
        <v>8.5701892423649201E-2</v>
      </c>
      <c r="AM35" s="17">
        <v>0.13005921852695199</v>
      </c>
      <c r="AN35" s="17">
        <v>0.107147439616259</v>
      </c>
      <c r="AO35" s="17">
        <v>0.161201197740794</v>
      </c>
      <c r="AP35" s="17">
        <v>4.3752989900394203E-2</v>
      </c>
      <c r="AQ35" s="17"/>
      <c r="AR35" s="17">
        <v>7.5423595410371497E-2</v>
      </c>
      <c r="AS35" s="17">
        <v>9.0360116085877698E-2</v>
      </c>
      <c r="AT35" s="17"/>
      <c r="AU35" s="17">
        <v>8.8871580525768601E-2</v>
      </c>
      <c r="AV35" s="17">
        <v>8.7491349466188806E-2</v>
      </c>
      <c r="AW35" s="17">
        <v>9.6037901023001193E-2</v>
      </c>
      <c r="AX35" s="17"/>
      <c r="AY35" s="17">
        <v>0.10417899455544199</v>
      </c>
      <c r="AZ35" s="17">
        <v>0.100418487325759</v>
      </c>
      <c r="BA35" s="17">
        <v>8.2790060446251298E-2</v>
      </c>
      <c r="BB35" s="17">
        <v>4.9562029011149401E-2</v>
      </c>
      <c r="BC35" s="17"/>
      <c r="BD35" s="17">
        <v>4.9336254372473201E-2</v>
      </c>
      <c r="BE35" s="17">
        <v>9.9217024222327199E-2</v>
      </c>
      <c r="BF35" s="17">
        <v>0.10168907665695601</v>
      </c>
      <c r="BG35" s="17">
        <v>7.1234798596328197E-2</v>
      </c>
      <c r="BH35" s="17"/>
      <c r="BI35" s="17">
        <v>7.0712706396688502E-2</v>
      </c>
      <c r="BJ35" s="17">
        <v>9.8262026971044997E-2</v>
      </c>
      <c r="BK35" s="17">
        <v>8.3704289096305104E-2</v>
      </c>
      <c r="BL35" s="17">
        <v>0.105506629272202</v>
      </c>
      <c r="BM35" s="17"/>
      <c r="BN35" s="17">
        <v>9.3702508748222196E-2</v>
      </c>
      <c r="BO35" s="17">
        <v>9.9667176169999205E-2</v>
      </c>
      <c r="BP35" s="17">
        <v>9.5499375847747106E-2</v>
      </c>
      <c r="BQ35" s="17">
        <v>7.28898336200626E-2</v>
      </c>
      <c r="BR35" s="17"/>
      <c r="BS35" s="17">
        <v>7.2653344406956005E-2</v>
      </c>
      <c r="BT35" s="17">
        <v>7.9668802473054398E-2</v>
      </c>
      <c r="BU35" s="17">
        <v>0.111337133037689</v>
      </c>
      <c r="BV35" s="17">
        <v>5.56317609659224E-2</v>
      </c>
      <c r="BW35" s="17"/>
      <c r="BX35" s="17">
        <v>7.4433080547711403E-2</v>
      </c>
      <c r="BY35" s="17">
        <v>0.10102390877329399</v>
      </c>
      <c r="BZ35" s="17">
        <v>7.8251856601758193E-2</v>
      </c>
      <c r="CA35" s="17">
        <v>9.0562656471786504E-2</v>
      </c>
    </row>
    <row r="36" spans="2:79" x14ac:dyDescent="0.3">
      <c r="B36" t="s">
        <v>90</v>
      </c>
      <c r="C36" s="17">
        <v>7.0434445242768595E-2</v>
      </c>
      <c r="D36" s="17">
        <v>8.2875040938384298E-2</v>
      </c>
      <c r="E36" s="17">
        <v>5.8439456631633802E-2</v>
      </c>
      <c r="F36" s="17"/>
      <c r="G36" s="17">
        <v>3.6367064851390303E-2</v>
      </c>
      <c r="H36" s="17">
        <v>9.3157175227377306E-2</v>
      </c>
      <c r="I36" s="17">
        <v>6.8184129929002704E-2</v>
      </c>
      <c r="J36" s="17"/>
      <c r="K36" s="17">
        <v>9.9280793521787605E-2</v>
      </c>
      <c r="L36" s="17">
        <v>3.9567904226934299E-2</v>
      </c>
      <c r="M36" s="17">
        <v>6.7422695148251999E-2</v>
      </c>
      <c r="N36" s="17">
        <v>7.0625662380644105E-2</v>
      </c>
      <c r="O36" s="17"/>
      <c r="P36" s="17">
        <v>6.7464830722814298E-2</v>
      </c>
      <c r="Q36" s="17">
        <v>8.6147453853056596E-2</v>
      </c>
      <c r="R36" s="17">
        <v>6.7729721650708993E-2</v>
      </c>
      <c r="S36" s="17">
        <v>2.65384361871507E-2</v>
      </c>
      <c r="T36" s="17">
        <v>0.107090305466885</v>
      </c>
      <c r="U36" s="17"/>
      <c r="V36" s="17">
        <v>5.2672397438782902E-2</v>
      </c>
      <c r="W36" s="17">
        <v>6.7574669311982499E-2</v>
      </c>
      <c r="X36" s="17">
        <v>8.7999303659030595E-2</v>
      </c>
      <c r="Y36" s="17"/>
      <c r="Z36" s="17">
        <v>6.6879172932996805E-2</v>
      </c>
      <c r="AA36" s="17">
        <v>8.9946728486687305E-2</v>
      </c>
      <c r="AB36" s="17"/>
      <c r="AC36" s="17">
        <v>6.9387494493634003E-2</v>
      </c>
      <c r="AD36" s="17">
        <v>7.2975580537505497E-2</v>
      </c>
      <c r="AE36" s="17"/>
      <c r="AF36" s="17">
        <v>5.3106781631287001E-2</v>
      </c>
      <c r="AG36" s="17">
        <v>7.6051127049526795E-2</v>
      </c>
      <c r="AH36" s="17">
        <v>7.1633724985975894E-2</v>
      </c>
      <c r="AI36" s="17"/>
      <c r="AJ36" s="17">
        <v>4.5491733237270703E-2</v>
      </c>
      <c r="AK36" s="17">
        <v>3.1308390808806201E-2</v>
      </c>
      <c r="AL36" s="17">
        <v>5.8014617762119899E-2</v>
      </c>
      <c r="AM36" s="17">
        <v>0.13855606987687</v>
      </c>
      <c r="AN36" s="17">
        <v>7.5164183254328595E-2</v>
      </c>
      <c r="AO36" s="17">
        <v>8.5134504765745397E-2</v>
      </c>
      <c r="AP36" s="17">
        <v>6.1314911148441099E-2</v>
      </c>
      <c r="AQ36" s="17"/>
      <c r="AR36" s="17">
        <v>7.0115500608553205E-2</v>
      </c>
      <c r="AS36" s="17">
        <v>7.1932673306900993E-2</v>
      </c>
      <c r="AT36" s="17"/>
      <c r="AU36" s="17">
        <v>2.47254544221008E-2</v>
      </c>
      <c r="AV36" s="17">
        <v>8.2610271886678993E-2</v>
      </c>
      <c r="AW36" s="17">
        <v>0.111658713401277</v>
      </c>
      <c r="AX36" s="17"/>
      <c r="AY36" s="17">
        <v>5.3248220759549297E-2</v>
      </c>
      <c r="AZ36" s="17">
        <v>6.9859434049482194E-2</v>
      </c>
      <c r="BA36" s="17">
        <v>7.7983617566339897E-2</v>
      </c>
      <c r="BB36" s="17">
        <v>6.6250492767799707E-2</v>
      </c>
      <c r="BC36" s="17"/>
      <c r="BD36" s="17">
        <v>6.1617791007890603E-2</v>
      </c>
      <c r="BE36" s="17">
        <v>6.1140784692515597E-2</v>
      </c>
      <c r="BF36" s="17">
        <v>7.5082198945691403E-2</v>
      </c>
      <c r="BG36" s="17">
        <v>8.3334362674001503E-2</v>
      </c>
      <c r="BH36" s="17"/>
      <c r="BI36" s="17">
        <v>8.5729218324673895E-2</v>
      </c>
      <c r="BJ36" s="17">
        <v>6.0824117963736699E-2</v>
      </c>
      <c r="BK36" s="17">
        <v>7.2012591372258697E-2</v>
      </c>
      <c r="BL36" s="17">
        <v>7.4486887596219201E-2</v>
      </c>
      <c r="BM36" s="17"/>
      <c r="BN36" s="17">
        <v>1.7799377244817002E-2</v>
      </c>
      <c r="BO36" s="17">
        <v>0.100141625091395</v>
      </c>
      <c r="BP36" s="17">
        <v>8.2634366672746998E-2</v>
      </c>
      <c r="BQ36" s="17">
        <v>5.0351339482436301E-2</v>
      </c>
      <c r="BR36" s="17"/>
      <c r="BS36" s="17">
        <v>6.4373573814067206E-2</v>
      </c>
      <c r="BT36" s="17">
        <v>5.1723860910899901E-2</v>
      </c>
      <c r="BU36" s="17">
        <v>8.4890554222527406E-2</v>
      </c>
      <c r="BV36" s="17">
        <v>8.3539116806660693E-2</v>
      </c>
      <c r="BW36" s="17"/>
      <c r="BX36" s="17">
        <v>5.9912668624691801E-2</v>
      </c>
      <c r="BY36" s="17">
        <v>7.6666395239880003E-2</v>
      </c>
      <c r="BZ36" s="17">
        <v>5.91535315774969E-2</v>
      </c>
      <c r="CA36" s="17">
        <v>8.1784595058196699E-2</v>
      </c>
    </row>
    <row r="37" spans="2:79" x14ac:dyDescent="0.3">
      <c r="B37" t="s">
        <v>91</v>
      </c>
      <c r="C37" s="17">
        <v>6.7083290452908895E-2</v>
      </c>
      <c r="D37" s="17">
        <v>5.4326102070639898E-2</v>
      </c>
      <c r="E37" s="17">
        <v>8.0219938151544698E-2</v>
      </c>
      <c r="F37" s="17"/>
      <c r="G37" s="17">
        <v>8.9781749684563303E-2</v>
      </c>
      <c r="H37" s="17">
        <v>5.5178280180777202E-2</v>
      </c>
      <c r="I37" s="17">
        <v>6.5065707297762607E-2</v>
      </c>
      <c r="J37" s="17"/>
      <c r="K37" s="17">
        <v>5.0724290078350297E-2</v>
      </c>
      <c r="L37" s="17">
        <v>4.87979359250727E-2</v>
      </c>
      <c r="M37" s="17">
        <v>6.8944313525714895E-2</v>
      </c>
      <c r="N37" s="17">
        <v>0.10760409911555401</v>
      </c>
      <c r="O37" s="17"/>
      <c r="P37" s="17">
        <v>0.10900271856195699</v>
      </c>
      <c r="Q37" s="17">
        <v>6.7396178693114997E-2</v>
      </c>
      <c r="R37" s="17">
        <v>3.4717402282290102E-2</v>
      </c>
      <c r="S37" s="17">
        <v>6.03689797584121E-2</v>
      </c>
      <c r="T37" s="17">
        <v>7.1525322238827294E-2</v>
      </c>
      <c r="U37" s="17"/>
      <c r="V37" s="17">
        <v>9.2675045533515105E-2</v>
      </c>
      <c r="W37" s="17">
        <v>6.5917674835078696E-2</v>
      </c>
      <c r="X37" s="17">
        <v>5.2339916844658302E-2</v>
      </c>
      <c r="Y37" s="17"/>
      <c r="Z37" s="17">
        <v>7.1044728378154898E-2</v>
      </c>
      <c r="AA37" s="17">
        <v>4.7875032036526897E-2</v>
      </c>
      <c r="AB37" s="17"/>
      <c r="AC37" s="17">
        <v>6.98950153915288E-2</v>
      </c>
      <c r="AD37" s="17">
        <v>6.0258734964959801E-2</v>
      </c>
      <c r="AE37" s="17"/>
      <c r="AF37" s="17">
        <v>4.4986161017566403E-2</v>
      </c>
      <c r="AG37" s="17">
        <v>0.11117907188612</v>
      </c>
      <c r="AH37" s="17">
        <v>6.2089335291612903E-2</v>
      </c>
      <c r="AI37" s="17"/>
      <c r="AJ37" s="17">
        <v>7.69584107166707E-2</v>
      </c>
      <c r="AK37" s="17">
        <v>9.0757101289300299E-2</v>
      </c>
      <c r="AL37" s="17">
        <v>6.6643473153404006E-2</v>
      </c>
      <c r="AM37" s="17">
        <v>3.4311172438224902E-2</v>
      </c>
      <c r="AN37" s="17">
        <v>8.9467175968349993E-2</v>
      </c>
      <c r="AO37" s="17">
        <v>6.1849539763962701E-2</v>
      </c>
      <c r="AP37" s="17">
        <v>5.5359327119764899E-2</v>
      </c>
      <c r="AQ37" s="17"/>
      <c r="AR37" s="17">
        <v>0.103645532752208</v>
      </c>
      <c r="AS37" s="17">
        <v>5.0638706741642801E-2</v>
      </c>
      <c r="AT37" s="17"/>
      <c r="AU37" s="17">
        <v>8.8426130836110506E-2</v>
      </c>
      <c r="AV37" s="17">
        <v>5.7204095686426398E-2</v>
      </c>
      <c r="AW37" s="17">
        <v>6.6033841613896305E-2</v>
      </c>
      <c r="AX37" s="17"/>
      <c r="AY37" s="17">
        <v>8.7738877924770795E-2</v>
      </c>
      <c r="AZ37" s="17">
        <v>5.9487681021461201E-2</v>
      </c>
      <c r="BA37" s="17">
        <v>8.0361688786207697E-2</v>
      </c>
      <c r="BB37" s="17">
        <v>4.6607122152345498E-2</v>
      </c>
      <c r="BC37" s="17"/>
      <c r="BD37" s="17">
        <v>0.11789127261969599</v>
      </c>
      <c r="BE37" s="17">
        <v>5.19876375246709E-2</v>
      </c>
      <c r="BF37" s="17">
        <v>6.4040770117072196E-2</v>
      </c>
      <c r="BG37" s="17">
        <v>5.71318079878676E-2</v>
      </c>
      <c r="BH37" s="17"/>
      <c r="BI37" s="17">
        <v>0.138671534970396</v>
      </c>
      <c r="BJ37" s="17">
        <v>7.4249928700366202E-2</v>
      </c>
      <c r="BK37" s="17">
        <v>5.11688462034093E-2</v>
      </c>
      <c r="BL37" s="17">
        <v>3.8314291642376298E-2</v>
      </c>
      <c r="BM37" s="17"/>
      <c r="BN37" s="17">
        <v>6.06538560248732E-2</v>
      </c>
      <c r="BO37" s="17">
        <v>4.9535493772088997E-2</v>
      </c>
      <c r="BP37" s="17">
        <v>6.7122218226998098E-2</v>
      </c>
      <c r="BQ37" s="17">
        <v>8.1463049751873004E-2</v>
      </c>
      <c r="BR37" s="17"/>
      <c r="BS37" s="17">
        <v>9.4168691968780693E-2</v>
      </c>
      <c r="BT37" s="17">
        <v>6.7525799125110295E-2</v>
      </c>
      <c r="BU37" s="17">
        <v>5.62067504809005E-2</v>
      </c>
      <c r="BV37" s="17">
        <v>4.6475818523558698E-2</v>
      </c>
      <c r="BW37" s="17"/>
      <c r="BX37" s="17">
        <v>0.16534731902312</v>
      </c>
      <c r="BY37" s="17">
        <v>5.0637748673815798E-2</v>
      </c>
      <c r="BZ37" s="17">
        <v>7.2070595319023101E-2</v>
      </c>
      <c r="CA37" s="17">
        <v>4.4110995852074397E-2</v>
      </c>
    </row>
    <row r="38" spans="2:79" x14ac:dyDescent="0.3">
      <c r="B38" t="s">
        <v>92</v>
      </c>
      <c r="C38" s="17">
        <v>6.2524237746483899E-2</v>
      </c>
      <c r="D38" s="17">
        <v>8.8119536588397301E-2</v>
      </c>
      <c r="E38" s="17">
        <v>3.7351082918145498E-2</v>
      </c>
      <c r="F38" s="17"/>
      <c r="G38" s="17">
        <v>5.0242072186906801E-2</v>
      </c>
      <c r="H38" s="17">
        <v>6.6657638117780096E-2</v>
      </c>
      <c r="I38" s="17">
        <v>6.6125763216097103E-2</v>
      </c>
      <c r="J38" s="17"/>
      <c r="K38" s="17">
        <v>9.6159406803370706E-2</v>
      </c>
      <c r="L38" s="17">
        <v>3.5473359230865899E-2</v>
      </c>
      <c r="M38" s="17">
        <v>3.2956288047537599E-2</v>
      </c>
      <c r="N38" s="17">
        <v>7.6383799346678605E-2</v>
      </c>
      <c r="O38" s="17"/>
      <c r="P38" s="17">
        <v>0.110753693995118</v>
      </c>
      <c r="Q38" s="17">
        <v>5.8250871789728598E-2</v>
      </c>
      <c r="R38" s="17">
        <v>3.6174412160186901E-2</v>
      </c>
      <c r="S38" s="17">
        <v>5.6005492171946003E-2</v>
      </c>
      <c r="T38" s="17">
        <v>6.3932478317297606E-2</v>
      </c>
      <c r="U38" s="17"/>
      <c r="V38" s="17">
        <v>4.6606107866673102E-2</v>
      </c>
      <c r="W38" s="17">
        <v>6.1792268012327199E-2</v>
      </c>
      <c r="X38" s="17">
        <v>8.4047657293458505E-2</v>
      </c>
      <c r="Y38" s="17"/>
      <c r="Z38" s="17">
        <v>5.5127565750992397E-2</v>
      </c>
      <c r="AA38" s="17">
        <v>0.101657116139802</v>
      </c>
      <c r="AB38" s="17"/>
      <c r="AC38" s="17">
        <v>6.8362181783761994E-2</v>
      </c>
      <c r="AD38" s="17">
        <v>4.8354511372928198E-2</v>
      </c>
      <c r="AE38" s="17"/>
      <c r="AF38" s="17">
        <v>0.18136434114427299</v>
      </c>
      <c r="AG38" s="17">
        <v>0.102794205324961</v>
      </c>
      <c r="AH38" s="17">
        <v>5.1632374731060103E-2</v>
      </c>
      <c r="AI38" s="17"/>
      <c r="AJ38" s="17">
        <v>4.5312698088765202E-2</v>
      </c>
      <c r="AK38" s="17">
        <v>6.47127413493985E-2</v>
      </c>
      <c r="AL38" s="17">
        <v>5.4372418313533503E-2</v>
      </c>
      <c r="AM38" s="17">
        <v>7.7269621182236098E-2</v>
      </c>
      <c r="AN38" s="17">
        <v>6.7157949703917905E-2</v>
      </c>
      <c r="AO38" s="17">
        <v>8.6194370448051505E-2</v>
      </c>
      <c r="AP38" s="17">
        <v>4.2073697215026802E-2</v>
      </c>
      <c r="AQ38" s="17"/>
      <c r="AR38" s="17">
        <v>0.105676517916608</v>
      </c>
      <c r="AS38" s="17">
        <v>4.4129097906597303E-2</v>
      </c>
      <c r="AT38" s="17"/>
      <c r="AU38" s="17">
        <v>3.9584598397270299E-2</v>
      </c>
      <c r="AV38" s="17">
        <v>5.9266672040081798E-2</v>
      </c>
      <c r="AW38" s="17">
        <v>0.12386560279915999</v>
      </c>
      <c r="AX38" s="17"/>
      <c r="AY38" s="17">
        <v>1.83256031420416E-2</v>
      </c>
      <c r="AZ38" s="17">
        <v>5.2661126091249497E-2</v>
      </c>
      <c r="BA38" s="17">
        <v>6.7126020070787398E-2</v>
      </c>
      <c r="BB38" s="17">
        <v>0.122344810114677</v>
      </c>
      <c r="BC38" s="17"/>
      <c r="BD38" s="17">
        <v>1.6588071676772901E-2</v>
      </c>
      <c r="BE38" s="17">
        <v>3.8777244730227499E-2</v>
      </c>
      <c r="BF38" s="17">
        <v>7.88440493133057E-2</v>
      </c>
      <c r="BG38" s="17">
        <v>0.104819464423048</v>
      </c>
      <c r="BH38" s="17"/>
      <c r="BI38" s="17">
        <v>5.0051830484228101E-2</v>
      </c>
      <c r="BJ38" s="17">
        <v>4.0439964505187997E-2</v>
      </c>
      <c r="BK38" s="17">
        <v>7.2894836377524197E-2</v>
      </c>
      <c r="BL38" s="17">
        <v>9.4005153006935696E-2</v>
      </c>
      <c r="BM38" s="17"/>
      <c r="BN38" s="17">
        <v>5.0167486629426203E-2</v>
      </c>
      <c r="BO38" s="17">
        <v>5.5696049992857002E-2</v>
      </c>
      <c r="BP38" s="17">
        <v>5.9227926647586901E-2</v>
      </c>
      <c r="BQ38" s="17">
        <v>7.4568952770233898E-2</v>
      </c>
      <c r="BR38" s="17"/>
      <c r="BS38" s="17">
        <v>2.54857803156322E-2</v>
      </c>
      <c r="BT38" s="17">
        <v>2.2412054081632101E-2</v>
      </c>
      <c r="BU38" s="17">
        <v>9.5750631480903306E-2</v>
      </c>
      <c r="BV38" s="17">
        <v>0.14510028804858799</v>
      </c>
      <c r="BW38" s="17"/>
      <c r="BX38" s="17">
        <v>5.3428326737423502E-2</v>
      </c>
      <c r="BY38" s="17">
        <v>5.3352281055675299E-2</v>
      </c>
      <c r="BZ38" s="17">
        <v>5.5058534624568702E-2</v>
      </c>
      <c r="CA38" s="17">
        <v>9.6233850871273299E-2</v>
      </c>
    </row>
    <row r="39" spans="2:79" x14ac:dyDescent="0.3">
      <c r="B39" t="s">
        <v>93</v>
      </c>
      <c r="C39" s="17">
        <v>6.07313561735413E-2</v>
      </c>
      <c r="D39" s="17">
        <v>5.6262675641606801E-2</v>
      </c>
      <c r="E39" s="17">
        <v>6.3501786313086006E-2</v>
      </c>
      <c r="F39" s="17"/>
      <c r="G39" s="17">
        <v>2.7696085144004901E-2</v>
      </c>
      <c r="H39" s="17">
        <v>7.1460497099969003E-2</v>
      </c>
      <c r="I39" s="17">
        <v>7.0840690206108503E-2</v>
      </c>
      <c r="J39" s="17"/>
      <c r="K39" s="17">
        <v>8.4921816823805896E-2</v>
      </c>
      <c r="L39" s="17">
        <v>4.45150408086303E-2</v>
      </c>
      <c r="M39" s="17">
        <v>7.5585638624931895E-2</v>
      </c>
      <c r="N39" s="17">
        <v>3.4143683749673297E-2</v>
      </c>
      <c r="O39" s="17"/>
      <c r="P39" s="17">
        <v>6.3727354752211501E-2</v>
      </c>
      <c r="Q39" s="17">
        <v>8.66429827679049E-2</v>
      </c>
      <c r="R39" s="17">
        <v>2.4671656169555401E-2</v>
      </c>
      <c r="S39" s="17">
        <v>5.0705912238147702E-2</v>
      </c>
      <c r="T39" s="17">
        <v>6.0034416494048497E-2</v>
      </c>
      <c r="U39" s="17"/>
      <c r="V39" s="17">
        <v>5.2509876807318202E-2</v>
      </c>
      <c r="W39" s="17">
        <v>5.1795921989306597E-2</v>
      </c>
      <c r="X39" s="17">
        <v>7.8093100971330806E-2</v>
      </c>
      <c r="Y39" s="17"/>
      <c r="Z39" s="17">
        <v>6.13861876839309E-2</v>
      </c>
      <c r="AA39" s="17">
        <v>5.8420099678078298E-2</v>
      </c>
      <c r="AB39" s="17"/>
      <c r="AC39" s="17">
        <v>5.2955543039773303E-2</v>
      </c>
      <c r="AD39" s="17">
        <v>7.9604634802769997E-2</v>
      </c>
      <c r="AE39" s="17"/>
      <c r="AF39" s="17">
        <v>0.10730646413846</v>
      </c>
      <c r="AG39" s="17">
        <v>6.7151061424202102E-2</v>
      </c>
      <c r="AH39" s="17">
        <v>5.7585015257444902E-2</v>
      </c>
      <c r="AI39" s="17"/>
      <c r="AJ39" s="17">
        <v>2.59383384750742E-2</v>
      </c>
      <c r="AK39" s="17">
        <v>3.0959692715100899E-2</v>
      </c>
      <c r="AL39" s="17">
        <v>5.7508088942699001E-2</v>
      </c>
      <c r="AM39" s="17">
        <v>9.6939337031199405E-2</v>
      </c>
      <c r="AN39" s="17">
        <v>6.3420679266863803E-2</v>
      </c>
      <c r="AO39" s="17">
        <v>5.9698777847568503E-2</v>
      </c>
      <c r="AP39" s="17">
        <v>8.5316136581055094E-2</v>
      </c>
      <c r="AQ39" s="17"/>
      <c r="AR39" s="17">
        <v>7.2763611582415205E-2</v>
      </c>
      <c r="AS39" s="17">
        <v>5.5333923518143598E-2</v>
      </c>
      <c r="AT39" s="17"/>
      <c r="AU39" s="17">
        <v>4.5090195629009101E-2</v>
      </c>
      <c r="AV39" s="17">
        <v>6.6232768627283597E-2</v>
      </c>
      <c r="AW39" s="17">
        <v>6.9044901977625098E-2</v>
      </c>
      <c r="AX39" s="17"/>
      <c r="AY39" s="17">
        <v>9.3260400294483597E-2</v>
      </c>
      <c r="AZ39" s="17">
        <v>4.0483301950556702E-2</v>
      </c>
      <c r="BA39" s="17">
        <v>8.4781066159992396E-2</v>
      </c>
      <c r="BB39" s="17">
        <v>5.2456962669302103E-2</v>
      </c>
      <c r="BC39" s="17"/>
      <c r="BD39" s="17">
        <v>2.56845277640101E-2</v>
      </c>
      <c r="BE39" s="17">
        <v>5.4047095814531501E-2</v>
      </c>
      <c r="BF39" s="17">
        <v>7.0205931323941803E-2</v>
      </c>
      <c r="BG39" s="17">
        <v>7.9556209427105298E-2</v>
      </c>
      <c r="BH39" s="17"/>
      <c r="BI39" s="17">
        <v>2.0990262975727501E-2</v>
      </c>
      <c r="BJ39" s="17">
        <v>6.1729048335415697E-2</v>
      </c>
      <c r="BK39" s="17">
        <v>6.2485162323384899E-2</v>
      </c>
      <c r="BL39" s="17">
        <v>9.3131327822347301E-2</v>
      </c>
      <c r="BM39" s="17"/>
      <c r="BN39" s="17">
        <v>7.7485727944293606E-2</v>
      </c>
      <c r="BO39" s="17">
        <v>5.3898008171343E-2</v>
      </c>
      <c r="BP39" s="17">
        <v>5.1484178362779701E-2</v>
      </c>
      <c r="BQ39" s="17">
        <v>7.1192719206643496E-2</v>
      </c>
      <c r="BR39" s="17"/>
      <c r="BS39" s="17">
        <v>4.1658379177089401E-2</v>
      </c>
      <c r="BT39" s="17">
        <v>6.3317009379338304E-2</v>
      </c>
      <c r="BU39" s="17">
        <v>5.16451381300813E-2</v>
      </c>
      <c r="BV39" s="17">
        <v>0.149395159810399</v>
      </c>
      <c r="BW39" s="17"/>
      <c r="BX39" s="17">
        <v>2.9446252733021001E-2</v>
      </c>
      <c r="BY39" s="17">
        <v>4.9486729570163597E-2</v>
      </c>
      <c r="BZ39" s="17">
        <v>6.1559305146294603E-2</v>
      </c>
      <c r="CA39" s="17">
        <v>9.5374666529189106E-2</v>
      </c>
    </row>
    <row r="40" spans="2:79" x14ac:dyDescent="0.3">
      <c r="B40" t="s">
        <v>94</v>
      </c>
      <c r="C40" s="17">
        <v>5.6962657061892401E-2</v>
      </c>
      <c r="D40" s="17">
        <v>6.6074417075166897E-2</v>
      </c>
      <c r="E40" s="17">
        <v>4.8209540027935503E-2</v>
      </c>
      <c r="F40" s="17"/>
      <c r="G40" s="17">
        <v>7.8908341255933906E-2</v>
      </c>
      <c r="H40" s="17">
        <v>6.4606290284977899E-2</v>
      </c>
      <c r="I40" s="17">
        <v>3.4187128893353902E-2</v>
      </c>
      <c r="J40" s="17"/>
      <c r="K40" s="17">
        <v>6.4786111158862694E-2</v>
      </c>
      <c r="L40" s="17">
        <v>5.835801630029E-2</v>
      </c>
      <c r="M40" s="17">
        <v>5.6793171764770098E-2</v>
      </c>
      <c r="N40" s="17">
        <v>4.5589780075717103E-2</v>
      </c>
      <c r="O40" s="17"/>
      <c r="P40" s="17">
        <v>3.2876501296288697E-2</v>
      </c>
      <c r="Q40" s="17">
        <v>7.4099630715341896E-2</v>
      </c>
      <c r="R40" s="17">
        <v>3.58336339325738E-2</v>
      </c>
      <c r="S40" s="17">
        <v>7.1051245042310404E-2</v>
      </c>
      <c r="T40" s="17">
        <v>4.7394764299922502E-2</v>
      </c>
      <c r="U40" s="17"/>
      <c r="V40" s="17">
        <v>5.8679945610904498E-2</v>
      </c>
      <c r="W40" s="17">
        <v>4.9853511847223198E-2</v>
      </c>
      <c r="X40" s="17">
        <v>6.1121393474876398E-2</v>
      </c>
      <c r="Y40" s="17"/>
      <c r="Z40" s="17">
        <v>6.2517881602083103E-2</v>
      </c>
      <c r="AA40" s="17">
        <v>2.3588110317478601E-2</v>
      </c>
      <c r="AB40" s="17"/>
      <c r="AC40" s="17">
        <v>6.5648534038240294E-2</v>
      </c>
      <c r="AD40" s="17">
        <v>3.5880491956623503E-2</v>
      </c>
      <c r="AE40" s="17"/>
      <c r="AF40" s="17">
        <v>6.4153179271045205E-2</v>
      </c>
      <c r="AG40" s="17">
        <v>3.7207382536805597E-2</v>
      </c>
      <c r="AH40" s="17">
        <v>5.87033189503492E-2</v>
      </c>
      <c r="AI40" s="17"/>
      <c r="AJ40" s="17">
        <v>0.10860895652943101</v>
      </c>
      <c r="AK40" s="17">
        <v>5.1249479343947801E-2</v>
      </c>
      <c r="AL40" s="17">
        <v>5.8414523665501303E-2</v>
      </c>
      <c r="AM40" s="17">
        <v>7.0314985968001897E-2</v>
      </c>
      <c r="AN40" s="17">
        <v>5.0683023821383302E-2</v>
      </c>
      <c r="AO40" s="17">
        <v>3.7317682088323097E-2</v>
      </c>
      <c r="AP40" s="17">
        <v>3.5054331428379701E-2</v>
      </c>
      <c r="AQ40" s="17"/>
      <c r="AR40" s="17">
        <v>3.9294033827937697E-2</v>
      </c>
      <c r="AS40" s="17">
        <v>6.7348976771980998E-2</v>
      </c>
      <c r="AT40" s="17"/>
      <c r="AU40" s="17">
        <v>3.2184652507692701E-2</v>
      </c>
      <c r="AV40" s="17">
        <v>6.8802034043191698E-2</v>
      </c>
      <c r="AW40" s="17">
        <v>5.65749508355489E-2</v>
      </c>
      <c r="AX40" s="17"/>
      <c r="AY40" s="17">
        <v>4.5265276301555198E-2</v>
      </c>
      <c r="AZ40" s="17">
        <v>6.1422041619274302E-2</v>
      </c>
      <c r="BA40" s="17">
        <v>5.2506457933939502E-2</v>
      </c>
      <c r="BB40" s="17">
        <v>6.0058291732357799E-2</v>
      </c>
      <c r="BC40" s="17"/>
      <c r="BD40" s="17">
        <v>6.3688581261132804E-2</v>
      </c>
      <c r="BE40" s="17">
        <v>3.9107677616214101E-2</v>
      </c>
      <c r="BF40" s="17">
        <v>7.0653123312201693E-2</v>
      </c>
      <c r="BG40" s="17">
        <v>4.6545319542613997E-2</v>
      </c>
      <c r="BH40" s="17"/>
      <c r="BI40" s="17">
        <v>4.7516819111024101E-2</v>
      </c>
      <c r="BJ40" s="17">
        <v>5.4325384757126102E-2</v>
      </c>
      <c r="BK40" s="17">
        <v>5.4138064348080599E-2</v>
      </c>
      <c r="BL40" s="17">
        <v>8.6846760973573994E-2</v>
      </c>
      <c r="BM40" s="17"/>
      <c r="BN40" s="17">
        <v>4.9555245685081697E-2</v>
      </c>
      <c r="BO40" s="17">
        <v>6.3991945640503395E-2</v>
      </c>
      <c r="BP40" s="17">
        <v>4.0512176727673502E-2</v>
      </c>
      <c r="BQ40" s="17">
        <v>7.2255091236332003E-2</v>
      </c>
      <c r="BR40" s="17"/>
      <c r="BS40" s="17">
        <v>5.5996484683131197E-2</v>
      </c>
      <c r="BT40" s="17">
        <v>3.8974238028936001E-2</v>
      </c>
      <c r="BU40" s="17">
        <v>7.3736116518997696E-2</v>
      </c>
      <c r="BV40" s="17">
        <v>4.1664825316846198E-2</v>
      </c>
      <c r="BW40" s="17"/>
      <c r="BX40" s="17">
        <v>5.8125517347766199E-2</v>
      </c>
      <c r="BY40" s="17">
        <v>4.68818657618226E-2</v>
      </c>
      <c r="BZ40" s="17">
        <v>5.3255481792818901E-2</v>
      </c>
      <c r="CA40" s="17">
        <v>8.1511235384335703E-2</v>
      </c>
    </row>
    <row r="41" spans="2:79" x14ac:dyDescent="0.3">
      <c r="B41" t="s">
        <v>95</v>
      </c>
      <c r="C41" s="17">
        <v>5.4709171686868001E-2</v>
      </c>
      <c r="D41" s="17">
        <v>5.4430174747941297E-2</v>
      </c>
      <c r="E41" s="17">
        <v>5.5316128175119099E-2</v>
      </c>
      <c r="F41" s="17"/>
      <c r="G41" s="17">
        <v>9.0957715532536093E-2</v>
      </c>
      <c r="H41" s="17">
        <v>4.2605156591027198E-2</v>
      </c>
      <c r="I41" s="17">
        <v>4.3976697402268401E-2</v>
      </c>
      <c r="J41" s="17"/>
      <c r="K41" s="17">
        <v>4.1972636790044301E-2</v>
      </c>
      <c r="L41" s="17">
        <v>8.0880218835046105E-2</v>
      </c>
      <c r="M41" s="17">
        <v>5.5382956190534197E-2</v>
      </c>
      <c r="N41" s="17">
        <v>4.1472591319932001E-2</v>
      </c>
      <c r="O41" s="17"/>
      <c r="P41" s="17">
        <v>9.3166405662323301E-2</v>
      </c>
      <c r="Q41" s="17">
        <v>6.3876595277086695E-2</v>
      </c>
      <c r="R41" s="17">
        <v>3.4584562716659301E-2</v>
      </c>
      <c r="S41" s="17">
        <v>5.5685718937717898E-2</v>
      </c>
      <c r="T41" s="17">
        <v>2.4449792527666499E-2</v>
      </c>
      <c r="U41" s="17"/>
      <c r="V41" s="17">
        <v>7.0495489312980802E-2</v>
      </c>
      <c r="W41" s="17">
        <v>7.0334150239052595E-2</v>
      </c>
      <c r="X41" s="17">
        <v>2.44507672385865E-2</v>
      </c>
      <c r="Y41" s="17"/>
      <c r="Z41" s="17">
        <v>4.8289725296803497E-2</v>
      </c>
      <c r="AA41" s="17">
        <v>8.1088898833625703E-2</v>
      </c>
      <c r="AB41" s="17"/>
      <c r="AC41" s="17">
        <v>6.2286784498452798E-2</v>
      </c>
      <c r="AD41" s="17">
        <v>3.6316960418777799E-2</v>
      </c>
      <c r="AE41" s="17"/>
      <c r="AF41" s="17">
        <v>4.4083190873044298E-2</v>
      </c>
      <c r="AG41" s="17">
        <v>4.0119911142599503E-2</v>
      </c>
      <c r="AH41" s="17">
        <v>5.71420121238011E-2</v>
      </c>
      <c r="AI41" s="17"/>
      <c r="AJ41" s="17">
        <v>8.4845390030261994E-2</v>
      </c>
      <c r="AK41" s="17">
        <v>7.5393297198079703E-2</v>
      </c>
      <c r="AL41" s="17">
        <v>7.3703017238125904E-2</v>
      </c>
      <c r="AM41" s="17">
        <v>3.8430204822032098E-2</v>
      </c>
      <c r="AN41" s="17">
        <v>1.98571739033154E-2</v>
      </c>
      <c r="AO41" s="17">
        <v>3.9743577069099E-2</v>
      </c>
      <c r="AP41" s="17">
        <v>4.9759095359349498E-2</v>
      </c>
      <c r="AQ41" s="17"/>
      <c r="AR41" s="17">
        <v>5.46049039503285E-2</v>
      </c>
      <c r="AS41" s="17">
        <v>5.5539452598794802E-2</v>
      </c>
      <c r="AT41" s="17"/>
      <c r="AU41" s="17">
        <v>5.1733794842537401E-2</v>
      </c>
      <c r="AV41" s="17">
        <v>6.1747609755399502E-2</v>
      </c>
      <c r="AW41" s="17">
        <v>3.0289143173918901E-2</v>
      </c>
      <c r="AX41" s="17"/>
      <c r="AY41" s="17">
        <v>2.34390995567074E-2</v>
      </c>
      <c r="AZ41" s="17">
        <v>4.9289002393153702E-2</v>
      </c>
      <c r="BA41" s="17">
        <v>7.5771097028945106E-2</v>
      </c>
      <c r="BB41" s="17">
        <v>4.5149499168776697E-2</v>
      </c>
      <c r="BC41" s="17"/>
      <c r="BD41" s="17">
        <v>5.9411518960110703E-2</v>
      </c>
      <c r="BE41" s="17">
        <v>3.8370020874859703E-2</v>
      </c>
      <c r="BF41" s="17">
        <v>5.9500356205629698E-2</v>
      </c>
      <c r="BG41" s="17">
        <v>6.8064791830057106E-2</v>
      </c>
      <c r="BH41" s="17"/>
      <c r="BI41" s="17">
        <v>3.4784164923257803E-2</v>
      </c>
      <c r="BJ41" s="17">
        <v>6.5681994531858995E-2</v>
      </c>
      <c r="BK41" s="17">
        <v>4.7908931102413101E-2</v>
      </c>
      <c r="BL41" s="17">
        <v>7.43279041918114E-2</v>
      </c>
      <c r="BM41" s="17"/>
      <c r="BN41" s="17">
        <v>3.7796748000338901E-2</v>
      </c>
      <c r="BO41" s="17">
        <v>5.9071722773917201E-2</v>
      </c>
      <c r="BP41" s="17">
        <v>4.6283886013442598E-2</v>
      </c>
      <c r="BQ41" s="17">
        <v>6.5685267968857E-2</v>
      </c>
      <c r="BR41" s="17"/>
      <c r="BS41" s="17">
        <v>5.4883664845540803E-2</v>
      </c>
      <c r="BT41" s="17">
        <v>4.98982780681285E-2</v>
      </c>
      <c r="BU41" s="17">
        <v>5.66478672943714E-2</v>
      </c>
      <c r="BV41" s="17">
        <v>6.2358534150659603E-2</v>
      </c>
      <c r="BW41" s="17"/>
      <c r="BX41" s="17">
        <v>8.9778976496255894E-2</v>
      </c>
      <c r="BY41" s="17">
        <v>4.7680663825698501E-2</v>
      </c>
      <c r="BZ41" s="17">
        <v>4.9591207215757098E-2</v>
      </c>
      <c r="CA41" s="17">
        <v>5.9852088482686201E-2</v>
      </c>
    </row>
    <row r="42" spans="2:79" x14ac:dyDescent="0.3">
      <c r="B42" t="s">
        <v>96</v>
      </c>
      <c r="C42" s="17">
        <v>5.1595724588034297E-2</v>
      </c>
      <c r="D42" s="17">
        <v>6.3411595680224003E-2</v>
      </c>
      <c r="E42" s="17">
        <v>4.0111213357082703E-2</v>
      </c>
      <c r="F42" s="17"/>
      <c r="G42" s="17">
        <v>5.1949613815187E-2</v>
      </c>
      <c r="H42" s="17">
        <v>3.8279248131277102E-2</v>
      </c>
      <c r="I42" s="17">
        <v>6.5840708437073306E-2</v>
      </c>
      <c r="J42" s="17"/>
      <c r="K42" s="17">
        <v>5.4991950419453699E-2</v>
      </c>
      <c r="L42" s="17">
        <v>5.4409118178514002E-2</v>
      </c>
      <c r="M42" s="17">
        <v>7.9210655886977302E-2</v>
      </c>
      <c r="N42" s="17">
        <v>1.9010069379512901E-2</v>
      </c>
      <c r="O42" s="17"/>
      <c r="P42" s="17">
        <v>5.2966746744494003E-2</v>
      </c>
      <c r="Q42" s="17">
        <v>3.2345877093519E-2</v>
      </c>
      <c r="R42" s="17">
        <v>6.3874857900861004E-2</v>
      </c>
      <c r="S42" s="17">
        <v>5.87281962860473E-2</v>
      </c>
      <c r="T42" s="17">
        <v>6.3232122442910196E-2</v>
      </c>
      <c r="U42" s="17"/>
      <c r="V42" s="17">
        <v>3.8079886725838202E-2</v>
      </c>
      <c r="W42" s="17">
        <v>4.95250586710222E-2</v>
      </c>
      <c r="X42" s="17">
        <v>6.9385552103208403E-2</v>
      </c>
      <c r="Y42" s="17"/>
      <c r="Z42" s="17">
        <v>4.38293551350405E-2</v>
      </c>
      <c r="AA42" s="17">
        <v>9.2439960670228194E-2</v>
      </c>
      <c r="AB42" s="17"/>
      <c r="AC42" s="17">
        <v>5.0374393374373598E-2</v>
      </c>
      <c r="AD42" s="17">
        <v>5.4560112221514197E-2</v>
      </c>
      <c r="AE42" s="17"/>
      <c r="AF42" s="17">
        <v>7.4833355841226398E-2</v>
      </c>
      <c r="AG42" s="17">
        <v>6.2101197794170997E-2</v>
      </c>
      <c r="AH42" s="17">
        <v>4.9545477576548397E-2</v>
      </c>
      <c r="AI42" s="17"/>
      <c r="AJ42" s="17">
        <v>6.6042466469246205E-2</v>
      </c>
      <c r="AK42" s="17">
        <v>3.8655160469914497E-2</v>
      </c>
      <c r="AL42" s="17">
        <v>5.3953380371441699E-2</v>
      </c>
      <c r="AM42" s="17">
        <v>1.5578257395738E-2</v>
      </c>
      <c r="AN42" s="17">
        <v>5.5224584038178398E-2</v>
      </c>
      <c r="AO42" s="17">
        <v>7.5069602703625504E-2</v>
      </c>
      <c r="AP42" s="17">
        <v>5.63293064140587E-2</v>
      </c>
      <c r="AQ42" s="17"/>
      <c r="AR42" s="17">
        <v>5.8102513014109701E-2</v>
      </c>
      <c r="AS42" s="17">
        <v>4.7207161963058498E-2</v>
      </c>
      <c r="AT42" s="17"/>
      <c r="AU42" s="17">
        <v>3.06725989596748E-2</v>
      </c>
      <c r="AV42" s="17">
        <v>5.83141957659973E-2</v>
      </c>
      <c r="AW42" s="17">
        <v>6.5497208863587397E-2</v>
      </c>
      <c r="AX42" s="17"/>
      <c r="AY42" s="17">
        <v>2.3987244077005799E-2</v>
      </c>
      <c r="AZ42" s="17">
        <v>4.5469981986248201E-2</v>
      </c>
      <c r="BA42" s="17">
        <v>5.4475444123210398E-2</v>
      </c>
      <c r="BB42" s="17">
        <v>8.8812701705991801E-2</v>
      </c>
      <c r="BC42" s="17"/>
      <c r="BD42" s="17">
        <v>3.1631927965035202E-2</v>
      </c>
      <c r="BE42" s="17">
        <v>5.72980540518995E-2</v>
      </c>
      <c r="BF42" s="17">
        <v>3.9079838459155698E-2</v>
      </c>
      <c r="BG42" s="17">
        <v>9.4117031714503294E-2</v>
      </c>
      <c r="BH42" s="17"/>
      <c r="BI42" s="17">
        <v>2.8902698128022201E-2</v>
      </c>
      <c r="BJ42" s="17">
        <v>5.9096689578316597E-2</v>
      </c>
      <c r="BK42" s="17">
        <v>5.6837050741359703E-2</v>
      </c>
      <c r="BL42" s="17">
        <v>3.2055737717692399E-2</v>
      </c>
      <c r="BM42" s="17"/>
      <c r="BN42" s="17">
        <v>2.45102306111506E-2</v>
      </c>
      <c r="BO42" s="17">
        <v>2.3778720365328899E-2</v>
      </c>
      <c r="BP42" s="17">
        <v>5.07456278966903E-2</v>
      </c>
      <c r="BQ42" s="17">
        <v>8.0157143999576505E-2</v>
      </c>
      <c r="BR42" s="17"/>
      <c r="BS42" s="17">
        <v>5.6496382016299702E-2</v>
      </c>
      <c r="BT42" s="17">
        <v>2.9463734518288001E-2</v>
      </c>
      <c r="BU42" s="17">
        <v>5.24232507277149E-2</v>
      </c>
      <c r="BV42" s="17">
        <v>0.116625443996105</v>
      </c>
      <c r="BW42" s="17"/>
      <c r="BX42" s="17">
        <v>0</v>
      </c>
      <c r="BY42" s="17">
        <v>3.8585163427977402E-2</v>
      </c>
      <c r="BZ42" s="17">
        <v>6.1057251126707901E-2</v>
      </c>
      <c r="CA42" s="17">
        <v>8.5161270832768199E-2</v>
      </c>
    </row>
    <row r="43" spans="2:79" x14ac:dyDescent="0.3">
      <c r="B43" t="s">
        <v>97</v>
      </c>
      <c r="C43" s="17">
        <v>5.1099403109981498E-2</v>
      </c>
      <c r="D43" s="17">
        <v>4.8873112270181499E-2</v>
      </c>
      <c r="E43" s="17">
        <v>5.3628423718685397E-2</v>
      </c>
      <c r="F43" s="17"/>
      <c r="G43" s="17">
        <v>2.5262011801808398E-2</v>
      </c>
      <c r="H43" s="17">
        <v>4.7906178851866099E-2</v>
      </c>
      <c r="I43" s="17">
        <v>7.1601394512345207E-2</v>
      </c>
      <c r="J43" s="17"/>
      <c r="K43" s="17">
        <v>5.8427212905303401E-2</v>
      </c>
      <c r="L43" s="17">
        <v>5.6948247602394197E-2</v>
      </c>
      <c r="M43" s="17">
        <v>2.3193179599550699E-2</v>
      </c>
      <c r="N43" s="17">
        <v>6.0655798177519399E-2</v>
      </c>
      <c r="O43" s="17"/>
      <c r="P43" s="17">
        <v>6.1972999823162699E-2</v>
      </c>
      <c r="Q43" s="17">
        <v>4.3617815893142897E-2</v>
      </c>
      <c r="R43" s="17">
        <v>6.3095476195181896E-2</v>
      </c>
      <c r="S43" s="17">
        <v>6.3443596580566294E-2</v>
      </c>
      <c r="T43" s="17">
        <v>2.7347626788638099E-2</v>
      </c>
      <c r="U43" s="17"/>
      <c r="V43" s="17">
        <v>5.46785576227189E-2</v>
      </c>
      <c r="W43" s="17">
        <v>4.9514382605641602E-2</v>
      </c>
      <c r="X43" s="17">
        <v>5.2738929937754898E-2</v>
      </c>
      <c r="Y43" s="17"/>
      <c r="Z43" s="17">
        <v>4.4926498557073598E-2</v>
      </c>
      <c r="AA43" s="17">
        <v>8.3739010115246607E-2</v>
      </c>
      <c r="AB43" s="17"/>
      <c r="AC43" s="17">
        <v>3.8528798182504403E-2</v>
      </c>
      <c r="AD43" s="17">
        <v>8.1610492465245293E-2</v>
      </c>
      <c r="AE43" s="17"/>
      <c r="AF43" s="17">
        <v>9.7914110948110894E-2</v>
      </c>
      <c r="AG43" s="17">
        <v>6.0563347957215803E-2</v>
      </c>
      <c r="AH43" s="17">
        <v>4.5727639667020002E-2</v>
      </c>
      <c r="AI43" s="17"/>
      <c r="AJ43" s="17">
        <v>1.8825435232943302E-2</v>
      </c>
      <c r="AK43" s="17">
        <v>2.86257587954479E-2</v>
      </c>
      <c r="AL43" s="17">
        <v>2.6556488601824899E-2</v>
      </c>
      <c r="AM43" s="17">
        <v>7.6809481741790003E-2</v>
      </c>
      <c r="AN43" s="17">
        <v>4.6898515779076402E-2</v>
      </c>
      <c r="AO43" s="17">
        <v>6.6801351695831707E-2</v>
      </c>
      <c r="AP43" s="17">
        <v>8.1079752393651894E-2</v>
      </c>
      <c r="AQ43" s="17"/>
      <c r="AR43" s="17">
        <v>5.8332323329566303E-2</v>
      </c>
      <c r="AS43" s="17">
        <v>4.6346533331679797E-2</v>
      </c>
      <c r="AT43" s="17"/>
      <c r="AU43" s="17">
        <v>4.1506045489804098E-2</v>
      </c>
      <c r="AV43" s="17">
        <v>5.4191320979876001E-2</v>
      </c>
      <c r="AW43" s="17">
        <v>5.7423550381169898E-2</v>
      </c>
      <c r="AX43" s="17"/>
      <c r="AY43" s="17">
        <v>3.8453267460921897E-2</v>
      </c>
      <c r="AZ43" s="17">
        <v>5.1509371327671402E-2</v>
      </c>
      <c r="BA43" s="17">
        <v>3.5373877434251598E-2</v>
      </c>
      <c r="BB43" s="17">
        <v>9.9600676965429097E-2</v>
      </c>
      <c r="BC43" s="17"/>
      <c r="BD43" s="17">
        <v>3.3092737933350498E-2</v>
      </c>
      <c r="BE43" s="17">
        <v>2.77201802107046E-2</v>
      </c>
      <c r="BF43" s="17">
        <v>6.8214748161305197E-2</v>
      </c>
      <c r="BG43" s="17">
        <v>6.4581255426017906E-2</v>
      </c>
      <c r="BH43" s="17"/>
      <c r="BI43" s="17">
        <v>1.7666476296473801E-2</v>
      </c>
      <c r="BJ43" s="17">
        <v>5.1213140540517503E-2</v>
      </c>
      <c r="BK43" s="17">
        <v>5.9089641717057897E-2</v>
      </c>
      <c r="BL43" s="17">
        <v>5.2276612183250699E-2</v>
      </c>
      <c r="BM43" s="17"/>
      <c r="BN43" s="17">
        <v>8.3075642574738401E-2</v>
      </c>
      <c r="BO43" s="17">
        <v>4.1498054700662097E-2</v>
      </c>
      <c r="BP43" s="17">
        <v>3.8362439441848001E-2</v>
      </c>
      <c r="BQ43" s="17">
        <v>6.31403326705329E-2</v>
      </c>
      <c r="BR43" s="17"/>
      <c r="BS43" s="17">
        <v>1.55338095895141E-2</v>
      </c>
      <c r="BT43" s="17">
        <v>4.3100260019161098E-2</v>
      </c>
      <c r="BU43" s="17">
        <v>6.58286800819326E-2</v>
      </c>
      <c r="BV43" s="17">
        <v>0.10358901756136001</v>
      </c>
      <c r="BW43" s="17"/>
      <c r="BX43" s="17">
        <v>5.5387039119516798E-2</v>
      </c>
      <c r="BY43" s="17">
        <v>3.9182364215158298E-2</v>
      </c>
      <c r="BZ43" s="17">
        <v>6.3917302983545296E-2</v>
      </c>
      <c r="CA43" s="17">
        <v>5.0963399671903699E-2</v>
      </c>
    </row>
    <row r="44" spans="2:79" x14ac:dyDescent="0.3">
      <c r="B44" t="s">
        <v>98</v>
      </c>
      <c r="C44" s="17">
        <v>3.3642196848391301E-2</v>
      </c>
      <c r="D44" s="17">
        <v>3.9742205374683898E-2</v>
      </c>
      <c r="E44" s="17">
        <v>2.7755315817099301E-2</v>
      </c>
      <c r="F44" s="17"/>
      <c r="G44" s="17">
        <v>2.4229226872202199E-2</v>
      </c>
      <c r="H44" s="17">
        <v>4.1802559749227503E-2</v>
      </c>
      <c r="I44" s="17">
        <v>3.09742656118989E-2</v>
      </c>
      <c r="J44" s="17"/>
      <c r="K44" s="17">
        <v>2.39481242841455E-2</v>
      </c>
      <c r="L44" s="17">
        <v>1.8232988814209102E-2</v>
      </c>
      <c r="M44" s="17">
        <v>6.00338375655401E-2</v>
      </c>
      <c r="N44" s="17">
        <v>3.9689466666981102E-2</v>
      </c>
      <c r="O44" s="17"/>
      <c r="P44" s="17">
        <v>3.1497989978105698E-2</v>
      </c>
      <c r="Q44" s="17">
        <v>2.3974458473025598E-2</v>
      </c>
      <c r="R44" s="17">
        <v>6.6011772639173003E-2</v>
      </c>
      <c r="S44" s="17">
        <v>3.3022266013666798E-2</v>
      </c>
      <c r="T44" s="17">
        <v>2.2845052399745401E-2</v>
      </c>
      <c r="U44" s="17"/>
      <c r="V44" s="17">
        <v>2.49578896244067E-2</v>
      </c>
      <c r="W44" s="17">
        <v>3.5844900472255498E-2</v>
      </c>
      <c r="X44" s="17">
        <v>3.4431583124234499E-2</v>
      </c>
      <c r="Y44" s="17"/>
      <c r="Z44" s="17">
        <v>3.77580505864362E-2</v>
      </c>
      <c r="AA44" s="17">
        <v>1.30577448255264E-2</v>
      </c>
      <c r="AB44" s="17"/>
      <c r="AC44" s="17">
        <v>3.3623937906969298E-2</v>
      </c>
      <c r="AD44" s="17">
        <v>3.3686514540059699E-2</v>
      </c>
      <c r="AE44" s="17"/>
      <c r="AF44" s="17">
        <v>0</v>
      </c>
      <c r="AG44" s="17">
        <v>5.9884292192819898E-2</v>
      </c>
      <c r="AH44" s="17">
        <v>3.3783318539794001E-2</v>
      </c>
      <c r="AI44" s="17"/>
      <c r="AJ44" s="17">
        <v>2.6205928724166501E-2</v>
      </c>
      <c r="AK44" s="17">
        <v>1.8799456164412899E-2</v>
      </c>
      <c r="AL44" s="17">
        <v>4.5799162373211598E-2</v>
      </c>
      <c r="AM44" s="17">
        <v>5.0384357200294501E-2</v>
      </c>
      <c r="AN44" s="17">
        <v>2.6548667154115999E-2</v>
      </c>
      <c r="AO44" s="17">
        <v>4.9174915089695098E-2</v>
      </c>
      <c r="AP44" s="17">
        <v>1.9879499690260701E-2</v>
      </c>
      <c r="AQ44" s="17"/>
      <c r="AR44" s="17">
        <v>2.5511982065268401E-2</v>
      </c>
      <c r="AS44" s="17">
        <v>3.7746898207957597E-2</v>
      </c>
      <c r="AT44" s="17"/>
      <c r="AU44" s="17">
        <v>2.1419575884004501E-2</v>
      </c>
      <c r="AV44" s="17">
        <v>3.94513467999437E-2</v>
      </c>
      <c r="AW44" s="17">
        <v>3.3585636649075101E-2</v>
      </c>
      <c r="AX44" s="17"/>
      <c r="AY44" s="17">
        <v>3.3348625470152403E-2</v>
      </c>
      <c r="AZ44" s="17">
        <v>2.8616608718542599E-2</v>
      </c>
      <c r="BA44" s="17">
        <v>3.6791154636913001E-2</v>
      </c>
      <c r="BB44" s="17">
        <v>4.5196391294162898E-2</v>
      </c>
      <c r="BC44" s="17"/>
      <c r="BD44" s="17">
        <v>2.8902054281281401E-2</v>
      </c>
      <c r="BE44" s="17">
        <v>1.63154281584535E-2</v>
      </c>
      <c r="BF44" s="17">
        <v>5.04143257700388E-2</v>
      </c>
      <c r="BG44" s="17">
        <v>2.4273481259865899E-2</v>
      </c>
      <c r="BH44" s="17"/>
      <c r="BI44" s="17">
        <v>2.45096265581187E-2</v>
      </c>
      <c r="BJ44" s="17">
        <v>1.9451580748486099E-2</v>
      </c>
      <c r="BK44" s="17">
        <v>4.2991507000957101E-2</v>
      </c>
      <c r="BL44" s="17">
        <v>4.3473829870141902E-2</v>
      </c>
      <c r="BM44" s="17"/>
      <c r="BN44" s="17">
        <v>3.2036517949743701E-2</v>
      </c>
      <c r="BO44" s="17">
        <v>4.3757528447038299E-2</v>
      </c>
      <c r="BP44" s="17">
        <v>2.27280712068159E-2</v>
      </c>
      <c r="BQ44" s="17">
        <v>3.89380649692075E-2</v>
      </c>
      <c r="BR44" s="17"/>
      <c r="BS44" s="17">
        <v>2.0853296880090799E-2</v>
      </c>
      <c r="BT44" s="17">
        <v>3.02406755169474E-2</v>
      </c>
      <c r="BU44" s="17">
        <v>4.4626422621012997E-2</v>
      </c>
      <c r="BV44" s="17">
        <v>2.56159067043445E-2</v>
      </c>
      <c r="BW44" s="17"/>
      <c r="BX44" s="17">
        <v>6.6708991433390596E-2</v>
      </c>
      <c r="BY44" s="17">
        <v>2.37478481531819E-2</v>
      </c>
      <c r="BZ44" s="17">
        <v>3.3919966850595597E-2</v>
      </c>
      <c r="CA44" s="17">
        <v>3.6437786387024503E-2</v>
      </c>
    </row>
    <row r="45" spans="2:79" x14ac:dyDescent="0.3">
      <c r="B45" t="s">
        <v>73</v>
      </c>
      <c r="C45" s="17">
        <v>2.1552208759149798E-2</v>
      </c>
      <c r="D45" s="17">
        <v>1.8104068045821198E-2</v>
      </c>
      <c r="E45" s="17">
        <v>2.5123448515842198E-2</v>
      </c>
      <c r="F45" s="17"/>
      <c r="G45" s="17">
        <v>1.1372227987284701E-2</v>
      </c>
      <c r="H45" s="17">
        <v>2.6156474261374001E-2</v>
      </c>
      <c r="I45" s="17">
        <v>2.3256177953092198E-2</v>
      </c>
      <c r="J45" s="17"/>
      <c r="K45" s="17">
        <v>2.1152171909558402E-2</v>
      </c>
      <c r="L45" s="17">
        <v>3.4325009512023302E-2</v>
      </c>
      <c r="M45" s="17">
        <v>1.1327511596396399E-2</v>
      </c>
      <c r="N45" s="17">
        <v>1.71192027465377E-2</v>
      </c>
      <c r="O45" s="17"/>
      <c r="P45" s="17">
        <v>1.0592976919158901E-2</v>
      </c>
      <c r="Q45" s="17">
        <v>1.6696687726864601E-2</v>
      </c>
      <c r="R45" s="17">
        <v>4.4890054517261697E-2</v>
      </c>
      <c r="S45" s="17">
        <v>1.32489396107522E-2</v>
      </c>
      <c r="T45" s="17">
        <v>2.8424705543887999E-2</v>
      </c>
      <c r="U45" s="17"/>
      <c r="V45" s="17">
        <v>2.3188518402695299E-2</v>
      </c>
      <c r="W45" s="17">
        <v>2.35744872135767E-2</v>
      </c>
      <c r="X45" s="17">
        <v>1.71619897614806E-2</v>
      </c>
      <c r="Y45" s="17"/>
      <c r="Z45" s="17">
        <v>2.4037663006162301E-2</v>
      </c>
      <c r="AA45" s="17">
        <v>9.1433269764022093E-3</v>
      </c>
      <c r="AB45" s="17"/>
      <c r="AC45" s="17">
        <v>1.84749699654971E-2</v>
      </c>
      <c r="AD45" s="17">
        <v>2.90212135001543E-2</v>
      </c>
      <c r="AE45" s="17"/>
      <c r="AF45" s="17">
        <v>3.2306378290544301E-2</v>
      </c>
      <c r="AG45" s="17">
        <v>2.2985546764683801E-2</v>
      </c>
      <c r="AH45" s="17">
        <v>2.0890089951199401E-2</v>
      </c>
      <c r="AI45" s="17"/>
      <c r="AJ45" s="17">
        <v>2.18495224390809E-2</v>
      </c>
      <c r="AK45" s="17">
        <v>2.5013109229217199E-2</v>
      </c>
      <c r="AL45" s="17">
        <v>4.3037812898097999E-3</v>
      </c>
      <c r="AM45" s="17">
        <v>2.20106262741371E-2</v>
      </c>
      <c r="AN45" s="17">
        <v>2.4183226852935499E-2</v>
      </c>
      <c r="AO45" s="17">
        <v>1.9630069591284299E-2</v>
      </c>
      <c r="AP45" s="17">
        <v>3.1038998517897501E-2</v>
      </c>
      <c r="AQ45" s="17"/>
      <c r="AR45" s="17">
        <v>1.9714554072539199E-2</v>
      </c>
      <c r="AS45" s="17">
        <v>2.0528817025866598E-2</v>
      </c>
      <c r="AT45" s="17"/>
      <c r="AU45" s="17">
        <v>2.8521171908803201E-2</v>
      </c>
      <c r="AV45" s="17">
        <v>1.88339059497174E-2</v>
      </c>
      <c r="AW45" s="17">
        <v>1.90072890276053E-2</v>
      </c>
      <c r="AX45" s="17"/>
      <c r="AY45" s="17">
        <v>2.3463093564774901E-2</v>
      </c>
      <c r="AZ45" s="17">
        <v>2.6175578025132599E-2</v>
      </c>
      <c r="BA45" s="17">
        <v>1.45419707768318E-2</v>
      </c>
      <c r="BB45" s="17">
        <v>2.0271302517300999E-2</v>
      </c>
      <c r="BC45" s="17"/>
      <c r="BD45" s="17">
        <v>2.4821188109630399E-2</v>
      </c>
      <c r="BE45" s="17">
        <v>2.57437246312467E-2</v>
      </c>
      <c r="BF45" s="17">
        <v>2.0161497215010701E-2</v>
      </c>
      <c r="BG45" s="17">
        <v>1.44260582398354E-2</v>
      </c>
      <c r="BH45" s="17"/>
      <c r="BI45" s="17">
        <v>1.0978343902066499E-2</v>
      </c>
      <c r="BJ45" s="17">
        <v>2.32192591602737E-2</v>
      </c>
      <c r="BK45" s="17">
        <v>2.65317851229275E-2</v>
      </c>
      <c r="BL45" s="17">
        <v>6.6878990901506896E-3</v>
      </c>
      <c r="BM45" s="17"/>
      <c r="BN45" s="17">
        <v>3.5279491000053197E-2</v>
      </c>
      <c r="BO45" s="17">
        <v>1.7288962261682E-2</v>
      </c>
      <c r="BP45" s="17">
        <v>2.1238216826866999E-2</v>
      </c>
      <c r="BQ45" s="17">
        <v>2.11019702215718E-2</v>
      </c>
      <c r="BR45" s="17"/>
      <c r="BS45" s="17">
        <v>2.8380983674999301E-2</v>
      </c>
      <c r="BT45" s="17">
        <v>2.1047313827027798E-2</v>
      </c>
      <c r="BU45" s="17">
        <v>2.14108874791521E-2</v>
      </c>
      <c r="BV45" s="17">
        <v>5.4608686582370402E-3</v>
      </c>
      <c r="BW45" s="17"/>
      <c r="BX45" s="17">
        <v>2.2424310086196102E-2</v>
      </c>
      <c r="BY45" s="17">
        <v>1.5630369880563301E-2</v>
      </c>
      <c r="BZ45" s="17">
        <v>2.9092404667618098E-2</v>
      </c>
      <c r="CA45" s="17">
        <v>2.0183337162284199E-2</v>
      </c>
    </row>
    <row r="46" spans="2:79" x14ac:dyDescent="0.3">
      <c r="B46" t="s">
        <v>99</v>
      </c>
      <c r="C46" s="17">
        <v>1.0189439261189299E-2</v>
      </c>
      <c r="D46" s="17">
        <v>1.6029769586646099E-2</v>
      </c>
      <c r="E46" s="17">
        <v>4.4209537396783204E-3</v>
      </c>
      <c r="F46" s="17"/>
      <c r="G46" s="17">
        <v>9.1646634099007297E-3</v>
      </c>
      <c r="H46" s="17">
        <v>5.06987285103392E-3</v>
      </c>
      <c r="I46" s="17">
        <v>1.6431110552270301E-2</v>
      </c>
      <c r="J46" s="17"/>
      <c r="K46" s="17">
        <v>6.7829295564969102E-3</v>
      </c>
      <c r="L46" s="17">
        <v>6.8420846131793996E-3</v>
      </c>
      <c r="M46" s="17">
        <v>1.7030696212680899E-2</v>
      </c>
      <c r="N46" s="17">
        <v>1.22002972645635E-2</v>
      </c>
      <c r="O46" s="17"/>
      <c r="P46" s="17">
        <v>0</v>
      </c>
      <c r="Q46" s="17">
        <v>1.4439452629846999E-2</v>
      </c>
      <c r="R46" s="17">
        <v>2.2031000485566998E-2</v>
      </c>
      <c r="S46" s="17">
        <v>0</v>
      </c>
      <c r="T46" s="17">
        <v>1.37293063985465E-2</v>
      </c>
      <c r="U46" s="17"/>
      <c r="V46" s="17">
        <v>1.7351008641983901E-2</v>
      </c>
      <c r="W46" s="17">
        <v>4.4743218734002903E-3</v>
      </c>
      <c r="X46" s="17">
        <v>5.4261271547855301E-3</v>
      </c>
      <c r="Y46" s="17"/>
      <c r="Z46" s="17">
        <v>9.5315196667525096E-3</v>
      </c>
      <c r="AA46" s="17">
        <v>1.37507715562547E-2</v>
      </c>
      <c r="AB46" s="17"/>
      <c r="AC46" s="17">
        <v>9.9501188253356895E-3</v>
      </c>
      <c r="AD46" s="17">
        <v>1.07703124367442E-2</v>
      </c>
      <c r="AE46" s="17"/>
      <c r="AF46" s="17">
        <v>1.05419606764916E-2</v>
      </c>
      <c r="AG46" s="17">
        <v>1.21931196780503E-2</v>
      </c>
      <c r="AH46" s="17">
        <v>9.3630682392620498E-3</v>
      </c>
      <c r="AI46" s="17"/>
      <c r="AJ46" s="17">
        <v>1.7608116812742599E-2</v>
      </c>
      <c r="AK46" s="17">
        <v>0</v>
      </c>
      <c r="AL46" s="17">
        <v>4.6195656816281697E-3</v>
      </c>
      <c r="AM46" s="17">
        <v>9.9604598807848596E-3</v>
      </c>
      <c r="AN46" s="17">
        <v>2.4858713890680902E-2</v>
      </c>
      <c r="AO46" s="17">
        <v>1.38094710948921E-2</v>
      </c>
      <c r="AP46" s="17">
        <v>5.4394473257160601E-3</v>
      </c>
      <c r="AQ46" s="17"/>
      <c r="AR46" s="17">
        <v>8.7612430528385202E-3</v>
      </c>
      <c r="AS46" s="17">
        <v>1.13615774437605E-2</v>
      </c>
      <c r="AT46" s="17"/>
      <c r="AU46" s="17">
        <v>1.17956116959119E-2</v>
      </c>
      <c r="AV46" s="17">
        <v>1.17758799587306E-2</v>
      </c>
      <c r="AW46" s="17">
        <v>0</v>
      </c>
      <c r="AX46" s="17"/>
      <c r="AY46" s="17">
        <v>2.90505292205031E-2</v>
      </c>
      <c r="AZ46" s="17">
        <v>7.2270686141342397E-3</v>
      </c>
      <c r="BA46" s="17">
        <v>1.03918519159672E-2</v>
      </c>
      <c r="BB46" s="17">
        <v>6.8249441547257204E-3</v>
      </c>
      <c r="BC46" s="17"/>
      <c r="BD46" s="17">
        <v>2.8354017314541902E-2</v>
      </c>
      <c r="BE46" s="17">
        <v>4.45156616531572E-3</v>
      </c>
      <c r="BF46" s="17">
        <v>9.7250668581896505E-3</v>
      </c>
      <c r="BG46" s="17">
        <v>5.5441020935612702E-3</v>
      </c>
      <c r="BH46" s="17"/>
      <c r="BI46" s="17">
        <v>2.0038008592085901E-2</v>
      </c>
      <c r="BJ46" s="17">
        <v>1.9724027716676099E-3</v>
      </c>
      <c r="BK46" s="17">
        <v>1.5504654925498899E-2</v>
      </c>
      <c r="BL46" s="17">
        <v>0</v>
      </c>
      <c r="BM46" s="17"/>
      <c r="BN46" s="17">
        <v>2.2122935231404298E-2</v>
      </c>
      <c r="BO46" s="17">
        <v>8.5442691018926594E-3</v>
      </c>
      <c r="BP46" s="17">
        <v>1.247329322748E-2</v>
      </c>
      <c r="BQ46" s="17">
        <v>5.4784377411399203E-3</v>
      </c>
      <c r="BR46" s="17"/>
      <c r="BS46" s="17">
        <v>1.50925655875578E-2</v>
      </c>
      <c r="BT46" s="17">
        <v>1.40937282717078E-2</v>
      </c>
      <c r="BU46" s="17">
        <v>6.6792069978989501E-3</v>
      </c>
      <c r="BV46" s="17">
        <v>0</v>
      </c>
      <c r="BW46" s="17"/>
      <c r="BX46" s="17">
        <v>1.4520477015306701E-2</v>
      </c>
      <c r="BY46" s="17">
        <v>1.3604592238083E-2</v>
      </c>
      <c r="BZ46" s="17">
        <v>6.9186600535067998E-3</v>
      </c>
      <c r="CA46" s="17">
        <v>6.9707951110425199E-3</v>
      </c>
    </row>
    <row r="47" spans="2:79" x14ac:dyDescent="0.3">
      <c r="B47" t="s">
        <v>100</v>
      </c>
      <c r="C47" s="17">
        <v>2.8116137996705402E-2</v>
      </c>
      <c r="D47" s="17">
        <v>3.3130246325382001E-2</v>
      </c>
      <c r="E47" s="17">
        <v>2.3279995611207398E-2</v>
      </c>
      <c r="F47" s="17"/>
      <c r="G47" s="17">
        <v>3.4811478338891602E-2</v>
      </c>
      <c r="H47" s="17">
        <v>1.4602913073154099E-2</v>
      </c>
      <c r="I47" s="17">
        <v>3.8395199005645399E-2</v>
      </c>
      <c r="J47" s="17"/>
      <c r="K47" s="17">
        <v>2.8828733632425801E-2</v>
      </c>
      <c r="L47" s="17">
        <v>1.73510487142895E-2</v>
      </c>
      <c r="M47" s="17">
        <v>2.4397945735337E-2</v>
      </c>
      <c r="N47" s="17">
        <v>4.2826340994304601E-2</v>
      </c>
      <c r="O47" s="17"/>
      <c r="P47" s="17">
        <v>4.0729594907119603E-2</v>
      </c>
      <c r="Q47" s="17">
        <v>1.41248216535215E-2</v>
      </c>
      <c r="R47" s="17">
        <v>3.8663344245383098E-2</v>
      </c>
      <c r="S47" s="17">
        <v>5.2124898550696602E-2</v>
      </c>
      <c r="T47" s="17">
        <v>0</v>
      </c>
      <c r="U47" s="17"/>
      <c r="V47" s="17">
        <v>2.07783005097469E-2</v>
      </c>
      <c r="W47" s="17">
        <v>3.2937695465432501E-2</v>
      </c>
      <c r="X47" s="17">
        <v>2.6782149755784201E-2</v>
      </c>
      <c r="Y47" s="17"/>
      <c r="Z47" s="17">
        <v>2.3395990369841999E-2</v>
      </c>
      <c r="AA47" s="17">
        <v>5.2883521002077501E-2</v>
      </c>
      <c r="AB47" s="17"/>
      <c r="AC47" s="17">
        <v>2.3135168580200201E-2</v>
      </c>
      <c r="AD47" s="17">
        <v>4.02058348585198E-2</v>
      </c>
      <c r="AE47" s="17"/>
      <c r="AF47" s="17">
        <v>2.09317351845273E-2</v>
      </c>
      <c r="AG47" s="17">
        <v>1.04381178039363E-2</v>
      </c>
      <c r="AH47" s="17">
        <v>3.0386010619080799E-2</v>
      </c>
      <c r="AI47" s="17"/>
      <c r="AJ47" s="17">
        <v>2.7719530467717499E-2</v>
      </c>
      <c r="AK47" s="17">
        <v>3.1114951994455901E-2</v>
      </c>
      <c r="AL47" s="17">
        <v>9.9632506221526106E-3</v>
      </c>
      <c r="AM47" s="17">
        <v>3.18159102171615E-2</v>
      </c>
      <c r="AN47" s="17">
        <v>0</v>
      </c>
      <c r="AO47" s="17">
        <v>3.9903688884626101E-2</v>
      </c>
      <c r="AP47" s="17">
        <v>4.4260150647116497E-2</v>
      </c>
      <c r="AQ47" s="17"/>
      <c r="AR47" s="17">
        <v>1.8315708669066701E-2</v>
      </c>
      <c r="AS47" s="17">
        <v>3.3352617308628103E-2</v>
      </c>
      <c r="AT47" s="17"/>
      <c r="AU47" s="17">
        <v>3.7084584280112999E-2</v>
      </c>
      <c r="AV47" s="17">
        <v>2.6747298036128998E-2</v>
      </c>
      <c r="AW47" s="17">
        <v>1.5600768685331501E-2</v>
      </c>
      <c r="AX47" s="17"/>
      <c r="AY47" s="17">
        <v>2.3921557508918799E-2</v>
      </c>
      <c r="AZ47" s="17">
        <v>2.29607831183361E-2</v>
      </c>
      <c r="BA47" s="17">
        <v>3.8597627990971203E-2</v>
      </c>
      <c r="BB47" s="17">
        <v>2.4247385247926301E-2</v>
      </c>
      <c r="BC47" s="17"/>
      <c r="BD47" s="17">
        <v>0</v>
      </c>
      <c r="BE47" s="17">
        <v>3.9744846521904201E-2</v>
      </c>
      <c r="BF47" s="17">
        <v>1.5255014795056501E-2</v>
      </c>
      <c r="BG47" s="17">
        <v>6.7894140155467797E-2</v>
      </c>
      <c r="BH47" s="17"/>
      <c r="BI47" s="17">
        <v>4.5304519443479303E-2</v>
      </c>
      <c r="BJ47" s="17">
        <v>3.1971341770003103E-2</v>
      </c>
      <c r="BK47" s="17">
        <v>2.1008793529577401E-2</v>
      </c>
      <c r="BL47" s="17">
        <v>2.9331585136929499E-2</v>
      </c>
      <c r="BM47" s="17"/>
      <c r="BN47" s="17">
        <v>5.7949194649897999E-2</v>
      </c>
      <c r="BO47" s="17">
        <v>1.58596783363457E-2</v>
      </c>
      <c r="BP47" s="17">
        <v>2.8321386133628002E-2</v>
      </c>
      <c r="BQ47" s="17">
        <v>2.8302514525953899E-2</v>
      </c>
      <c r="BR47" s="17"/>
      <c r="BS47" s="17">
        <v>1.45910917536674E-2</v>
      </c>
      <c r="BT47" s="17">
        <v>2.7158474310540501E-2</v>
      </c>
      <c r="BU47" s="17">
        <v>3.0504103435482301E-2</v>
      </c>
      <c r="BV47" s="17">
        <v>5.6599733470174898E-2</v>
      </c>
      <c r="BW47" s="17"/>
      <c r="BX47" s="17">
        <v>3.9056912018523002E-2</v>
      </c>
      <c r="BY47" s="17">
        <v>3.9588086413644898E-2</v>
      </c>
      <c r="BZ47" s="17">
        <v>1.4812517664687001E-2</v>
      </c>
      <c r="CA47" s="17">
        <v>2.2739075490710001E-2</v>
      </c>
    </row>
    <row r="48" spans="2:79" x14ac:dyDescent="0.3">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7"/>
      <c r="BK48" s="17"/>
      <c r="BL48" s="17"/>
      <c r="BM48" s="17"/>
      <c r="BN48" s="17"/>
      <c r="BO48" s="17"/>
      <c r="BP48" s="17"/>
      <c r="BQ48" s="17"/>
      <c r="BR48" s="17"/>
      <c r="BS48" s="17"/>
      <c r="BT48" s="17"/>
      <c r="BU48" s="17"/>
      <c r="BV48" s="17"/>
      <c r="BW48" s="17"/>
      <c r="BX48" s="17"/>
      <c r="BY48" s="17"/>
      <c r="BZ48" s="17"/>
      <c r="CA48" s="17"/>
    </row>
    <row r="49" spans="2:79" x14ac:dyDescent="0.3">
      <c r="B49" s="6" t="s">
        <v>117</v>
      </c>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7"/>
      <c r="BK49" s="17"/>
      <c r="BL49" s="17"/>
      <c r="BM49" s="17"/>
      <c r="BN49" s="17"/>
      <c r="BO49" s="17"/>
      <c r="BP49" s="17"/>
      <c r="BQ49" s="17"/>
      <c r="BR49" s="17"/>
      <c r="BS49" s="17"/>
      <c r="BT49" s="17"/>
      <c r="BU49" s="17"/>
      <c r="BV49" s="17"/>
      <c r="BW49" s="17"/>
      <c r="BX49" s="17"/>
      <c r="BY49" s="17"/>
      <c r="BZ49" s="17"/>
      <c r="CA49" s="17"/>
    </row>
    <row r="50" spans="2:79" x14ac:dyDescent="0.3">
      <c r="B50" s="24" t="s">
        <v>75</v>
      </c>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7"/>
      <c r="BK50" s="17"/>
      <c r="BL50" s="17"/>
      <c r="BM50" s="17"/>
      <c r="BN50" s="17"/>
      <c r="BO50" s="17"/>
      <c r="BP50" s="17"/>
      <c r="BQ50" s="17"/>
      <c r="BR50" s="17"/>
      <c r="BS50" s="17"/>
      <c r="BT50" s="17"/>
      <c r="BU50" s="17"/>
      <c r="BV50" s="17"/>
      <c r="BW50" s="17"/>
      <c r="BX50" s="17"/>
      <c r="BY50" s="17"/>
      <c r="BZ50" s="17"/>
      <c r="CA50" s="17"/>
    </row>
    <row r="51" spans="2:79" x14ac:dyDescent="0.3">
      <c r="B51" t="s">
        <v>102</v>
      </c>
      <c r="C51" s="17">
        <v>0.39673358012201598</v>
      </c>
      <c r="D51" s="17">
        <v>0.36622280463338303</v>
      </c>
      <c r="E51" s="17">
        <v>0.42562137646018899</v>
      </c>
      <c r="F51" s="17"/>
      <c r="G51" s="17">
        <v>0.42788481413682899</v>
      </c>
      <c r="H51" s="17">
        <v>0.37183209715912102</v>
      </c>
      <c r="I51" s="17">
        <v>0.40327484633299099</v>
      </c>
      <c r="J51" s="17"/>
      <c r="K51" s="17">
        <v>0.39710030105781902</v>
      </c>
      <c r="L51" s="17">
        <v>0.36982986820588198</v>
      </c>
      <c r="M51" s="17">
        <v>0.34354855875931101</v>
      </c>
      <c r="N51" s="17">
        <v>0.47248555584801299</v>
      </c>
      <c r="O51" s="17"/>
      <c r="P51" s="17">
        <v>0.35161054315470502</v>
      </c>
      <c r="Q51" s="17">
        <v>0.43074396302615398</v>
      </c>
      <c r="R51" s="17">
        <v>0.392226699713904</v>
      </c>
      <c r="S51" s="17">
        <v>0.38836616572786697</v>
      </c>
      <c r="T51" s="17">
        <v>0.38946576387623999</v>
      </c>
      <c r="U51" s="17"/>
      <c r="V51" s="17">
        <v>0.46674495153779499</v>
      </c>
      <c r="W51" s="17">
        <v>0.35972367924550902</v>
      </c>
      <c r="X51" s="17">
        <v>0.38979213838188698</v>
      </c>
      <c r="Y51" s="17"/>
      <c r="Z51" s="17">
        <v>0.39529459099868203</v>
      </c>
      <c r="AA51" s="17">
        <v>0.40524662444832599</v>
      </c>
      <c r="AB51" s="17"/>
      <c r="AC51" s="17">
        <v>0.39326146524164202</v>
      </c>
      <c r="AD51" s="17">
        <v>0.405161019213295</v>
      </c>
      <c r="AE51" s="17"/>
      <c r="AF51" s="17">
        <v>0.34294953466963202</v>
      </c>
      <c r="AG51" s="17">
        <v>0.30968220944095898</v>
      </c>
      <c r="AH51" s="17">
        <v>0.40930430163743398</v>
      </c>
      <c r="AI51" s="17"/>
      <c r="AJ51" s="17">
        <v>0.37990396577013202</v>
      </c>
      <c r="AK51" s="17">
        <v>0.43577359114178399</v>
      </c>
      <c r="AL51" s="17">
        <v>0.37688530330623399</v>
      </c>
      <c r="AM51" s="17">
        <v>0.37345465196531802</v>
      </c>
      <c r="AN51" s="17">
        <v>0.40664965887242799</v>
      </c>
      <c r="AO51" s="17">
        <v>0.39840919847495299</v>
      </c>
      <c r="AP51" s="17">
        <v>0.399318668085761</v>
      </c>
      <c r="AQ51" s="17"/>
      <c r="AR51" s="17">
        <v>0.44417259492501299</v>
      </c>
      <c r="AS51" s="17">
        <v>0.37383486933313098</v>
      </c>
      <c r="AT51" s="17"/>
      <c r="AU51" s="17">
        <v>0.37314069187940502</v>
      </c>
      <c r="AV51" s="17">
        <v>0.39867921798146999</v>
      </c>
      <c r="AW51" s="17">
        <v>0.43684028630170901</v>
      </c>
      <c r="AX51" s="17"/>
      <c r="AY51" s="17">
        <v>0.36718036304344898</v>
      </c>
      <c r="AZ51" s="17">
        <v>0.42670543776634201</v>
      </c>
      <c r="BA51" s="17">
        <v>0.38230836322439199</v>
      </c>
      <c r="BB51" s="17">
        <v>0.34035026217049802</v>
      </c>
      <c r="BC51" s="17"/>
      <c r="BD51" s="17">
        <v>0.40073351688414199</v>
      </c>
      <c r="BE51" s="17">
        <v>0.39625493179038301</v>
      </c>
      <c r="BF51" s="17">
        <v>0.41794723023816299</v>
      </c>
      <c r="BG51" s="17">
        <v>0.33487055943951799</v>
      </c>
      <c r="BH51" s="17"/>
      <c r="BI51" s="17">
        <v>0.44746605260633798</v>
      </c>
      <c r="BJ51" s="17">
        <v>0.40385428784333599</v>
      </c>
      <c r="BK51" s="17">
        <v>0.391590672676212</v>
      </c>
      <c r="BL51" s="17">
        <v>0.34403044942034899</v>
      </c>
      <c r="BM51" s="17"/>
      <c r="BN51" s="17">
        <v>0.31123856791583099</v>
      </c>
      <c r="BO51" s="17">
        <v>0.37480891911545899</v>
      </c>
      <c r="BP51" s="17">
        <v>0.42476424037710703</v>
      </c>
      <c r="BQ51" s="17">
        <v>0.40543914074721099</v>
      </c>
      <c r="BR51" s="17"/>
      <c r="BS51" s="17">
        <v>0.461189160436556</v>
      </c>
      <c r="BT51" s="17">
        <v>0.39073671725213399</v>
      </c>
      <c r="BU51" s="17">
        <v>0.40224347134750998</v>
      </c>
      <c r="BV51" s="17">
        <v>0.21472016813036501</v>
      </c>
      <c r="BW51" s="17"/>
      <c r="BX51" s="17">
        <v>0.43630137699397198</v>
      </c>
      <c r="BY51" s="17">
        <v>0.41475609692056098</v>
      </c>
      <c r="BZ51" s="17">
        <v>0.36841716045901202</v>
      </c>
      <c r="CA51" s="17">
        <v>0.38977360817631701</v>
      </c>
    </row>
    <row r="52" spans="2:79" x14ac:dyDescent="0.3">
      <c r="B52" t="s">
        <v>103</v>
      </c>
      <c r="C52" s="17">
        <v>0.33169247317187001</v>
      </c>
      <c r="D52" s="17">
        <v>0.275301459956317</v>
      </c>
      <c r="E52" s="17">
        <v>0.38791721901528498</v>
      </c>
      <c r="F52" s="17"/>
      <c r="G52" s="17">
        <v>0.37293495177937303</v>
      </c>
      <c r="H52" s="17">
        <v>0.35748617554465101</v>
      </c>
      <c r="I52" s="17">
        <v>0.276464331295804</v>
      </c>
      <c r="J52" s="17"/>
      <c r="K52" s="17">
        <v>0.30302755983615198</v>
      </c>
      <c r="L52" s="17">
        <v>0.32477980938085099</v>
      </c>
      <c r="M52" s="17">
        <v>0.34496908739041199</v>
      </c>
      <c r="N52" s="17">
        <v>0.36618533437234102</v>
      </c>
      <c r="O52" s="17"/>
      <c r="P52" s="17">
        <v>0.23266866198403999</v>
      </c>
      <c r="Q52" s="17">
        <v>0.39472107733837902</v>
      </c>
      <c r="R52" s="17">
        <v>0.32179171587458499</v>
      </c>
      <c r="S52" s="17">
        <v>0.31007918439097598</v>
      </c>
      <c r="T52" s="17">
        <v>0.340638638885988</v>
      </c>
      <c r="U52" s="17"/>
      <c r="V52" s="17">
        <v>0.347300642393504</v>
      </c>
      <c r="W52" s="17">
        <v>0.33218480773951797</v>
      </c>
      <c r="X52" s="17">
        <v>0.31582570504924801</v>
      </c>
      <c r="Y52" s="17"/>
      <c r="Z52" s="17">
        <v>0.35061587213953899</v>
      </c>
      <c r="AA52" s="17">
        <v>0.240132155030571</v>
      </c>
      <c r="AB52" s="17"/>
      <c r="AC52" s="17">
        <v>0.35149284634100803</v>
      </c>
      <c r="AD52" s="17">
        <v>0.28363345305975102</v>
      </c>
      <c r="AE52" s="17"/>
      <c r="AF52" s="17">
        <v>0.22456851165817199</v>
      </c>
      <c r="AG52" s="17">
        <v>0.240431335629814</v>
      </c>
      <c r="AH52" s="17">
        <v>0.34602057022038302</v>
      </c>
      <c r="AI52" s="17"/>
      <c r="AJ52" s="17">
        <v>0.41456348316258301</v>
      </c>
      <c r="AK52" s="17">
        <v>0.35633081718460402</v>
      </c>
      <c r="AL52" s="17">
        <v>0.40991753766713301</v>
      </c>
      <c r="AM52" s="17">
        <v>0.27250786754872203</v>
      </c>
      <c r="AN52" s="17">
        <v>0.370323009196102</v>
      </c>
      <c r="AO52" s="17">
        <v>0.240966123616842</v>
      </c>
      <c r="AP52" s="17">
        <v>0.29620140053079802</v>
      </c>
      <c r="AQ52" s="17"/>
      <c r="AR52" s="17">
        <v>0.31737407623229102</v>
      </c>
      <c r="AS52" s="17">
        <v>0.33223074369697703</v>
      </c>
      <c r="AT52" s="17"/>
      <c r="AU52" s="17">
        <v>0.347971403510688</v>
      </c>
      <c r="AV52" s="17">
        <v>0.31960768455274602</v>
      </c>
      <c r="AW52" s="17">
        <v>0.35063459706833</v>
      </c>
      <c r="AX52" s="17"/>
      <c r="AY52" s="17">
        <v>0.32385932643573401</v>
      </c>
      <c r="AZ52" s="17">
        <v>0.34104291097797401</v>
      </c>
      <c r="BA52" s="17">
        <v>0.33275402721719899</v>
      </c>
      <c r="BB52" s="17">
        <v>0.298727595490965</v>
      </c>
      <c r="BC52" s="17"/>
      <c r="BD52" s="17">
        <v>0.41463072721285199</v>
      </c>
      <c r="BE52" s="17">
        <v>0.33145154929278797</v>
      </c>
      <c r="BF52" s="17">
        <v>0.324401318704092</v>
      </c>
      <c r="BG52" s="17">
        <v>0.27554084637281201</v>
      </c>
      <c r="BH52" s="17"/>
      <c r="BI52" s="17">
        <v>0.32144636613144201</v>
      </c>
      <c r="BJ52" s="17">
        <v>0.35665404778239901</v>
      </c>
      <c r="BK52" s="17">
        <v>0.33234298935618001</v>
      </c>
      <c r="BL52" s="17">
        <v>0.26888738595425798</v>
      </c>
      <c r="BM52" s="17"/>
      <c r="BN52" s="17">
        <v>0.335338544812957</v>
      </c>
      <c r="BO52" s="17">
        <v>0.345932813555198</v>
      </c>
      <c r="BP52" s="17">
        <v>0.33136150118563601</v>
      </c>
      <c r="BQ52" s="17">
        <v>0.32079764371423197</v>
      </c>
      <c r="BR52" s="17"/>
      <c r="BS52" s="17">
        <v>0.42149423824700499</v>
      </c>
      <c r="BT52" s="17">
        <v>0.37086185624989698</v>
      </c>
      <c r="BU52" s="17">
        <v>0.268520970263943</v>
      </c>
      <c r="BV52" s="17">
        <v>0.26014910921520201</v>
      </c>
      <c r="BW52" s="17"/>
      <c r="BX52" s="17">
        <v>0.37485685435760302</v>
      </c>
      <c r="BY52" s="17">
        <v>0.389539284610113</v>
      </c>
      <c r="BZ52" s="17">
        <v>0.31556156057648899</v>
      </c>
      <c r="CA52" s="17">
        <v>0.22788625283337999</v>
      </c>
    </row>
    <row r="53" spans="2:79" x14ac:dyDescent="0.3">
      <c r="B53" t="s">
        <v>104</v>
      </c>
      <c r="C53" s="17">
        <v>0.32002616058641198</v>
      </c>
      <c r="D53" s="17">
        <v>0.336630659022775</v>
      </c>
      <c r="E53" s="17">
        <v>0.30537340254114997</v>
      </c>
      <c r="F53" s="17"/>
      <c r="G53" s="17">
        <v>0.31769998430927199</v>
      </c>
      <c r="H53" s="17">
        <v>0.31138992214858502</v>
      </c>
      <c r="I53" s="17">
        <v>0.33094909921762999</v>
      </c>
      <c r="J53" s="17"/>
      <c r="K53" s="17">
        <v>0.250354596576149</v>
      </c>
      <c r="L53" s="17">
        <v>0.32212446913884202</v>
      </c>
      <c r="M53" s="17">
        <v>0.367606898433744</v>
      </c>
      <c r="N53" s="17">
        <v>0.36213677638731301</v>
      </c>
      <c r="O53" s="17"/>
      <c r="P53" s="17">
        <v>0.26109416805797703</v>
      </c>
      <c r="Q53" s="17">
        <v>0.29322094805715199</v>
      </c>
      <c r="R53" s="17">
        <v>0.33556670327326099</v>
      </c>
      <c r="S53" s="17">
        <v>0.26793340792492498</v>
      </c>
      <c r="T53" s="17">
        <v>0.47177011311209699</v>
      </c>
      <c r="U53" s="17"/>
      <c r="V53" s="17">
        <v>0.35484889214146698</v>
      </c>
      <c r="W53" s="17">
        <v>0.31280835787745198</v>
      </c>
      <c r="X53" s="17">
        <v>0.28032716259796497</v>
      </c>
      <c r="Y53" s="17"/>
      <c r="Z53" s="17">
        <v>0.33007775370311598</v>
      </c>
      <c r="AA53" s="17">
        <v>0.26630419555192703</v>
      </c>
      <c r="AB53" s="17"/>
      <c r="AC53" s="17">
        <v>0.32839172605745598</v>
      </c>
      <c r="AD53" s="17">
        <v>0.299721448357614</v>
      </c>
      <c r="AE53" s="17"/>
      <c r="AF53" s="17">
        <v>0.26787713159028798</v>
      </c>
      <c r="AG53" s="17">
        <v>0.294520938505343</v>
      </c>
      <c r="AH53" s="17">
        <v>0.32494669558910999</v>
      </c>
      <c r="AI53" s="17"/>
      <c r="AJ53" s="17">
        <v>0.35719507573274101</v>
      </c>
      <c r="AK53" s="17">
        <v>0.293726262949082</v>
      </c>
      <c r="AL53" s="17">
        <v>0.36047126134784302</v>
      </c>
      <c r="AM53" s="17">
        <v>0.27684665836693401</v>
      </c>
      <c r="AN53" s="17">
        <v>0.300140288573019</v>
      </c>
      <c r="AO53" s="17">
        <v>0.28907944803308899</v>
      </c>
      <c r="AP53" s="17">
        <v>0.36352108859740001</v>
      </c>
      <c r="AQ53" s="17"/>
      <c r="AR53" s="17">
        <v>0.33590947863462001</v>
      </c>
      <c r="AS53" s="17">
        <v>0.31491494151470001</v>
      </c>
      <c r="AT53" s="17"/>
      <c r="AU53" s="17">
        <v>0.36571055925465901</v>
      </c>
      <c r="AV53" s="17">
        <v>0.33037448423305199</v>
      </c>
      <c r="AW53" s="17">
        <v>0.18111059973374899</v>
      </c>
      <c r="AX53" s="17"/>
      <c r="AY53" s="17">
        <v>0.423158075685789</v>
      </c>
      <c r="AZ53" s="17">
        <v>0.34333933557230101</v>
      </c>
      <c r="BA53" s="17">
        <v>0.28519799346881503</v>
      </c>
      <c r="BB53" s="17">
        <v>0.24132560861945501</v>
      </c>
      <c r="BC53" s="17"/>
      <c r="BD53" s="17">
        <v>0.445910778942533</v>
      </c>
      <c r="BE53" s="17">
        <v>0.32920239708652399</v>
      </c>
      <c r="BF53" s="17">
        <v>0.28431215881847</v>
      </c>
      <c r="BG53" s="17">
        <v>0.28528616583716199</v>
      </c>
      <c r="BH53" s="17"/>
      <c r="BI53" s="17">
        <v>0.34883240806409099</v>
      </c>
      <c r="BJ53" s="17">
        <v>0.31623749924848399</v>
      </c>
      <c r="BK53" s="17">
        <v>0.32929660970860097</v>
      </c>
      <c r="BL53" s="17">
        <v>0.25972341361127499</v>
      </c>
      <c r="BM53" s="17"/>
      <c r="BN53" s="17">
        <v>0.41371855182737199</v>
      </c>
      <c r="BO53" s="17">
        <v>0.33814815987028701</v>
      </c>
      <c r="BP53" s="17">
        <v>0.34379398984479698</v>
      </c>
      <c r="BQ53" s="17">
        <v>0.254249203840056</v>
      </c>
      <c r="BR53" s="17"/>
      <c r="BS53" s="17">
        <v>0.43915078283387099</v>
      </c>
      <c r="BT53" s="17">
        <v>0.34404718875239398</v>
      </c>
      <c r="BU53" s="17">
        <v>0.26397652924021903</v>
      </c>
      <c r="BV53" s="17">
        <v>0.188638841521867</v>
      </c>
      <c r="BW53" s="17"/>
      <c r="BX53" s="17">
        <v>0.28173145310822201</v>
      </c>
      <c r="BY53" s="17">
        <v>0.31249387996817901</v>
      </c>
      <c r="BZ53" s="17">
        <v>0.34805456339124502</v>
      </c>
      <c r="CA53" s="17">
        <v>0.30697420140028397</v>
      </c>
    </row>
    <row r="54" spans="2:79" x14ac:dyDescent="0.3">
      <c r="B54" t="s">
        <v>105</v>
      </c>
      <c r="C54" s="17">
        <v>0.25458198335152499</v>
      </c>
      <c r="D54" s="17">
        <v>0.26514417584515798</v>
      </c>
      <c r="E54" s="17">
        <v>0.24355411643514699</v>
      </c>
      <c r="F54" s="17"/>
      <c r="G54" s="17">
        <v>0.37224568916390799</v>
      </c>
      <c r="H54" s="17">
        <v>0.278619132864105</v>
      </c>
      <c r="I54" s="17">
        <v>0.150892171444857</v>
      </c>
      <c r="J54" s="17"/>
      <c r="K54" s="17">
        <v>0.25473864162869603</v>
      </c>
      <c r="L54" s="17">
        <v>0.246498919118008</v>
      </c>
      <c r="M54" s="17">
        <v>0.27060911810949401</v>
      </c>
      <c r="N54" s="17">
        <v>0.249954658843725</v>
      </c>
      <c r="O54" s="17"/>
      <c r="P54" s="17">
        <v>0.29291571315874798</v>
      </c>
      <c r="Q54" s="17">
        <v>0.26878869770547997</v>
      </c>
      <c r="R54" s="17">
        <v>0.23507701728722599</v>
      </c>
      <c r="S54" s="17">
        <v>0.29067033428039102</v>
      </c>
      <c r="T54" s="17">
        <v>0.167438453100237</v>
      </c>
      <c r="U54" s="17"/>
      <c r="V54" s="17">
        <v>0.22493919748479499</v>
      </c>
      <c r="W54" s="17">
        <v>0.287126322930425</v>
      </c>
      <c r="X54" s="17">
        <v>0.25321198788778798</v>
      </c>
      <c r="Y54" s="17"/>
      <c r="Z54" s="17">
        <v>0.25998282227692199</v>
      </c>
      <c r="AA54" s="17">
        <v>0.23123308894022601</v>
      </c>
      <c r="AB54" s="17"/>
      <c r="AC54" s="17">
        <v>0.30614363856507998</v>
      </c>
      <c r="AD54" s="17">
        <v>0.129432694307579</v>
      </c>
      <c r="AE54" s="17"/>
      <c r="AF54" s="17">
        <v>0.26949463244140798</v>
      </c>
      <c r="AG54" s="17">
        <v>0.25553486540015002</v>
      </c>
      <c r="AH54" s="17">
        <v>0.254378744803957</v>
      </c>
      <c r="AI54" s="17"/>
      <c r="AJ54" s="17">
        <v>0.40532717843015598</v>
      </c>
      <c r="AK54" s="17">
        <v>0.32983573857950099</v>
      </c>
      <c r="AL54" s="17">
        <v>0.24971436422801599</v>
      </c>
      <c r="AM54" s="17">
        <v>0.32843984224907602</v>
      </c>
      <c r="AN54" s="17">
        <v>0.20608108891429999</v>
      </c>
      <c r="AO54" s="17">
        <v>0.17972389299241601</v>
      </c>
      <c r="AP54" s="17">
        <v>0.121251064732273</v>
      </c>
      <c r="AQ54" s="17"/>
      <c r="AR54" s="17">
        <v>0.25862037415456501</v>
      </c>
      <c r="AS54" s="17">
        <v>0.25233091983010503</v>
      </c>
      <c r="AT54" s="17"/>
      <c r="AU54" s="17">
        <v>0.21138511739694299</v>
      </c>
      <c r="AV54" s="17">
        <v>0.271525060901945</v>
      </c>
      <c r="AW54" s="17">
        <v>0.26994964245870601</v>
      </c>
      <c r="AX54" s="17"/>
      <c r="AY54" s="17">
        <v>0.17897936929531799</v>
      </c>
      <c r="AZ54" s="17">
        <v>0.25782227130498198</v>
      </c>
      <c r="BA54" s="17">
        <v>0.273364586260334</v>
      </c>
      <c r="BB54" s="17">
        <v>0.25100859662939201</v>
      </c>
      <c r="BC54" s="17"/>
      <c r="BD54" s="17">
        <v>0.18543522386699801</v>
      </c>
      <c r="BE54" s="17">
        <v>0.25864998974306602</v>
      </c>
      <c r="BF54" s="17">
        <v>0.29000526865107301</v>
      </c>
      <c r="BG54" s="17">
        <v>0.21234420570338799</v>
      </c>
      <c r="BH54" s="17"/>
      <c r="BI54" s="17">
        <v>0.28556287680384601</v>
      </c>
      <c r="BJ54" s="17">
        <v>0.249849171412415</v>
      </c>
      <c r="BK54" s="17">
        <v>0.24323339919895501</v>
      </c>
      <c r="BL54" s="17">
        <v>0.28369950150981799</v>
      </c>
      <c r="BM54" s="17"/>
      <c r="BN54" s="17">
        <v>0.19239151190770401</v>
      </c>
      <c r="BO54" s="17">
        <v>0.25571947186993299</v>
      </c>
      <c r="BP54" s="17">
        <v>0.24640050777741301</v>
      </c>
      <c r="BQ54" s="17">
        <v>0.28034817851076699</v>
      </c>
      <c r="BR54" s="17"/>
      <c r="BS54" s="17">
        <v>0.26067392479330198</v>
      </c>
      <c r="BT54" s="17">
        <v>0.228291712552706</v>
      </c>
      <c r="BU54" s="17">
        <v>0.26968161152021197</v>
      </c>
      <c r="BV54" s="17">
        <v>0.25945659622945899</v>
      </c>
      <c r="BW54" s="17"/>
      <c r="BX54" s="17">
        <v>0.26767979965090499</v>
      </c>
      <c r="BY54" s="17">
        <v>0.27514980275830703</v>
      </c>
      <c r="BZ54" s="17">
        <v>0.21681565125786201</v>
      </c>
      <c r="CA54" s="17">
        <v>0.27047937826523599</v>
      </c>
    </row>
    <row r="55" spans="2:79" x14ac:dyDescent="0.3">
      <c r="B55" t="s">
        <v>106</v>
      </c>
      <c r="C55" s="17">
        <v>0.228971929016651</v>
      </c>
      <c r="D55" s="17">
        <v>0.21974959067993699</v>
      </c>
      <c r="E55" s="17">
        <v>0.23955214915095599</v>
      </c>
      <c r="F55" s="17"/>
      <c r="G55" s="17">
        <v>0.16244234528925</v>
      </c>
      <c r="H55" s="17">
        <v>0.249192603886259</v>
      </c>
      <c r="I55" s="17">
        <v>0.25083874412299501</v>
      </c>
      <c r="J55" s="17"/>
      <c r="K55" s="17">
        <v>0.28078422898892202</v>
      </c>
      <c r="L55" s="17">
        <v>0.245209766079101</v>
      </c>
      <c r="M55" s="17">
        <v>0.207177053163208</v>
      </c>
      <c r="N55" s="17">
        <v>0.16400262077057101</v>
      </c>
      <c r="O55" s="17"/>
      <c r="P55" s="17">
        <v>0.317993182638168</v>
      </c>
      <c r="Q55" s="17">
        <v>0.20911095031902399</v>
      </c>
      <c r="R55" s="17">
        <v>0.200219396325898</v>
      </c>
      <c r="S55" s="17">
        <v>0.230666265866971</v>
      </c>
      <c r="T55" s="17">
        <v>0.21541562952850701</v>
      </c>
      <c r="U55" s="17"/>
      <c r="V55" s="17">
        <v>0.21521408113460699</v>
      </c>
      <c r="W55" s="17">
        <v>0.20300726303085501</v>
      </c>
      <c r="X55" s="17">
        <v>0.287446401988244</v>
      </c>
      <c r="Y55" s="17"/>
      <c r="Z55" s="17">
        <v>0.20877878992617599</v>
      </c>
      <c r="AA55" s="17">
        <v>0.32343676160664497</v>
      </c>
      <c r="AB55" s="17"/>
      <c r="AC55" s="17">
        <v>0.215673654133999</v>
      </c>
      <c r="AD55" s="17">
        <v>0.26124920250955802</v>
      </c>
      <c r="AE55" s="17"/>
      <c r="AF55" s="17">
        <v>0.37995780929088202</v>
      </c>
      <c r="AG55" s="17">
        <v>0.26321414290977502</v>
      </c>
      <c r="AH55" s="17">
        <v>0.21450637235240499</v>
      </c>
      <c r="AI55" s="17"/>
      <c r="AJ55" s="17">
        <v>0.143625340229109</v>
      </c>
      <c r="AK55" s="17">
        <v>0.18891741593851699</v>
      </c>
      <c r="AL55" s="17">
        <v>0.225315320518434</v>
      </c>
      <c r="AM55" s="17">
        <v>0.25580056448390298</v>
      </c>
      <c r="AN55" s="17">
        <v>0.26995924474098298</v>
      </c>
      <c r="AO55" s="17">
        <v>0.27023389522218499</v>
      </c>
      <c r="AP55" s="17">
        <v>0.242871354396656</v>
      </c>
      <c r="AQ55" s="17"/>
      <c r="AR55" s="17">
        <v>0.22401357720085099</v>
      </c>
      <c r="AS55" s="17">
        <v>0.22931333231008699</v>
      </c>
      <c r="AT55" s="17"/>
      <c r="AU55" s="17">
        <v>0.16256548445659999</v>
      </c>
      <c r="AV55" s="17">
        <v>0.237799527849864</v>
      </c>
      <c r="AW55" s="17">
        <v>0.327316993935512</v>
      </c>
      <c r="AX55" s="17"/>
      <c r="AY55" s="17">
        <v>0.29422645768146999</v>
      </c>
      <c r="AZ55" s="17">
        <v>0.20763215897991</v>
      </c>
      <c r="BA55" s="17">
        <v>0.23534945124888601</v>
      </c>
      <c r="BB55" s="17">
        <v>0.245614615085056</v>
      </c>
      <c r="BC55" s="17"/>
      <c r="BD55" s="17">
        <v>0.19685647659773101</v>
      </c>
      <c r="BE55" s="17">
        <v>0.224215919649772</v>
      </c>
      <c r="BF55" s="17">
        <v>0.244704721874378</v>
      </c>
      <c r="BG55" s="17">
        <v>0.22398914856603699</v>
      </c>
      <c r="BH55" s="17"/>
      <c r="BI55" s="17">
        <v>0.23881337172645001</v>
      </c>
      <c r="BJ55" s="17">
        <v>0.201253451411471</v>
      </c>
      <c r="BK55" s="17">
        <v>0.25055698613901101</v>
      </c>
      <c r="BL55" s="17">
        <v>0.203998365576612</v>
      </c>
      <c r="BM55" s="17"/>
      <c r="BN55" s="17">
        <v>0.24060927465352799</v>
      </c>
      <c r="BO55" s="17">
        <v>0.20934963199106599</v>
      </c>
      <c r="BP55" s="17">
        <v>0.22871958709410001</v>
      </c>
      <c r="BQ55" s="17">
        <v>0.24008167550458001</v>
      </c>
      <c r="BR55" s="17"/>
      <c r="BS55" s="17">
        <v>0.169978831760945</v>
      </c>
      <c r="BT55" s="17">
        <v>0.203027153048363</v>
      </c>
      <c r="BU55" s="17">
        <v>0.27051924771432101</v>
      </c>
      <c r="BV55" s="17">
        <v>0.27652223832998302</v>
      </c>
      <c r="BW55" s="17"/>
      <c r="BX55" s="17">
        <v>0.15931871256299901</v>
      </c>
      <c r="BY55" s="17">
        <v>0.22041070901288101</v>
      </c>
      <c r="BZ55" s="17">
        <v>0.25578161463156801</v>
      </c>
      <c r="CA55" s="17">
        <v>0.23454449243155701</v>
      </c>
    </row>
    <row r="56" spans="2:79" x14ac:dyDescent="0.3">
      <c r="B56" t="s">
        <v>107</v>
      </c>
      <c r="C56" s="17">
        <v>0.203093026806628</v>
      </c>
      <c r="D56" s="17">
        <v>0.21395595903477299</v>
      </c>
      <c r="E56" s="17">
        <v>0.191455834218969</v>
      </c>
      <c r="F56" s="17"/>
      <c r="G56" s="17">
        <v>0.18741614057719899</v>
      </c>
      <c r="H56" s="17">
        <v>0.22744614289265899</v>
      </c>
      <c r="I56" s="17">
        <v>0.186948372606351</v>
      </c>
      <c r="J56" s="17"/>
      <c r="K56" s="17">
        <v>0.19324383976791101</v>
      </c>
      <c r="L56" s="17">
        <v>0.27777294865153102</v>
      </c>
      <c r="M56" s="17">
        <v>0.15433167865450001</v>
      </c>
      <c r="N56" s="17">
        <v>0.17724345120770801</v>
      </c>
      <c r="O56" s="17"/>
      <c r="P56" s="17">
        <v>0.16631939180654201</v>
      </c>
      <c r="Q56" s="17">
        <v>0.19739937363044499</v>
      </c>
      <c r="R56" s="17">
        <v>0.216022098929082</v>
      </c>
      <c r="S56" s="17">
        <v>0.21751143082409699</v>
      </c>
      <c r="T56" s="17">
        <v>0.211775659914961</v>
      </c>
      <c r="U56" s="17"/>
      <c r="V56" s="17">
        <v>0.20138876398619701</v>
      </c>
      <c r="W56" s="17">
        <v>0.21707351564623201</v>
      </c>
      <c r="X56" s="17">
        <v>0.19363059841312799</v>
      </c>
      <c r="Y56" s="17"/>
      <c r="Z56" s="17">
        <v>0.198056415386408</v>
      </c>
      <c r="AA56" s="17">
        <v>0.23253316061229301</v>
      </c>
      <c r="AB56" s="17"/>
      <c r="AC56" s="17">
        <v>0.209834906201528</v>
      </c>
      <c r="AD56" s="17">
        <v>0.18672928887779</v>
      </c>
      <c r="AE56" s="17"/>
      <c r="AF56" s="17">
        <v>0.21701445194757499</v>
      </c>
      <c r="AG56" s="17">
        <v>0.184588948024725</v>
      </c>
      <c r="AH56" s="17">
        <v>0.20309651684531899</v>
      </c>
      <c r="AI56" s="17"/>
      <c r="AJ56" s="17">
        <v>0.19441428358877899</v>
      </c>
      <c r="AK56" s="17">
        <v>0.18139432663522601</v>
      </c>
      <c r="AL56" s="17">
        <v>0.229678415301692</v>
      </c>
      <c r="AM56" s="17">
        <v>0.26293595251933399</v>
      </c>
      <c r="AN56" s="17">
        <v>0.18215973345382699</v>
      </c>
      <c r="AO56" s="17">
        <v>0.19906784821368101</v>
      </c>
      <c r="AP56" s="17">
        <v>0.17761417818059899</v>
      </c>
      <c r="AQ56" s="17"/>
      <c r="AR56" s="17">
        <v>0.21225020757269</v>
      </c>
      <c r="AS56" s="17">
        <v>0.20136766537852199</v>
      </c>
      <c r="AT56" s="17"/>
      <c r="AU56" s="17">
        <v>0.22458722147366</v>
      </c>
      <c r="AV56" s="17">
        <v>0.18499450201887899</v>
      </c>
      <c r="AW56" s="17">
        <v>0.23739929971366799</v>
      </c>
      <c r="AX56" s="17"/>
      <c r="AY56" s="17">
        <v>0.138308662725764</v>
      </c>
      <c r="AZ56" s="17">
        <v>0.211932248188127</v>
      </c>
      <c r="BA56" s="17">
        <v>0.204668418644991</v>
      </c>
      <c r="BB56" s="17">
        <v>0.213970033505025</v>
      </c>
      <c r="BC56" s="17"/>
      <c r="BD56" s="17">
        <v>0.24171335257679599</v>
      </c>
      <c r="BE56" s="17">
        <v>0.23477289906086901</v>
      </c>
      <c r="BF56" s="17">
        <v>0.187138107406189</v>
      </c>
      <c r="BG56" s="17">
        <v>0.15148787052526799</v>
      </c>
      <c r="BH56" s="17"/>
      <c r="BI56" s="17">
        <v>0.26038304288397901</v>
      </c>
      <c r="BJ56" s="17">
        <v>0.22727164624670201</v>
      </c>
      <c r="BK56" s="17">
        <v>0.175782077147765</v>
      </c>
      <c r="BL56" s="17">
        <v>0.19055125393490999</v>
      </c>
      <c r="BM56" s="17"/>
      <c r="BN56" s="17">
        <v>0.16921274919888701</v>
      </c>
      <c r="BO56" s="17">
        <v>0.20546483120998699</v>
      </c>
      <c r="BP56" s="17">
        <v>0.18383243299805799</v>
      </c>
      <c r="BQ56" s="17">
        <v>0.23230283223703199</v>
      </c>
      <c r="BR56" s="17"/>
      <c r="BS56" s="17">
        <v>0.23890463543019499</v>
      </c>
      <c r="BT56" s="17">
        <v>0.22296121048301401</v>
      </c>
      <c r="BU56" s="17">
        <v>0.167484875804635</v>
      </c>
      <c r="BV56" s="17">
        <v>0.211555750619837</v>
      </c>
      <c r="BW56" s="17"/>
      <c r="BX56" s="17">
        <v>0.247641110347423</v>
      </c>
      <c r="BY56" s="17">
        <v>0.22660017617053499</v>
      </c>
      <c r="BZ56" s="17">
        <v>0.173124755733538</v>
      </c>
      <c r="CA56" s="17">
        <v>0.18607237432910301</v>
      </c>
    </row>
    <row r="57" spans="2:79" x14ac:dyDescent="0.3">
      <c r="B57" t="s">
        <v>108</v>
      </c>
      <c r="C57" s="17">
        <v>0.192858635361744</v>
      </c>
      <c r="D57" s="17">
        <v>0.21883963249546701</v>
      </c>
      <c r="E57" s="17">
        <v>0.16614725884676099</v>
      </c>
      <c r="F57" s="17"/>
      <c r="G57" s="17">
        <v>0.217875797112944</v>
      </c>
      <c r="H57" s="17">
        <v>0.177330554540757</v>
      </c>
      <c r="I57" s="17">
        <v>0.19325188467580101</v>
      </c>
      <c r="J57" s="17"/>
      <c r="K57" s="17">
        <v>0.13306095047448899</v>
      </c>
      <c r="L57" s="17">
        <v>0.210433508244838</v>
      </c>
      <c r="M57" s="17">
        <v>0.26058111851407501</v>
      </c>
      <c r="N57" s="17">
        <v>0.19006946247998599</v>
      </c>
      <c r="O57" s="17"/>
      <c r="P57" s="17">
        <v>0.19954545724581399</v>
      </c>
      <c r="Q57" s="17">
        <v>0.23581057456662999</v>
      </c>
      <c r="R57" s="17">
        <v>0.19819198582532699</v>
      </c>
      <c r="S57" s="17">
        <v>0.19688219551053901</v>
      </c>
      <c r="T57" s="17">
        <v>0.101076440731941</v>
      </c>
      <c r="U57" s="17"/>
      <c r="V57" s="17">
        <v>0.18311666550126099</v>
      </c>
      <c r="W57" s="17">
        <v>0.20284356077605301</v>
      </c>
      <c r="X57" s="17">
        <v>0.17599107563699901</v>
      </c>
      <c r="Y57" s="17"/>
      <c r="Z57" s="17">
        <v>0.20651545087791501</v>
      </c>
      <c r="AA57" s="17">
        <v>0.12597096398532001</v>
      </c>
      <c r="AB57" s="17"/>
      <c r="AC57" s="17">
        <v>0.19031144062979599</v>
      </c>
      <c r="AD57" s="17">
        <v>0.19904112908579999</v>
      </c>
      <c r="AE57" s="17"/>
      <c r="AF57" s="17">
        <v>8.4262076933394298E-2</v>
      </c>
      <c r="AG57" s="17">
        <v>0.23166518841914899</v>
      </c>
      <c r="AH57" s="17">
        <v>0.19462092253532901</v>
      </c>
      <c r="AI57" s="17"/>
      <c r="AJ57" s="17">
        <v>0.210573382929408</v>
      </c>
      <c r="AK57" s="17">
        <v>0.17402905818505501</v>
      </c>
      <c r="AL57" s="17">
        <v>0.17958243627098999</v>
      </c>
      <c r="AM57" s="17">
        <v>0.19155965951061901</v>
      </c>
      <c r="AN57" s="17">
        <v>0.20945758659941599</v>
      </c>
      <c r="AO57" s="17">
        <v>0.20875649301726701</v>
      </c>
      <c r="AP57" s="17">
        <v>0.18258210991437701</v>
      </c>
      <c r="AQ57" s="17"/>
      <c r="AR57" s="17">
        <v>0.168109369438661</v>
      </c>
      <c r="AS57" s="17">
        <v>0.20696106792617</v>
      </c>
      <c r="AT57" s="17"/>
      <c r="AU57" s="17">
        <v>0.2363508598512</v>
      </c>
      <c r="AV57" s="17">
        <v>0.18934251087148801</v>
      </c>
      <c r="AW57" s="17">
        <v>0.11861790648725</v>
      </c>
      <c r="AX57" s="17"/>
      <c r="AY57" s="17">
        <v>0.18071225100466001</v>
      </c>
      <c r="AZ57" s="17">
        <v>0.21362597710492001</v>
      </c>
      <c r="BA57" s="17">
        <v>0.176545925428432</v>
      </c>
      <c r="BB57" s="17">
        <v>0.16374274794705801</v>
      </c>
      <c r="BC57" s="17"/>
      <c r="BD57" s="17">
        <v>0.170219842815653</v>
      </c>
      <c r="BE57" s="17">
        <v>0.192531964056535</v>
      </c>
      <c r="BF57" s="17">
        <v>0.200472547288989</v>
      </c>
      <c r="BG57" s="17">
        <v>0.19327395125761199</v>
      </c>
      <c r="BH57" s="17"/>
      <c r="BI57" s="17">
        <v>0.17172272255969201</v>
      </c>
      <c r="BJ57" s="17">
        <v>0.21744655930895801</v>
      </c>
      <c r="BK57" s="17">
        <v>0.17891387930002101</v>
      </c>
      <c r="BL57" s="17">
        <v>0.205902267248603</v>
      </c>
      <c r="BM57" s="17"/>
      <c r="BN57" s="17">
        <v>0.242123571901703</v>
      </c>
      <c r="BO57" s="17">
        <v>0.19984024770566899</v>
      </c>
      <c r="BP57" s="17">
        <v>0.19113869671994199</v>
      </c>
      <c r="BQ57" s="17">
        <v>0.175884809799387</v>
      </c>
      <c r="BR57" s="17"/>
      <c r="BS57" s="17">
        <v>0.184698797574781</v>
      </c>
      <c r="BT57" s="17">
        <v>0.208671810787321</v>
      </c>
      <c r="BU57" s="17">
        <v>0.20002449397188701</v>
      </c>
      <c r="BV57" s="17">
        <v>0.119785185224543</v>
      </c>
      <c r="BW57" s="17"/>
      <c r="BX57" s="17">
        <v>0.21533564878495401</v>
      </c>
      <c r="BY57" s="17">
        <v>0.181365931231386</v>
      </c>
      <c r="BZ57" s="17">
        <v>0.19976187648472199</v>
      </c>
      <c r="CA57" s="17">
        <v>0.19294475549207099</v>
      </c>
    </row>
    <row r="58" spans="2:79" x14ac:dyDescent="0.3">
      <c r="B58" t="s">
        <v>109</v>
      </c>
      <c r="C58" s="17">
        <v>0.156990991315161</v>
      </c>
      <c r="D58" s="17">
        <v>0.15015934276864501</v>
      </c>
      <c r="E58" s="17">
        <v>0.164752721245677</v>
      </c>
      <c r="F58" s="17"/>
      <c r="G58" s="17">
        <v>0.147380099531772</v>
      </c>
      <c r="H58" s="17">
        <v>0.14781578656200201</v>
      </c>
      <c r="I58" s="17">
        <v>0.173301486546828</v>
      </c>
      <c r="J58" s="17"/>
      <c r="K58" s="17">
        <v>0.227390503154349</v>
      </c>
      <c r="L58" s="17">
        <v>0.133561363508685</v>
      </c>
      <c r="M58" s="17">
        <v>0.105536107546692</v>
      </c>
      <c r="N58" s="17">
        <v>0.13921481669355801</v>
      </c>
      <c r="O58" s="17"/>
      <c r="P58" s="17">
        <v>0.17256945139194099</v>
      </c>
      <c r="Q58" s="17">
        <v>0.177367634188001</v>
      </c>
      <c r="R58" s="17">
        <v>0.166790692968488</v>
      </c>
      <c r="S58" s="17">
        <v>0.12391391470688699</v>
      </c>
      <c r="T58" s="17">
        <v>0.14371921534519899</v>
      </c>
      <c r="U58" s="17"/>
      <c r="V58" s="17">
        <v>0.12823488222774801</v>
      </c>
      <c r="W58" s="17">
        <v>0.171570943850642</v>
      </c>
      <c r="X58" s="17">
        <v>0.165533425273652</v>
      </c>
      <c r="Y58" s="17"/>
      <c r="Z58" s="17">
        <v>0.1564287693178</v>
      </c>
      <c r="AA58" s="17">
        <v>0.156822284048525</v>
      </c>
      <c r="AB58" s="17"/>
      <c r="AC58" s="17">
        <v>0.15002755933658901</v>
      </c>
      <c r="AD58" s="17">
        <v>0.173892476688637</v>
      </c>
      <c r="AE58" s="17"/>
      <c r="AF58" s="17">
        <v>0.221006538211339</v>
      </c>
      <c r="AG58" s="17">
        <v>0.176387680335581</v>
      </c>
      <c r="AH58" s="17">
        <v>0.15231105841105599</v>
      </c>
      <c r="AI58" s="17"/>
      <c r="AJ58" s="17">
        <v>0.171928673750186</v>
      </c>
      <c r="AK58" s="17">
        <v>0.137511706314801</v>
      </c>
      <c r="AL58" s="17">
        <v>0.11431073191293201</v>
      </c>
      <c r="AM58" s="17">
        <v>0.16004391062751999</v>
      </c>
      <c r="AN58" s="17">
        <v>0.16251691822813299</v>
      </c>
      <c r="AO58" s="17">
        <v>0.16522210146764099</v>
      </c>
      <c r="AP58" s="17">
        <v>0.18279908573860501</v>
      </c>
      <c r="AQ58" s="17"/>
      <c r="AR58" s="17">
        <v>0.121839774235052</v>
      </c>
      <c r="AS58" s="17">
        <v>0.17796652486040901</v>
      </c>
      <c r="AT58" s="17"/>
      <c r="AU58" s="17">
        <v>0.126092307556781</v>
      </c>
      <c r="AV58" s="17">
        <v>0.15989284056172501</v>
      </c>
      <c r="AW58" s="17">
        <v>0.20798222044408901</v>
      </c>
      <c r="AX58" s="17"/>
      <c r="AY58" s="17">
        <v>0.14086094125239901</v>
      </c>
      <c r="AZ58" s="17">
        <v>0.14885262286457099</v>
      </c>
      <c r="BA58" s="17">
        <v>0.180208131032977</v>
      </c>
      <c r="BB58" s="17">
        <v>0.14091508247885301</v>
      </c>
      <c r="BC58" s="17"/>
      <c r="BD58" s="17">
        <v>0.106269452928672</v>
      </c>
      <c r="BE58" s="17">
        <v>0.160492575602462</v>
      </c>
      <c r="BF58" s="17">
        <v>0.18222072277573401</v>
      </c>
      <c r="BG58" s="17">
        <v>0.127125013237291</v>
      </c>
      <c r="BH58" s="17"/>
      <c r="BI58" s="17">
        <v>0.11554687297119</v>
      </c>
      <c r="BJ58" s="17">
        <v>0.159111694094593</v>
      </c>
      <c r="BK58" s="17">
        <v>0.180156750205062</v>
      </c>
      <c r="BL58" s="17">
        <v>9.5528109187282301E-2</v>
      </c>
      <c r="BM58" s="17"/>
      <c r="BN58" s="17">
        <v>0.106505214790766</v>
      </c>
      <c r="BO58" s="17">
        <v>0.159260544130674</v>
      </c>
      <c r="BP58" s="17">
        <v>0.15830296542731401</v>
      </c>
      <c r="BQ58" s="17">
        <v>0.16811141106229499</v>
      </c>
      <c r="BR58" s="17"/>
      <c r="BS58" s="17">
        <v>8.6160317138849099E-2</v>
      </c>
      <c r="BT58" s="17">
        <v>0.15024605517091399</v>
      </c>
      <c r="BU58" s="17">
        <v>0.187608455850171</v>
      </c>
      <c r="BV58" s="17">
        <v>0.220713328025855</v>
      </c>
      <c r="BW58" s="17"/>
      <c r="BX58" s="17">
        <v>0.12751578027252</v>
      </c>
      <c r="BY58" s="17">
        <v>0.15168024119184001</v>
      </c>
      <c r="BZ58" s="17">
        <v>0.16842121593283399</v>
      </c>
      <c r="CA58" s="17">
        <v>0.162410325009996</v>
      </c>
    </row>
    <row r="59" spans="2:79" x14ac:dyDescent="0.3">
      <c r="B59" t="s">
        <v>110</v>
      </c>
      <c r="C59" s="17">
        <v>0.152191748249067</v>
      </c>
      <c r="D59" s="17">
        <v>0.14299468071051999</v>
      </c>
      <c r="E59" s="17">
        <v>0.162285762116891</v>
      </c>
      <c r="F59" s="17"/>
      <c r="G59" s="17">
        <v>0.13706408270036499</v>
      </c>
      <c r="H59" s="17">
        <v>0.171403638636689</v>
      </c>
      <c r="I59" s="17">
        <v>0.141274847023866</v>
      </c>
      <c r="J59" s="17"/>
      <c r="K59" s="17">
        <v>0.16029282478552101</v>
      </c>
      <c r="L59" s="17">
        <v>0.15401648834437201</v>
      </c>
      <c r="M59" s="17">
        <v>0.132960951086253</v>
      </c>
      <c r="N59" s="17">
        <v>0.15779024140971201</v>
      </c>
      <c r="O59" s="17"/>
      <c r="P59" s="17">
        <v>0.221185144124046</v>
      </c>
      <c r="Q59" s="17">
        <v>0.131386850444972</v>
      </c>
      <c r="R59" s="17">
        <v>0.15784732288456799</v>
      </c>
      <c r="S59" s="17">
        <v>0.126340256576982</v>
      </c>
      <c r="T59" s="17">
        <v>0.161696692076401</v>
      </c>
      <c r="U59" s="17"/>
      <c r="V59" s="17">
        <v>0.13734732638515099</v>
      </c>
      <c r="W59" s="17">
        <v>0.15909277155370399</v>
      </c>
      <c r="X59" s="17">
        <v>0.15596084715483199</v>
      </c>
      <c r="Y59" s="17"/>
      <c r="Z59" s="17">
        <v>0.14896282785391801</v>
      </c>
      <c r="AA59" s="17">
        <v>0.16385742561102901</v>
      </c>
      <c r="AB59" s="17"/>
      <c r="AC59" s="17">
        <v>0.155937044928669</v>
      </c>
      <c r="AD59" s="17">
        <v>0.14310124844316299</v>
      </c>
      <c r="AE59" s="17"/>
      <c r="AF59" s="17">
        <v>0.20128281165085901</v>
      </c>
      <c r="AG59" s="17">
        <v>0.22196352583133</v>
      </c>
      <c r="AH59" s="17">
        <v>0.14396861065200101</v>
      </c>
      <c r="AI59" s="17"/>
      <c r="AJ59" s="17">
        <v>0.108034991440302</v>
      </c>
      <c r="AK59" s="17">
        <v>0.17035428058931101</v>
      </c>
      <c r="AL59" s="17">
        <v>0.20313465955999699</v>
      </c>
      <c r="AM59" s="17">
        <v>0.137296756314672</v>
      </c>
      <c r="AN59" s="17">
        <v>0.13634765150432801</v>
      </c>
      <c r="AO59" s="17">
        <v>0.12542719184440701</v>
      </c>
      <c r="AP59" s="17">
        <v>0.176358753735844</v>
      </c>
      <c r="AQ59" s="17"/>
      <c r="AR59" s="17">
        <v>0.195535001022074</v>
      </c>
      <c r="AS59" s="17">
        <v>0.13347322746144799</v>
      </c>
      <c r="AT59" s="17"/>
      <c r="AU59" s="17">
        <v>0.12571661948097901</v>
      </c>
      <c r="AV59" s="17">
        <v>0.15676173674553401</v>
      </c>
      <c r="AW59" s="17">
        <v>0.18684137791074401</v>
      </c>
      <c r="AX59" s="17"/>
      <c r="AY59" s="17">
        <v>0.152880372190107</v>
      </c>
      <c r="AZ59" s="17">
        <v>0.16366217907695499</v>
      </c>
      <c r="BA59" s="17">
        <v>0.152177980209454</v>
      </c>
      <c r="BB59" s="17">
        <v>0.10733285920162799</v>
      </c>
      <c r="BC59" s="17"/>
      <c r="BD59" s="17">
        <v>0.194633685675381</v>
      </c>
      <c r="BE59" s="17">
        <v>0.152437996135452</v>
      </c>
      <c r="BF59" s="17">
        <v>0.14937032729629399</v>
      </c>
      <c r="BG59" s="17">
        <v>0.12022218991502</v>
      </c>
      <c r="BH59" s="17"/>
      <c r="BI59" s="17">
        <v>0.162387277337459</v>
      </c>
      <c r="BJ59" s="17">
        <v>0.14974764501360299</v>
      </c>
      <c r="BK59" s="17">
        <v>0.156398702021395</v>
      </c>
      <c r="BL59" s="17">
        <v>0.129988171172888</v>
      </c>
      <c r="BM59" s="17"/>
      <c r="BN59" s="17">
        <v>0.12568092395675301</v>
      </c>
      <c r="BO59" s="17">
        <v>0.15861422994759999</v>
      </c>
      <c r="BP59" s="17">
        <v>0.17188882526326399</v>
      </c>
      <c r="BQ59" s="17">
        <v>0.13317177332042099</v>
      </c>
      <c r="BR59" s="17"/>
      <c r="BS59" s="17">
        <v>0.180979208661256</v>
      </c>
      <c r="BT59" s="17">
        <v>0.171231619388728</v>
      </c>
      <c r="BU59" s="17">
        <v>0.12614791521594801</v>
      </c>
      <c r="BV59" s="17">
        <v>0.134443467848329</v>
      </c>
      <c r="BW59" s="17"/>
      <c r="BX59" s="17">
        <v>0.131073309655</v>
      </c>
      <c r="BY59" s="17">
        <v>0.124035778009667</v>
      </c>
      <c r="BZ59" s="17">
        <v>0.18126714832438501</v>
      </c>
      <c r="CA59" s="17">
        <v>0.16847777983620199</v>
      </c>
    </row>
    <row r="60" spans="2:79" x14ac:dyDescent="0.3">
      <c r="B60" t="s">
        <v>111</v>
      </c>
      <c r="C60" s="17">
        <v>0.12580161352230701</v>
      </c>
      <c r="D60" s="17">
        <v>0.126726477306976</v>
      </c>
      <c r="E60" s="17">
        <v>0.125633741260195</v>
      </c>
      <c r="F60" s="17"/>
      <c r="G60" s="17">
        <v>6.3359037773631804E-2</v>
      </c>
      <c r="H60" s="17">
        <v>9.96570936588283E-2</v>
      </c>
      <c r="I60" s="17">
        <v>0.195384784201558</v>
      </c>
      <c r="J60" s="17"/>
      <c r="K60" s="17">
        <v>0.123303936082514</v>
      </c>
      <c r="L60" s="17">
        <v>0.12939430711128699</v>
      </c>
      <c r="M60" s="17">
        <v>0.14152715974333099</v>
      </c>
      <c r="N60" s="17">
        <v>0.11120337697614401</v>
      </c>
      <c r="O60" s="17"/>
      <c r="P60" s="17">
        <v>0.15361345478894001</v>
      </c>
      <c r="Q60" s="17">
        <v>0.12870306764551401</v>
      </c>
      <c r="R60" s="17">
        <v>0.12296707747817399</v>
      </c>
      <c r="S60" s="17">
        <v>0.12110470615402</v>
      </c>
      <c r="T60" s="17">
        <v>0.106779168044457</v>
      </c>
      <c r="U60" s="17"/>
      <c r="V60" s="17">
        <v>0.13951494840145301</v>
      </c>
      <c r="W60" s="17">
        <v>0.13243563711920001</v>
      </c>
      <c r="X60" s="17">
        <v>0.108535425271487</v>
      </c>
      <c r="Y60" s="17"/>
      <c r="Z60" s="17">
        <v>0.121001492563306</v>
      </c>
      <c r="AA60" s="17">
        <v>0.14866120467032101</v>
      </c>
      <c r="AB60" s="17"/>
      <c r="AC60" s="17">
        <v>9.2602030205970104E-2</v>
      </c>
      <c r="AD60" s="17">
        <v>0.20638289492970599</v>
      </c>
      <c r="AE60" s="17"/>
      <c r="AF60" s="17">
        <v>0.16197275788021001</v>
      </c>
      <c r="AG60" s="17">
        <v>0.15391899083542299</v>
      </c>
      <c r="AH60" s="17">
        <v>0.121925327255565</v>
      </c>
      <c r="AI60" s="17"/>
      <c r="AJ60" s="17">
        <v>9.3457072620165699E-2</v>
      </c>
      <c r="AK60" s="17">
        <v>6.4204780783181106E-2</v>
      </c>
      <c r="AL60" s="17">
        <v>8.5541891216426094E-2</v>
      </c>
      <c r="AM60" s="17">
        <v>0.105237213641624</v>
      </c>
      <c r="AN60" s="17">
        <v>0.105110098981622</v>
      </c>
      <c r="AO60" s="17">
        <v>0.20351581692352</v>
      </c>
      <c r="AP60" s="17">
        <v>0.19478075125285499</v>
      </c>
      <c r="AQ60" s="17"/>
      <c r="AR60" s="17">
        <v>0.15352080832592099</v>
      </c>
      <c r="AS60" s="17">
        <v>0.113562081705947</v>
      </c>
      <c r="AT60" s="17"/>
      <c r="AU60" s="17">
        <v>9.5692727051457205E-2</v>
      </c>
      <c r="AV60" s="17">
        <v>0.143815878125062</v>
      </c>
      <c r="AW60" s="17">
        <v>0.109588372292088</v>
      </c>
      <c r="AX60" s="17"/>
      <c r="AY60" s="17">
        <v>0.15073203629055701</v>
      </c>
      <c r="AZ60" s="17">
        <v>0.108762375578142</v>
      </c>
      <c r="BA60" s="17">
        <v>0.151606953283034</v>
      </c>
      <c r="BB60" s="17">
        <v>0.10635528185063001</v>
      </c>
      <c r="BC60" s="17"/>
      <c r="BD60" s="17">
        <v>5.0985431533635502E-2</v>
      </c>
      <c r="BE60" s="17">
        <v>0.116826057827203</v>
      </c>
      <c r="BF60" s="17">
        <v>0.14082307450635201</v>
      </c>
      <c r="BG60" s="17">
        <v>0.170416424328241</v>
      </c>
      <c r="BH60" s="17"/>
      <c r="BI60" s="17">
        <v>0.10917330235346399</v>
      </c>
      <c r="BJ60" s="17">
        <v>0.10713058842944299</v>
      </c>
      <c r="BK60" s="17">
        <v>0.13198213929913699</v>
      </c>
      <c r="BL60" s="17">
        <v>0.17014837150117901</v>
      </c>
      <c r="BM60" s="17"/>
      <c r="BN60" s="17">
        <v>0.111809303027955</v>
      </c>
      <c r="BO60" s="17">
        <v>0.110699045200941</v>
      </c>
      <c r="BP60" s="17">
        <v>0.114688037474503</v>
      </c>
      <c r="BQ60" s="17">
        <v>0.15293172446306499</v>
      </c>
      <c r="BR60" s="17"/>
      <c r="BS60" s="17">
        <v>6.0162475955872902E-2</v>
      </c>
      <c r="BT60" s="17">
        <v>0.112543637674765</v>
      </c>
      <c r="BU60" s="17">
        <v>0.14501845545988301</v>
      </c>
      <c r="BV60" s="17">
        <v>0.25748360029207201</v>
      </c>
      <c r="BW60" s="17"/>
      <c r="BX60" s="17">
        <v>0.12715948404522301</v>
      </c>
      <c r="BY60" s="17">
        <v>0.104344402068762</v>
      </c>
      <c r="BZ60" s="17">
        <v>0.139646901909388</v>
      </c>
      <c r="CA60" s="17">
        <v>0.14345936763803799</v>
      </c>
    </row>
    <row r="61" spans="2:79" x14ac:dyDescent="0.3">
      <c r="B61" t="s">
        <v>112</v>
      </c>
      <c r="C61" s="17">
        <v>0.11286791892671701</v>
      </c>
      <c r="D61" s="17">
        <v>0.102308545892483</v>
      </c>
      <c r="E61" s="17">
        <v>0.124085652921333</v>
      </c>
      <c r="F61" s="17"/>
      <c r="G61" s="17">
        <v>6.8335708460030203E-2</v>
      </c>
      <c r="H61" s="17">
        <v>8.4618910855705401E-2</v>
      </c>
      <c r="I61" s="17">
        <v>0.17293393277706801</v>
      </c>
      <c r="J61" s="17"/>
      <c r="K61" s="17">
        <v>0.119906355263644</v>
      </c>
      <c r="L61" s="17">
        <v>0.113152231673347</v>
      </c>
      <c r="M61" s="17">
        <v>8.9268315944726603E-2</v>
      </c>
      <c r="N61" s="17">
        <v>0.125404746873367</v>
      </c>
      <c r="O61" s="17"/>
      <c r="P61" s="17">
        <v>7.2186302778930997E-2</v>
      </c>
      <c r="Q61" s="17">
        <v>0.1038329817804</v>
      </c>
      <c r="R61" s="17">
        <v>0.106268447993629</v>
      </c>
      <c r="S61" s="17">
        <v>0.121894519743518</v>
      </c>
      <c r="T61" s="17">
        <v>0.156344588361295</v>
      </c>
      <c r="U61" s="17"/>
      <c r="V61" s="17">
        <v>0.106977097288178</v>
      </c>
      <c r="W61" s="17">
        <v>0.113017698255025</v>
      </c>
      <c r="X61" s="17">
        <v>0.120164471304742</v>
      </c>
      <c r="Y61" s="17"/>
      <c r="Z61" s="17">
        <v>0.119350304200149</v>
      </c>
      <c r="AA61" s="17">
        <v>8.1489922168317699E-2</v>
      </c>
      <c r="AB61" s="17"/>
      <c r="AC61" s="17">
        <v>8.6861415162043099E-2</v>
      </c>
      <c r="AD61" s="17">
        <v>0.17599031953987701</v>
      </c>
      <c r="AE61" s="17"/>
      <c r="AF61" s="17">
        <v>0.138486886043935</v>
      </c>
      <c r="AG61" s="17">
        <v>0.108829590195008</v>
      </c>
      <c r="AH61" s="17">
        <v>0.111738488743169</v>
      </c>
      <c r="AI61" s="17"/>
      <c r="AJ61" s="17">
        <v>5.9244840157958799E-2</v>
      </c>
      <c r="AK61" s="17">
        <v>6.15797268919272E-2</v>
      </c>
      <c r="AL61" s="17">
        <v>6.6211075062092603E-2</v>
      </c>
      <c r="AM61" s="17">
        <v>0.11060077732523101</v>
      </c>
      <c r="AN61" s="17">
        <v>0.115220545951989</v>
      </c>
      <c r="AO61" s="17">
        <v>0.17178718974526999</v>
      </c>
      <c r="AP61" s="17">
        <v>0.17998339389613299</v>
      </c>
      <c r="AQ61" s="17"/>
      <c r="AR61" s="17">
        <v>0.110706003235547</v>
      </c>
      <c r="AS61" s="17">
        <v>0.111986327940822</v>
      </c>
      <c r="AT61" s="17"/>
      <c r="AU61" s="17">
        <v>0.10710112890217</v>
      </c>
      <c r="AV61" s="17">
        <v>0.121736695224025</v>
      </c>
      <c r="AW61" s="17">
        <v>8.6249467188608195E-2</v>
      </c>
      <c r="AX61" s="17"/>
      <c r="AY61" s="17">
        <v>0.12988998125182699</v>
      </c>
      <c r="AZ61" s="17">
        <v>0.105184740288069</v>
      </c>
      <c r="BA61" s="17">
        <v>0.110439002403987</v>
      </c>
      <c r="BB61" s="17">
        <v>0.135936304774817</v>
      </c>
      <c r="BC61" s="17"/>
      <c r="BD61" s="17">
        <v>0.117781566820905</v>
      </c>
      <c r="BE61" s="17">
        <v>0.12997716535881801</v>
      </c>
      <c r="BF61" s="17">
        <v>0.106538508951994</v>
      </c>
      <c r="BG61" s="17">
        <v>9.3414297738830407E-2</v>
      </c>
      <c r="BH61" s="17"/>
      <c r="BI61" s="17">
        <v>6.7011922925719503E-2</v>
      </c>
      <c r="BJ61" s="17">
        <v>0.115953397462653</v>
      </c>
      <c r="BK61" s="17">
        <v>0.117631270454697</v>
      </c>
      <c r="BL61" s="17">
        <v>0.13291308468636001</v>
      </c>
      <c r="BM61" s="17"/>
      <c r="BN61" s="17">
        <v>0.14887070738191299</v>
      </c>
      <c r="BO61" s="17">
        <v>0.11048731764387799</v>
      </c>
      <c r="BP61" s="17">
        <v>0.108116904968312</v>
      </c>
      <c r="BQ61" s="17">
        <v>0.109720678475938</v>
      </c>
      <c r="BR61" s="17"/>
      <c r="BS61" s="17">
        <v>8.3485746783615394E-2</v>
      </c>
      <c r="BT61" s="17">
        <v>0.10299206172304901</v>
      </c>
      <c r="BU61" s="17">
        <v>0.13112903706218401</v>
      </c>
      <c r="BV61" s="17">
        <v>0.137516533003225</v>
      </c>
      <c r="BW61" s="17"/>
      <c r="BX61" s="17">
        <v>7.63273460202578E-2</v>
      </c>
      <c r="BY61" s="17">
        <v>0.106292485572913</v>
      </c>
      <c r="BZ61" s="17">
        <v>0.12717808296660499</v>
      </c>
      <c r="CA61" s="17">
        <v>0.11934422325978999</v>
      </c>
    </row>
    <row r="62" spans="2:79" x14ac:dyDescent="0.3">
      <c r="B62" t="s">
        <v>113</v>
      </c>
      <c r="C62" s="17">
        <v>0.105698194780211</v>
      </c>
      <c r="D62" s="17">
        <v>0.114937256979634</v>
      </c>
      <c r="E62" s="17">
        <v>9.5055898587498203E-2</v>
      </c>
      <c r="F62" s="17"/>
      <c r="G62" s="17">
        <v>9.6659081657283194E-2</v>
      </c>
      <c r="H62" s="17">
        <v>0.138216009315658</v>
      </c>
      <c r="I62" s="17">
        <v>7.6301380619679601E-2</v>
      </c>
      <c r="J62" s="17"/>
      <c r="K62" s="17">
        <v>0.13340481963529999</v>
      </c>
      <c r="L62" s="17">
        <v>5.8485302281314898E-2</v>
      </c>
      <c r="M62" s="17">
        <v>0.119920193982458</v>
      </c>
      <c r="N62" s="17">
        <v>0.105853587186135</v>
      </c>
      <c r="O62" s="17"/>
      <c r="P62" s="17">
        <v>0.155084110688746</v>
      </c>
      <c r="Q62" s="17">
        <v>0.100366653605734</v>
      </c>
      <c r="R62" s="17">
        <v>0.134285359186645</v>
      </c>
      <c r="S62" s="17">
        <v>7.2680524649327102E-2</v>
      </c>
      <c r="T62" s="17">
        <v>9.2169288357275697E-2</v>
      </c>
      <c r="U62" s="17"/>
      <c r="V62" s="17">
        <v>0.105001423977261</v>
      </c>
      <c r="W62" s="17">
        <v>9.1297735345911804E-2</v>
      </c>
      <c r="X62" s="17">
        <v>0.119764546860268</v>
      </c>
      <c r="Y62" s="17"/>
      <c r="Z62" s="17">
        <v>0.102128909467332</v>
      </c>
      <c r="AA62" s="17">
        <v>0.125896227914993</v>
      </c>
      <c r="AB62" s="17"/>
      <c r="AC62" s="17">
        <v>0.117491235100605</v>
      </c>
      <c r="AD62" s="17">
        <v>7.7074392738729694E-2</v>
      </c>
      <c r="AE62" s="17"/>
      <c r="AF62" s="17">
        <v>9.6698043303936901E-2</v>
      </c>
      <c r="AG62" s="17">
        <v>0.14887408548365</v>
      </c>
      <c r="AH62" s="17">
        <v>0.100517370089415</v>
      </c>
      <c r="AI62" s="17"/>
      <c r="AJ62" s="17">
        <v>0.104553844088702</v>
      </c>
      <c r="AK62" s="17">
        <v>0.10996365043940599</v>
      </c>
      <c r="AL62" s="17">
        <v>0.13297523656388299</v>
      </c>
      <c r="AM62" s="17">
        <v>0.15198817510242499</v>
      </c>
      <c r="AN62" s="17">
        <v>0.106864313346127</v>
      </c>
      <c r="AO62" s="17">
        <v>9.0538229260331199E-2</v>
      </c>
      <c r="AP62" s="17">
        <v>5.7187393691279301E-2</v>
      </c>
      <c r="AQ62" s="17"/>
      <c r="AR62" s="17">
        <v>0.118571695349845</v>
      </c>
      <c r="AS62" s="17">
        <v>0.10092937447420899</v>
      </c>
      <c r="AT62" s="17"/>
      <c r="AU62" s="17">
        <v>9.5572171353984298E-2</v>
      </c>
      <c r="AV62" s="17">
        <v>0.108883774674917</v>
      </c>
      <c r="AW62" s="17">
        <v>0.112712027080193</v>
      </c>
      <c r="AX62" s="17"/>
      <c r="AY62" s="17">
        <v>2.7662670667714599E-2</v>
      </c>
      <c r="AZ62" s="17">
        <v>0.10586496982949101</v>
      </c>
      <c r="BA62" s="17">
        <v>0.12530840524301701</v>
      </c>
      <c r="BB62" s="17">
        <v>0.113728000407361</v>
      </c>
      <c r="BC62" s="17"/>
      <c r="BD62" s="17">
        <v>6.9549940532924903E-2</v>
      </c>
      <c r="BE62" s="17">
        <v>8.3705183723718796E-2</v>
      </c>
      <c r="BF62" s="17">
        <v>9.5661312461339201E-2</v>
      </c>
      <c r="BG62" s="17">
        <v>0.20896614453537199</v>
      </c>
      <c r="BH62" s="17"/>
      <c r="BI62" s="17">
        <v>7.5476915406628597E-2</v>
      </c>
      <c r="BJ62" s="17">
        <v>8.7258253401477096E-2</v>
      </c>
      <c r="BK62" s="17">
        <v>0.113678496084766</v>
      </c>
      <c r="BL62" s="17">
        <v>0.156256753117854</v>
      </c>
      <c r="BM62" s="17"/>
      <c r="BN62" s="17">
        <v>6.0332904219250298E-2</v>
      </c>
      <c r="BO62" s="17">
        <v>0.10377841664245201</v>
      </c>
      <c r="BP62" s="17">
        <v>9.7841634474767097E-2</v>
      </c>
      <c r="BQ62" s="17">
        <v>0.12856623825995001</v>
      </c>
      <c r="BR62" s="17"/>
      <c r="BS62" s="17">
        <v>5.4723902948218398E-2</v>
      </c>
      <c r="BT62" s="17">
        <v>8.2883647168640801E-2</v>
      </c>
      <c r="BU62" s="17">
        <v>0.121561792908589</v>
      </c>
      <c r="BV62" s="17">
        <v>0.24993640796831099</v>
      </c>
      <c r="BW62" s="17"/>
      <c r="BX62" s="17">
        <v>4.3971633384770802E-2</v>
      </c>
      <c r="BY62" s="17">
        <v>9.3604406053091796E-2</v>
      </c>
      <c r="BZ62" s="17">
        <v>0.124656782068055</v>
      </c>
      <c r="CA62" s="17">
        <v>0.12693302787479099</v>
      </c>
    </row>
    <row r="63" spans="2:79" x14ac:dyDescent="0.3">
      <c r="B63" t="s">
        <v>114</v>
      </c>
      <c r="C63" s="17">
        <v>7.4574601574247001E-2</v>
      </c>
      <c r="D63" s="17">
        <v>6.0360587833592903E-2</v>
      </c>
      <c r="E63" s="17">
        <v>8.5219932701918993E-2</v>
      </c>
      <c r="F63" s="17"/>
      <c r="G63" s="17">
        <v>5.40148663838457E-2</v>
      </c>
      <c r="H63" s="17">
        <v>5.2205791095199197E-2</v>
      </c>
      <c r="I63" s="17">
        <v>0.11244645250540899</v>
      </c>
      <c r="J63" s="17"/>
      <c r="K63" s="17">
        <v>5.7035154355024202E-2</v>
      </c>
      <c r="L63" s="17">
        <v>0.103709435707698</v>
      </c>
      <c r="M63" s="17">
        <v>8.16864803951413E-2</v>
      </c>
      <c r="N63" s="17">
        <v>5.8473320453255498E-2</v>
      </c>
      <c r="O63" s="17"/>
      <c r="P63" s="17">
        <v>4.10210977588642E-2</v>
      </c>
      <c r="Q63" s="17">
        <v>7.60349404196001E-2</v>
      </c>
      <c r="R63" s="17">
        <v>7.8240168089727294E-2</v>
      </c>
      <c r="S63" s="17">
        <v>5.98914879781988E-2</v>
      </c>
      <c r="T63" s="17">
        <v>0.116072013681447</v>
      </c>
      <c r="U63" s="17"/>
      <c r="V63" s="17">
        <v>6.9127100460533705E-2</v>
      </c>
      <c r="W63" s="17">
        <v>7.6765369925301905E-2</v>
      </c>
      <c r="X63" s="17">
        <v>7.4537203152405904E-2</v>
      </c>
      <c r="Y63" s="17"/>
      <c r="Z63" s="17">
        <v>8.1487235648614098E-2</v>
      </c>
      <c r="AA63" s="17">
        <v>4.0317222987917102E-2</v>
      </c>
      <c r="AB63" s="17"/>
      <c r="AC63" s="17">
        <v>6.1081139173641198E-2</v>
      </c>
      <c r="AD63" s="17">
        <v>0.107325629817675</v>
      </c>
      <c r="AE63" s="17"/>
      <c r="AF63" s="17">
        <v>4.2392990888346999E-2</v>
      </c>
      <c r="AG63" s="17">
        <v>0.10015573975263301</v>
      </c>
      <c r="AH63" s="17">
        <v>7.35409453886504E-2</v>
      </c>
      <c r="AI63" s="17"/>
      <c r="AJ63" s="17">
        <v>2.3412131701726398E-2</v>
      </c>
      <c r="AK63" s="17">
        <v>7.1857985744310404E-2</v>
      </c>
      <c r="AL63" s="17">
        <v>5.1897117757469899E-2</v>
      </c>
      <c r="AM63" s="17">
        <v>5.55136455966301E-2</v>
      </c>
      <c r="AN63" s="17">
        <v>6.5022833416385803E-2</v>
      </c>
      <c r="AO63" s="17">
        <v>9.7400238365545594E-2</v>
      </c>
      <c r="AP63" s="17">
        <v>0.132353773963127</v>
      </c>
      <c r="AQ63" s="17"/>
      <c r="AR63" s="17">
        <v>8.2362271027053194E-2</v>
      </c>
      <c r="AS63" s="17">
        <v>6.9324338995852094E-2</v>
      </c>
      <c r="AT63" s="17"/>
      <c r="AU63" s="17">
        <v>6.2538966948664301E-2</v>
      </c>
      <c r="AV63" s="17">
        <v>8.1306637663446493E-2</v>
      </c>
      <c r="AW63" s="17">
        <v>7.01284624686037E-2</v>
      </c>
      <c r="AX63" s="17"/>
      <c r="AY63" s="17">
        <v>0.11808602167705801</v>
      </c>
      <c r="AZ63" s="17">
        <v>8.0193502470885095E-2</v>
      </c>
      <c r="BA63" s="17">
        <v>3.56754948418814E-2</v>
      </c>
      <c r="BB63" s="17">
        <v>0.120017940378331</v>
      </c>
      <c r="BC63" s="17"/>
      <c r="BD63" s="17">
        <v>0.114055630337937</v>
      </c>
      <c r="BE63" s="17">
        <v>8.8534046038018996E-2</v>
      </c>
      <c r="BF63" s="17">
        <v>5.5383910590270001E-2</v>
      </c>
      <c r="BG63" s="17">
        <v>6.4861734173401603E-2</v>
      </c>
      <c r="BH63" s="17"/>
      <c r="BI63" s="17">
        <v>7.9795260049928193E-2</v>
      </c>
      <c r="BJ63" s="17">
        <v>8.96108662789733E-2</v>
      </c>
      <c r="BK63" s="17">
        <v>6.6980103044480599E-2</v>
      </c>
      <c r="BL63" s="17">
        <v>5.8970087171252697E-2</v>
      </c>
      <c r="BM63" s="17"/>
      <c r="BN63" s="17">
        <v>5.1722950635910397E-2</v>
      </c>
      <c r="BO63" s="17">
        <v>8.9890786699359196E-2</v>
      </c>
      <c r="BP63" s="17">
        <v>8.4270693694351501E-2</v>
      </c>
      <c r="BQ63" s="17">
        <v>5.92333231361531E-2</v>
      </c>
      <c r="BR63" s="17"/>
      <c r="BS63" s="17">
        <v>9.7620920311231499E-2</v>
      </c>
      <c r="BT63" s="17">
        <v>8.6038615665095505E-2</v>
      </c>
      <c r="BU63" s="17">
        <v>6.1818665747904303E-2</v>
      </c>
      <c r="BV63" s="17">
        <v>3.3404760940504298E-2</v>
      </c>
      <c r="BW63" s="17"/>
      <c r="BX63" s="17">
        <v>5.7472868989782801E-2</v>
      </c>
      <c r="BY63" s="17">
        <v>6.1645358220981501E-2</v>
      </c>
      <c r="BZ63" s="17">
        <v>9.1959002713200899E-2</v>
      </c>
      <c r="CA63" s="17">
        <v>7.9009370755535893E-2</v>
      </c>
    </row>
    <row r="64" spans="2:79" x14ac:dyDescent="0.3">
      <c r="B64" t="s">
        <v>115</v>
      </c>
      <c r="C64" s="17">
        <v>4.20737968612616E-2</v>
      </c>
      <c r="D64" s="17">
        <v>5.9323623231031901E-2</v>
      </c>
      <c r="E64" s="17">
        <v>2.5108087489444E-2</v>
      </c>
      <c r="F64" s="17"/>
      <c r="G64" s="17">
        <v>5.4461245227850702E-2</v>
      </c>
      <c r="H64" s="17">
        <v>4.5264418328239103E-2</v>
      </c>
      <c r="I64" s="17">
        <v>3.0439886698097E-2</v>
      </c>
      <c r="J64" s="17"/>
      <c r="K64" s="17">
        <v>4.3335234465720601E-2</v>
      </c>
      <c r="L64" s="17">
        <v>3.9647961697283303E-2</v>
      </c>
      <c r="M64" s="17">
        <v>4.1191123106261003E-2</v>
      </c>
      <c r="N64" s="17">
        <v>4.4149138337746099E-2</v>
      </c>
      <c r="O64" s="17"/>
      <c r="P64" s="17">
        <v>5.4032238341269398E-2</v>
      </c>
      <c r="Q64" s="17">
        <v>3.0549610318864599E-2</v>
      </c>
      <c r="R64" s="17">
        <v>3.6907689446350499E-2</v>
      </c>
      <c r="S64" s="17">
        <v>5.3851958430018797E-2</v>
      </c>
      <c r="T64" s="17">
        <v>4.1481501189480602E-2</v>
      </c>
      <c r="U64" s="17"/>
      <c r="V64" s="17">
        <v>3.2678206524092097E-2</v>
      </c>
      <c r="W64" s="17">
        <v>5.4444971682161898E-2</v>
      </c>
      <c r="X64" s="17">
        <v>4.0025676580555003E-2</v>
      </c>
      <c r="Y64" s="17"/>
      <c r="Z64" s="17">
        <v>3.8341140034880601E-2</v>
      </c>
      <c r="AA64" s="17">
        <v>6.20049145237907E-2</v>
      </c>
      <c r="AB64" s="17"/>
      <c r="AC64" s="17">
        <v>4.3758093143960002E-2</v>
      </c>
      <c r="AD64" s="17">
        <v>3.7985710832098299E-2</v>
      </c>
      <c r="AE64" s="17"/>
      <c r="AF64" s="17">
        <v>4.3048844242427997E-2</v>
      </c>
      <c r="AG64" s="17">
        <v>5.5237351416781398E-2</v>
      </c>
      <c r="AH64" s="17">
        <v>4.1173084933765702E-2</v>
      </c>
      <c r="AI64" s="17"/>
      <c r="AJ64" s="17">
        <v>5.2733996501755601E-2</v>
      </c>
      <c r="AK64" s="17">
        <v>4.6673835395474997E-2</v>
      </c>
      <c r="AL64" s="17">
        <v>2.1137115918124099E-2</v>
      </c>
      <c r="AM64" s="17">
        <v>6.9481345808882003E-2</v>
      </c>
      <c r="AN64" s="17">
        <v>3.9570047449469702E-2</v>
      </c>
      <c r="AO64" s="17">
        <v>3.2118919519912401E-2</v>
      </c>
      <c r="AP64" s="17">
        <v>3.4639477965251297E-2</v>
      </c>
      <c r="AQ64" s="17"/>
      <c r="AR64" s="17">
        <v>4.92548257043035E-2</v>
      </c>
      <c r="AS64" s="17">
        <v>3.80800537455677E-2</v>
      </c>
      <c r="AT64" s="17"/>
      <c r="AU64" s="17">
        <v>2.51932718508871E-2</v>
      </c>
      <c r="AV64" s="17">
        <v>4.6692940883681401E-2</v>
      </c>
      <c r="AW64" s="17">
        <v>5.6766257250230497E-2</v>
      </c>
      <c r="AX64" s="17"/>
      <c r="AY64" s="17">
        <v>9.0695689115618105E-3</v>
      </c>
      <c r="AZ64" s="17">
        <v>4.5254501627896099E-2</v>
      </c>
      <c r="BA64" s="17">
        <v>4.0247806961194198E-2</v>
      </c>
      <c r="BB64" s="17">
        <v>5.9499924769850103E-2</v>
      </c>
      <c r="BC64" s="17"/>
      <c r="BD64" s="17">
        <v>1.39372577475728E-2</v>
      </c>
      <c r="BE64" s="17">
        <v>2.7099741814289199E-2</v>
      </c>
      <c r="BF64" s="17">
        <v>4.4150390948130801E-2</v>
      </c>
      <c r="BG64" s="17">
        <v>9.0844752104029397E-2</v>
      </c>
      <c r="BH64" s="17"/>
      <c r="BI64" s="17">
        <v>4.7559001552882098E-2</v>
      </c>
      <c r="BJ64" s="17">
        <v>2.0927464058676098E-2</v>
      </c>
      <c r="BK64" s="17">
        <v>3.1214240729047101E-2</v>
      </c>
      <c r="BL64" s="17">
        <v>0.14325513608746199</v>
      </c>
      <c r="BM64" s="17"/>
      <c r="BN64" s="17">
        <v>6.9296758709852897E-3</v>
      </c>
      <c r="BO64" s="17">
        <v>4.3596237659033199E-2</v>
      </c>
      <c r="BP64" s="17">
        <v>5.1113251992804497E-2</v>
      </c>
      <c r="BQ64" s="17">
        <v>4.0835945711990597E-2</v>
      </c>
      <c r="BR64" s="17"/>
      <c r="BS64" s="17">
        <v>2.08705024860967E-2</v>
      </c>
      <c r="BT64" s="17">
        <v>3.3051234492942998E-2</v>
      </c>
      <c r="BU64" s="17">
        <v>4.3811669162482102E-2</v>
      </c>
      <c r="BV64" s="17">
        <v>0.12499109130036801</v>
      </c>
      <c r="BW64" s="17"/>
      <c r="BX64" s="17">
        <v>3.89140311151688E-2</v>
      </c>
      <c r="BY64" s="17">
        <v>2.64419498298301E-2</v>
      </c>
      <c r="BZ64" s="17">
        <v>3.5176954157423501E-2</v>
      </c>
      <c r="CA64" s="17">
        <v>8.4322843234808598E-2</v>
      </c>
    </row>
    <row r="65" spans="2:79" x14ac:dyDescent="0.3">
      <c r="B65" t="s">
        <v>116</v>
      </c>
      <c r="C65" s="17">
        <v>2.5557165457086601E-2</v>
      </c>
      <c r="D65" s="17">
        <v>2.70519091475988E-2</v>
      </c>
      <c r="E65" s="17">
        <v>2.4218595183909699E-2</v>
      </c>
      <c r="F65" s="17"/>
      <c r="G65" s="17">
        <v>3.16856201928249E-2</v>
      </c>
      <c r="H65" s="17">
        <v>2.9464036463124201E-2</v>
      </c>
      <c r="I65" s="17">
        <v>1.7270004211633699E-2</v>
      </c>
      <c r="J65" s="17"/>
      <c r="K65" s="17">
        <v>2.3785523142529599E-2</v>
      </c>
      <c r="L65" s="17">
        <v>3.06492461999259E-2</v>
      </c>
      <c r="M65" s="17">
        <v>4.0721775573672502E-3</v>
      </c>
      <c r="N65" s="17">
        <v>4.1860433172604197E-2</v>
      </c>
      <c r="O65" s="17"/>
      <c r="P65" s="17">
        <v>9.8835729970619107E-3</v>
      </c>
      <c r="Q65" s="17">
        <v>2.4232154711325199E-2</v>
      </c>
      <c r="R65" s="17">
        <v>1.46025504405839E-2</v>
      </c>
      <c r="S65" s="17">
        <v>3.34694283638554E-2</v>
      </c>
      <c r="T65" s="17">
        <v>4.0419691171371598E-2</v>
      </c>
      <c r="U65" s="17"/>
      <c r="V65" s="17">
        <v>2.7789273007756798E-2</v>
      </c>
      <c r="W65" s="17">
        <v>2.76515341080012E-2</v>
      </c>
      <c r="X65" s="17">
        <v>2.1372310524982799E-2</v>
      </c>
      <c r="Y65" s="17"/>
      <c r="Z65" s="17">
        <v>2.7389254314162201E-2</v>
      </c>
      <c r="AA65" s="17">
        <v>1.6578566548811902E-2</v>
      </c>
      <c r="AB65" s="17"/>
      <c r="AC65" s="17">
        <v>2.82284830899153E-2</v>
      </c>
      <c r="AD65" s="17">
        <v>1.9073403421627701E-2</v>
      </c>
      <c r="AE65" s="17"/>
      <c r="AF65" s="17">
        <v>4.26861163258812E-2</v>
      </c>
      <c r="AG65" s="17">
        <v>8.0286006034673407E-3</v>
      </c>
      <c r="AH65" s="17">
        <v>2.6196566217180899E-2</v>
      </c>
      <c r="AI65" s="17"/>
      <c r="AJ65" s="17">
        <v>4.84396003202111E-2</v>
      </c>
      <c r="AK65" s="17">
        <v>1.53200748181833E-2</v>
      </c>
      <c r="AL65" s="17">
        <v>2.3605749555620101E-2</v>
      </c>
      <c r="AM65" s="17">
        <v>2.89005923480289E-2</v>
      </c>
      <c r="AN65" s="17">
        <v>4.5222629400726598E-2</v>
      </c>
      <c r="AO65" s="17">
        <v>1.47842768644242E-2</v>
      </c>
      <c r="AP65" s="17">
        <v>1.39883997780904E-2</v>
      </c>
      <c r="AQ65" s="17"/>
      <c r="AR65" s="17">
        <v>3.6497752407936901E-2</v>
      </c>
      <c r="AS65" s="17">
        <v>2.1339338598431901E-2</v>
      </c>
      <c r="AT65" s="17"/>
      <c r="AU65" s="17">
        <v>8.9634073829756595E-3</v>
      </c>
      <c r="AV65" s="17">
        <v>3.4258266570607002E-2</v>
      </c>
      <c r="AW65" s="17">
        <v>2.19461607529511E-2</v>
      </c>
      <c r="AX65" s="17"/>
      <c r="AY65" s="17">
        <v>2.83636801649025E-2</v>
      </c>
      <c r="AZ65" s="17">
        <v>1.9329390696852002E-2</v>
      </c>
      <c r="BA65" s="17">
        <v>2.1524068652664801E-2</v>
      </c>
      <c r="BB65" s="17">
        <v>5.7906668909306097E-2</v>
      </c>
      <c r="BC65" s="17"/>
      <c r="BD65" s="17">
        <v>1.28684494884184E-2</v>
      </c>
      <c r="BE65" s="17">
        <v>2.4758801852233E-2</v>
      </c>
      <c r="BF65" s="17">
        <v>3.0069057051469499E-2</v>
      </c>
      <c r="BG65" s="17">
        <v>2.6278913182738301E-2</v>
      </c>
      <c r="BH65" s="17"/>
      <c r="BI65" s="17">
        <v>4.2040289252562299E-2</v>
      </c>
      <c r="BJ65" s="17">
        <v>1.6455184490613301E-2</v>
      </c>
      <c r="BK65" s="17">
        <v>2.8704035770281199E-2</v>
      </c>
      <c r="BL65" s="17">
        <v>2.0105655617106401E-2</v>
      </c>
      <c r="BM65" s="17"/>
      <c r="BN65" s="17">
        <v>0</v>
      </c>
      <c r="BO65" s="17">
        <v>2.9420679346394699E-2</v>
      </c>
      <c r="BP65" s="17">
        <v>2.9341424752074501E-2</v>
      </c>
      <c r="BQ65" s="17">
        <v>2.5771903638011101E-2</v>
      </c>
      <c r="BR65" s="17"/>
      <c r="BS65" s="17">
        <v>2.1924259318840102E-2</v>
      </c>
      <c r="BT65" s="17">
        <v>1.77119161182058E-2</v>
      </c>
      <c r="BU65" s="17">
        <v>3.2251557795997497E-2</v>
      </c>
      <c r="BV65" s="17">
        <v>3.08280109024839E-2</v>
      </c>
      <c r="BW65" s="17"/>
      <c r="BX65" s="17">
        <v>1.9523386905376399E-2</v>
      </c>
      <c r="BY65" s="17">
        <v>2.74271530621981E-2</v>
      </c>
      <c r="BZ65" s="17">
        <v>2.4041161965606701E-2</v>
      </c>
      <c r="CA65" s="17">
        <v>2.72922095710318E-2</v>
      </c>
    </row>
    <row r="66" spans="2:79" x14ac:dyDescent="0.3">
      <c r="B66" t="s">
        <v>73</v>
      </c>
      <c r="C66" s="17">
        <v>1.6883290157272701E-3</v>
      </c>
      <c r="D66" s="17">
        <v>3.3899028068272601E-3</v>
      </c>
      <c r="E66" s="17">
        <v>0</v>
      </c>
      <c r="F66" s="17"/>
      <c r="G66" s="17">
        <v>7.0347042321969701E-3</v>
      </c>
      <c r="H66" s="17">
        <v>0</v>
      </c>
      <c r="I66" s="17">
        <v>0</v>
      </c>
      <c r="J66" s="17"/>
      <c r="K66" s="17">
        <v>0</v>
      </c>
      <c r="L66" s="17">
        <v>0</v>
      </c>
      <c r="M66" s="17">
        <v>8.0399519378451592E-3</v>
      </c>
      <c r="N66" s="17">
        <v>0</v>
      </c>
      <c r="O66" s="17"/>
      <c r="P66" s="17">
        <v>1.2050787198877E-2</v>
      </c>
      <c r="Q66" s="17">
        <v>0</v>
      </c>
      <c r="R66" s="17">
        <v>0</v>
      </c>
      <c r="S66" s="17">
        <v>0</v>
      </c>
      <c r="T66" s="17">
        <v>0</v>
      </c>
      <c r="U66" s="17"/>
      <c r="V66" s="17">
        <v>0</v>
      </c>
      <c r="W66" s="17">
        <v>0</v>
      </c>
      <c r="X66" s="17">
        <v>6.0082039910050698E-3</v>
      </c>
      <c r="Y66" s="17"/>
      <c r="Z66" s="17">
        <v>2.0222862261509498E-3</v>
      </c>
      <c r="AA66" s="17">
        <v>0</v>
      </c>
      <c r="AB66" s="17"/>
      <c r="AC66" s="17">
        <v>2.3839225685232598E-3</v>
      </c>
      <c r="AD66" s="17">
        <v>0</v>
      </c>
      <c r="AE66" s="17"/>
      <c r="AF66" s="17">
        <v>0</v>
      </c>
      <c r="AG66" s="17">
        <v>0</v>
      </c>
      <c r="AH66" s="17">
        <v>1.96298481246889E-3</v>
      </c>
      <c r="AI66" s="17"/>
      <c r="AJ66" s="17">
        <v>0</v>
      </c>
      <c r="AK66" s="17">
        <v>1.07380369224357E-2</v>
      </c>
      <c r="AL66" s="17">
        <v>0</v>
      </c>
      <c r="AM66" s="17">
        <v>0</v>
      </c>
      <c r="AN66" s="17">
        <v>0</v>
      </c>
      <c r="AO66" s="17">
        <v>0</v>
      </c>
      <c r="AP66" s="17">
        <v>0</v>
      </c>
      <c r="AQ66" s="17"/>
      <c r="AR66" s="17">
        <v>0</v>
      </c>
      <c r="AS66" s="17">
        <v>2.59803126753345E-3</v>
      </c>
      <c r="AT66" s="17"/>
      <c r="AU66" s="17">
        <v>0</v>
      </c>
      <c r="AV66" s="17">
        <v>2.87802252431528E-3</v>
      </c>
      <c r="AW66" s="17">
        <v>0</v>
      </c>
      <c r="AX66" s="17"/>
      <c r="AY66" s="17">
        <v>0</v>
      </c>
      <c r="AZ66" s="17">
        <v>3.5796868080790901E-3</v>
      </c>
      <c r="BA66" s="17">
        <v>0</v>
      </c>
      <c r="BB66" s="17">
        <v>0</v>
      </c>
      <c r="BC66" s="17"/>
      <c r="BD66" s="17">
        <v>1.20386938302768E-2</v>
      </c>
      <c r="BE66" s="17">
        <v>0</v>
      </c>
      <c r="BF66" s="17">
        <v>0</v>
      </c>
      <c r="BG66" s="17">
        <v>0</v>
      </c>
      <c r="BH66" s="17"/>
      <c r="BI66" s="17">
        <v>0</v>
      </c>
      <c r="BJ66" s="17">
        <v>0</v>
      </c>
      <c r="BK66" s="17">
        <v>3.6123076218408301E-3</v>
      </c>
      <c r="BL66" s="17">
        <v>0</v>
      </c>
      <c r="BM66" s="17"/>
      <c r="BN66" s="17">
        <v>0</v>
      </c>
      <c r="BO66" s="17">
        <v>7.3053378940311896E-3</v>
      </c>
      <c r="BP66" s="17">
        <v>0</v>
      </c>
      <c r="BQ66" s="17">
        <v>0</v>
      </c>
      <c r="BR66" s="17"/>
      <c r="BS66" s="17">
        <v>7.7376299431111701E-3</v>
      </c>
      <c r="BT66" s="17">
        <v>0</v>
      </c>
      <c r="BU66" s="17">
        <v>0</v>
      </c>
      <c r="BV66" s="17">
        <v>0</v>
      </c>
      <c r="BW66" s="17"/>
      <c r="BX66" s="17">
        <v>1.7928307792946099E-2</v>
      </c>
      <c r="BY66" s="17">
        <v>0</v>
      </c>
      <c r="BZ66" s="17">
        <v>0</v>
      </c>
      <c r="CA66" s="17">
        <v>0</v>
      </c>
    </row>
    <row r="67" spans="2:79" x14ac:dyDescent="0.3">
      <c r="B67" t="s">
        <v>100</v>
      </c>
      <c r="C67" s="17">
        <v>1.38836099578239E-2</v>
      </c>
      <c r="D67" s="17">
        <v>1.7520964576260799E-2</v>
      </c>
      <c r="E67" s="17">
        <v>1.0336255545662899E-2</v>
      </c>
      <c r="F67" s="17"/>
      <c r="G67" s="17">
        <v>1.5805016598550301E-2</v>
      </c>
      <c r="H67" s="17">
        <v>1.21547384529804E-2</v>
      </c>
      <c r="I67" s="17">
        <v>1.4496857583513999E-2</v>
      </c>
      <c r="J67" s="17"/>
      <c r="K67" s="17">
        <v>2.43375939218155E-2</v>
      </c>
      <c r="L67" s="17">
        <v>1.0417958024416999E-2</v>
      </c>
      <c r="M67" s="17">
        <v>0</v>
      </c>
      <c r="N67" s="17">
        <v>1.68873234494498E-2</v>
      </c>
      <c r="O67" s="17"/>
      <c r="P67" s="17">
        <v>1.2452660087827999E-2</v>
      </c>
      <c r="Q67" s="17">
        <v>1.38547301273201E-2</v>
      </c>
      <c r="R67" s="17">
        <v>1.41842916338971E-2</v>
      </c>
      <c r="S67" s="17">
        <v>2.4844647204827201E-2</v>
      </c>
      <c r="T67" s="17">
        <v>0</v>
      </c>
      <c r="U67" s="17"/>
      <c r="V67" s="17">
        <v>8.4978839188723006E-3</v>
      </c>
      <c r="W67" s="17">
        <v>1.32002322222378E-2</v>
      </c>
      <c r="X67" s="17">
        <v>2.22300625226854E-2</v>
      </c>
      <c r="Y67" s="17"/>
      <c r="Z67" s="17">
        <v>1.2887063525391301E-2</v>
      </c>
      <c r="AA67" s="17">
        <v>1.925095793977E-2</v>
      </c>
      <c r="AB67" s="17"/>
      <c r="AC67" s="17">
        <v>1.28995693660104E-2</v>
      </c>
      <c r="AD67" s="17">
        <v>1.6272051134620501E-2</v>
      </c>
      <c r="AE67" s="17"/>
      <c r="AF67" s="17">
        <v>0</v>
      </c>
      <c r="AG67" s="17">
        <v>0</v>
      </c>
      <c r="AH67" s="17">
        <v>1.6142182735460801E-2</v>
      </c>
      <c r="AI67" s="17"/>
      <c r="AJ67" s="17">
        <v>6.2060413713619202E-3</v>
      </c>
      <c r="AK67" s="17">
        <v>2.3182403670355602E-2</v>
      </c>
      <c r="AL67" s="17">
        <v>5.4219437900241904E-3</v>
      </c>
      <c r="AM67" s="17">
        <v>1.9719674137609E-2</v>
      </c>
      <c r="AN67" s="17">
        <v>6.1335990506498099E-3</v>
      </c>
      <c r="AO67" s="17">
        <v>2.5160852784147099E-2</v>
      </c>
      <c r="AP67" s="17">
        <v>7.3048582277922798E-3</v>
      </c>
      <c r="AQ67" s="17"/>
      <c r="AR67" s="17">
        <v>4.4141764794739299E-3</v>
      </c>
      <c r="AS67" s="17">
        <v>1.6740747513580501E-2</v>
      </c>
      <c r="AT67" s="17"/>
      <c r="AU67" s="17">
        <v>1.6085091155605202E-2</v>
      </c>
      <c r="AV67" s="17">
        <v>1.25400090058688E-2</v>
      </c>
      <c r="AW67" s="17">
        <v>1.51838398333202E-2</v>
      </c>
      <c r="AX67" s="17"/>
      <c r="AY67" s="17">
        <v>1.89797951889677E-2</v>
      </c>
      <c r="AZ67" s="17">
        <v>3.74641490755102E-3</v>
      </c>
      <c r="BA67" s="17">
        <v>2.3759719216058101E-2</v>
      </c>
      <c r="BB67" s="17">
        <v>2.38001643942422E-2</v>
      </c>
      <c r="BC67" s="17"/>
      <c r="BD67" s="17">
        <v>2.0819484043613001E-2</v>
      </c>
      <c r="BE67" s="17">
        <v>1.2019834189246299E-2</v>
      </c>
      <c r="BF67" s="17">
        <v>8.7164607806072807E-3</v>
      </c>
      <c r="BG67" s="17">
        <v>2.5380878525548201E-2</v>
      </c>
      <c r="BH67" s="17"/>
      <c r="BI67" s="17">
        <v>1.02134199216844E-2</v>
      </c>
      <c r="BJ67" s="17">
        <v>1.6871792165652801E-2</v>
      </c>
      <c r="BK67" s="17">
        <v>1.43855994803217E-2</v>
      </c>
      <c r="BL67" s="17">
        <v>7.1655804112330497E-3</v>
      </c>
      <c r="BM67" s="17"/>
      <c r="BN67" s="17">
        <v>4.56564818290544E-2</v>
      </c>
      <c r="BO67" s="17">
        <v>0</v>
      </c>
      <c r="BP67" s="17">
        <v>1.15180477025908E-2</v>
      </c>
      <c r="BQ67" s="17">
        <v>1.7547354284940801E-2</v>
      </c>
      <c r="BR67" s="17"/>
      <c r="BS67" s="17">
        <v>1.5974086807573298E-2</v>
      </c>
      <c r="BT67" s="17">
        <v>1.39797115064657E-2</v>
      </c>
      <c r="BU67" s="17">
        <v>1.20090340480121E-2</v>
      </c>
      <c r="BV67" s="17">
        <v>1.7314314104251199E-2</v>
      </c>
      <c r="BW67" s="17"/>
      <c r="BX67" s="17">
        <v>3.0739806733497702E-2</v>
      </c>
      <c r="BY67" s="17">
        <v>9.3484264871036196E-3</v>
      </c>
      <c r="BZ67" s="17">
        <v>1.0269932875494501E-2</v>
      </c>
      <c r="CA67" s="17">
        <v>2.04121733710068E-2</v>
      </c>
    </row>
    <row r="68" spans="2:79" x14ac:dyDescent="0.3">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7"/>
      <c r="BK68" s="17"/>
      <c r="BL68" s="17"/>
      <c r="BM68" s="17"/>
      <c r="BN68" s="17"/>
      <c r="BO68" s="17"/>
      <c r="BP68" s="17"/>
      <c r="BQ68" s="17"/>
      <c r="BR68" s="17"/>
      <c r="BS68" s="17"/>
      <c r="BT68" s="17"/>
      <c r="BU68" s="17"/>
      <c r="BV68" s="17"/>
      <c r="BW68" s="17"/>
      <c r="BX68" s="17"/>
      <c r="BY68" s="17"/>
      <c r="BZ68" s="17"/>
      <c r="CA68" s="17"/>
    </row>
    <row r="69" spans="2:79" x14ac:dyDescent="0.3">
      <c r="B69" s="6" t="s">
        <v>131</v>
      </c>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7"/>
      <c r="BK69" s="17"/>
      <c r="BL69" s="17"/>
      <c r="BM69" s="17"/>
      <c r="BN69" s="17"/>
      <c r="BO69" s="17"/>
      <c r="BP69" s="17"/>
      <c r="BQ69" s="17"/>
      <c r="BR69" s="17"/>
      <c r="BS69" s="17"/>
      <c r="BT69" s="17"/>
      <c r="BU69" s="17"/>
      <c r="BV69" s="17"/>
      <c r="BW69" s="17"/>
      <c r="BX69" s="17"/>
      <c r="BY69" s="17"/>
      <c r="BZ69" s="17"/>
      <c r="CA69" s="17"/>
    </row>
    <row r="70" spans="2:79" x14ac:dyDescent="0.3">
      <c r="B70" s="24" t="s">
        <v>118</v>
      </c>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7"/>
      <c r="BK70" s="17"/>
      <c r="BL70" s="17"/>
      <c r="BM70" s="17"/>
      <c r="BN70" s="17"/>
      <c r="BO70" s="17"/>
      <c r="BP70" s="17"/>
      <c r="BQ70" s="17"/>
      <c r="BR70" s="17"/>
      <c r="BS70" s="17"/>
      <c r="BT70" s="17"/>
      <c r="BU70" s="17"/>
      <c r="BV70" s="17"/>
      <c r="BW70" s="17"/>
      <c r="BX70" s="17"/>
      <c r="BY70" s="17"/>
      <c r="BZ70" s="17"/>
      <c r="CA70" s="17"/>
    </row>
    <row r="71" spans="2:79" x14ac:dyDescent="0.3">
      <c r="B71" t="s">
        <v>125</v>
      </c>
      <c r="C71" s="17">
        <v>0.29956753531583402</v>
      </c>
      <c r="D71" s="17">
        <v>0.31179618725518499</v>
      </c>
      <c r="E71" s="17">
        <v>0.28938133778289798</v>
      </c>
      <c r="F71" s="17"/>
      <c r="G71" s="17">
        <v>0.32987589084479602</v>
      </c>
      <c r="H71" s="17">
        <v>0.31392787205862599</v>
      </c>
      <c r="I71" s="17">
        <v>0.26559436282914001</v>
      </c>
      <c r="J71" s="17"/>
      <c r="K71" s="17">
        <v>0.29174241720274302</v>
      </c>
      <c r="L71" s="17">
        <v>0.27550744775374703</v>
      </c>
      <c r="M71" s="17">
        <v>0.33999987314187202</v>
      </c>
      <c r="N71" s="17">
        <v>0.29638172698939802</v>
      </c>
      <c r="O71" s="17"/>
      <c r="P71" s="17">
        <v>0.329527758700148</v>
      </c>
      <c r="Q71" s="17">
        <v>0.271315797565087</v>
      </c>
      <c r="R71" s="17">
        <v>0.30838424316382101</v>
      </c>
      <c r="S71" s="17">
        <v>0.296368548695365</v>
      </c>
      <c r="T71" s="17">
        <v>0.32071400700702801</v>
      </c>
      <c r="U71" s="17"/>
      <c r="V71" s="17">
        <v>0.30084874598751299</v>
      </c>
      <c r="W71" s="17">
        <v>0.28000350447648498</v>
      </c>
      <c r="X71" s="17">
        <v>0.327693506219009</v>
      </c>
      <c r="Y71" s="17"/>
      <c r="Z71" s="17">
        <v>0.28898488147763801</v>
      </c>
      <c r="AA71" s="17">
        <v>0.34856905144797601</v>
      </c>
      <c r="AB71" s="17"/>
      <c r="AC71" s="17">
        <v>0.32622371226838898</v>
      </c>
      <c r="AD71" s="17">
        <v>0.23707893242924699</v>
      </c>
      <c r="AE71" s="17"/>
      <c r="AF71" s="17">
        <v>0.343461318641193</v>
      </c>
      <c r="AG71" s="17">
        <v>0.354091592795091</v>
      </c>
      <c r="AH71" s="17">
        <v>0.290640456812781</v>
      </c>
      <c r="AI71" s="17"/>
      <c r="AJ71" s="17">
        <v>0.38459744585105898</v>
      </c>
      <c r="AK71" s="17">
        <v>0.297459360477839</v>
      </c>
      <c r="AL71" s="17">
        <v>0.29970758792266</v>
      </c>
      <c r="AM71" s="17">
        <v>0.33335447932391599</v>
      </c>
      <c r="AN71" s="17">
        <v>0.29186248273598803</v>
      </c>
      <c r="AO71" s="17">
        <v>0.27871182308961601</v>
      </c>
      <c r="AP71" s="17">
        <v>0.24150727958037499</v>
      </c>
      <c r="AQ71" s="17"/>
      <c r="AR71" s="17">
        <v>0.33161194241471098</v>
      </c>
      <c r="AS71" s="17">
        <v>0.28975741438789399</v>
      </c>
      <c r="AT71" s="17"/>
      <c r="AU71" s="17">
        <v>0.30214899226118302</v>
      </c>
      <c r="AV71" s="17">
        <v>0.31255371321601599</v>
      </c>
      <c r="AW71" s="17">
        <v>0.23582152911157001</v>
      </c>
      <c r="AX71" s="17"/>
      <c r="AY71" s="17">
        <v>0.31628607722404301</v>
      </c>
      <c r="AZ71" s="17">
        <v>0.25989233764532099</v>
      </c>
      <c r="BA71" s="17">
        <v>0.34946352934134201</v>
      </c>
      <c r="BB71" s="17">
        <v>0.31084148086986702</v>
      </c>
      <c r="BC71" s="17"/>
      <c r="BD71" s="17">
        <v>0.32955309433801799</v>
      </c>
      <c r="BE71" s="17">
        <v>0.26188799603792901</v>
      </c>
      <c r="BF71" s="17">
        <v>0.28773905175020398</v>
      </c>
      <c r="BG71" s="17">
        <v>0.37668907233467502</v>
      </c>
      <c r="BH71" s="17"/>
      <c r="BI71" s="17">
        <v>0.31908873330466903</v>
      </c>
      <c r="BJ71" s="17">
        <v>0.27120851929676598</v>
      </c>
      <c r="BK71" s="17">
        <v>0.30275853851684498</v>
      </c>
      <c r="BL71" s="17">
        <v>0.34718026683360498</v>
      </c>
      <c r="BM71" s="17"/>
      <c r="BN71" s="17">
        <v>0.27594363644319803</v>
      </c>
      <c r="BO71" s="17">
        <v>0.22606514506237299</v>
      </c>
      <c r="BP71" s="17">
        <v>0.28803331685186101</v>
      </c>
      <c r="BQ71" s="17">
        <v>0.372424460369979</v>
      </c>
      <c r="BR71" s="17"/>
      <c r="BS71" s="17">
        <v>0.34976825913005899</v>
      </c>
      <c r="BT71" s="17">
        <v>0.26883436703099101</v>
      </c>
      <c r="BU71" s="17">
        <v>0.26458221127443898</v>
      </c>
      <c r="BV71" s="17">
        <v>0.45422738610343499</v>
      </c>
      <c r="BW71" s="17"/>
      <c r="BX71" s="17">
        <v>0.201589350822999</v>
      </c>
      <c r="BY71" s="17">
        <v>0.19957396238660299</v>
      </c>
      <c r="BZ71" s="17">
        <v>0.36913230963027699</v>
      </c>
      <c r="CA71" s="17">
        <v>0.41810121273172401</v>
      </c>
    </row>
    <row r="72" spans="2:79" x14ac:dyDescent="0.3">
      <c r="B72" t="s">
        <v>126</v>
      </c>
      <c r="C72" s="17">
        <v>0.51897647315519502</v>
      </c>
      <c r="D72" s="17">
        <v>0.51697893578515597</v>
      </c>
      <c r="E72" s="17">
        <v>0.52004629870677599</v>
      </c>
      <c r="F72" s="17"/>
      <c r="G72" s="17">
        <v>0.45960521647843799</v>
      </c>
      <c r="H72" s="17">
        <v>0.50760864132285</v>
      </c>
      <c r="I72" s="17">
        <v>0.56761867303812796</v>
      </c>
      <c r="J72" s="17"/>
      <c r="K72" s="17">
        <v>0.51258276421299098</v>
      </c>
      <c r="L72" s="17">
        <v>0.56560685774625696</v>
      </c>
      <c r="M72" s="17">
        <v>0.45337333758006099</v>
      </c>
      <c r="N72" s="17">
        <v>0.53775046201594101</v>
      </c>
      <c r="O72" s="17"/>
      <c r="P72" s="17">
        <v>0.42974916769126398</v>
      </c>
      <c r="Q72" s="17">
        <v>0.53184525403680605</v>
      </c>
      <c r="R72" s="17">
        <v>0.53850994731800295</v>
      </c>
      <c r="S72" s="17">
        <v>0.51138293330359896</v>
      </c>
      <c r="T72" s="17">
        <v>0.56110747543880202</v>
      </c>
      <c r="U72" s="17"/>
      <c r="V72" s="17">
        <v>0.52345950698640498</v>
      </c>
      <c r="W72" s="17">
        <v>0.533057773556468</v>
      </c>
      <c r="X72" s="17">
        <v>0.49284491821690202</v>
      </c>
      <c r="Y72" s="17"/>
      <c r="Z72" s="17">
        <v>0.52700408474132598</v>
      </c>
      <c r="AA72" s="17">
        <v>0.48488032405331499</v>
      </c>
      <c r="AB72" s="17"/>
      <c r="AC72" s="17">
        <v>0.48712717878589501</v>
      </c>
      <c r="AD72" s="17">
        <v>0.59363901428416099</v>
      </c>
      <c r="AE72" s="17"/>
      <c r="AF72" s="17">
        <v>0.53822556874799199</v>
      </c>
      <c r="AG72" s="17">
        <v>0.46569614185736802</v>
      </c>
      <c r="AH72" s="17">
        <v>0.52530416606732999</v>
      </c>
      <c r="AI72" s="17"/>
      <c r="AJ72" s="17">
        <v>0.49086635287991898</v>
      </c>
      <c r="AK72" s="17">
        <v>0.44892268334325902</v>
      </c>
      <c r="AL72" s="17">
        <v>0.504406932252082</v>
      </c>
      <c r="AM72" s="17">
        <v>0.49634907775258602</v>
      </c>
      <c r="AN72" s="17">
        <v>0.49527721418293802</v>
      </c>
      <c r="AO72" s="17">
        <v>0.53921861493048395</v>
      </c>
      <c r="AP72" s="17">
        <v>0.62392723887369395</v>
      </c>
      <c r="AQ72" s="17"/>
      <c r="AR72" s="17">
        <v>0.46509436737089599</v>
      </c>
      <c r="AS72" s="17">
        <v>0.54111870156478303</v>
      </c>
      <c r="AT72" s="17"/>
      <c r="AU72" s="17">
        <v>0.51671860585585805</v>
      </c>
      <c r="AV72" s="17">
        <v>0.51550675796249001</v>
      </c>
      <c r="AW72" s="17">
        <v>0.53930351949212996</v>
      </c>
      <c r="AX72" s="17"/>
      <c r="AY72" s="17">
        <v>0.46662561528444302</v>
      </c>
      <c r="AZ72" s="17">
        <v>0.55246274659674199</v>
      </c>
      <c r="BA72" s="17">
        <v>0.50096817218917999</v>
      </c>
      <c r="BB72" s="17">
        <v>0.47591274156555002</v>
      </c>
      <c r="BC72" s="17"/>
      <c r="BD72" s="17">
        <v>0.48073236160034999</v>
      </c>
      <c r="BE72" s="17">
        <v>0.51815286476289402</v>
      </c>
      <c r="BF72" s="17">
        <v>0.57701607433275603</v>
      </c>
      <c r="BG72" s="17">
        <v>0.39514050623949998</v>
      </c>
      <c r="BH72" s="17"/>
      <c r="BI72" s="17">
        <v>0.46346201209438098</v>
      </c>
      <c r="BJ72" s="17">
        <v>0.516210705173483</v>
      </c>
      <c r="BK72" s="17">
        <v>0.54993176804835098</v>
      </c>
      <c r="BL72" s="17">
        <v>0.44890824446677502</v>
      </c>
      <c r="BM72" s="17"/>
      <c r="BN72" s="17">
        <v>0.50073137878516305</v>
      </c>
      <c r="BO72" s="17">
        <v>0.56660189644057501</v>
      </c>
      <c r="BP72" s="17">
        <v>0.53994379445599106</v>
      </c>
      <c r="BQ72" s="17">
        <v>0.46621890876852501</v>
      </c>
      <c r="BR72" s="17"/>
      <c r="BS72" s="17">
        <v>0.45577712966912698</v>
      </c>
      <c r="BT72" s="17">
        <v>0.55534840501138805</v>
      </c>
      <c r="BU72" s="17">
        <v>0.556651098099609</v>
      </c>
      <c r="BV72" s="17">
        <v>0.365188675288311</v>
      </c>
      <c r="BW72" s="17"/>
      <c r="BX72" s="17">
        <v>0.487110293479325</v>
      </c>
      <c r="BY72" s="17">
        <v>0.58627537386241702</v>
      </c>
      <c r="BZ72" s="17">
        <v>0.49068969451545602</v>
      </c>
      <c r="CA72" s="17">
        <v>0.453630310284167</v>
      </c>
    </row>
    <row r="73" spans="2:79" x14ac:dyDescent="0.3">
      <c r="B73" t="s">
        <v>127</v>
      </c>
      <c r="C73" s="17">
        <v>0.136406965581606</v>
      </c>
      <c r="D73" s="17">
        <v>0.14464217451174</v>
      </c>
      <c r="E73" s="17">
        <v>0.12708638961577301</v>
      </c>
      <c r="F73" s="17"/>
      <c r="G73" s="17">
        <v>0.16913772525929899</v>
      </c>
      <c r="H73" s="17">
        <v>0.11859054114475399</v>
      </c>
      <c r="I73" s="17">
        <v>0.13531997707611201</v>
      </c>
      <c r="J73" s="17"/>
      <c r="K73" s="17">
        <v>0.13568596286092399</v>
      </c>
      <c r="L73" s="17">
        <v>0.13491678982158001</v>
      </c>
      <c r="M73" s="17">
        <v>0.15433181782725799</v>
      </c>
      <c r="N73" s="17">
        <v>0.12310564370364099</v>
      </c>
      <c r="O73" s="17"/>
      <c r="P73" s="17">
        <v>0.168767995922114</v>
      </c>
      <c r="Q73" s="17">
        <v>0.153982863431047</v>
      </c>
      <c r="R73" s="17">
        <v>0.12503606718322399</v>
      </c>
      <c r="S73" s="17">
        <v>0.14874843072190799</v>
      </c>
      <c r="T73" s="17">
        <v>7.3525608964518194E-2</v>
      </c>
      <c r="U73" s="17"/>
      <c r="V73" s="17">
        <v>0.131304987005913</v>
      </c>
      <c r="W73" s="17">
        <v>0.13634034830751399</v>
      </c>
      <c r="X73" s="17">
        <v>0.13949460863207999</v>
      </c>
      <c r="Y73" s="17"/>
      <c r="Z73" s="17">
        <v>0.13970302727491901</v>
      </c>
      <c r="AA73" s="17">
        <v>0.116599181064514</v>
      </c>
      <c r="AB73" s="17"/>
      <c r="AC73" s="17">
        <v>0.13302629917866901</v>
      </c>
      <c r="AD73" s="17">
        <v>0.144332075049523</v>
      </c>
      <c r="AE73" s="17"/>
      <c r="AF73" s="17">
        <v>7.72456812296895E-2</v>
      </c>
      <c r="AG73" s="17">
        <v>0.112280909221595</v>
      </c>
      <c r="AH73" s="17">
        <v>0.142075150166797</v>
      </c>
      <c r="AI73" s="17"/>
      <c r="AJ73" s="17">
        <v>8.4345344583001094E-2</v>
      </c>
      <c r="AK73" s="17">
        <v>0.214509804670107</v>
      </c>
      <c r="AL73" s="17">
        <v>0.11263301392728001</v>
      </c>
      <c r="AM73" s="17">
        <v>0.11246966957248999</v>
      </c>
      <c r="AN73" s="17">
        <v>0.145889633678672</v>
      </c>
      <c r="AO73" s="17">
        <v>0.150434152858272</v>
      </c>
      <c r="AP73" s="17">
        <v>0.121828295613225</v>
      </c>
      <c r="AQ73" s="17"/>
      <c r="AR73" s="17">
        <v>0.14108000250139999</v>
      </c>
      <c r="AS73" s="17">
        <v>0.131574526619465</v>
      </c>
      <c r="AT73" s="17"/>
      <c r="AU73" s="17">
        <v>0.13585876368412</v>
      </c>
      <c r="AV73" s="17">
        <v>0.12559783924780399</v>
      </c>
      <c r="AW73" s="17">
        <v>0.18610332342149899</v>
      </c>
      <c r="AX73" s="17"/>
      <c r="AY73" s="17">
        <v>0.177121792552731</v>
      </c>
      <c r="AZ73" s="17">
        <v>0.141511524221893</v>
      </c>
      <c r="BA73" s="17">
        <v>0.114210478138907</v>
      </c>
      <c r="BB73" s="17">
        <v>0.14331826158625</v>
      </c>
      <c r="BC73" s="17"/>
      <c r="BD73" s="17">
        <v>0.10063493828002799</v>
      </c>
      <c r="BE73" s="17">
        <v>0.18528460109706901</v>
      </c>
      <c r="BF73" s="17">
        <v>0.10826668050166401</v>
      </c>
      <c r="BG73" s="17">
        <v>0.15467054105476699</v>
      </c>
      <c r="BH73" s="17"/>
      <c r="BI73" s="17">
        <v>0.14324393108670999</v>
      </c>
      <c r="BJ73" s="17">
        <v>0.176874569877776</v>
      </c>
      <c r="BK73" s="17">
        <v>0.10839334677361501</v>
      </c>
      <c r="BL73" s="17">
        <v>0.13499892815609599</v>
      </c>
      <c r="BM73" s="17"/>
      <c r="BN73" s="17">
        <v>0.15524133119647901</v>
      </c>
      <c r="BO73" s="17">
        <v>0.16525173000754201</v>
      </c>
      <c r="BP73" s="17">
        <v>0.13556299155015999</v>
      </c>
      <c r="BQ73" s="17">
        <v>0.111078563392254</v>
      </c>
      <c r="BR73" s="17"/>
      <c r="BS73" s="17">
        <v>0.130801187567855</v>
      </c>
      <c r="BT73" s="17">
        <v>0.147395623642641</v>
      </c>
      <c r="BU73" s="17">
        <v>0.13311444635866199</v>
      </c>
      <c r="BV73" s="17">
        <v>0.126230400451912</v>
      </c>
      <c r="BW73" s="17"/>
      <c r="BX73" s="17">
        <v>0.21875604606479601</v>
      </c>
      <c r="BY73" s="17">
        <v>0.171789536641932</v>
      </c>
      <c r="BZ73" s="17">
        <v>0.101804704477211</v>
      </c>
      <c r="CA73" s="17">
        <v>8.8933661883642504E-2</v>
      </c>
    </row>
    <row r="74" spans="2:79" x14ac:dyDescent="0.3">
      <c r="B74" t="s">
        <v>128</v>
      </c>
      <c r="C74" s="17">
        <v>4.0466313520339997E-2</v>
      </c>
      <c r="D74" s="17">
        <v>2.5222772383475901E-2</v>
      </c>
      <c r="E74" s="17">
        <v>5.5705745794814299E-2</v>
      </c>
      <c r="F74" s="17"/>
      <c r="G74" s="17">
        <v>3.4166643581358097E-2</v>
      </c>
      <c r="H74" s="17">
        <v>5.6271754828022699E-2</v>
      </c>
      <c r="I74" s="17">
        <v>2.7453556253276799E-2</v>
      </c>
      <c r="J74" s="17"/>
      <c r="K74" s="17">
        <v>5.5071593983045203E-2</v>
      </c>
      <c r="L74" s="17">
        <v>1.83232470092261E-2</v>
      </c>
      <c r="M74" s="17">
        <v>5.2294971450807998E-2</v>
      </c>
      <c r="N74" s="17">
        <v>3.5563868579639502E-2</v>
      </c>
      <c r="O74" s="17"/>
      <c r="P74" s="17">
        <v>6.6054040225014501E-2</v>
      </c>
      <c r="Q74" s="17">
        <v>3.4735566063709297E-2</v>
      </c>
      <c r="R74" s="17">
        <v>2.8069742334951998E-2</v>
      </c>
      <c r="S74" s="17">
        <v>3.77639151057865E-2</v>
      </c>
      <c r="T74" s="17">
        <v>4.4652908589651999E-2</v>
      </c>
      <c r="U74" s="17"/>
      <c r="V74" s="17">
        <v>3.6202567676873298E-2</v>
      </c>
      <c r="W74" s="17">
        <v>4.8595721491116302E-2</v>
      </c>
      <c r="X74" s="17">
        <v>3.4784718434137399E-2</v>
      </c>
      <c r="Y74" s="17"/>
      <c r="Z74" s="17">
        <v>3.96688258921742E-2</v>
      </c>
      <c r="AA74" s="17">
        <v>4.5590973047329598E-2</v>
      </c>
      <c r="AB74" s="17"/>
      <c r="AC74" s="17">
        <v>4.9219148342478203E-2</v>
      </c>
      <c r="AD74" s="17">
        <v>1.99475264374816E-2</v>
      </c>
      <c r="AE74" s="17"/>
      <c r="AF74" s="17">
        <v>2.6213495188910699E-2</v>
      </c>
      <c r="AG74" s="17">
        <v>6.7931356125946293E-2</v>
      </c>
      <c r="AH74" s="17">
        <v>3.7623852365416502E-2</v>
      </c>
      <c r="AI74" s="17"/>
      <c r="AJ74" s="17">
        <v>4.0190856686020397E-2</v>
      </c>
      <c r="AK74" s="17">
        <v>2.82551424535974E-2</v>
      </c>
      <c r="AL74" s="17">
        <v>8.3252465897977301E-2</v>
      </c>
      <c r="AM74" s="17">
        <v>5.22612908600876E-2</v>
      </c>
      <c r="AN74" s="17">
        <v>4.8426572441844701E-2</v>
      </c>
      <c r="AO74" s="17">
        <v>3.1635409121628003E-2</v>
      </c>
      <c r="AP74" s="17">
        <v>1.2737185932705499E-2</v>
      </c>
      <c r="AQ74" s="17"/>
      <c r="AR74" s="17">
        <v>5.9619729047385099E-2</v>
      </c>
      <c r="AS74" s="17">
        <v>3.29921794525454E-2</v>
      </c>
      <c r="AT74" s="17"/>
      <c r="AU74" s="17">
        <v>4.5273638198839602E-2</v>
      </c>
      <c r="AV74" s="17">
        <v>3.9920427095251503E-2</v>
      </c>
      <c r="AW74" s="17">
        <v>3.2816533855374197E-2</v>
      </c>
      <c r="AX74" s="17"/>
      <c r="AY74" s="17">
        <v>3.9966514938782803E-2</v>
      </c>
      <c r="AZ74" s="17">
        <v>4.33239084427103E-2</v>
      </c>
      <c r="BA74" s="17">
        <v>2.76367044104752E-2</v>
      </c>
      <c r="BB74" s="17">
        <v>6.3140812939135996E-2</v>
      </c>
      <c r="BC74" s="17"/>
      <c r="BD74" s="17">
        <v>7.2019709441228E-2</v>
      </c>
      <c r="BE74" s="17">
        <v>3.4674538102108597E-2</v>
      </c>
      <c r="BF74" s="17">
        <v>2.3816321806460001E-2</v>
      </c>
      <c r="BG74" s="17">
        <v>6.8004406900754003E-2</v>
      </c>
      <c r="BH74" s="17"/>
      <c r="BI74" s="17">
        <v>6.7050258725464107E-2</v>
      </c>
      <c r="BJ74" s="17">
        <v>2.8230361230898001E-2</v>
      </c>
      <c r="BK74" s="17">
        <v>3.7536053719541697E-2</v>
      </c>
      <c r="BL74" s="17">
        <v>6.1340154922957003E-2</v>
      </c>
      <c r="BM74" s="17"/>
      <c r="BN74" s="17">
        <v>6.8083653575160705E-2</v>
      </c>
      <c r="BO74" s="17">
        <v>3.9309438845473603E-2</v>
      </c>
      <c r="BP74" s="17">
        <v>3.42482923404058E-2</v>
      </c>
      <c r="BQ74" s="17">
        <v>4.0485908458218998E-2</v>
      </c>
      <c r="BR74" s="17"/>
      <c r="BS74" s="17">
        <v>5.2547391105555001E-2</v>
      </c>
      <c r="BT74" s="17">
        <v>2.8421604314979899E-2</v>
      </c>
      <c r="BU74" s="17">
        <v>4.2324966813441701E-2</v>
      </c>
      <c r="BV74" s="17">
        <v>4.3938079700395601E-2</v>
      </c>
      <c r="BW74" s="17"/>
      <c r="BX74" s="17">
        <v>8.3990349779156204E-2</v>
      </c>
      <c r="BY74" s="17">
        <v>3.8873124815945397E-2</v>
      </c>
      <c r="BZ74" s="17">
        <v>3.3273377410182103E-2</v>
      </c>
      <c r="CA74" s="17">
        <v>3.5321899521507098E-2</v>
      </c>
    </row>
    <row r="75" spans="2:79" x14ac:dyDescent="0.3">
      <c r="B75" t="s">
        <v>129</v>
      </c>
      <c r="C75" s="17">
        <v>4.5827124270256103E-3</v>
      </c>
      <c r="D75" s="17">
        <v>1.3599300644431499E-3</v>
      </c>
      <c r="E75" s="17">
        <v>7.7802280997386697E-3</v>
      </c>
      <c r="F75" s="17"/>
      <c r="G75" s="17">
        <v>7.2145238361086697E-3</v>
      </c>
      <c r="H75" s="17">
        <v>3.60119064574697E-3</v>
      </c>
      <c r="I75" s="17">
        <v>4.0134308033433104E-3</v>
      </c>
      <c r="J75" s="17"/>
      <c r="K75" s="17">
        <v>4.9172617402975204E-3</v>
      </c>
      <c r="L75" s="17">
        <v>5.6456576691892397E-3</v>
      </c>
      <c r="M75" s="17">
        <v>0</v>
      </c>
      <c r="N75" s="17">
        <v>7.1982987113803102E-3</v>
      </c>
      <c r="O75" s="17"/>
      <c r="P75" s="17">
        <v>5.90103746145968E-3</v>
      </c>
      <c r="Q75" s="17">
        <v>8.1205189033507399E-3</v>
      </c>
      <c r="R75" s="17">
        <v>0</v>
      </c>
      <c r="S75" s="17">
        <v>5.7361721733421699E-3</v>
      </c>
      <c r="T75" s="17">
        <v>0</v>
      </c>
      <c r="U75" s="17"/>
      <c r="V75" s="17">
        <v>8.1841923432950606E-3</v>
      </c>
      <c r="W75" s="17">
        <v>2.0026521684170301E-3</v>
      </c>
      <c r="X75" s="17">
        <v>5.1822484978713999E-3</v>
      </c>
      <c r="Y75" s="17"/>
      <c r="Z75" s="17">
        <v>4.6391806139419404E-3</v>
      </c>
      <c r="AA75" s="17">
        <v>4.3604703868656298E-3</v>
      </c>
      <c r="AB75" s="17"/>
      <c r="AC75" s="17">
        <v>4.4036614245689396E-3</v>
      </c>
      <c r="AD75" s="17">
        <v>5.0024517995873501E-3</v>
      </c>
      <c r="AE75" s="17"/>
      <c r="AF75" s="17">
        <v>1.48539361922146E-2</v>
      </c>
      <c r="AG75" s="17">
        <v>0</v>
      </c>
      <c r="AH75" s="17">
        <v>4.3563745876759302E-3</v>
      </c>
      <c r="AI75" s="17"/>
      <c r="AJ75" s="17">
        <v>0</v>
      </c>
      <c r="AK75" s="17">
        <v>1.0853009055197101E-2</v>
      </c>
      <c r="AL75" s="17">
        <v>0</v>
      </c>
      <c r="AM75" s="17">
        <v>5.5654824909197502E-3</v>
      </c>
      <c r="AN75" s="17">
        <v>1.85440969605574E-2</v>
      </c>
      <c r="AO75" s="17">
        <v>0</v>
      </c>
      <c r="AP75" s="17">
        <v>0</v>
      </c>
      <c r="AQ75" s="17"/>
      <c r="AR75" s="17">
        <v>2.5939586656077598E-3</v>
      </c>
      <c r="AS75" s="17">
        <v>4.5571779753130603E-3</v>
      </c>
      <c r="AT75" s="17"/>
      <c r="AU75" s="17">
        <v>0</v>
      </c>
      <c r="AV75" s="17">
        <v>6.4212624784391803E-3</v>
      </c>
      <c r="AW75" s="17">
        <v>5.9550941194270101E-3</v>
      </c>
      <c r="AX75" s="17"/>
      <c r="AY75" s="17">
        <v>0</v>
      </c>
      <c r="AZ75" s="17">
        <v>2.8094830933340798E-3</v>
      </c>
      <c r="BA75" s="17">
        <v>7.7211159200958404E-3</v>
      </c>
      <c r="BB75" s="17">
        <v>6.7867030391968704E-3</v>
      </c>
      <c r="BC75" s="17"/>
      <c r="BD75" s="17">
        <v>1.7059896340375101E-2</v>
      </c>
      <c r="BE75" s="17">
        <v>0</v>
      </c>
      <c r="BF75" s="17">
        <v>3.1618716089159399E-3</v>
      </c>
      <c r="BG75" s="17">
        <v>5.4954734703035104E-3</v>
      </c>
      <c r="BH75" s="17"/>
      <c r="BI75" s="17">
        <v>7.1550647887760801E-3</v>
      </c>
      <c r="BJ75" s="17">
        <v>7.47584442107727E-3</v>
      </c>
      <c r="BK75" s="17">
        <v>1.38029294164697E-3</v>
      </c>
      <c r="BL75" s="17">
        <v>7.5724056205672E-3</v>
      </c>
      <c r="BM75" s="17"/>
      <c r="BN75" s="17">
        <v>0</v>
      </c>
      <c r="BO75" s="17">
        <v>2.7717896440373701E-3</v>
      </c>
      <c r="BP75" s="17">
        <v>2.2116048015824699E-3</v>
      </c>
      <c r="BQ75" s="17">
        <v>9.7921590110232205E-3</v>
      </c>
      <c r="BR75" s="17"/>
      <c r="BS75" s="17">
        <v>1.11060325274041E-2</v>
      </c>
      <c r="BT75" s="17">
        <v>0</v>
      </c>
      <c r="BU75" s="17">
        <v>3.3272774538486202E-3</v>
      </c>
      <c r="BV75" s="17">
        <v>1.0415458455946399E-2</v>
      </c>
      <c r="BW75" s="17"/>
      <c r="BX75" s="17">
        <v>8.5539598537236004E-3</v>
      </c>
      <c r="BY75" s="17">
        <v>3.4880022931037501E-3</v>
      </c>
      <c r="BZ75" s="17">
        <v>5.0999139668729196E-3</v>
      </c>
      <c r="CA75" s="17">
        <v>4.0129155789594504E-3</v>
      </c>
    </row>
    <row r="76" spans="2:79" x14ac:dyDescent="0.3">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7"/>
      <c r="BK76" s="17"/>
      <c r="BL76" s="17"/>
      <c r="BM76" s="17"/>
      <c r="BN76" s="17"/>
      <c r="BO76" s="17"/>
      <c r="BP76" s="17"/>
      <c r="BQ76" s="17"/>
      <c r="BR76" s="17"/>
      <c r="BS76" s="17"/>
      <c r="BT76" s="17"/>
      <c r="BU76" s="17"/>
      <c r="BV76" s="17"/>
      <c r="BW76" s="17"/>
      <c r="BX76" s="17"/>
      <c r="BY76" s="17"/>
      <c r="BZ76" s="17"/>
      <c r="CA76" s="17"/>
    </row>
    <row r="77" spans="2:79" x14ac:dyDescent="0.3">
      <c r="B77" s="6" t="s">
        <v>132</v>
      </c>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7"/>
      <c r="BK77" s="17"/>
      <c r="BL77" s="17"/>
      <c r="BM77" s="17"/>
      <c r="BN77" s="17"/>
      <c r="BO77" s="17"/>
      <c r="BP77" s="17"/>
      <c r="BQ77" s="17"/>
      <c r="BR77" s="17"/>
      <c r="BS77" s="17"/>
      <c r="BT77" s="17"/>
      <c r="BU77" s="17"/>
      <c r="BV77" s="17"/>
      <c r="BW77" s="17"/>
      <c r="BX77" s="17"/>
      <c r="BY77" s="17"/>
      <c r="BZ77" s="17"/>
      <c r="CA77" s="17"/>
    </row>
    <row r="78" spans="2:79" x14ac:dyDescent="0.3">
      <c r="B78" s="24" t="s">
        <v>118</v>
      </c>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7"/>
      <c r="BK78" s="17"/>
      <c r="BL78" s="17"/>
      <c r="BM78" s="17"/>
      <c r="BN78" s="17"/>
      <c r="BO78" s="17"/>
      <c r="BP78" s="17"/>
      <c r="BQ78" s="17"/>
      <c r="BR78" s="17"/>
      <c r="BS78" s="17"/>
      <c r="BT78" s="17"/>
      <c r="BU78" s="17"/>
      <c r="BV78" s="17"/>
      <c r="BW78" s="17"/>
      <c r="BX78" s="17"/>
      <c r="BY78" s="17"/>
      <c r="BZ78" s="17"/>
      <c r="CA78" s="17"/>
    </row>
    <row r="79" spans="2:79" x14ac:dyDescent="0.3">
      <c r="B79" t="s">
        <v>125</v>
      </c>
      <c r="C79" s="17">
        <v>0.15860525941074599</v>
      </c>
      <c r="D79" s="17">
        <v>0.15652701446786299</v>
      </c>
      <c r="E79" s="17">
        <v>0.16162313269846801</v>
      </c>
      <c r="F79" s="17"/>
      <c r="G79" s="17">
        <v>0.16149977429211801</v>
      </c>
      <c r="H79" s="17">
        <v>0.16663404046226399</v>
      </c>
      <c r="I79" s="17">
        <v>0.14824852931091301</v>
      </c>
      <c r="J79" s="17"/>
      <c r="K79" s="17">
        <v>0.18831137139479401</v>
      </c>
      <c r="L79" s="17">
        <v>0.148268787282968</v>
      </c>
      <c r="M79" s="17">
        <v>0.134805076620892</v>
      </c>
      <c r="N79" s="17">
        <v>0.154120163735672</v>
      </c>
      <c r="O79" s="17"/>
      <c r="P79" s="17">
        <v>0.241222481939391</v>
      </c>
      <c r="Q79" s="17">
        <v>0.14427848130156401</v>
      </c>
      <c r="R79" s="17">
        <v>0.122295189299704</v>
      </c>
      <c r="S79" s="17">
        <v>0.15604163240486099</v>
      </c>
      <c r="T79" s="17">
        <v>0.15323409801035301</v>
      </c>
      <c r="U79" s="17"/>
      <c r="V79" s="17">
        <v>0.16827488288231701</v>
      </c>
      <c r="W79" s="17">
        <v>0.148446397030748</v>
      </c>
      <c r="X79" s="17">
        <v>0.17095009574921299</v>
      </c>
      <c r="Y79" s="17"/>
      <c r="Z79" s="17">
        <v>0.14149473804055199</v>
      </c>
      <c r="AA79" s="17">
        <v>0.240639483560176</v>
      </c>
      <c r="AB79" s="17"/>
      <c r="AC79" s="17">
        <v>0.16668018771455001</v>
      </c>
      <c r="AD79" s="17">
        <v>0.13967565112475</v>
      </c>
      <c r="AE79" s="17"/>
      <c r="AF79" s="17">
        <v>0.28557479547220599</v>
      </c>
      <c r="AG79" s="17">
        <v>0.222999762864905</v>
      </c>
      <c r="AH79" s="17">
        <v>0.145907333276661</v>
      </c>
      <c r="AI79" s="17"/>
      <c r="AJ79" s="17">
        <v>0.21662922794078801</v>
      </c>
      <c r="AK79" s="17">
        <v>0.137992737099188</v>
      </c>
      <c r="AL79" s="17">
        <v>0.13440555184567499</v>
      </c>
      <c r="AM79" s="17">
        <v>0.19353209871535301</v>
      </c>
      <c r="AN79" s="17">
        <v>0.144663536432348</v>
      </c>
      <c r="AO79" s="17">
        <v>0.162263181056712</v>
      </c>
      <c r="AP79" s="17">
        <v>0.13336680019041</v>
      </c>
      <c r="AQ79" s="17"/>
      <c r="AR79" s="17">
        <v>0.20014758738055599</v>
      </c>
      <c r="AS79" s="17">
        <v>0.14071071268756899</v>
      </c>
      <c r="AT79" s="17"/>
      <c r="AU79" s="17">
        <v>0.12541956832131301</v>
      </c>
      <c r="AV79" s="17">
        <v>0.16223650347113799</v>
      </c>
      <c r="AW79" s="17">
        <v>0.212028539901123</v>
      </c>
      <c r="AX79" s="17"/>
      <c r="AY79" s="17">
        <v>0.132253737717728</v>
      </c>
      <c r="AZ79" s="17">
        <v>0.112040123417978</v>
      </c>
      <c r="BA79" s="17">
        <v>0.22497732782048899</v>
      </c>
      <c r="BB79" s="17">
        <v>0.18656372079547001</v>
      </c>
      <c r="BC79" s="17"/>
      <c r="BD79" s="17">
        <v>0.16910557651626801</v>
      </c>
      <c r="BE79" s="17">
        <v>0.118836340036442</v>
      </c>
      <c r="BF79" s="17">
        <v>0.15074403664652</v>
      </c>
      <c r="BG79" s="17">
        <v>0.24726787559322</v>
      </c>
      <c r="BH79" s="17"/>
      <c r="BI79" s="17">
        <v>0.13086784989477601</v>
      </c>
      <c r="BJ79" s="17">
        <v>0.13006176050938001</v>
      </c>
      <c r="BK79" s="17">
        <v>0.16287754757035</v>
      </c>
      <c r="BL79" s="17">
        <v>0.24969729564738299</v>
      </c>
      <c r="BM79" s="17"/>
      <c r="BN79" s="17">
        <v>0.18007127118487101</v>
      </c>
      <c r="BO79" s="17">
        <v>9.7250457295546405E-2</v>
      </c>
      <c r="BP79" s="17">
        <v>0.12072677988478001</v>
      </c>
      <c r="BQ79" s="17">
        <v>0.23912374083516899</v>
      </c>
      <c r="BR79" s="17"/>
      <c r="BS79" s="17">
        <v>0.16068754065955601</v>
      </c>
      <c r="BT79" s="17">
        <v>0.113584291295588</v>
      </c>
      <c r="BU79" s="17">
        <v>0.145786750283038</v>
      </c>
      <c r="BV79" s="17">
        <v>0.39041626435369903</v>
      </c>
      <c r="BW79" s="17"/>
      <c r="BX79" s="17">
        <v>9.0891763899769704E-2</v>
      </c>
      <c r="BY79" s="17">
        <v>9.6680645940797505E-2</v>
      </c>
      <c r="BZ79" s="17">
        <v>0.17550683045910501</v>
      </c>
      <c r="CA79" s="17">
        <v>0.27649605331997001</v>
      </c>
    </row>
    <row r="80" spans="2:79" x14ac:dyDescent="0.3">
      <c r="B80" t="s">
        <v>126</v>
      </c>
      <c r="C80" s="17">
        <v>0.38682848982888202</v>
      </c>
      <c r="D80" s="17">
        <v>0.39956533520256199</v>
      </c>
      <c r="E80" s="17">
        <v>0.37259654195066499</v>
      </c>
      <c r="F80" s="17"/>
      <c r="G80" s="17">
        <v>0.33003405912508099</v>
      </c>
      <c r="H80" s="17">
        <v>0.35693700391597499</v>
      </c>
      <c r="I80" s="17">
        <v>0.45367595383618398</v>
      </c>
      <c r="J80" s="17"/>
      <c r="K80" s="17">
        <v>0.33119880043280298</v>
      </c>
      <c r="L80" s="17">
        <v>0.41577202486282799</v>
      </c>
      <c r="M80" s="17">
        <v>0.39137065640662799</v>
      </c>
      <c r="N80" s="17">
        <v>0.42443591450781498</v>
      </c>
      <c r="O80" s="17"/>
      <c r="P80" s="17">
        <v>0.32592389792461601</v>
      </c>
      <c r="Q80" s="17">
        <v>0.41666094672574</v>
      </c>
      <c r="R80" s="17">
        <v>0.40065944709592199</v>
      </c>
      <c r="S80" s="17">
        <v>0.35769655759306701</v>
      </c>
      <c r="T80" s="17">
        <v>0.41049839857268899</v>
      </c>
      <c r="U80" s="17"/>
      <c r="V80" s="17">
        <v>0.38324737297948502</v>
      </c>
      <c r="W80" s="17">
        <v>0.41011925880278899</v>
      </c>
      <c r="X80" s="17">
        <v>0.36477949225691098</v>
      </c>
      <c r="Y80" s="17"/>
      <c r="Z80" s="17">
        <v>0.39105160663894001</v>
      </c>
      <c r="AA80" s="17">
        <v>0.37104016087461</v>
      </c>
      <c r="AB80" s="17"/>
      <c r="AC80" s="17">
        <v>0.36566950453929897</v>
      </c>
      <c r="AD80" s="17">
        <v>0.43643033001763898</v>
      </c>
      <c r="AE80" s="17"/>
      <c r="AF80" s="17">
        <v>0.37453245358273102</v>
      </c>
      <c r="AG80" s="17">
        <v>0.455208541969985</v>
      </c>
      <c r="AH80" s="17">
        <v>0.38240959413738201</v>
      </c>
      <c r="AI80" s="17"/>
      <c r="AJ80" s="17">
        <v>0.34426373981937097</v>
      </c>
      <c r="AK80" s="17">
        <v>0.324925408144349</v>
      </c>
      <c r="AL80" s="17">
        <v>0.36586372368310299</v>
      </c>
      <c r="AM80" s="17">
        <v>0.36395241530154698</v>
      </c>
      <c r="AN80" s="17">
        <v>0.385972864699894</v>
      </c>
      <c r="AO80" s="17">
        <v>0.45466525199147401</v>
      </c>
      <c r="AP80" s="17">
        <v>0.44059923620256902</v>
      </c>
      <c r="AQ80" s="17"/>
      <c r="AR80" s="17">
        <v>0.376552638575195</v>
      </c>
      <c r="AS80" s="17">
        <v>0.39788178752342801</v>
      </c>
      <c r="AT80" s="17"/>
      <c r="AU80" s="17">
        <v>0.41965740135191798</v>
      </c>
      <c r="AV80" s="17">
        <v>0.38429545291356598</v>
      </c>
      <c r="AW80" s="17">
        <v>0.32922277666534799</v>
      </c>
      <c r="AX80" s="17"/>
      <c r="AY80" s="17">
        <v>0.33547963223106603</v>
      </c>
      <c r="AZ80" s="17">
        <v>0.41988310856979999</v>
      </c>
      <c r="BA80" s="17">
        <v>0.36316243674329102</v>
      </c>
      <c r="BB80" s="17">
        <v>0.35939066686379401</v>
      </c>
      <c r="BC80" s="17"/>
      <c r="BD80" s="17">
        <v>0.224993830214826</v>
      </c>
      <c r="BE80" s="17">
        <v>0.39766344781415702</v>
      </c>
      <c r="BF80" s="17">
        <v>0.440181773955234</v>
      </c>
      <c r="BG80" s="17">
        <v>0.37137752178736999</v>
      </c>
      <c r="BH80" s="17"/>
      <c r="BI80" s="17">
        <v>0.38286039417877699</v>
      </c>
      <c r="BJ80" s="17">
        <v>0.34370074317934901</v>
      </c>
      <c r="BK80" s="17">
        <v>0.42332947850688901</v>
      </c>
      <c r="BL80" s="17">
        <v>0.356231355067192</v>
      </c>
      <c r="BM80" s="17"/>
      <c r="BN80" s="17">
        <v>0.32675793958258498</v>
      </c>
      <c r="BO80" s="17">
        <v>0.38458974509856297</v>
      </c>
      <c r="BP80" s="17">
        <v>0.45491113656035298</v>
      </c>
      <c r="BQ80" s="17">
        <v>0.330078909421547</v>
      </c>
      <c r="BR80" s="17"/>
      <c r="BS80" s="17">
        <v>0.314656117042803</v>
      </c>
      <c r="BT80" s="17">
        <v>0.39525642447088</v>
      </c>
      <c r="BU80" s="17">
        <v>0.43391060246121799</v>
      </c>
      <c r="BV80" s="17">
        <v>0.31818608965303102</v>
      </c>
      <c r="BW80" s="17"/>
      <c r="BX80" s="17">
        <v>0.32800359353891101</v>
      </c>
      <c r="BY80" s="17">
        <v>0.38741860480210399</v>
      </c>
      <c r="BZ80" s="17">
        <v>0.39702568371973901</v>
      </c>
      <c r="CA80" s="17">
        <v>0.39591641188924898</v>
      </c>
    </row>
    <row r="81" spans="2:79" x14ac:dyDescent="0.3">
      <c r="B81" t="s">
        <v>127</v>
      </c>
      <c r="C81" s="17">
        <v>0.32520731496475203</v>
      </c>
      <c r="D81" s="17">
        <v>0.33007729759937998</v>
      </c>
      <c r="E81" s="17">
        <v>0.32241529736782898</v>
      </c>
      <c r="F81" s="17"/>
      <c r="G81" s="17">
        <v>0.33589902505979002</v>
      </c>
      <c r="H81" s="17">
        <v>0.35744153664463502</v>
      </c>
      <c r="I81" s="17">
        <v>0.28419803008758598</v>
      </c>
      <c r="J81" s="17"/>
      <c r="K81" s="17">
        <v>0.33162678828959902</v>
      </c>
      <c r="L81" s="17">
        <v>0.34723178195592802</v>
      </c>
      <c r="M81" s="17">
        <v>0.33511338477797498</v>
      </c>
      <c r="N81" s="17">
        <v>0.284412665985671</v>
      </c>
      <c r="O81" s="17"/>
      <c r="P81" s="17">
        <v>0.27485870523858602</v>
      </c>
      <c r="Q81" s="17">
        <v>0.313655165171141</v>
      </c>
      <c r="R81" s="17">
        <v>0.34819104806830897</v>
      </c>
      <c r="S81" s="17">
        <v>0.35285692766174298</v>
      </c>
      <c r="T81" s="17">
        <v>0.328145085529775</v>
      </c>
      <c r="U81" s="17"/>
      <c r="V81" s="17">
        <v>0.33706185051968302</v>
      </c>
      <c r="W81" s="17">
        <v>0.30526154080776902</v>
      </c>
      <c r="X81" s="17">
        <v>0.33512008385528103</v>
      </c>
      <c r="Y81" s="17"/>
      <c r="Z81" s="17">
        <v>0.33859623217722001</v>
      </c>
      <c r="AA81" s="17">
        <v>0.25377680158937499</v>
      </c>
      <c r="AB81" s="17"/>
      <c r="AC81" s="17">
        <v>0.33166014268466798</v>
      </c>
      <c r="AD81" s="17">
        <v>0.31008030745714599</v>
      </c>
      <c r="AE81" s="17"/>
      <c r="AF81" s="17">
        <v>0.16283012030625299</v>
      </c>
      <c r="AG81" s="17">
        <v>0.20063593148780601</v>
      </c>
      <c r="AH81" s="17">
        <v>0.34660093896414401</v>
      </c>
      <c r="AI81" s="17"/>
      <c r="AJ81" s="17">
        <v>0.287938565924301</v>
      </c>
      <c r="AK81" s="17">
        <v>0.35946030393307199</v>
      </c>
      <c r="AL81" s="17">
        <v>0.37931862318378001</v>
      </c>
      <c r="AM81" s="17">
        <v>0.32106283375309902</v>
      </c>
      <c r="AN81" s="17">
        <v>0.34423462209236499</v>
      </c>
      <c r="AO81" s="17">
        <v>0.27798845480036999</v>
      </c>
      <c r="AP81" s="17">
        <v>0.31473868111611902</v>
      </c>
      <c r="AQ81" s="17"/>
      <c r="AR81" s="17">
        <v>0.26088326594544597</v>
      </c>
      <c r="AS81" s="17">
        <v>0.35053288849208902</v>
      </c>
      <c r="AT81" s="17"/>
      <c r="AU81" s="17">
        <v>0.30988844113605202</v>
      </c>
      <c r="AV81" s="17">
        <v>0.322214181597891</v>
      </c>
      <c r="AW81" s="17">
        <v>0.37083843785341097</v>
      </c>
      <c r="AX81" s="17"/>
      <c r="AY81" s="17">
        <v>0.39593349016444201</v>
      </c>
      <c r="AZ81" s="17">
        <v>0.34074337554330097</v>
      </c>
      <c r="BA81" s="17">
        <v>0.31434011414146801</v>
      </c>
      <c r="BB81" s="17">
        <v>0.23933488626038199</v>
      </c>
      <c r="BC81" s="17"/>
      <c r="BD81" s="17">
        <v>0.441212663673757</v>
      </c>
      <c r="BE81" s="17">
        <v>0.32842702056403</v>
      </c>
      <c r="BF81" s="17">
        <v>0.30711840635835003</v>
      </c>
      <c r="BG81" s="17">
        <v>0.25886458705918902</v>
      </c>
      <c r="BH81" s="17"/>
      <c r="BI81" s="17">
        <v>0.32218844264852298</v>
      </c>
      <c r="BJ81" s="17">
        <v>0.41684849850038802</v>
      </c>
      <c r="BK81" s="17">
        <v>0.288920418092594</v>
      </c>
      <c r="BL81" s="17">
        <v>0.22319495519912899</v>
      </c>
      <c r="BM81" s="17"/>
      <c r="BN81" s="17">
        <v>0.33159654020553803</v>
      </c>
      <c r="BO81" s="17">
        <v>0.36040337454645499</v>
      </c>
      <c r="BP81" s="17">
        <v>0.32287261051349803</v>
      </c>
      <c r="BQ81" s="17">
        <v>0.30035597053259899</v>
      </c>
      <c r="BR81" s="17"/>
      <c r="BS81" s="17">
        <v>0.33959441828316</v>
      </c>
      <c r="BT81" s="17">
        <v>0.36356542388272201</v>
      </c>
      <c r="BU81" s="17">
        <v>0.31438586433107302</v>
      </c>
      <c r="BV81" s="17">
        <v>0.19207628259382101</v>
      </c>
      <c r="BW81" s="17"/>
      <c r="BX81" s="17">
        <v>0.37340859460797299</v>
      </c>
      <c r="BY81" s="17">
        <v>0.39112901339739198</v>
      </c>
      <c r="BZ81" s="17">
        <v>0.29197157037532501</v>
      </c>
      <c r="CA81" s="17">
        <v>0.234448338813323</v>
      </c>
    </row>
    <row r="82" spans="2:79" x14ac:dyDescent="0.3">
      <c r="B82" t="s">
        <v>128</v>
      </c>
      <c r="C82" s="17">
        <v>0.109450215927603</v>
      </c>
      <c r="D82" s="17">
        <v>0.103055342810672</v>
      </c>
      <c r="E82" s="17">
        <v>0.11435170256692199</v>
      </c>
      <c r="F82" s="17"/>
      <c r="G82" s="17">
        <v>0.14189419096637099</v>
      </c>
      <c r="H82" s="17">
        <v>0.10815536236555801</v>
      </c>
      <c r="I82" s="17">
        <v>9.0889073887240907E-2</v>
      </c>
      <c r="J82" s="17"/>
      <c r="K82" s="17">
        <v>0.13710517541964401</v>
      </c>
      <c r="L82" s="17">
        <v>7.7894928353376899E-2</v>
      </c>
      <c r="M82" s="17">
        <v>0.112128973126097</v>
      </c>
      <c r="N82" s="17">
        <v>0.106843924512612</v>
      </c>
      <c r="O82" s="17"/>
      <c r="P82" s="17">
        <v>0.109311621079153</v>
      </c>
      <c r="Q82" s="17">
        <v>0.11494038393238799</v>
      </c>
      <c r="R82" s="17">
        <v>0.11146628296111601</v>
      </c>
      <c r="S82" s="17">
        <v>0.12301722728994099</v>
      </c>
      <c r="T82" s="17">
        <v>8.0046254616502305E-2</v>
      </c>
      <c r="U82" s="17"/>
      <c r="V82" s="17">
        <v>9.66847652531026E-2</v>
      </c>
      <c r="W82" s="17">
        <v>0.11609776890074699</v>
      </c>
      <c r="X82" s="17">
        <v>0.11362064515254</v>
      </c>
      <c r="Y82" s="17"/>
      <c r="Z82" s="17">
        <v>0.111800659042254</v>
      </c>
      <c r="AA82" s="17">
        <v>9.8664553298879604E-2</v>
      </c>
      <c r="AB82" s="17"/>
      <c r="AC82" s="17">
        <v>0.11645311234868901</v>
      </c>
      <c r="AD82" s="17">
        <v>9.3033712754922004E-2</v>
      </c>
      <c r="AE82" s="17"/>
      <c r="AF82" s="17">
        <v>0.14039839993018699</v>
      </c>
      <c r="AG82" s="17">
        <v>0.101306598216545</v>
      </c>
      <c r="AH82" s="17">
        <v>0.106106061798586</v>
      </c>
      <c r="AI82" s="17"/>
      <c r="AJ82" s="17">
        <v>0.14381026999798499</v>
      </c>
      <c r="AK82" s="17">
        <v>0.13722089389897599</v>
      </c>
      <c r="AL82" s="17">
        <v>8.77794926308713E-2</v>
      </c>
      <c r="AM82" s="17">
        <v>0.121452652230001</v>
      </c>
      <c r="AN82" s="17">
        <v>9.7659657114210693E-2</v>
      </c>
      <c r="AO82" s="17">
        <v>9.0415025854454503E-2</v>
      </c>
      <c r="AP82" s="17">
        <v>9.4354404550443902E-2</v>
      </c>
      <c r="AQ82" s="17"/>
      <c r="AR82" s="17">
        <v>0.12097026448561</v>
      </c>
      <c r="AS82" s="17">
        <v>0.10053586986073799</v>
      </c>
      <c r="AT82" s="17"/>
      <c r="AU82" s="17">
        <v>0.13066602124280299</v>
      </c>
      <c r="AV82" s="17">
        <v>0.106465966173541</v>
      </c>
      <c r="AW82" s="17">
        <v>7.8272962045248307E-2</v>
      </c>
      <c r="AX82" s="17"/>
      <c r="AY82" s="17">
        <v>0.12968390589550799</v>
      </c>
      <c r="AZ82" s="17">
        <v>0.121850921355698</v>
      </c>
      <c r="BA82" s="17">
        <v>6.3542852355538595E-2</v>
      </c>
      <c r="BB82" s="17">
        <v>0.165364352208973</v>
      </c>
      <c r="BC82" s="17"/>
      <c r="BD82" s="17">
        <v>0.135768563472835</v>
      </c>
      <c r="BE82" s="17">
        <v>0.13636852305048899</v>
      </c>
      <c r="BF82" s="17">
        <v>8.7317621941062407E-2</v>
      </c>
      <c r="BG82" s="17">
        <v>9.4146709351750402E-2</v>
      </c>
      <c r="BH82" s="17"/>
      <c r="BI82" s="17">
        <v>0.11387464876021899</v>
      </c>
      <c r="BJ82" s="17">
        <v>9.5666097595711805E-2</v>
      </c>
      <c r="BK82" s="17">
        <v>0.110168810955875</v>
      </c>
      <c r="BL82" s="17">
        <v>0.141297976015687</v>
      </c>
      <c r="BM82" s="17"/>
      <c r="BN82" s="17">
        <v>0.120020913361377</v>
      </c>
      <c r="BO82" s="17">
        <v>0.141347440832468</v>
      </c>
      <c r="BP82" s="17">
        <v>8.5779757426820202E-2</v>
      </c>
      <c r="BQ82" s="17">
        <v>0.109371254029292</v>
      </c>
      <c r="BR82" s="17"/>
      <c r="BS82" s="17">
        <v>0.163230743900978</v>
      </c>
      <c r="BT82" s="17">
        <v>0.110046439738028</v>
      </c>
      <c r="BU82" s="17">
        <v>8.5966836143579597E-2</v>
      </c>
      <c r="BV82" s="17">
        <v>7.5871024820926003E-2</v>
      </c>
      <c r="BW82" s="17"/>
      <c r="BX82" s="17">
        <v>0.16627088607125601</v>
      </c>
      <c r="BY82" s="17">
        <v>0.109898289608842</v>
      </c>
      <c r="BZ82" s="17">
        <v>0.110353827762343</v>
      </c>
      <c r="CA82" s="17">
        <v>8.1810955779170094E-2</v>
      </c>
    </row>
    <row r="83" spans="2:79" x14ac:dyDescent="0.3">
      <c r="B83" t="s">
        <v>129</v>
      </c>
      <c r="C83" s="17">
        <v>1.9908719868017202E-2</v>
      </c>
      <c r="D83" s="17">
        <v>1.07750099195228E-2</v>
      </c>
      <c r="E83" s="17">
        <v>2.9013325416116599E-2</v>
      </c>
      <c r="F83" s="17"/>
      <c r="G83" s="17">
        <v>3.0672950556638701E-2</v>
      </c>
      <c r="H83" s="17">
        <v>1.0832056611567499E-2</v>
      </c>
      <c r="I83" s="17">
        <v>2.29884128780754E-2</v>
      </c>
      <c r="J83" s="17"/>
      <c r="K83" s="17">
        <v>1.17578644631597E-2</v>
      </c>
      <c r="L83" s="17">
        <v>1.08324775448997E-2</v>
      </c>
      <c r="M83" s="17">
        <v>2.6581909068407999E-2</v>
      </c>
      <c r="N83" s="17">
        <v>3.0187331258229401E-2</v>
      </c>
      <c r="O83" s="17"/>
      <c r="P83" s="17">
        <v>4.8683293818253703E-2</v>
      </c>
      <c r="Q83" s="17">
        <v>1.04650228691665E-2</v>
      </c>
      <c r="R83" s="17">
        <v>1.7388032574949201E-2</v>
      </c>
      <c r="S83" s="17">
        <v>1.03876550503877E-2</v>
      </c>
      <c r="T83" s="17">
        <v>2.8076163270680701E-2</v>
      </c>
      <c r="U83" s="17"/>
      <c r="V83" s="17">
        <v>1.4731128365412601E-2</v>
      </c>
      <c r="W83" s="17">
        <v>2.0075034457946998E-2</v>
      </c>
      <c r="X83" s="17">
        <v>1.55296829860551E-2</v>
      </c>
      <c r="Y83" s="17"/>
      <c r="Z83" s="17">
        <v>1.7056764101034801E-2</v>
      </c>
      <c r="AA83" s="17">
        <v>3.5879000676959601E-2</v>
      </c>
      <c r="AB83" s="17"/>
      <c r="AC83" s="17">
        <v>1.9537052712793899E-2</v>
      </c>
      <c r="AD83" s="17">
        <v>2.07799986455432E-2</v>
      </c>
      <c r="AE83" s="17"/>
      <c r="AF83" s="17">
        <v>3.6664230708622299E-2</v>
      </c>
      <c r="AG83" s="17">
        <v>1.98491654607592E-2</v>
      </c>
      <c r="AH83" s="17">
        <v>1.8976071823227799E-2</v>
      </c>
      <c r="AI83" s="17"/>
      <c r="AJ83" s="17">
        <v>7.3581963175551298E-3</v>
      </c>
      <c r="AK83" s="17">
        <v>4.04006569244156E-2</v>
      </c>
      <c r="AL83" s="17">
        <v>3.2632608656570902E-2</v>
      </c>
      <c r="AM83" s="17">
        <v>0</v>
      </c>
      <c r="AN83" s="17">
        <v>2.7469319661182798E-2</v>
      </c>
      <c r="AO83" s="17">
        <v>1.46680862969888E-2</v>
      </c>
      <c r="AP83" s="17">
        <v>1.6940877940458201E-2</v>
      </c>
      <c r="AQ83" s="17"/>
      <c r="AR83" s="17">
        <v>4.1446243613192602E-2</v>
      </c>
      <c r="AS83" s="17">
        <v>1.03387414361751E-2</v>
      </c>
      <c r="AT83" s="17"/>
      <c r="AU83" s="17">
        <v>1.4368567947914E-2</v>
      </c>
      <c r="AV83" s="17">
        <v>2.4787895843864299E-2</v>
      </c>
      <c r="AW83" s="17">
        <v>9.6372835348691992E-3</v>
      </c>
      <c r="AX83" s="17"/>
      <c r="AY83" s="17">
        <v>6.6492339912558604E-3</v>
      </c>
      <c r="AZ83" s="17">
        <v>5.4824711132226102E-3</v>
      </c>
      <c r="BA83" s="17">
        <v>3.3977268939213399E-2</v>
      </c>
      <c r="BB83" s="17">
        <v>4.9346373871381299E-2</v>
      </c>
      <c r="BC83" s="17"/>
      <c r="BD83" s="17">
        <v>2.8919366122314501E-2</v>
      </c>
      <c r="BE83" s="17">
        <v>1.8704668534882399E-2</v>
      </c>
      <c r="BF83" s="17">
        <v>1.46381610988334E-2</v>
      </c>
      <c r="BG83" s="17">
        <v>2.8343306208470899E-2</v>
      </c>
      <c r="BH83" s="17"/>
      <c r="BI83" s="17">
        <v>5.0208664517705302E-2</v>
      </c>
      <c r="BJ83" s="17">
        <v>1.3722900215171E-2</v>
      </c>
      <c r="BK83" s="17">
        <v>1.4703744874292501E-2</v>
      </c>
      <c r="BL83" s="17">
        <v>2.9578418070608799E-2</v>
      </c>
      <c r="BM83" s="17"/>
      <c r="BN83" s="17">
        <v>4.1553335665629097E-2</v>
      </c>
      <c r="BO83" s="17">
        <v>1.6408982226967701E-2</v>
      </c>
      <c r="BP83" s="17">
        <v>1.5709715614549102E-2</v>
      </c>
      <c r="BQ83" s="17">
        <v>2.1070125181392198E-2</v>
      </c>
      <c r="BR83" s="17"/>
      <c r="BS83" s="17">
        <v>2.1831180113502401E-2</v>
      </c>
      <c r="BT83" s="17">
        <v>1.7547420612782701E-2</v>
      </c>
      <c r="BU83" s="17">
        <v>1.99499467810915E-2</v>
      </c>
      <c r="BV83" s="17">
        <v>2.34503385785228E-2</v>
      </c>
      <c r="BW83" s="17"/>
      <c r="BX83" s="17">
        <v>4.1425161882090902E-2</v>
      </c>
      <c r="BY83" s="17">
        <v>1.4873446250864999E-2</v>
      </c>
      <c r="BZ83" s="17">
        <v>2.5142087683487802E-2</v>
      </c>
      <c r="CA83" s="17">
        <v>1.13282401982873E-2</v>
      </c>
    </row>
    <row r="84" spans="2:79" x14ac:dyDescent="0.3">
      <c r="C84" s="17"/>
      <c r="D84" s="17"/>
      <c r="E84" s="17"/>
      <c r="F84" s="17"/>
      <c r="G84" s="17"/>
      <c r="H84" s="17"/>
      <c r="I84" s="17"/>
      <c r="J84" s="17"/>
      <c r="K84" s="17"/>
      <c r="L84" s="17"/>
      <c r="M84" s="17"/>
      <c r="N84" s="17"/>
      <c r="O84" s="17"/>
      <c r="P84" s="17"/>
      <c r="Q84" s="17"/>
      <c r="R84" s="17"/>
      <c r="S84" s="17"/>
      <c r="T84" s="17"/>
      <c r="U84" s="17"/>
      <c r="V84" s="17"/>
      <c r="W84" s="17"/>
      <c r="X84" s="17"/>
      <c r="Y84" s="17"/>
      <c r="Z84" s="17"/>
      <c r="AA84" s="17"/>
      <c r="AB84" s="17"/>
      <c r="AC84" s="17"/>
      <c r="AD84" s="17"/>
      <c r="AE84" s="17"/>
      <c r="AF84" s="17"/>
      <c r="AG84" s="17"/>
      <c r="AH84" s="17"/>
      <c r="AI84" s="17"/>
      <c r="AJ84" s="17"/>
      <c r="AK84" s="17"/>
      <c r="AL84" s="17"/>
      <c r="AM84" s="17"/>
      <c r="AN84" s="17"/>
      <c r="AO84" s="17"/>
      <c r="AP84" s="17"/>
      <c r="AQ84" s="17"/>
      <c r="AR84" s="17"/>
      <c r="AS84" s="17"/>
      <c r="AT84" s="17"/>
      <c r="AU84" s="17"/>
      <c r="AV84" s="17"/>
      <c r="AW84" s="17"/>
      <c r="AX84" s="17"/>
      <c r="AY84" s="17"/>
      <c r="AZ84" s="17"/>
      <c r="BA84" s="17"/>
      <c r="BB84" s="17"/>
      <c r="BC84" s="17"/>
      <c r="BD84" s="17"/>
      <c r="BE84" s="17"/>
      <c r="BF84" s="17"/>
      <c r="BG84" s="17"/>
      <c r="BH84" s="17"/>
      <c r="BI84" s="17"/>
      <c r="BJ84" s="17"/>
      <c r="BK84" s="17"/>
      <c r="BL84" s="17"/>
      <c r="BM84" s="17"/>
      <c r="BN84" s="17"/>
      <c r="BO84" s="17"/>
      <c r="BP84" s="17"/>
      <c r="BQ84" s="17"/>
      <c r="BR84" s="17"/>
      <c r="BS84" s="17"/>
      <c r="BT84" s="17"/>
      <c r="BU84" s="17"/>
      <c r="BV84" s="17"/>
      <c r="BW84" s="17"/>
      <c r="BX84" s="17"/>
      <c r="BY84" s="17"/>
      <c r="BZ84" s="17"/>
      <c r="CA84" s="17"/>
    </row>
    <row r="85" spans="2:79" x14ac:dyDescent="0.3">
      <c r="B85" s="6" t="s">
        <v>133</v>
      </c>
      <c r="C85" s="17"/>
      <c r="D85" s="17"/>
      <c r="E85" s="17"/>
      <c r="F85" s="17"/>
      <c r="G85" s="17"/>
      <c r="H85" s="17"/>
      <c r="I85" s="17"/>
      <c r="J85" s="17"/>
      <c r="K85" s="17"/>
      <c r="L85" s="17"/>
      <c r="M85" s="17"/>
      <c r="N85" s="17"/>
      <c r="O85" s="17"/>
      <c r="P85" s="17"/>
      <c r="Q85" s="17"/>
      <c r="R85" s="17"/>
      <c r="S85" s="17"/>
      <c r="T85" s="17"/>
      <c r="U85" s="17"/>
      <c r="V85" s="17"/>
      <c r="W85" s="17"/>
      <c r="X85" s="17"/>
      <c r="Y85" s="17"/>
      <c r="Z85" s="17"/>
      <c r="AA85" s="17"/>
      <c r="AB85" s="17"/>
      <c r="AC85" s="17"/>
      <c r="AD85" s="17"/>
      <c r="AE85" s="17"/>
      <c r="AF85" s="17"/>
      <c r="AG85" s="17"/>
      <c r="AH85" s="17"/>
      <c r="AI85" s="17"/>
      <c r="AJ85" s="17"/>
      <c r="AK85" s="17"/>
      <c r="AL85" s="17"/>
      <c r="AM85" s="17"/>
      <c r="AN85" s="17"/>
      <c r="AO85" s="17"/>
      <c r="AP85" s="17"/>
      <c r="AQ85" s="17"/>
      <c r="AR85" s="17"/>
      <c r="AS85" s="17"/>
      <c r="AT85" s="17"/>
      <c r="AU85" s="17"/>
      <c r="AV85" s="17"/>
      <c r="AW85" s="17"/>
      <c r="AX85" s="17"/>
      <c r="AY85" s="17"/>
      <c r="AZ85" s="17"/>
      <c r="BA85" s="17"/>
      <c r="BB85" s="17"/>
      <c r="BC85" s="17"/>
      <c r="BD85" s="17"/>
      <c r="BE85" s="17"/>
      <c r="BF85" s="17"/>
      <c r="BG85" s="17"/>
      <c r="BH85" s="17"/>
      <c r="BI85" s="17"/>
      <c r="BJ85" s="17"/>
      <c r="BK85" s="17"/>
      <c r="BL85" s="17"/>
      <c r="BM85" s="17"/>
      <c r="BN85" s="17"/>
      <c r="BO85" s="17"/>
      <c r="BP85" s="17"/>
      <c r="BQ85" s="17"/>
      <c r="BR85" s="17"/>
      <c r="BS85" s="17"/>
      <c r="BT85" s="17"/>
      <c r="BU85" s="17"/>
      <c r="BV85" s="17"/>
      <c r="BW85" s="17"/>
      <c r="BX85" s="17"/>
      <c r="BY85" s="17"/>
      <c r="BZ85" s="17"/>
      <c r="CA85" s="17"/>
    </row>
    <row r="86" spans="2:79" x14ac:dyDescent="0.3">
      <c r="B86" s="24" t="s">
        <v>118</v>
      </c>
      <c r="C86" s="17"/>
      <c r="D86" s="17"/>
      <c r="E86" s="17"/>
      <c r="F86" s="17"/>
      <c r="G86" s="17"/>
      <c r="H86" s="17"/>
      <c r="I86" s="17"/>
      <c r="J86" s="17"/>
      <c r="K86" s="17"/>
      <c r="L86" s="17"/>
      <c r="M86" s="17"/>
      <c r="N86" s="17"/>
      <c r="O86" s="17"/>
      <c r="P86" s="17"/>
      <c r="Q86" s="17"/>
      <c r="R86" s="17"/>
      <c r="S86" s="17"/>
      <c r="T86" s="17"/>
      <c r="U86" s="17"/>
      <c r="V86" s="17"/>
      <c r="W86" s="17"/>
      <c r="X86" s="17"/>
      <c r="Y86" s="17"/>
      <c r="Z86" s="17"/>
      <c r="AA86" s="17"/>
      <c r="AB86" s="17"/>
      <c r="AC86" s="17"/>
      <c r="AD86" s="17"/>
      <c r="AE86" s="17"/>
      <c r="AF86" s="17"/>
      <c r="AG86" s="17"/>
      <c r="AH86" s="17"/>
      <c r="AI86" s="17"/>
      <c r="AJ86" s="17"/>
      <c r="AK86" s="17"/>
      <c r="AL86" s="17"/>
      <c r="AM86" s="17"/>
      <c r="AN86" s="17"/>
      <c r="AO86" s="17"/>
      <c r="AP86" s="17"/>
      <c r="AQ86" s="17"/>
      <c r="AR86" s="17"/>
      <c r="AS86" s="17"/>
      <c r="AT86" s="17"/>
      <c r="AU86" s="17"/>
      <c r="AV86" s="17"/>
      <c r="AW86" s="17"/>
      <c r="AX86" s="17"/>
      <c r="AY86" s="17"/>
      <c r="AZ86" s="17"/>
      <c r="BA86" s="17"/>
      <c r="BB86" s="17"/>
      <c r="BC86" s="17"/>
      <c r="BD86" s="17"/>
      <c r="BE86" s="17"/>
      <c r="BF86" s="17"/>
      <c r="BG86" s="17"/>
      <c r="BH86" s="17"/>
      <c r="BI86" s="17"/>
      <c r="BJ86" s="17"/>
      <c r="BK86" s="17"/>
      <c r="BL86" s="17"/>
      <c r="BM86" s="17"/>
      <c r="BN86" s="17"/>
      <c r="BO86" s="17"/>
      <c r="BP86" s="17"/>
      <c r="BQ86" s="17"/>
      <c r="BR86" s="17"/>
      <c r="BS86" s="17"/>
      <c r="BT86" s="17"/>
      <c r="BU86" s="17"/>
      <c r="BV86" s="17"/>
      <c r="BW86" s="17"/>
      <c r="BX86" s="17"/>
      <c r="BY86" s="17"/>
      <c r="BZ86" s="17"/>
      <c r="CA86" s="17"/>
    </row>
    <row r="87" spans="2:79" x14ac:dyDescent="0.3">
      <c r="B87" t="s">
        <v>125</v>
      </c>
      <c r="C87" s="17">
        <v>0.39510729497298103</v>
      </c>
      <c r="D87" s="17">
        <v>0.38882529459095999</v>
      </c>
      <c r="E87" s="17">
        <v>0.403711727431594</v>
      </c>
      <c r="F87" s="17"/>
      <c r="G87" s="17">
        <v>0.37398979683694</v>
      </c>
      <c r="H87" s="17">
        <v>0.40849685187463203</v>
      </c>
      <c r="I87" s="17">
        <v>0.39378454176880601</v>
      </c>
      <c r="J87" s="17"/>
      <c r="K87" s="17">
        <v>0.36441820586089202</v>
      </c>
      <c r="L87" s="17">
        <v>0.39307427792553501</v>
      </c>
      <c r="M87" s="17">
        <v>0.38282882133020402</v>
      </c>
      <c r="N87" s="17">
        <v>0.44603701247486399</v>
      </c>
      <c r="O87" s="17"/>
      <c r="P87" s="17">
        <v>0.44632352792570801</v>
      </c>
      <c r="Q87" s="17">
        <v>0.398595504788893</v>
      </c>
      <c r="R87" s="17">
        <v>0.32873288165141301</v>
      </c>
      <c r="S87" s="17">
        <v>0.36418693025565102</v>
      </c>
      <c r="T87" s="17">
        <v>0.44945463124090901</v>
      </c>
      <c r="U87" s="17"/>
      <c r="V87" s="17">
        <v>0.40267343167703101</v>
      </c>
      <c r="W87" s="17">
        <v>0.36033869172245298</v>
      </c>
      <c r="X87" s="17">
        <v>0.41597604140905298</v>
      </c>
      <c r="Y87" s="17"/>
      <c r="Z87" s="17">
        <v>0.406572372334498</v>
      </c>
      <c r="AA87" s="17">
        <v>0.33359196644894301</v>
      </c>
      <c r="AB87" s="17"/>
      <c r="AC87" s="17">
        <v>0.412646813392606</v>
      </c>
      <c r="AD87" s="17">
        <v>0.35399037099334602</v>
      </c>
      <c r="AE87" s="17"/>
      <c r="AF87" s="17">
        <v>0.42217789309667603</v>
      </c>
      <c r="AG87" s="17">
        <v>0.38472772926256199</v>
      </c>
      <c r="AH87" s="17">
        <v>0.397032949723229</v>
      </c>
      <c r="AI87" s="17"/>
      <c r="AJ87" s="17">
        <v>0.39453072671383099</v>
      </c>
      <c r="AK87" s="17">
        <v>0.404159318673673</v>
      </c>
      <c r="AL87" s="17">
        <v>0.39226327804995198</v>
      </c>
      <c r="AM87" s="17">
        <v>0.39159522541979103</v>
      </c>
      <c r="AN87" s="17">
        <v>0.42456272224573</v>
      </c>
      <c r="AO87" s="17">
        <v>0.36242414500598602</v>
      </c>
      <c r="AP87" s="17">
        <v>0.40351001867865599</v>
      </c>
      <c r="AQ87" s="17"/>
      <c r="AR87" s="17">
        <v>0.42846510132600102</v>
      </c>
      <c r="AS87" s="17">
        <v>0.38201402110696397</v>
      </c>
      <c r="AT87" s="17"/>
      <c r="AU87" s="17">
        <v>0.36722548964554103</v>
      </c>
      <c r="AV87" s="17">
        <v>0.42137594874814899</v>
      </c>
      <c r="AW87" s="17">
        <v>0.33571979322541501</v>
      </c>
      <c r="AX87" s="17"/>
      <c r="AY87" s="17">
        <v>0.33347575645099298</v>
      </c>
      <c r="AZ87" s="17">
        <v>0.37959926261559301</v>
      </c>
      <c r="BA87" s="17">
        <v>0.43477758267261202</v>
      </c>
      <c r="BB87" s="17">
        <v>0.39901871722909898</v>
      </c>
      <c r="BC87" s="17"/>
      <c r="BD87" s="17">
        <v>0.40068942196844398</v>
      </c>
      <c r="BE87" s="17">
        <v>0.40205029476855098</v>
      </c>
      <c r="BF87" s="17">
        <v>0.393408740675809</v>
      </c>
      <c r="BG87" s="17">
        <v>0.38112509799358302</v>
      </c>
      <c r="BH87" s="17"/>
      <c r="BI87" s="17">
        <v>0.34440116436115897</v>
      </c>
      <c r="BJ87" s="17">
        <v>0.38711913928680902</v>
      </c>
      <c r="BK87" s="17">
        <v>0.41403023161062003</v>
      </c>
      <c r="BL87" s="17">
        <v>0.38718430337825499</v>
      </c>
      <c r="BM87" s="17"/>
      <c r="BN87" s="17">
        <v>0.32197377582985898</v>
      </c>
      <c r="BO87" s="17">
        <v>0.30936375092713098</v>
      </c>
      <c r="BP87" s="17">
        <v>0.37773413572720799</v>
      </c>
      <c r="BQ87" s="17">
        <v>0.49709523055312199</v>
      </c>
      <c r="BR87" s="17"/>
      <c r="BS87" s="17">
        <v>0.43105275135424298</v>
      </c>
      <c r="BT87" s="17">
        <v>0.41843300664872402</v>
      </c>
      <c r="BU87" s="17">
        <v>0.32757214536027202</v>
      </c>
      <c r="BV87" s="17">
        <v>0.54487508719906796</v>
      </c>
      <c r="BW87" s="17"/>
      <c r="BX87" s="17">
        <v>0.22352013591558101</v>
      </c>
      <c r="BY87" s="17">
        <v>0.30285365168198702</v>
      </c>
      <c r="BZ87" s="17">
        <v>0.46067903908128299</v>
      </c>
      <c r="CA87" s="17">
        <v>0.53854194756823504</v>
      </c>
    </row>
    <row r="88" spans="2:79" x14ac:dyDescent="0.3">
      <c r="B88" t="s">
        <v>126</v>
      </c>
      <c r="C88" s="17">
        <v>0.457243037288943</v>
      </c>
      <c r="D88" s="17">
        <v>0.47759041821648401</v>
      </c>
      <c r="E88" s="17">
        <v>0.43389954289054999</v>
      </c>
      <c r="F88" s="17"/>
      <c r="G88" s="17">
        <v>0.485648556529515</v>
      </c>
      <c r="H88" s="17">
        <v>0.419420277211634</v>
      </c>
      <c r="I88" s="17">
        <v>0.48018824920841902</v>
      </c>
      <c r="J88" s="17"/>
      <c r="K88" s="17">
        <v>0.45032697305574199</v>
      </c>
      <c r="L88" s="17">
        <v>0.48593500480906998</v>
      </c>
      <c r="M88" s="17">
        <v>0.439336986366269</v>
      </c>
      <c r="N88" s="17">
        <v>0.45259396292458698</v>
      </c>
      <c r="O88" s="17"/>
      <c r="P88" s="17">
        <v>0.39643057158366901</v>
      </c>
      <c r="Q88" s="17">
        <v>0.479836112983829</v>
      </c>
      <c r="R88" s="17">
        <v>0.51796759597620401</v>
      </c>
      <c r="S88" s="17">
        <v>0.47822958932243598</v>
      </c>
      <c r="T88" s="17">
        <v>0.38370230804034999</v>
      </c>
      <c r="U88" s="17"/>
      <c r="V88" s="17">
        <v>0.46280673256270999</v>
      </c>
      <c r="W88" s="17">
        <v>0.50471754959377502</v>
      </c>
      <c r="X88" s="17">
        <v>0.409461766361434</v>
      </c>
      <c r="Y88" s="17"/>
      <c r="Z88" s="17">
        <v>0.45233138763291197</v>
      </c>
      <c r="AA88" s="17">
        <v>0.48013675057490601</v>
      </c>
      <c r="AB88" s="17"/>
      <c r="AC88" s="17">
        <v>0.43025383969276099</v>
      </c>
      <c r="AD88" s="17">
        <v>0.52051232207112497</v>
      </c>
      <c r="AE88" s="17"/>
      <c r="AF88" s="17">
        <v>0.47716753528774702</v>
      </c>
      <c r="AG88" s="17">
        <v>0.46181062064538397</v>
      </c>
      <c r="AH88" s="17">
        <v>0.45328090495873802</v>
      </c>
      <c r="AI88" s="17"/>
      <c r="AJ88" s="17">
        <v>0.48055773295554599</v>
      </c>
      <c r="AK88" s="17">
        <v>0.44768006045569297</v>
      </c>
      <c r="AL88" s="17">
        <v>0.43581024775885802</v>
      </c>
      <c r="AM88" s="17">
        <v>0.41940886372691499</v>
      </c>
      <c r="AN88" s="17">
        <v>0.42341917856905598</v>
      </c>
      <c r="AO88" s="17">
        <v>0.51388732309089102</v>
      </c>
      <c r="AP88" s="17">
        <v>0.46583881017164502</v>
      </c>
      <c r="AQ88" s="17"/>
      <c r="AR88" s="17">
        <v>0.44091857155611203</v>
      </c>
      <c r="AS88" s="17">
        <v>0.45871205375185498</v>
      </c>
      <c r="AT88" s="17"/>
      <c r="AU88" s="17">
        <v>0.42285427843365397</v>
      </c>
      <c r="AV88" s="17">
        <v>0.44678451221802601</v>
      </c>
      <c r="AW88" s="17">
        <v>0.57647228012673801</v>
      </c>
      <c r="AX88" s="17"/>
      <c r="AY88" s="17">
        <v>0.43651800708535199</v>
      </c>
      <c r="AZ88" s="17">
        <v>0.52497692290633702</v>
      </c>
      <c r="BA88" s="17">
        <v>0.36899031915012898</v>
      </c>
      <c r="BB88" s="17">
        <v>0.44002213928119399</v>
      </c>
      <c r="BC88" s="17"/>
      <c r="BD88" s="17">
        <v>0.40875056479011701</v>
      </c>
      <c r="BE88" s="17">
        <v>0.44850436106140801</v>
      </c>
      <c r="BF88" s="17">
        <v>0.47901128933008302</v>
      </c>
      <c r="BG88" s="17">
        <v>0.45961728825631998</v>
      </c>
      <c r="BH88" s="17"/>
      <c r="BI88" s="17">
        <v>0.41044445410797697</v>
      </c>
      <c r="BJ88" s="17">
        <v>0.45080302662953098</v>
      </c>
      <c r="BK88" s="17">
        <v>0.47029685260937498</v>
      </c>
      <c r="BL88" s="17">
        <v>0.46634751706514799</v>
      </c>
      <c r="BM88" s="17"/>
      <c r="BN88" s="17">
        <v>0.39895858814558299</v>
      </c>
      <c r="BO88" s="17">
        <v>0.55604000356790995</v>
      </c>
      <c r="BP88" s="17">
        <v>0.49385763434448199</v>
      </c>
      <c r="BQ88" s="17">
        <v>0.36107295644786802</v>
      </c>
      <c r="BR88" s="17"/>
      <c r="BS88" s="17">
        <v>0.42213139301242703</v>
      </c>
      <c r="BT88" s="17">
        <v>0.42619896473918001</v>
      </c>
      <c r="BU88" s="17">
        <v>0.53012847294551002</v>
      </c>
      <c r="BV88" s="17">
        <v>0.30797709071458801</v>
      </c>
      <c r="BW88" s="17"/>
      <c r="BX88" s="17">
        <v>0.37761893492315801</v>
      </c>
      <c r="BY88" s="17">
        <v>0.53486615320291397</v>
      </c>
      <c r="BZ88" s="17">
        <v>0.45102632154908301</v>
      </c>
      <c r="CA88" s="17">
        <v>0.35931958494265098</v>
      </c>
    </row>
    <row r="89" spans="2:79" x14ac:dyDescent="0.3">
      <c r="B89" t="s">
        <v>127</v>
      </c>
      <c r="C89" s="17">
        <v>0.100886863112955</v>
      </c>
      <c r="D89" s="17">
        <v>9.5251542651644594E-2</v>
      </c>
      <c r="E89" s="17">
        <v>0.107048383891231</v>
      </c>
      <c r="F89" s="17"/>
      <c r="G89" s="17">
        <v>0.107659005143317</v>
      </c>
      <c r="H89" s="17">
        <v>0.10650992864762</v>
      </c>
      <c r="I89" s="17">
        <v>9.0716509459769806E-2</v>
      </c>
      <c r="J89" s="17"/>
      <c r="K89" s="17">
        <v>0.107206150623136</v>
      </c>
      <c r="L89" s="17">
        <v>0.10626363387963</v>
      </c>
      <c r="M89" s="17">
        <v>0.11358508500860599</v>
      </c>
      <c r="N89" s="17">
        <v>7.5345277760521398E-2</v>
      </c>
      <c r="O89" s="17"/>
      <c r="P89" s="17">
        <v>8.0056704970952394E-2</v>
      </c>
      <c r="Q89" s="17">
        <v>8.9286616282032993E-2</v>
      </c>
      <c r="R89" s="17">
        <v>9.9865452887802603E-2</v>
      </c>
      <c r="S89" s="17">
        <v>0.117049327798723</v>
      </c>
      <c r="T89" s="17">
        <v>0.11726832464504899</v>
      </c>
      <c r="U89" s="17"/>
      <c r="V89" s="17">
        <v>0.10345790794224299</v>
      </c>
      <c r="W89" s="17">
        <v>9.6720423411744902E-2</v>
      </c>
      <c r="X89" s="17">
        <v>0.10106168677027801</v>
      </c>
      <c r="Y89" s="17"/>
      <c r="Z89" s="17">
        <v>9.7421625608818299E-2</v>
      </c>
      <c r="AA89" s="17">
        <v>0.121739456746877</v>
      </c>
      <c r="AB89" s="17"/>
      <c r="AC89" s="17">
        <v>0.10468693469059</v>
      </c>
      <c r="AD89" s="17">
        <v>9.1978565265963097E-2</v>
      </c>
      <c r="AE89" s="17"/>
      <c r="AF89" s="17">
        <v>1.5765757770618501E-2</v>
      </c>
      <c r="AG89" s="17">
        <v>6.5627008362834499E-2</v>
      </c>
      <c r="AH89" s="17">
        <v>0.11015120826519401</v>
      </c>
      <c r="AI89" s="17"/>
      <c r="AJ89" s="17">
        <v>0.10214328177818301</v>
      </c>
      <c r="AK89" s="17">
        <v>0.10279772494927999</v>
      </c>
      <c r="AL89" s="17">
        <v>0.107150696946387</v>
      </c>
      <c r="AM89" s="17">
        <v>0.111887291338027</v>
      </c>
      <c r="AN89" s="17">
        <v>8.9258726860537999E-2</v>
      </c>
      <c r="AO89" s="17">
        <v>9.6569213244396102E-2</v>
      </c>
      <c r="AP89" s="17">
        <v>9.6540746671691199E-2</v>
      </c>
      <c r="AQ89" s="17"/>
      <c r="AR89" s="17">
        <v>9.3473618541888001E-2</v>
      </c>
      <c r="AS89" s="17">
        <v>0.106948416027537</v>
      </c>
      <c r="AT89" s="17"/>
      <c r="AU89" s="17">
        <v>0.14919476344326801</v>
      </c>
      <c r="AV89" s="17">
        <v>9.25216059552426E-2</v>
      </c>
      <c r="AW89" s="17">
        <v>3.69487894633636E-2</v>
      </c>
      <c r="AX89" s="17"/>
      <c r="AY89" s="17">
        <v>0.18796177558782801</v>
      </c>
      <c r="AZ89" s="17">
        <v>6.7023438416167105E-2</v>
      </c>
      <c r="BA89" s="17">
        <v>0.137257898471176</v>
      </c>
      <c r="BB89" s="17">
        <v>7.1179984519324002E-2</v>
      </c>
      <c r="BC89" s="17"/>
      <c r="BD89" s="17">
        <v>0.110750430302342</v>
      </c>
      <c r="BE89" s="17">
        <v>0.118899921000167</v>
      </c>
      <c r="BF89" s="17">
        <v>9.3260592185614097E-2</v>
      </c>
      <c r="BG89" s="17">
        <v>7.7993772724196803E-2</v>
      </c>
      <c r="BH89" s="17"/>
      <c r="BI89" s="17">
        <v>0.162907359162621</v>
      </c>
      <c r="BJ89" s="17">
        <v>0.11793900569617299</v>
      </c>
      <c r="BK89" s="17">
        <v>8.05065082042946E-2</v>
      </c>
      <c r="BL89" s="17">
        <v>7.7793444726498406E-2</v>
      </c>
      <c r="BM89" s="17"/>
      <c r="BN89" s="17">
        <v>0.203044992034038</v>
      </c>
      <c r="BO89" s="17">
        <v>0.102459936336251</v>
      </c>
      <c r="BP89" s="17">
        <v>8.3639103242994395E-2</v>
      </c>
      <c r="BQ89" s="17">
        <v>9.0349286503227294E-2</v>
      </c>
      <c r="BR89" s="17"/>
      <c r="BS89" s="17">
        <v>0.103724107742225</v>
      </c>
      <c r="BT89" s="17">
        <v>0.105541586578749</v>
      </c>
      <c r="BU89" s="17">
        <v>0.103177877645395</v>
      </c>
      <c r="BV89" s="17">
        <v>6.3597263163381407E-2</v>
      </c>
      <c r="BW89" s="17"/>
      <c r="BX89" s="17">
        <v>0.26202394472971302</v>
      </c>
      <c r="BY89" s="17">
        <v>0.12562171981890799</v>
      </c>
      <c r="BZ89" s="17">
        <v>4.8318865442690498E-2</v>
      </c>
      <c r="CA89" s="17">
        <v>6.62438101833175E-2</v>
      </c>
    </row>
    <row r="90" spans="2:79" x14ac:dyDescent="0.3">
      <c r="B90" t="s">
        <v>128</v>
      </c>
      <c r="C90" s="17">
        <v>3.7675061877827903E-2</v>
      </c>
      <c r="D90" s="17">
        <v>3.3247812405618603E-2</v>
      </c>
      <c r="E90" s="17">
        <v>4.2260319005465501E-2</v>
      </c>
      <c r="F90" s="17"/>
      <c r="G90" s="17">
        <v>1.9658888770911199E-2</v>
      </c>
      <c r="H90" s="17">
        <v>5.2323581064639003E-2</v>
      </c>
      <c r="I90" s="17">
        <v>3.3100829280731797E-2</v>
      </c>
      <c r="J90" s="17"/>
      <c r="K90" s="17">
        <v>6.4413894244338896E-2</v>
      </c>
      <c r="L90" s="17">
        <v>1.1839627392704499E-2</v>
      </c>
      <c r="M90" s="17">
        <v>5.1946949602198998E-2</v>
      </c>
      <c r="N90" s="17">
        <v>1.88254481286468E-2</v>
      </c>
      <c r="O90" s="17"/>
      <c r="P90" s="17">
        <v>5.8429536378689098E-2</v>
      </c>
      <c r="Q90" s="17">
        <v>2.4292532782763498E-2</v>
      </c>
      <c r="R90" s="17">
        <v>4.7781151182021399E-2</v>
      </c>
      <c r="S90" s="17">
        <v>3.4737960149176197E-2</v>
      </c>
      <c r="T90" s="17">
        <v>3.8871079454029102E-2</v>
      </c>
      <c r="U90" s="17"/>
      <c r="V90" s="17">
        <v>2.5243766240702601E-2</v>
      </c>
      <c r="W90" s="17">
        <v>3.2711081077856301E-2</v>
      </c>
      <c r="X90" s="17">
        <v>5.4941530975173097E-2</v>
      </c>
      <c r="Y90" s="17"/>
      <c r="Z90" s="17">
        <v>3.39488374147753E-2</v>
      </c>
      <c r="AA90" s="17">
        <v>5.8761251004218903E-2</v>
      </c>
      <c r="AB90" s="17"/>
      <c r="AC90" s="17">
        <v>4.0623032221570501E-2</v>
      </c>
      <c r="AD90" s="17">
        <v>3.0764297875193601E-2</v>
      </c>
      <c r="AE90" s="17"/>
      <c r="AF90" s="17">
        <v>4.8412044985424299E-2</v>
      </c>
      <c r="AG90" s="17">
        <v>7.9958465830648404E-2</v>
      </c>
      <c r="AH90" s="17">
        <v>3.2037621668611301E-2</v>
      </c>
      <c r="AI90" s="17"/>
      <c r="AJ90" s="17">
        <v>2.27682585524407E-2</v>
      </c>
      <c r="AK90" s="17">
        <v>2.5740815574490299E-2</v>
      </c>
      <c r="AL90" s="17">
        <v>4.6299125589005799E-2</v>
      </c>
      <c r="AM90" s="17">
        <v>6.6569146486432196E-2</v>
      </c>
      <c r="AN90" s="17">
        <v>4.3987093974058498E-2</v>
      </c>
      <c r="AO90" s="17">
        <v>2.7119318658726899E-2</v>
      </c>
      <c r="AP90" s="17">
        <v>3.4110424478007703E-2</v>
      </c>
      <c r="AQ90" s="17"/>
      <c r="AR90" s="17">
        <v>2.88963992260894E-2</v>
      </c>
      <c r="AS90" s="17">
        <v>4.24146349811284E-2</v>
      </c>
      <c r="AT90" s="17"/>
      <c r="AU90" s="17">
        <v>5.8640868071274901E-2</v>
      </c>
      <c r="AV90" s="17">
        <v>2.7075967231788199E-2</v>
      </c>
      <c r="AW90" s="17">
        <v>4.1221853649613699E-2</v>
      </c>
      <c r="AX90" s="17"/>
      <c r="AY90" s="17">
        <v>4.2044460875827298E-2</v>
      </c>
      <c r="AZ90" s="17">
        <v>2.6816913497647098E-2</v>
      </c>
      <c r="BA90" s="17">
        <v>4.0840074807480899E-2</v>
      </c>
      <c r="BB90" s="17">
        <v>6.8203929777564495E-2</v>
      </c>
      <c r="BC90" s="17"/>
      <c r="BD90" s="17">
        <v>5.9355042078108301E-2</v>
      </c>
      <c r="BE90" s="17">
        <v>2.2852015016243499E-2</v>
      </c>
      <c r="BF90" s="17">
        <v>3.1157165717274199E-2</v>
      </c>
      <c r="BG90" s="17">
        <v>6.3793487754206707E-2</v>
      </c>
      <c r="BH90" s="17"/>
      <c r="BI90" s="17">
        <v>8.2247022368242495E-2</v>
      </c>
      <c r="BJ90" s="17">
        <v>3.6429073743564001E-2</v>
      </c>
      <c r="BK90" s="17">
        <v>2.6514523799601401E-2</v>
      </c>
      <c r="BL90" s="17">
        <v>4.4601722373072701E-2</v>
      </c>
      <c r="BM90" s="17"/>
      <c r="BN90" s="17">
        <v>6.9572032677389803E-2</v>
      </c>
      <c r="BO90" s="17">
        <v>2.8957378374493799E-2</v>
      </c>
      <c r="BP90" s="17">
        <v>3.4915898291108E-2</v>
      </c>
      <c r="BQ90" s="17">
        <v>3.8199497625718899E-2</v>
      </c>
      <c r="BR90" s="17"/>
      <c r="BS90" s="17">
        <v>3.5559754965585798E-2</v>
      </c>
      <c r="BT90" s="17">
        <v>3.9367241646383097E-2</v>
      </c>
      <c r="BU90" s="17">
        <v>3.5006831880789201E-2</v>
      </c>
      <c r="BV90" s="17">
        <v>5.0439355730859503E-2</v>
      </c>
      <c r="BW90" s="17"/>
      <c r="BX90" s="17">
        <v>0.13683698443154799</v>
      </c>
      <c r="BY90" s="17">
        <v>2.97842494035905E-2</v>
      </c>
      <c r="BZ90" s="17">
        <v>2.8052809114859599E-2</v>
      </c>
      <c r="CA90" s="17">
        <v>2.3137421156308301E-2</v>
      </c>
    </row>
    <row r="91" spans="2:79" x14ac:dyDescent="0.3">
      <c r="B91" t="s">
        <v>129</v>
      </c>
      <c r="C91" s="17">
        <v>9.0877427472926993E-3</v>
      </c>
      <c r="D91" s="17">
        <v>5.0849321352921598E-3</v>
      </c>
      <c r="E91" s="17">
        <v>1.30800267811598E-2</v>
      </c>
      <c r="F91" s="17"/>
      <c r="G91" s="17">
        <v>1.3043752719316499E-2</v>
      </c>
      <c r="H91" s="17">
        <v>1.32493612014743E-2</v>
      </c>
      <c r="I91" s="17">
        <v>2.2098702822732799E-3</v>
      </c>
      <c r="J91" s="17"/>
      <c r="K91" s="17">
        <v>1.3634776215891301E-2</v>
      </c>
      <c r="L91" s="17">
        <v>2.8874559930596299E-3</v>
      </c>
      <c r="M91" s="17">
        <v>1.23021576927219E-2</v>
      </c>
      <c r="N91" s="17">
        <v>7.1982987113803102E-3</v>
      </c>
      <c r="O91" s="17"/>
      <c r="P91" s="17">
        <v>1.8759659140981499E-2</v>
      </c>
      <c r="Q91" s="17">
        <v>7.9892331624811207E-3</v>
      </c>
      <c r="R91" s="17">
        <v>5.6529183025595103E-3</v>
      </c>
      <c r="S91" s="17">
        <v>5.7961924740134304E-3</v>
      </c>
      <c r="T91" s="17">
        <v>1.0703656619663601E-2</v>
      </c>
      <c r="U91" s="17"/>
      <c r="V91" s="17">
        <v>5.8181615773142204E-3</v>
      </c>
      <c r="W91" s="17">
        <v>5.5122541941704699E-3</v>
      </c>
      <c r="X91" s="17">
        <v>1.8558974484061599E-2</v>
      </c>
      <c r="Y91" s="17"/>
      <c r="Z91" s="17">
        <v>9.7257770089967197E-3</v>
      </c>
      <c r="AA91" s="17">
        <v>5.7705752250558498E-3</v>
      </c>
      <c r="AB91" s="17"/>
      <c r="AC91" s="17">
        <v>1.1789380002471501E-2</v>
      </c>
      <c r="AD91" s="17">
        <v>2.7544437943725401E-3</v>
      </c>
      <c r="AE91" s="17"/>
      <c r="AF91" s="17">
        <v>3.6476768859533999E-2</v>
      </c>
      <c r="AG91" s="17">
        <v>7.8761758985716798E-3</v>
      </c>
      <c r="AH91" s="17">
        <v>7.4973153842275604E-3</v>
      </c>
      <c r="AI91" s="17"/>
      <c r="AJ91" s="17">
        <v>0</v>
      </c>
      <c r="AK91" s="17">
        <v>1.9622080346864499E-2</v>
      </c>
      <c r="AL91" s="17">
        <v>1.8476651655796698E-2</v>
      </c>
      <c r="AM91" s="17">
        <v>1.05394730288343E-2</v>
      </c>
      <c r="AN91" s="17">
        <v>1.8772278350617799E-2</v>
      </c>
      <c r="AO91" s="17">
        <v>0</v>
      </c>
      <c r="AP91" s="17">
        <v>0</v>
      </c>
      <c r="AQ91" s="17"/>
      <c r="AR91" s="17">
        <v>8.2463093499087706E-3</v>
      </c>
      <c r="AS91" s="17">
        <v>9.9108741325147597E-3</v>
      </c>
      <c r="AT91" s="17"/>
      <c r="AU91" s="17">
        <v>2.0846004062623699E-3</v>
      </c>
      <c r="AV91" s="17">
        <v>1.22419658467948E-2</v>
      </c>
      <c r="AW91" s="17">
        <v>9.6372835348691992E-3</v>
      </c>
      <c r="AX91" s="17"/>
      <c r="AY91" s="17">
        <v>0</v>
      </c>
      <c r="AZ91" s="17">
        <v>1.5834625642554001E-3</v>
      </c>
      <c r="BA91" s="17">
        <v>1.8134124898602201E-2</v>
      </c>
      <c r="BB91" s="17">
        <v>2.1575229192817898E-2</v>
      </c>
      <c r="BC91" s="17"/>
      <c r="BD91" s="17">
        <v>2.0454540860988399E-2</v>
      </c>
      <c r="BE91" s="17">
        <v>7.6934081536299496E-3</v>
      </c>
      <c r="BF91" s="17">
        <v>3.1622120912199198E-3</v>
      </c>
      <c r="BG91" s="17">
        <v>1.7470353271694002E-2</v>
      </c>
      <c r="BH91" s="17"/>
      <c r="BI91" s="17">
        <v>0</v>
      </c>
      <c r="BJ91" s="17">
        <v>7.7097546439232299E-3</v>
      </c>
      <c r="BK91" s="17">
        <v>8.6518837761087805E-3</v>
      </c>
      <c r="BL91" s="17">
        <v>2.4073012457025599E-2</v>
      </c>
      <c r="BM91" s="17"/>
      <c r="BN91" s="17">
        <v>6.4506113131296196E-3</v>
      </c>
      <c r="BO91" s="17">
        <v>3.1789307942139701E-3</v>
      </c>
      <c r="BP91" s="17">
        <v>9.8532283942083295E-3</v>
      </c>
      <c r="BQ91" s="17">
        <v>1.32830288700636E-2</v>
      </c>
      <c r="BR91" s="17"/>
      <c r="BS91" s="17">
        <v>7.5319929255191201E-3</v>
      </c>
      <c r="BT91" s="17">
        <v>1.04592003869644E-2</v>
      </c>
      <c r="BU91" s="17">
        <v>4.1146721680352001E-3</v>
      </c>
      <c r="BV91" s="17">
        <v>3.3111203192103797E-2</v>
      </c>
      <c r="BW91" s="17"/>
      <c r="BX91" s="17">
        <v>0</v>
      </c>
      <c r="BY91" s="17">
        <v>6.8742258926004903E-3</v>
      </c>
      <c r="BZ91" s="17">
        <v>1.19229648120845E-2</v>
      </c>
      <c r="CA91" s="17">
        <v>1.2757236149487599E-2</v>
      </c>
    </row>
    <row r="92" spans="2:79" x14ac:dyDescent="0.3">
      <c r="C92" s="17"/>
      <c r="D92" s="17"/>
      <c r="E92" s="17"/>
      <c r="F92" s="17"/>
      <c r="G92" s="17"/>
      <c r="H92" s="17"/>
      <c r="I92" s="17"/>
      <c r="J92" s="17"/>
      <c r="K92" s="17"/>
      <c r="L92" s="17"/>
      <c r="M92" s="17"/>
      <c r="N92" s="17"/>
      <c r="O92" s="17"/>
      <c r="P92" s="17"/>
      <c r="Q92" s="17"/>
      <c r="R92" s="17"/>
      <c r="S92" s="17"/>
      <c r="T92" s="17"/>
      <c r="U92" s="17"/>
      <c r="V92" s="17"/>
      <c r="W92" s="17"/>
      <c r="X92" s="17"/>
      <c r="Y92" s="17"/>
      <c r="Z92" s="17"/>
      <c r="AA92" s="17"/>
      <c r="AB92" s="17"/>
      <c r="AC92" s="17"/>
      <c r="AD92" s="17"/>
      <c r="AE92" s="17"/>
      <c r="AF92" s="17"/>
      <c r="AG92" s="17"/>
      <c r="AH92" s="17"/>
      <c r="AI92" s="17"/>
      <c r="AJ92" s="17"/>
      <c r="AK92" s="17"/>
      <c r="AL92" s="17"/>
      <c r="AM92" s="17"/>
      <c r="AN92" s="17"/>
      <c r="AO92" s="17"/>
      <c r="AP92" s="17"/>
      <c r="AQ92" s="17"/>
      <c r="AR92" s="17"/>
      <c r="AS92" s="17"/>
      <c r="AT92" s="17"/>
      <c r="AU92" s="17"/>
      <c r="AV92" s="17"/>
      <c r="AW92" s="17"/>
      <c r="AX92" s="17"/>
      <c r="AY92" s="17"/>
      <c r="AZ92" s="17"/>
      <c r="BA92" s="17"/>
      <c r="BB92" s="17"/>
      <c r="BC92" s="17"/>
      <c r="BD92" s="17"/>
      <c r="BE92" s="17"/>
      <c r="BF92" s="17"/>
      <c r="BG92" s="17"/>
      <c r="BH92" s="17"/>
      <c r="BI92" s="17"/>
      <c r="BJ92" s="17"/>
      <c r="BK92" s="17"/>
      <c r="BL92" s="17"/>
      <c r="BM92" s="17"/>
      <c r="BN92" s="17"/>
      <c r="BO92" s="17"/>
      <c r="BP92" s="17"/>
      <c r="BQ92" s="17"/>
      <c r="BR92" s="17"/>
      <c r="BS92" s="17"/>
      <c r="BT92" s="17"/>
      <c r="BU92" s="17"/>
      <c r="BV92" s="17"/>
      <c r="BW92" s="17"/>
      <c r="BX92" s="17"/>
      <c r="BY92" s="17"/>
      <c r="BZ92" s="17"/>
      <c r="CA92" s="17"/>
    </row>
    <row r="93" spans="2:79" x14ac:dyDescent="0.3">
      <c r="B93" s="6" t="s">
        <v>134</v>
      </c>
      <c r="C93" s="17"/>
      <c r="D93" s="17"/>
      <c r="E93" s="17"/>
      <c r="F93" s="17"/>
      <c r="G93" s="17"/>
      <c r="H93" s="17"/>
      <c r="I93" s="17"/>
      <c r="J93" s="17"/>
      <c r="K93" s="17"/>
      <c r="L93" s="17"/>
      <c r="M93" s="17"/>
      <c r="N93" s="17"/>
      <c r="O93" s="17"/>
      <c r="P93" s="17"/>
      <c r="Q93" s="17"/>
      <c r="R93" s="17"/>
      <c r="S93" s="17"/>
      <c r="T93" s="17"/>
      <c r="U93" s="17"/>
      <c r="V93" s="17"/>
      <c r="W93" s="17"/>
      <c r="X93" s="17"/>
      <c r="Y93" s="17"/>
      <c r="Z93" s="17"/>
      <c r="AA93" s="17"/>
      <c r="AB93" s="17"/>
      <c r="AC93" s="17"/>
      <c r="AD93" s="17"/>
      <c r="AE93" s="17"/>
      <c r="AF93" s="17"/>
      <c r="AG93" s="17"/>
      <c r="AH93" s="17"/>
      <c r="AI93" s="17"/>
      <c r="AJ93" s="17"/>
      <c r="AK93" s="17"/>
      <c r="AL93" s="17"/>
      <c r="AM93" s="17"/>
      <c r="AN93" s="17"/>
      <c r="AO93" s="17"/>
      <c r="AP93" s="17"/>
      <c r="AQ93" s="17"/>
      <c r="AR93" s="17"/>
      <c r="AS93" s="17"/>
      <c r="AT93" s="17"/>
      <c r="AU93" s="17"/>
      <c r="AV93" s="17"/>
      <c r="AW93" s="17"/>
      <c r="AX93" s="17"/>
      <c r="AY93" s="17"/>
      <c r="AZ93" s="17"/>
      <c r="BA93" s="17"/>
      <c r="BB93" s="17"/>
      <c r="BC93" s="17"/>
      <c r="BD93" s="17"/>
      <c r="BE93" s="17"/>
      <c r="BF93" s="17"/>
      <c r="BG93" s="17"/>
      <c r="BH93" s="17"/>
      <c r="BI93" s="17"/>
      <c r="BJ93" s="17"/>
      <c r="BK93" s="17"/>
      <c r="BL93" s="17"/>
      <c r="BM93" s="17"/>
      <c r="BN93" s="17"/>
      <c r="BO93" s="17"/>
      <c r="BP93" s="17"/>
      <c r="BQ93" s="17"/>
      <c r="BR93" s="17"/>
      <c r="BS93" s="17"/>
      <c r="BT93" s="17"/>
      <c r="BU93" s="17"/>
      <c r="BV93" s="17"/>
      <c r="BW93" s="17"/>
      <c r="BX93" s="17"/>
      <c r="BY93" s="17"/>
      <c r="BZ93" s="17"/>
      <c r="CA93" s="17"/>
    </row>
    <row r="94" spans="2:79" x14ac:dyDescent="0.3">
      <c r="B94" s="24" t="s">
        <v>118</v>
      </c>
      <c r="C94" s="17"/>
      <c r="D94" s="17"/>
      <c r="E94" s="17"/>
      <c r="F94" s="17"/>
      <c r="G94" s="17"/>
      <c r="H94" s="17"/>
      <c r="I94" s="17"/>
      <c r="J94" s="17"/>
      <c r="K94" s="17"/>
      <c r="L94" s="17"/>
      <c r="M94" s="17"/>
      <c r="N94" s="17"/>
      <c r="O94" s="17"/>
      <c r="P94" s="17"/>
      <c r="Q94" s="17"/>
      <c r="R94" s="17"/>
      <c r="S94" s="17"/>
      <c r="T94" s="17"/>
      <c r="U94" s="17"/>
      <c r="V94" s="17"/>
      <c r="W94" s="17"/>
      <c r="X94" s="17"/>
      <c r="Y94" s="17"/>
      <c r="Z94" s="17"/>
      <c r="AA94" s="17"/>
      <c r="AB94" s="17"/>
      <c r="AC94" s="17"/>
      <c r="AD94" s="17"/>
      <c r="AE94" s="17"/>
      <c r="AF94" s="17"/>
      <c r="AG94" s="17"/>
      <c r="AH94" s="17"/>
      <c r="AI94" s="17"/>
      <c r="AJ94" s="17"/>
      <c r="AK94" s="17"/>
      <c r="AL94" s="17"/>
      <c r="AM94" s="17"/>
      <c r="AN94" s="17"/>
      <c r="AO94" s="17"/>
      <c r="AP94" s="17"/>
      <c r="AQ94" s="17"/>
      <c r="AR94" s="17"/>
      <c r="AS94" s="17"/>
      <c r="AT94" s="17"/>
      <c r="AU94" s="17"/>
      <c r="AV94" s="17"/>
      <c r="AW94" s="17"/>
      <c r="AX94" s="17"/>
      <c r="AY94" s="17"/>
      <c r="AZ94" s="17"/>
      <c r="BA94" s="17"/>
      <c r="BB94" s="17"/>
      <c r="BC94" s="17"/>
      <c r="BD94" s="17"/>
      <c r="BE94" s="17"/>
      <c r="BF94" s="17"/>
      <c r="BG94" s="17"/>
      <c r="BH94" s="17"/>
      <c r="BI94" s="17"/>
      <c r="BJ94" s="17"/>
      <c r="BK94" s="17"/>
      <c r="BL94" s="17"/>
      <c r="BM94" s="17"/>
      <c r="BN94" s="17"/>
      <c r="BO94" s="17"/>
      <c r="BP94" s="17"/>
      <c r="BQ94" s="17"/>
      <c r="BR94" s="17"/>
      <c r="BS94" s="17"/>
      <c r="BT94" s="17"/>
      <c r="BU94" s="17"/>
      <c r="BV94" s="17"/>
      <c r="BW94" s="17"/>
      <c r="BX94" s="17"/>
      <c r="BY94" s="17"/>
      <c r="BZ94" s="17"/>
      <c r="CA94" s="17"/>
    </row>
    <row r="95" spans="2:79" x14ac:dyDescent="0.3">
      <c r="B95" t="s">
        <v>125</v>
      </c>
      <c r="C95" s="17">
        <v>0.21136444726868001</v>
      </c>
      <c r="D95" s="17">
        <v>0.21492358861731201</v>
      </c>
      <c r="E95" s="17">
        <v>0.20916238250130301</v>
      </c>
      <c r="F95" s="17"/>
      <c r="G95" s="17">
        <v>0.20287534076894601</v>
      </c>
      <c r="H95" s="17">
        <v>0.21955513941874399</v>
      </c>
      <c r="I95" s="17">
        <v>0.207832661580553</v>
      </c>
      <c r="J95" s="17"/>
      <c r="K95" s="17">
        <v>0.20709587970745899</v>
      </c>
      <c r="L95" s="17">
        <v>0.20735952745761699</v>
      </c>
      <c r="M95" s="17">
        <v>0.220249604380861</v>
      </c>
      <c r="N95" s="17">
        <v>0.209700034055854</v>
      </c>
      <c r="O95" s="17"/>
      <c r="P95" s="17">
        <v>0.26458876888543997</v>
      </c>
      <c r="Q95" s="17">
        <v>0.201917562142682</v>
      </c>
      <c r="R95" s="17">
        <v>0.19179167737873101</v>
      </c>
      <c r="S95" s="17">
        <v>0.19984913649505401</v>
      </c>
      <c r="T95" s="17">
        <v>0.21797432785616599</v>
      </c>
      <c r="U95" s="17"/>
      <c r="V95" s="17">
        <v>0.24652449583844999</v>
      </c>
      <c r="W95" s="17">
        <v>0.185217543182469</v>
      </c>
      <c r="X95" s="17">
        <v>0.21687009913404801</v>
      </c>
      <c r="Y95" s="17"/>
      <c r="Z95" s="17">
        <v>0.195520382335374</v>
      </c>
      <c r="AA95" s="17">
        <v>0.28746985339033398</v>
      </c>
      <c r="AB95" s="17"/>
      <c r="AC95" s="17">
        <v>0.21891833076657299</v>
      </c>
      <c r="AD95" s="17">
        <v>0.19365629553366201</v>
      </c>
      <c r="AE95" s="17"/>
      <c r="AF95" s="17">
        <v>0.30983234699080198</v>
      </c>
      <c r="AG95" s="17">
        <v>0.33668541516792899</v>
      </c>
      <c r="AH95" s="17">
        <v>0.195525011195222</v>
      </c>
      <c r="AI95" s="17"/>
      <c r="AJ95" s="17">
        <v>0.25607761350636399</v>
      </c>
      <c r="AK95" s="17">
        <v>0.17322556777749501</v>
      </c>
      <c r="AL95" s="17">
        <v>0.22752855733975499</v>
      </c>
      <c r="AM95" s="17">
        <v>0.22578734649239099</v>
      </c>
      <c r="AN95" s="17">
        <v>0.194598444667202</v>
      </c>
      <c r="AO95" s="17">
        <v>0.179071674157431</v>
      </c>
      <c r="AP95" s="17">
        <v>0.23135068066106401</v>
      </c>
      <c r="AQ95" s="17"/>
      <c r="AR95" s="17">
        <v>0.247781218266756</v>
      </c>
      <c r="AS95" s="17">
        <v>0.19996595697375899</v>
      </c>
      <c r="AT95" s="17"/>
      <c r="AU95" s="17">
        <v>0.19360905955528099</v>
      </c>
      <c r="AV95" s="17">
        <v>0.214036955977843</v>
      </c>
      <c r="AW95" s="17">
        <v>0.23667054818917799</v>
      </c>
      <c r="AX95" s="17"/>
      <c r="AY95" s="17">
        <v>0.110592676265201</v>
      </c>
      <c r="AZ95" s="17">
        <v>0.14457218900656399</v>
      </c>
      <c r="BA95" s="17">
        <v>0.31013565318174902</v>
      </c>
      <c r="BB95" s="17">
        <v>0.29018961214033501</v>
      </c>
      <c r="BC95" s="17"/>
      <c r="BD95" s="17">
        <v>0.20786727044282099</v>
      </c>
      <c r="BE95" s="17">
        <v>0.14944735373696599</v>
      </c>
      <c r="BF95" s="17">
        <v>0.212961898776206</v>
      </c>
      <c r="BG95" s="17">
        <v>0.32972988736634001</v>
      </c>
      <c r="BH95" s="17"/>
      <c r="BI95" s="17">
        <v>0.12721510234879199</v>
      </c>
      <c r="BJ95" s="17">
        <v>0.22024349690065201</v>
      </c>
      <c r="BK95" s="17">
        <v>0.213952708039227</v>
      </c>
      <c r="BL95" s="17">
        <v>0.25958710050613898</v>
      </c>
      <c r="BM95" s="17"/>
      <c r="BN95" s="17">
        <v>0.115309354857556</v>
      </c>
      <c r="BO95" s="17">
        <v>0.143218479695848</v>
      </c>
      <c r="BP95" s="17">
        <v>0.20607090420968499</v>
      </c>
      <c r="BQ95" s="17">
        <v>0.29358071688874599</v>
      </c>
      <c r="BR95" s="17"/>
      <c r="BS95" s="17">
        <v>0.20119098881454101</v>
      </c>
      <c r="BT95" s="17">
        <v>0.163460866019801</v>
      </c>
      <c r="BU95" s="17">
        <v>0.195308968465253</v>
      </c>
      <c r="BV95" s="17">
        <v>0.504538073393899</v>
      </c>
      <c r="BW95" s="17"/>
      <c r="BX95" s="17">
        <v>0.101363373916765</v>
      </c>
      <c r="BY95" s="17">
        <v>0.15448724610492401</v>
      </c>
      <c r="BZ95" s="17">
        <v>0.23388101840522699</v>
      </c>
      <c r="CA95" s="17">
        <v>0.329961641739138</v>
      </c>
    </row>
    <row r="96" spans="2:79" x14ac:dyDescent="0.3">
      <c r="B96" t="s">
        <v>126</v>
      </c>
      <c r="C96" s="17">
        <v>0.43057225967553298</v>
      </c>
      <c r="D96" s="17">
        <v>0.41386260398550501</v>
      </c>
      <c r="E96" s="17">
        <v>0.447669238905055</v>
      </c>
      <c r="F96" s="17"/>
      <c r="G96" s="17">
        <v>0.43448041621088201</v>
      </c>
      <c r="H96" s="17">
        <v>0.39937930139682498</v>
      </c>
      <c r="I96" s="17">
        <v>0.46149407481695498</v>
      </c>
      <c r="J96" s="17"/>
      <c r="K96" s="17">
        <v>0.36468330567697499</v>
      </c>
      <c r="L96" s="17">
        <v>0.48028964145326403</v>
      </c>
      <c r="M96" s="17">
        <v>0.45578196955908101</v>
      </c>
      <c r="N96" s="17">
        <v>0.43936361908991001</v>
      </c>
      <c r="O96" s="17"/>
      <c r="P96" s="17">
        <v>0.32576880877066799</v>
      </c>
      <c r="Q96" s="17">
        <v>0.40021591020465902</v>
      </c>
      <c r="R96" s="17">
        <v>0.46333231097202598</v>
      </c>
      <c r="S96" s="17">
        <v>0.50727517812816103</v>
      </c>
      <c r="T96" s="17">
        <v>0.43584657715145497</v>
      </c>
      <c r="U96" s="17"/>
      <c r="V96" s="17">
        <v>0.384928886387436</v>
      </c>
      <c r="W96" s="17">
        <v>0.48532057969006198</v>
      </c>
      <c r="X96" s="17">
        <v>0.40705729690648901</v>
      </c>
      <c r="Y96" s="17"/>
      <c r="Z96" s="17">
        <v>0.44834090948625299</v>
      </c>
      <c r="AA96" s="17">
        <v>0.33718286815706699</v>
      </c>
      <c r="AB96" s="17"/>
      <c r="AC96" s="17">
        <v>0.41184722245502697</v>
      </c>
      <c r="AD96" s="17">
        <v>0.47446832988062498</v>
      </c>
      <c r="AE96" s="17"/>
      <c r="AF96" s="17">
        <v>0.38486008657368298</v>
      </c>
      <c r="AG96" s="17">
        <v>0.33844573286844498</v>
      </c>
      <c r="AH96" s="17">
        <v>0.44308476339485198</v>
      </c>
      <c r="AI96" s="17"/>
      <c r="AJ96" s="17">
        <v>0.41051362127796698</v>
      </c>
      <c r="AK96" s="17">
        <v>0.43280179220312998</v>
      </c>
      <c r="AL96" s="17">
        <v>0.40014764840143102</v>
      </c>
      <c r="AM96" s="17">
        <v>0.389602439589394</v>
      </c>
      <c r="AN96" s="17">
        <v>0.45725360431827999</v>
      </c>
      <c r="AO96" s="17">
        <v>0.44194171260099502</v>
      </c>
      <c r="AP96" s="17">
        <v>0.46956739016651899</v>
      </c>
      <c r="AQ96" s="17"/>
      <c r="AR96" s="17">
        <v>0.40639285980822298</v>
      </c>
      <c r="AS96" s="17">
        <v>0.43343281860385502</v>
      </c>
      <c r="AT96" s="17"/>
      <c r="AU96" s="17">
        <v>0.423057191360728</v>
      </c>
      <c r="AV96" s="17">
        <v>0.43687121920560901</v>
      </c>
      <c r="AW96" s="17">
        <v>0.41807428066983998</v>
      </c>
      <c r="AX96" s="17"/>
      <c r="AY96" s="17">
        <v>0.44421319246326102</v>
      </c>
      <c r="AZ96" s="17">
        <v>0.46469543506988897</v>
      </c>
      <c r="BA96" s="17">
        <v>0.37272363026698102</v>
      </c>
      <c r="BB96" s="17">
        <v>0.438364252117875</v>
      </c>
      <c r="BC96" s="17"/>
      <c r="BD96" s="17">
        <v>0.32981516646234399</v>
      </c>
      <c r="BE96" s="17">
        <v>0.50182433144385996</v>
      </c>
      <c r="BF96" s="17">
        <v>0.41360599601422798</v>
      </c>
      <c r="BG96" s="17">
        <v>0.43643870896023401</v>
      </c>
      <c r="BH96" s="17"/>
      <c r="BI96" s="17">
        <v>0.43697401364585903</v>
      </c>
      <c r="BJ96" s="17">
        <v>0.38027446619719102</v>
      </c>
      <c r="BK96" s="17">
        <v>0.45425697877021898</v>
      </c>
      <c r="BL96" s="17">
        <v>0.46547609367142101</v>
      </c>
      <c r="BM96" s="17"/>
      <c r="BN96" s="17">
        <v>0.35841712680985999</v>
      </c>
      <c r="BO96" s="17">
        <v>0.48530492227102701</v>
      </c>
      <c r="BP96" s="17">
        <v>0.44948153181591199</v>
      </c>
      <c r="BQ96" s="17">
        <v>0.389899448778941</v>
      </c>
      <c r="BR96" s="17"/>
      <c r="BS96" s="17">
        <v>0.40688792011901498</v>
      </c>
      <c r="BT96" s="17">
        <v>0.41950041430433899</v>
      </c>
      <c r="BU96" s="17">
        <v>0.47569205735341202</v>
      </c>
      <c r="BV96" s="17">
        <v>0.31223847515203601</v>
      </c>
      <c r="BW96" s="17"/>
      <c r="BX96" s="17">
        <v>0.36915151351140502</v>
      </c>
      <c r="BY96" s="17">
        <v>0.44703000830058798</v>
      </c>
      <c r="BZ96" s="17">
        <v>0.45645551890206398</v>
      </c>
      <c r="CA96" s="17">
        <v>0.38675311955367397</v>
      </c>
    </row>
    <row r="97" spans="2:79" x14ac:dyDescent="0.3">
      <c r="B97" t="s">
        <v>127</v>
      </c>
      <c r="C97" s="17">
        <v>0.21270465932403301</v>
      </c>
      <c r="D97" s="17">
        <v>0.22356632505555299</v>
      </c>
      <c r="E97" s="17">
        <v>0.201269735798524</v>
      </c>
      <c r="F97" s="17"/>
      <c r="G97" s="17">
        <v>0.21430771181918301</v>
      </c>
      <c r="H97" s="17">
        <v>0.241847980739792</v>
      </c>
      <c r="I97" s="17">
        <v>0.18058459086407799</v>
      </c>
      <c r="J97" s="17"/>
      <c r="K97" s="17">
        <v>0.23206334347798599</v>
      </c>
      <c r="L97" s="17">
        <v>0.16776827153547499</v>
      </c>
      <c r="M97" s="17">
        <v>0.218840423907526</v>
      </c>
      <c r="N97" s="17">
        <v>0.23323182753415</v>
      </c>
      <c r="O97" s="17"/>
      <c r="P97" s="17">
        <v>0.23491677102872499</v>
      </c>
      <c r="Q97" s="17">
        <v>0.208480339258832</v>
      </c>
      <c r="R97" s="17">
        <v>0.176703204102901</v>
      </c>
      <c r="S97" s="17">
        <v>0.19448697217121799</v>
      </c>
      <c r="T97" s="17">
        <v>0.25926283310036402</v>
      </c>
      <c r="U97" s="17"/>
      <c r="V97" s="17">
        <v>0.21792943895696801</v>
      </c>
      <c r="W97" s="17">
        <v>0.20277724114807</v>
      </c>
      <c r="X97" s="17">
        <v>0.212256824409504</v>
      </c>
      <c r="Y97" s="17"/>
      <c r="Z97" s="17">
        <v>0.217828541539728</v>
      </c>
      <c r="AA97" s="17">
        <v>0.18870342746629401</v>
      </c>
      <c r="AB97" s="17"/>
      <c r="AC97" s="17">
        <v>0.21859321629436301</v>
      </c>
      <c r="AD97" s="17">
        <v>0.19890044055894501</v>
      </c>
      <c r="AE97" s="17"/>
      <c r="AF97" s="17">
        <v>0.14451888983650199</v>
      </c>
      <c r="AG97" s="17">
        <v>0.13758162665120599</v>
      </c>
      <c r="AH97" s="17">
        <v>0.221317893190766</v>
      </c>
      <c r="AI97" s="17"/>
      <c r="AJ97" s="17">
        <v>0.191274553624081</v>
      </c>
      <c r="AK97" s="17">
        <v>0.250115884807873</v>
      </c>
      <c r="AL97" s="17">
        <v>0.24845056677563501</v>
      </c>
      <c r="AM97" s="17">
        <v>0.22069361926158901</v>
      </c>
      <c r="AN97" s="17">
        <v>0.19994867705382499</v>
      </c>
      <c r="AO97" s="17">
        <v>0.22065700015123699</v>
      </c>
      <c r="AP97" s="17">
        <v>0.162820037115431</v>
      </c>
      <c r="AQ97" s="17"/>
      <c r="AR97" s="17">
        <v>0.20992175041352201</v>
      </c>
      <c r="AS97" s="17">
        <v>0.217976786335696</v>
      </c>
      <c r="AT97" s="17"/>
      <c r="AU97" s="17">
        <v>0.25664809061581501</v>
      </c>
      <c r="AV97" s="17">
        <v>0.19863178768524101</v>
      </c>
      <c r="AW97" s="17">
        <v>0.18357067093018001</v>
      </c>
      <c r="AX97" s="17"/>
      <c r="AY97" s="17">
        <v>0.28679669875646502</v>
      </c>
      <c r="AZ97" s="17">
        <v>0.23434321253484999</v>
      </c>
      <c r="BA97" s="17">
        <v>0.186118480802623</v>
      </c>
      <c r="BB97" s="17">
        <v>0.14149657950344599</v>
      </c>
      <c r="BC97" s="17"/>
      <c r="BD97" s="17">
        <v>0.30707571364758901</v>
      </c>
      <c r="BE97" s="17">
        <v>0.189347815465219</v>
      </c>
      <c r="BF97" s="17">
        <v>0.22878442140748401</v>
      </c>
      <c r="BG97" s="17">
        <v>0.122970326375675</v>
      </c>
      <c r="BH97" s="17"/>
      <c r="BI97" s="17">
        <v>0.28944113454938097</v>
      </c>
      <c r="BJ97" s="17">
        <v>0.26407988010470301</v>
      </c>
      <c r="BK97" s="17">
        <v>0.18617246044635899</v>
      </c>
      <c r="BL97" s="17">
        <v>0.103248004623782</v>
      </c>
      <c r="BM97" s="17"/>
      <c r="BN97" s="17">
        <v>0.28799383813971502</v>
      </c>
      <c r="BO97" s="17">
        <v>0.231577007710422</v>
      </c>
      <c r="BP97" s="17">
        <v>0.20530627334704199</v>
      </c>
      <c r="BQ97" s="17">
        <v>0.186170464644452</v>
      </c>
      <c r="BR97" s="17"/>
      <c r="BS97" s="17">
        <v>0.19126041679110101</v>
      </c>
      <c r="BT97" s="17">
        <v>0.25749526662723399</v>
      </c>
      <c r="BU97" s="17">
        <v>0.21554202268005801</v>
      </c>
      <c r="BV97" s="17">
        <v>8.56533310133335E-2</v>
      </c>
      <c r="BW97" s="17"/>
      <c r="BX97" s="17">
        <v>0.34107726471411998</v>
      </c>
      <c r="BY97" s="17">
        <v>0.26205677865358601</v>
      </c>
      <c r="BZ97" s="17">
        <v>0.161387846984167</v>
      </c>
      <c r="CA97" s="17">
        <v>0.14527341628670301</v>
      </c>
    </row>
    <row r="98" spans="2:79" x14ac:dyDescent="0.3">
      <c r="B98" t="s">
        <v>128</v>
      </c>
      <c r="C98" s="17">
        <v>0.12784256752162801</v>
      </c>
      <c r="D98" s="17">
        <v>0.12696833128391499</v>
      </c>
      <c r="E98" s="17">
        <v>0.12738566488151601</v>
      </c>
      <c r="F98" s="17"/>
      <c r="G98" s="17">
        <v>0.123386472598462</v>
      </c>
      <c r="H98" s="17">
        <v>0.124065962258878</v>
      </c>
      <c r="I98" s="17">
        <v>0.13461653983952501</v>
      </c>
      <c r="J98" s="17"/>
      <c r="K98" s="17">
        <v>0.17081497155290601</v>
      </c>
      <c r="L98" s="17">
        <v>0.12304188543367101</v>
      </c>
      <c r="M98" s="17">
        <v>9.8571592422472501E-2</v>
      </c>
      <c r="N98" s="17">
        <v>0.104736461212508</v>
      </c>
      <c r="O98" s="17"/>
      <c r="P98" s="17">
        <v>0.13901841817222499</v>
      </c>
      <c r="Q98" s="17">
        <v>0.17029745671587199</v>
      </c>
      <c r="R98" s="17">
        <v>0.15603911992430899</v>
      </c>
      <c r="S98" s="17">
        <v>8.2902049462731206E-2</v>
      </c>
      <c r="T98" s="17">
        <v>7.9235097020998096E-2</v>
      </c>
      <c r="U98" s="17"/>
      <c r="V98" s="17">
        <v>0.12740169536474799</v>
      </c>
      <c r="W98" s="17">
        <v>0.116207160357995</v>
      </c>
      <c r="X98" s="17">
        <v>0.14324771334024999</v>
      </c>
      <c r="Y98" s="17"/>
      <c r="Z98" s="17">
        <v>0.123205613096602</v>
      </c>
      <c r="AA98" s="17">
        <v>0.155611005882479</v>
      </c>
      <c r="AB98" s="17"/>
      <c r="AC98" s="17">
        <v>0.13060750940120999</v>
      </c>
      <c r="AD98" s="17">
        <v>0.121360867035276</v>
      </c>
      <c r="AE98" s="17"/>
      <c r="AF98" s="17">
        <v>0.116431945377527</v>
      </c>
      <c r="AG98" s="17">
        <v>0.166603337472473</v>
      </c>
      <c r="AH98" s="17">
        <v>0.124436586298991</v>
      </c>
      <c r="AI98" s="17"/>
      <c r="AJ98" s="17">
        <v>0.12548252011843899</v>
      </c>
      <c r="AK98" s="17">
        <v>0.115208470903136</v>
      </c>
      <c r="AL98" s="17">
        <v>0.107797820602515</v>
      </c>
      <c r="AM98" s="17">
        <v>0.151194890812341</v>
      </c>
      <c r="AN98" s="17">
        <v>0.116751300957718</v>
      </c>
      <c r="AO98" s="17">
        <v>0.158329613090337</v>
      </c>
      <c r="AP98" s="17">
        <v>0.115806968361177</v>
      </c>
      <c r="AQ98" s="17"/>
      <c r="AR98" s="17">
        <v>0.11058494502371</v>
      </c>
      <c r="AS98" s="17">
        <v>0.134106455284662</v>
      </c>
      <c r="AT98" s="17"/>
      <c r="AU98" s="17">
        <v>0.10749191599090301</v>
      </c>
      <c r="AV98" s="17">
        <v>0.13667079936160201</v>
      </c>
      <c r="AW98" s="17">
        <v>0.130956235653757</v>
      </c>
      <c r="AX98" s="17"/>
      <c r="AY98" s="17">
        <v>0.14407544074888301</v>
      </c>
      <c r="AZ98" s="17">
        <v>0.151432388638119</v>
      </c>
      <c r="BA98" s="17">
        <v>9.8218508886527903E-2</v>
      </c>
      <c r="BB98" s="17">
        <v>0.101076835134878</v>
      </c>
      <c r="BC98" s="17"/>
      <c r="BD98" s="17">
        <v>0.13172934366206901</v>
      </c>
      <c r="BE98" s="17">
        <v>0.136500593655076</v>
      </c>
      <c r="BF98" s="17">
        <v>0.13589970048802699</v>
      </c>
      <c r="BG98" s="17">
        <v>8.4956667860389107E-2</v>
      </c>
      <c r="BH98" s="17"/>
      <c r="BI98" s="17">
        <v>0.139652203264166</v>
      </c>
      <c r="BJ98" s="17">
        <v>0.10788267620485301</v>
      </c>
      <c r="BK98" s="17">
        <v>0.13529208712377999</v>
      </c>
      <c r="BL98" s="17">
        <v>0.14078558476780501</v>
      </c>
      <c r="BM98" s="17"/>
      <c r="BN98" s="17">
        <v>0.22305005046356999</v>
      </c>
      <c r="BO98" s="17">
        <v>0.13162802714932201</v>
      </c>
      <c r="BP98" s="17">
        <v>0.12808897690689</v>
      </c>
      <c r="BQ98" s="17">
        <v>9.8331481646239699E-2</v>
      </c>
      <c r="BR98" s="17"/>
      <c r="BS98" s="17">
        <v>0.16673651870193401</v>
      </c>
      <c r="BT98" s="17">
        <v>0.14477205693616099</v>
      </c>
      <c r="BU98" s="17">
        <v>0.108796987751236</v>
      </c>
      <c r="BV98" s="17">
        <v>5.0449438545649698E-2</v>
      </c>
      <c r="BW98" s="17"/>
      <c r="BX98" s="17">
        <v>0.169800191289734</v>
      </c>
      <c r="BY98" s="17">
        <v>0.119631994693805</v>
      </c>
      <c r="BZ98" s="17">
        <v>0.13957184666928499</v>
      </c>
      <c r="CA98" s="17">
        <v>0.105734212109203</v>
      </c>
    </row>
    <row r="99" spans="2:79" x14ac:dyDescent="0.3">
      <c r="B99" t="s">
        <v>129</v>
      </c>
      <c r="C99" s="17">
        <v>1.7516066210125501E-2</v>
      </c>
      <c r="D99" s="17">
        <v>2.0679151057714899E-2</v>
      </c>
      <c r="E99" s="17">
        <v>1.45129779136021E-2</v>
      </c>
      <c r="F99" s="17"/>
      <c r="G99" s="17">
        <v>2.4950058602526901E-2</v>
      </c>
      <c r="H99" s="17">
        <v>1.51516161857612E-2</v>
      </c>
      <c r="I99" s="17">
        <v>1.54721328988892E-2</v>
      </c>
      <c r="J99" s="17"/>
      <c r="K99" s="17">
        <v>2.5342499584674001E-2</v>
      </c>
      <c r="L99" s="17">
        <v>2.1540674119972701E-2</v>
      </c>
      <c r="M99" s="17">
        <v>6.5564097300588303E-3</v>
      </c>
      <c r="N99" s="17">
        <v>1.2968058107577099E-2</v>
      </c>
      <c r="O99" s="17"/>
      <c r="P99" s="17">
        <v>3.5707233142941601E-2</v>
      </c>
      <c r="Q99" s="17">
        <v>1.90887316779563E-2</v>
      </c>
      <c r="R99" s="17">
        <v>1.21336876220329E-2</v>
      </c>
      <c r="S99" s="17">
        <v>1.54866637428356E-2</v>
      </c>
      <c r="T99" s="17">
        <v>7.6811648710173302E-3</v>
      </c>
      <c r="U99" s="17"/>
      <c r="V99" s="17">
        <v>2.3215483452396799E-2</v>
      </c>
      <c r="W99" s="17">
        <v>1.04774756214043E-2</v>
      </c>
      <c r="X99" s="17">
        <v>2.0568066209709801E-2</v>
      </c>
      <c r="Y99" s="17"/>
      <c r="Z99" s="17">
        <v>1.5104553542043099E-2</v>
      </c>
      <c r="AA99" s="17">
        <v>3.1032845103826801E-2</v>
      </c>
      <c r="AB99" s="17"/>
      <c r="AC99" s="17">
        <v>2.0033721082827902E-2</v>
      </c>
      <c r="AD99" s="17">
        <v>1.16140669914905E-2</v>
      </c>
      <c r="AE99" s="17"/>
      <c r="AF99" s="17">
        <v>4.4356731221485098E-2</v>
      </c>
      <c r="AG99" s="17">
        <v>2.06838878399478E-2</v>
      </c>
      <c r="AH99" s="17">
        <v>1.56357459201702E-2</v>
      </c>
      <c r="AI99" s="17"/>
      <c r="AJ99" s="17">
        <v>1.66516914731481E-2</v>
      </c>
      <c r="AK99" s="17">
        <v>2.8648284308365898E-2</v>
      </c>
      <c r="AL99" s="17">
        <v>1.6075406880665302E-2</v>
      </c>
      <c r="AM99" s="17">
        <v>1.27217038442844E-2</v>
      </c>
      <c r="AN99" s="17">
        <v>3.1447973002975201E-2</v>
      </c>
      <c r="AO99" s="17">
        <v>0</v>
      </c>
      <c r="AP99" s="17">
        <v>2.0454923695808602E-2</v>
      </c>
      <c r="AQ99" s="17"/>
      <c r="AR99" s="17">
        <v>2.53192264877878E-2</v>
      </c>
      <c r="AS99" s="17">
        <v>1.4517982802027899E-2</v>
      </c>
      <c r="AT99" s="17"/>
      <c r="AU99" s="17">
        <v>1.91937424772738E-2</v>
      </c>
      <c r="AV99" s="17">
        <v>1.3789237769705601E-2</v>
      </c>
      <c r="AW99" s="17">
        <v>3.0728264557044499E-2</v>
      </c>
      <c r="AX99" s="17"/>
      <c r="AY99" s="17">
        <v>1.4321991766189699E-2</v>
      </c>
      <c r="AZ99" s="17">
        <v>4.9567747505778097E-3</v>
      </c>
      <c r="BA99" s="17">
        <v>3.2803726862118403E-2</v>
      </c>
      <c r="BB99" s="17">
        <v>2.8872721103465501E-2</v>
      </c>
      <c r="BC99" s="17"/>
      <c r="BD99" s="17">
        <v>2.35125057851783E-2</v>
      </c>
      <c r="BE99" s="17">
        <v>2.2879905698879099E-2</v>
      </c>
      <c r="BF99" s="17">
        <v>8.7479833140545003E-3</v>
      </c>
      <c r="BG99" s="17">
        <v>2.59044094373614E-2</v>
      </c>
      <c r="BH99" s="17"/>
      <c r="BI99" s="17">
        <v>6.7175461918028197E-3</v>
      </c>
      <c r="BJ99" s="17">
        <v>2.7519480592600901E-2</v>
      </c>
      <c r="BK99" s="17">
        <v>1.0325765620415201E-2</v>
      </c>
      <c r="BL99" s="17">
        <v>3.0903216430853201E-2</v>
      </c>
      <c r="BM99" s="17"/>
      <c r="BN99" s="17">
        <v>1.5229629729299201E-2</v>
      </c>
      <c r="BO99" s="17">
        <v>8.2715631733801202E-3</v>
      </c>
      <c r="BP99" s="17">
        <v>1.1052313720471E-2</v>
      </c>
      <c r="BQ99" s="17">
        <v>3.2017888041621902E-2</v>
      </c>
      <c r="BR99" s="17"/>
      <c r="BS99" s="17">
        <v>3.3924155573408298E-2</v>
      </c>
      <c r="BT99" s="17">
        <v>1.4771396112465E-2</v>
      </c>
      <c r="BU99" s="17">
        <v>4.6599637500403801E-3</v>
      </c>
      <c r="BV99" s="17">
        <v>4.7120681895081701E-2</v>
      </c>
      <c r="BW99" s="17"/>
      <c r="BX99" s="17">
        <v>1.86076565679749E-2</v>
      </c>
      <c r="BY99" s="17">
        <v>1.6793972247096702E-2</v>
      </c>
      <c r="BZ99" s="17">
        <v>8.7037690392555295E-3</v>
      </c>
      <c r="CA99" s="17">
        <v>3.2277610311283497E-2</v>
      </c>
    </row>
    <row r="100" spans="2:79" x14ac:dyDescent="0.3">
      <c r="C100" s="17"/>
      <c r="D100" s="17"/>
      <c r="E100" s="17"/>
      <c r="F100" s="17"/>
      <c r="G100" s="17"/>
      <c r="H100" s="17"/>
      <c r="I100" s="17"/>
      <c r="J100" s="17"/>
      <c r="K100" s="17"/>
      <c r="L100" s="17"/>
      <c r="M100" s="17"/>
      <c r="N100" s="17"/>
      <c r="O100" s="17"/>
      <c r="P100" s="17"/>
      <c r="Q100" s="17"/>
      <c r="R100" s="17"/>
      <c r="S100" s="17"/>
      <c r="T100" s="17"/>
      <c r="U100" s="17"/>
      <c r="V100" s="17"/>
      <c r="W100" s="17"/>
      <c r="X100" s="17"/>
      <c r="Y100" s="17"/>
      <c r="Z100" s="17"/>
      <c r="AA100" s="17"/>
      <c r="AB100" s="17"/>
      <c r="AC100" s="17"/>
      <c r="AD100" s="17"/>
      <c r="AE100" s="17"/>
      <c r="AF100" s="17"/>
      <c r="AG100" s="17"/>
      <c r="AH100" s="17"/>
      <c r="AI100" s="17"/>
      <c r="AJ100" s="17"/>
      <c r="AK100" s="17"/>
      <c r="AL100" s="17"/>
      <c r="AM100" s="17"/>
      <c r="AN100" s="17"/>
      <c r="AO100" s="17"/>
      <c r="AP100" s="17"/>
      <c r="AQ100" s="17"/>
      <c r="AR100" s="17"/>
      <c r="AS100" s="17"/>
      <c r="AT100" s="17"/>
      <c r="AU100" s="17"/>
      <c r="AV100" s="17"/>
      <c r="AW100" s="17"/>
      <c r="AX100" s="17"/>
      <c r="AY100" s="17"/>
      <c r="AZ100" s="17"/>
      <c r="BA100" s="17"/>
      <c r="BB100" s="17"/>
      <c r="BC100" s="17"/>
      <c r="BD100" s="17"/>
      <c r="BE100" s="17"/>
      <c r="BF100" s="17"/>
      <c r="BG100" s="17"/>
      <c r="BH100" s="17"/>
      <c r="BI100" s="17"/>
      <c r="BJ100" s="17"/>
      <c r="BK100" s="17"/>
      <c r="BL100" s="17"/>
      <c r="BM100" s="17"/>
      <c r="BN100" s="17"/>
      <c r="BO100" s="17"/>
      <c r="BP100" s="17"/>
      <c r="BQ100" s="17"/>
      <c r="BR100" s="17"/>
      <c r="BS100" s="17"/>
      <c r="BT100" s="17"/>
      <c r="BU100" s="17"/>
      <c r="BV100" s="17"/>
      <c r="BW100" s="17"/>
      <c r="BX100" s="17"/>
      <c r="BY100" s="17"/>
      <c r="BZ100" s="17"/>
      <c r="CA100" s="17"/>
    </row>
    <row r="101" spans="2:79" x14ac:dyDescent="0.3">
      <c r="B101" s="6" t="s">
        <v>135</v>
      </c>
      <c r="C101" s="17"/>
      <c r="D101" s="17"/>
      <c r="E101" s="17"/>
      <c r="F101" s="17"/>
      <c r="G101" s="17"/>
      <c r="H101" s="17"/>
      <c r="I101" s="17"/>
      <c r="J101" s="17"/>
      <c r="K101" s="17"/>
      <c r="L101" s="17"/>
      <c r="M101" s="17"/>
      <c r="N101" s="17"/>
      <c r="O101" s="17"/>
      <c r="P101" s="17"/>
      <c r="Q101" s="17"/>
      <c r="R101" s="17"/>
      <c r="S101" s="17"/>
      <c r="T101" s="17"/>
      <c r="U101" s="17"/>
      <c r="V101" s="17"/>
      <c r="W101" s="17"/>
      <c r="X101" s="17"/>
      <c r="Y101" s="17"/>
      <c r="Z101" s="17"/>
      <c r="AA101" s="17"/>
      <c r="AB101" s="17"/>
      <c r="AC101" s="17"/>
      <c r="AD101" s="17"/>
      <c r="AE101" s="17"/>
      <c r="AF101" s="17"/>
      <c r="AG101" s="17"/>
      <c r="AH101" s="17"/>
      <c r="AI101" s="17"/>
      <c r="AJ101" s="17"/>
      <c r="AK101" s="17"/>
      <c r="AL101" s="17"/>
      <c r="AM101" s="17"/>
      <c r="AN101" s="17"/>
      <c r="AO101" s="17"/>
      <c r="AP101" s="17"/>
      <c r="AQ101" s="17"/>
      <c r="AR101" s="17"/>
      <c r="AS101" s="17"/>
      <c r="AT101" s="17"/>
      <c r="AU101" s="17"/>
      <c r="AV101" s="17"/>
      <c r="AW101" s="17"/>
      <c r="AX101" s="17"/>
      <c r="AY101" s="17"/>
      <c r="AZ101" s="17"/>
      <c r="BA101" s="17"/>
      <c r="BB101" s="17"/>
      <c r="BC101" s="17"/>
      <c r="BD101" s="17"/>
      <c r="BE101" s="17"/>
      <c r="BF101" s="17"/>
      <c r="BG101" s="17"/>
      <c r="BH101" s="17"/>
      <c r="BI101" s="17"/>
      <c r="BJ101" s="17"/>
      <c r="BK101" s="17"/>
      <c r="BL101" s="17"/>
      <c r="BM101" s="17"/>
      <c r="BN101" s="17"/>
      <c r="BO101" s="17"/>
      <c r="BP101" s="17"/>
      <c r="BQ101" s="17"/>
      <c r="BR101" s="17"/>
      <c r="BS101" s="17"/>
      <c r="BT101" s="17"/>
      <c r="BU101" s="17"/>
      <c r="BV101" s="17"/>
      <c r="BW101" s="17"/>
      <c r="BX101" s="17"/>
      <c r="BY101" s="17"/>
      <c r="BZ101" s="17"/>
      <c r="CA101" s="17"/>
    </row>
    <row r="102" spans="2:79" x14ac:dyDescent="0.3">
      <c r="B102" s="24" t="s">
        <v>118</v>
      </c>
      <c r="C102" s="17"/>
      <c r="D102" s="17"/>
      <c r="E102" s="17"/>
      <c r="F102" s="17"/>
      <c r="G102" s="17"/>
      <c r="H102" s="17"/>
      <c r="I102" s="17"/>
      <c r="J102" s="17"/>
      <c r="K102" s="17"/>
      <c r="L102" s="17"/>
      <c r="M102" s="17"/>
      <c r="N102" s="17"/>
      <c r="O102" s="17"/>
      <c r="P102" s="17"/>
      <c r="Q102" s="17"/>
      <c r="R102" s="17"/>
      <c r="S102" s="17"/>
      <c r="T102" s="17"/>
      <c r="U102" s="17"/>
      <c r="V102" s="17"/>
      <c r="W102" s="17"/>
      <c r="X102" s="17"/>
      <c r="Y102" s="17"/>
      <c r="Z102" s="17"/>
      <c r="AA102" s="17"/>
      <c r="AB102" s="17"/>
      <c r="AC102" s="17"/>
      <c r="AD102" s="17"/>
      <c r="AE102" s="17"/>
      <c r="AF102" s="17"/>
      <c r="AG102" s="17"/>
      <c r="AH102" s="17"/>
      <c r="AI102" s="17"/>
      <c r="AJ102" s="17"/>
      <c r="AK102" s="17"/>
      <c r="AL102" s="17"/>
      <c r="AM102" s="17"/>
      <c r="AN102" s="17"/>
      <c r="AO102" s="17"/>
      <c r="AP102" s="17"/>
      <c r="AQ102" s="17"/>
      <c r="AR102" s="17"/>
      <c r="AS102" s="17"/>
      <c r="AT102" s="17"/>
      <c r="AU102" s="17"/>
      <c r="AV102" s="17"/>
      <c r="AW102" s="17"/>
      <c r="AX102" s="17"/>
      <c r="AY102" s="17"/>
      <c r="AZ102" s="17"/>
      <c r="BA102" s="17"/>
      <c r="BB102" s="17"/>
      <c r="BC102" s="17"/>
      <c r="BD102" s="17"/>
      <c r="BE102" s="17"/>
      <c r="BF102" s="17"/>
      <c r="BG102" s="17"/>
      <c r="BH102" s="17"/>
      <c r="BI102" s="17"/>
      <c r="BJ102" s="17"/>
      <c r="BK102" s="17"/>
      <c r="BL102" s="17"/>
      <c r="BM102" s="17"/>
      <c r="BN102" s="17"/>
      <c r="BO102" s="17"/>
      <c r="BP102" s="17"/>
      <c r="BQ102" s="17"/>
      <c r="BR102" s="17"/>
      <c r="BS102" s="17"/>
      <c r="BT102" s="17"/>
      <c r="BU102" s="17"/>
      <c r="BV102" s="17"/>
      <c r="BW102" s="17"/>
      <c r="BX102" s="17"/>
      <c r="BY102" s="17"/>
      <c r="BZ102" s="17"/>
      <c r="CA102" s="17"/>
    </row>
    <row r="103" spans="2:79" x14ac:dyDescent="0.3">
      <c r="B103" t="s">
        <v>125</v>
      </c>
      <c r="C103" s="17">
        <v>0.36079236848671697</v>
      </c>
      <c r="D103" s="17">
        <v>0.365251412744656</v>
      </c>
      <c r="E103" s="17">
        <v>0.35664292579796902</v>
      </c>
      <c r="F103" s="17"/>
      <c r="G103" s="17">
        <v>0.34448168574864302</v>
      </c>
      <c r="H103" s="17">
        <v>0.35447114619051001</v>
      </c>
      <c r="I103" s="17">
        <v>0.37757226382379899</v>
      </c>
      <c r="J103" s="17"/>
      <c r="K103" s="17">
        <v>0.347194711807843</v>
      </c>
      <c r="L103" s="17">
        <v>0.38806100611487798</v>
      </c>
      <c r="M103" s="17">
        <v>0.373582380416628</v>
      </c>
      <c r="N103" s="17">
        <v>0.33323303302435497</v>
      </c>
      <c r="O103" s="17"/>
      <c r="P103" s="17">
        <v>0.438768560626003</v>
      </c>
      <c r="Q103" s="17">
        <v>0.36070354011783801</v>
      </c>
      <c r="R103" s="17">
        <v>0.26893346532083301</v>
      </c>
      <c r="S103" s="17">
        <v>0.325404431359272</v>
      </c>
      <c r="T103" s="17">
        <v>0.42892855661623402</v>
      </c>
      <c r="U103" s="17"/>
      <c r="V103" s="17">
        <v>0.35401258725724299</v>
      </c>
      <c r="W103" s="17">
        <v>0.35112811356168799</v>
      </c>
      <c r="X103" s="17">
        <v>0.39323119314738098</v>
      </c>
      <c r="Y103" s="17"/>
      <c r="Z103" s="17">
        <v>0.35786079785546898</v>
      </c>
      <c r="AA103" s="17">
        <v>0.37734952046551901</v>
      </c>
      <c r="AB103" s="17"/>
      <c r="AC103" s="17">
        <v>0.36293572367364701</v>
      </c>
      <c r="AD103" s="17">
        <v>0.35576781934152901</v>
      </c>
      <c r="AE103" s="17"/>
      <c r="AF103" s="17">
        <v>0.41821765097578001</v>
      </c>
      <c r="AG103" s="17">
        <v>0.41622462933746202</v>
      </c>
      <c r="AH103" s="17">
        <v>0.35284666842359802</v>
      </c>
      <c r="AI103" s="17"/>
      <c r="AJ103" s="17">
        <v>0.39203536959754698</v>
      </c>
      <c r="AK103" s="17">
        <v>0.33878839171365799</v>
      </c>
      <c r="AL103" s="17">
        <v>0.33250561192302203</v>
      </c>
      <c r="AM103" s="17">
        <v>0.35576418700517698</v>
      </c>
      <c r="AN103" s="17">
        <v>0.34415961485550101</v>
      </c>
      <c r="AO103" s="17">
        <v>0.39842797012745601</v>
      </c>
      <c r="AP103" s="17">
        <v>0.360048756644545</v>
      </c>
      <c r="AQ103" s="17"/>
      <c r="AR103" s="17">
        <v>0.40081713784982798</v>
      </c>
      <c r="AS103" s="17">
        <v>0.34632351687416701</v>
      </c>
      <c r="AT103" s="17"/>
      <c r="AU103" s="17">
        <v>0.33562978689572398</v>
      </c>
      <c r="AV103" s="17">
        <v>0.38131943948843</v>
      </c>
      <c r="AW103" s="17">
        <v>0.32147689907086202</v>
      </c>
      <c r="AX103" s="17"/>
      <c r="AY103" s="17">
        <v>0.26480109426890203</v>
      </c>
      <c r="AZ103" s="17">
        <v>0.32438867307490099</v>
      </c>
      <c r="BA103" s="17">
        <v>0.444987638611054</v>
      </c>
      <c r="BB103" s="17">
        <v>0.35608438671994602</v>
      </c>
      <c r="BC103" s="17"/>
      <c r="BD103" s="17">
        <v>0.37588641222928099</v>
      </c>
      <c r="BE103" s="17">
        <v>0.31924807017201301</v>
      </c>
      <c r="BF103" s="17">
        <v>0.358505416618495</v>
      </c>
      <c r="BG103" s="17">
        <v>0.43295461022338</v>
      </c>
      <c r="BH103" s="17"/>
      <c r="BI103" s="17">
        <v>0.33725497251047099</v>
      </c>
      <c r="BJ103" s="17">
        <v>0.32589922851059899</v>
      </c>
      <c r="BK103" s="17">
        <v>0.38196083449292001</v>
      </c>
      <c r="BL103" s="17">
        <v>0.39270723011308101</v>
      </c>
      <c r="BM103" s="17"/>
      <c r="BN103" s="17">
        <v>0.271173360516548</v>
      </c>
      <c r="BO103" s="17">
        <v>0.25202794271149098</v>
      </c>
      <c r="BP103" s="17">
        <v>0.363087247369281</v>
      </c>
      <c r="BQ103" s="17">
        <v>0.46245002263269702</v>
      </c>
      <c r="BR103" s="17"/>
      <c r="BS103" s="17">
        <v>0.36001981903608199</v>
      </c>
      <c r="BT103" s="17">
        <v>0.33537351415609901</v>
      </c>
      <c r="BU103" s="17">
        <v>0.34834488723630302</v>
      </c>
      <c r="BV103" s="17">
        <v>0.523252525013567</v>
      </c>
      <c r="BW103" s="17"/>
      <c r="BX103" s="17">
        <v>0.17871457427788801</v>
      </c>
      <c r="BY103" s="17">
        <v>0.26695715250174601</v>
      </c>
      <c r="BZ103" s="17">
        <v>0.405311079099686</v>
      </c>
      <c r="CA103" s="17">
        <v>0.54507993636052898</v>
      </c>
    </row>
    <row r="104" spans="2:79" x14ac:dyDescent="0.3">
      <c r="B104" t="s">
        <v>126</v>
      </c>
      <c r="C104" s="17">
        <v>0.49803065469294799</v>
      </c>
      <c r="D104" s="17">
        <v>0.50125682336912103</v>
      </c>
      <c r="E104" s="17">
        <v>0.49581480648883403</v>
      </c>
      <c r="F104" s="17"/>
      <c r="G104" s="17">
        <v>0.49828238444244699</v>
      </c>
      <c r="H104" s="17">
        <v>0.48638126267927301</v>
      </c>
      <c r="I104" s="17">
        <v>0.51032127453185305</v>
      </c>
      <c r="J104" s="17"/>
      <c r="K104" s="17">
        <v>0.488156140682107</v>
      </c>
      <c r="L104" s="17">
        <v>0.50970386201638096</v>
      </c>
      <c r="M104" s="17">
        <v>0.47517656255374302</v>
      </c>
      <c r="N104" s="17">
        <v>0.52110785647178104</v>
      </c>
      <c r="O104" s="17"/>
      <c r="P104" s="17">
        <v>0.33093776676768899</v>
      </c>
      <c r="Q104" s="17">
        <v>0.49276180317016299</v>
      </c>
      <c r="R104" s="17">
        <v>0.639567696542647</v>
      </c>
      <c r="S104" s="17">
        <v>0.546802377782035</v>
      </c>
      <c r="T104" s="17">
        <v>0.44812685770370198</v>
      </c>
      <c r="U104" s="17"/>
      <c r="V104" s="17">
        <v>0.52290575218888102</v>
      </c>
      <c r="W104" s="17">
        <v>0.51913169225985201</v>
      </c>
      <c r="X104" s="17">
        <v>0.44176112492422098</v>
      </c>
      <c r="Y104" s="17"/>
      <c r="Z104" s="17">
        <v>0.50452199041590695</v>
      </c>
      <c r="AA104" s="17">
        <v>0.46757886947941102</v>
      </c>
      <c r="AB104" s="17"/>
      <c r="AC104" s="17">
        <v>0.48500174345029501</v>
      </c>
      <c r="AD104" s="17">
        <v>0.52857361147688098</v>
      </c>
      <c r="AE104" s="17"/>
      <c r="AF104" s="17">
        <v>0.47951777850166799</v>
      </c>
      <c r="AG104" s="17">
        <v>0.45163215221877301</v>
      </c>
      <c r="AH104" s="17">
        <v>0.50289911336389204</v>
      </c>
      <c r="AI104" s="17"/>
      <c r="AJ104" s="17">
        <v>0.51309946798393002</v>
      </c>
      <c r="AK104" s="17">
        <v>0.45334787105433499</v>
      </c>
      <c r="AL104" s="17">
        <v>0.489837869050744</v>
      </c>
      <c r="AM104" s="17">
        <v>0.47523449819461</v>
      </c>
      <c r="AN104" s="17">
        <v>0.51767539936108298</v>
      </c>
      <c r="AO104" s="17">
        <v>0.48572633767831203</v>
      </c>
      <c r="AP104" s="17">
        <v>0.54916926972341096</v>
      </c>
      <c r="AQ104" s="17"/>
      <c r="AR104" s="17">
        <v>0.46700417947769701</v>
      </c>
      <c r="AS104" s="17">
        <v>0.50665119407691095</v>
      </c>
      <c r="AT104" s="17"/>
      <c r="AU104" s="17">
        <v>0.48482646518665501</v>
      </c>
      <c r="AV104" s="17">
        <v>0.48803549801444401</v>
      </c>
      <c r="AW104" s="17">
        <v>0.570664813820419</v>
      </c>
      <c r="AX104" s="17"/>
      <c r="AY104" s="17">
        <v>0.53372394545577595</v>
      </c>
      <c r="AZ104" s="17">
        <v>0.55275493885654803</v>
      </c>
      <c r="BA104" s="17">
        <v>0.42514831247263402</v>
      </c>
      <c r="BB104" s="17">
        <v>0.44825577205351802</v>
      </c>
      <c r="BC104" s="17"/>
      <c r="BD104" s="17">
        <v>0.41936030380119499</v>
      </c>
      <c r="BE104" s="17">
        <v>0.55383440247384796</v>
      </c>
      <c r="BF104" s="17">
        <v>0.51893573761524403</v>
      </c>
      <c r="BG104" s="17">
        <v>0.407025853848065</v>
      </c>
      <c r="BH104" s="17"/>
      <c r="BI104" s="17">
        <v>0.443874967110785</v>
      </c>
      <c r="BJ104" s="17">
        <v>0.52476553657518898</v>
      </c>
      <c r="BK104" s="17">
        <v>0.512629869862537</v>
      </c>
      <c r="BL104" s="17">
        <v>0.41299965850464898</v>
      </c>
      <c r="BM104" s="17"/>
      <c r="BN104" s="17">
        <v>0.44965780739446498</v>
      </c>
      <c r="BO104" s="17">
        <v>0.58711865641994898</v>
      </c>
      <c r="BP104" s="17">
        <v>0.52401013524249795</v>
      </c>
      <c r="BQ104" s="17">
        <v>0.41790878573585</v>
      </c>
      <c r="BR104" s="17"/>
      <c r="BS104" s="17">
        <v>0.48506010004804301</v>
      </c>
      <c r="BT104" s="17">
        <v>0.50496411285174103</v>
      </c>
      <c r="BU104" s="17">
        <v>0.52886199663217404</v>
      </c>
      <c r="BV104" s="17">
        <v>0.352474147984845</v>
      </c>
      <c r="BW104" s="17"/>
      <c r="BX104" s="17">
        <v>0.39400092529645803</v>
      </c>
      <c r="BY104" s="17">
        <v>0.59085415288538001</v>
      </c>
      <c r="BZ104" s="17">
        <v>0.49577252290562801</v>
      </c>
      <c r="CA104" s="17">
        <v>0.37669532799282601</v>
      </c>
    </row>
    <row r="105" spans="2:79" x14ac:dyDescent="0.3">
      <c r="B105" t="s">
        <v>127</v>
      </c>
      <c r="C105" s="17">
        <v>0.10109562890153299</v>
      </c>
      <c r="D105" s="17">
        <v>9.7039969027358494E-2</v>
      </c>
      <c r="E105" s="17">
        <v>0.103645360656703</v>
      </c>
      <c r="F105" s="17"/>
      <c r="G105" s="17">
        <v>0.133126920980219</v>
      </c>
      <c r="H105" s="17">
        <v>0.11255667489066</v>
      </c>
      <c r="I105" s="17">
        <v>6.9160698156862099E-2</v>
      </c>
      <c r="J105" s="17"/>
      <c r="K105" s="17">
        <v>0.11210432662358601</v>
      </c>
      <c r="L105" s="17">
        <v>8.9695130498588196E-2</v>
      </c>
      <c r="M105" s="17">
        <v>0.104199870261883</v>
      </c>
      <c r="N105" s="17">
        <v>9.7133016034509703E-2</v>
      </c>
      <c r="O105" s="17"/>
      <c r="P105" s="17">
        <v>0.17554640784537201</v>
      </c>
      <c r="Q105" s="17">
        <v>0.12017295722101499</v>
      </c>
      <c r="R105" s="17">
        <v>5.9734967445679403E-2</v>
      </c>
      <c r="S105" s="17">
        <v>9.5988408506117798E-2</v>
      </c>
      <c r="T105" s="17">
        <v>5.22129775001864E-2</v>
      </c>
      <c r="U105" s="17"/>
      <c r="V105" s="17">
        <v>9.6890968648311898E-2</v>
      </c>
      <c r="W105" s="17">
        <v>9.6188514535010997E-2</v>
      </c>
      <c r="X105" s="17">
        <v>0.10539858693422501</v>
      </c>
      <c r="Y105" s="17"/>
      <c r="Z105" s="17">
        <v>9.3443702931837097E-2</v>
      </c>
      <c r="AA105" s="17">
        <v>0.13660929683617801</v>
      </c>
      <c r="AB105" s="17"/>
      <c r="AC105" s="17">
        <v>0.109779662879236</v>
      </c>
      <c r="AD105" s="17">
        <v>8.0738127837065896E-2</v>
      </c>
      <c r="AE105" s="17"/>
      <c r="AF105" s="17">
        <v>2.0695807826634698E-2</v>
      </c>
      <c r="AG105" s="17">
        <v>7.0549471423790797E-2</v>
      </c>
      <c r="AH105" s="17">
        <v>0.108445147594967</v>
      </c>
      <c r="AI105" s="17"/>
      <c r="AJ105" s="17">
        <v>7.4615725680084594E-2</v>
      </c>
      <c r="AK105" s="17">
        <v>0.17917851258847101</v>
      </c>
      <c r="AL105" s="17">
        <v>0.118214795342183</v>
      </c>
      <c r="AM105" s="17">
        <v>0.11610047986517601</v>
      </c>
      <c r="AN105" s="17">
        <v>7.5866917725139801E-2</v>
      </c>
      <c r="AO105" s="17">
        <v>8.4386874283940802E-2</v>
      </c>
      <c r="AP105" s="17">
        <v>5.8820500613783397E-2</v>
      </c>
      <c r="AQ105" s="17"/>
      <c r="AR105" s="17">
        <v>8.5607018586289302E-2</v>
      </c>
      <c r="AS105" s="17">
        <v>0.10952213005715</v>
      </c>
      <c r="AT105" s="17"/>
      <c r="AU105" s="17">
        <v>0.14291340536967401</v>
      </c>
      <c r="AV105" s="17">
        <v>8.8332975589745094E-2</v>
      </c>
      <c r="AW105" s="17">
        <v>7.0543901048956401E-2</v>
      </c>
      <c r="AX105" s="17"/>
      <c r="AY105" s="17">
        <v>0.18766607223774401</v>
      </c>
      <c r="AZ105" s="17">
        <v>0.101748825274733</v>
      </c>
      <c r="BA105" s="17">
        <v>8.5123565158703507E-2</v>
      </c>
      <c r="BB105" s="17">
        <v>7.4117804939671197E-2</v>
      </c>
      <c r="BC105" s="17"/>
      <c r="BD105" s="17">
        <v>0.14420182981584501</v>
      </c>
      <c r="BE105" s="17">
        <v>0.10731247338222499</v>
      </c>
      <c r="BF105" s="17">
        <v>9.1575380059647604E-2</v>
      </c>
      <c r="BG105" s="17">
        <v>7.4560853759782303E-2</v>
      </c>
      <c r="BH105" s="17"/>
      <c r="BI105" s="17">
        <v>0.17149425393607801</v>
      </c>
      <c r="BJ105" s="17">
        <v>0.112927030808747</v>
      </c>
      <c r="BK105" s="17">
        <v>7.7659897043758905E-2</v>
      </c>
      <c r="BL105" s="17">
        <v>9.7706104746585504E-2</v>
      </c>
      <c r="BM105" s="17"/>
      <c r="BN105" s="17">
        <v>0.21615908499912301</v>
      </c>
      <c r="BO105" s="17">
        <v>0.12935212611256899</v>
      </c>
      <c r="BP105" s="17">
        <v>8.5910337855135702E-2</v>
      </c>
      <c r="BQ105" s="17">
        <v>6.5248275954106802E-2</v>
      </c>
      <c r="BR105" s="17"/>
      <c r="BS105" s="17">
        <v>0.112748890948647</v>
      </c>
      <c r="BT105" s="17">
        <v>0.13495566852188301</v>
      </c>
      <c r="BU105" s="17">
        <v>8.2076701827264606E-2</v>
      </c>
      <c r="BV105" s="17">
        <v>3.40353542208508E-2</v>
      </c>
      <c r="BW105" s="17"/>
      <c r="BX105" s="17">
        <v>0.36210616814655899</v>
      </c>
      <c r="BY105" s="17">
        <v>0.10595986827256</v>
      </c>
      <c r="BZ105" s="17">
        <v>6.7109959598461499E-2</v>
      </c>
      <c r="CA105" s="17">
        <v>2.9175431892609498E-2</v>
      </c>
    </row>
    <row r="106" spans="2:79" x14ac:dyDescent="0.3">
      <c r="B106" t="s">
        <v>128</v>
      </c>
      <c r="C106" s="17">
        <v>3.1482988768458599E-2</v>
      </c>
      <c r="D106" s="17">
        <v>2.8966755429295402E-2</v>
      </c>
      <c r="E106" s="17">
        <v>3.4150872628091501E-2</v>
      </c>
      <c r="F106" s="17"/>
      <c r="G106" s="17">
        <v>1.35176545980846E-2</v>
      </c>
      <c r="H106" s="17">
        <v>3.9011992780344402E-2</v>
      </c>
      <c r="I106" s="17">
        <v>3.4483478278328102E-2</v>
      </c>
      <c r="J106" s="17"/>
      <c r="K106" s="17">
        <v>4.1377321146698003E-2</v>
      </c>
      <c r="L106" s="17">
        <v>8.0365457483914608E-3</v>
      </c>
      <c r="M106" s="17">
        <v>4.1046494410342499E-2</v>
      </c>
      <c r="N106" s="17">
        <v>3.6239468073125003E-2</v>
      </c>
      <c r="O106" s="17"/>
      <c r="P106" s="17">
        <v>4.4577729068822E-2</v>
      </c>
      <c r="Q106" s="17">
        <v>1.3090434043916001E-2</v>
      </c>
      <c r="R106" s="17">
        <v>2.7152421191335398E-2</v>
      </c>
      <c r="S106" s="17">
        <v>2.6594311330429499E-2</v>
      </c>
      <c r="T106" s="17">
        <v>6.3372677494633101E-2</v>
      </c>
      <c r="U106" s="17"/>
      <c r="V106" s="17">
        <v>1.88698386214089E-2</v>
      </c>
      <c r="W106" s="17">
        <v>2.3499139979476901E-2</v>
      </c>
      <c r="X106" s="17">
        <v>5.0528826098092998E-2</v>
      </c>
      <c r="Y106" s="17"/>
      <c r="Z106" s="17">
        <v>3.3972962905741498E-2</v>
      </c>
      <c r="AA106" s="17">
        <v>1.84623132188916E-2</v>
      </c>
      <c r="AB106" s="17"/>
      <c r="AC106" s="17">
        <v>3.2849138766360003E-2</v>
      </c>
      <c r="AD106" s="17">
        <v>2.8280398807628199E-2</v>
      </c>
      <c r="AE106" s="17"/>
      <c r="AF106" s="17">
        <v>2.1810294516407699E-2</v>
      </c>
      <c r="AG106" s="17">
        <v>5.5949810592716497E-2</v>
      </c>
      <c r="AH106" s="17">
        <v>3.0179291277681999E-2</v>
      </c>
      <c r="AI106" s="17"/>
      <c r="AJ106" s="17">
        <v>1.37392043236864E-2</v>
      </c>
      <c r="AK106" s="17">
        <v>1.50291434349105E-2</v>
      </c>
      <c r="AL106" s="17">
        <v>4.43472428235447E-2</v>
      </c>
      <c r="AM106" s="17">
        <v>4.8673459991645102E-2</v>
      </c>
      <c r="AN106" s="17">
        <v>5.5178777629179901E-2</v>
      </c>
      <c r="AO106" s="17">
        <v>2.4298364765664399E-2</v>
      </c>
      <c r="AP106" s="17">
        <v>2.5392671068230101E-2</v>
      </c>
      <c r="AQ106" s="17"/>
      <c r="AR106" s="17">
        <v>4.2101372988043902E-2</v>
      </c>
      <c r="AS106" s="17">
        <v>2.6505225546737701E-2</v>
      </c>
      <c r="AT106" s="17"/>
      <c r="AU106" s="17">
        <v>3.2432209141436401E-2</v>
      </c>
      <c r="AV106" s="17">
        <v>3.3113113689849399E-2</v>
      </c>
      <c r="AW106" s="17">
        <v>2.2167448912662799E-2</v>
      </c>
      <c r="AX106" s="17"/>
      <c r="AY106" s="17">
        <v>1.38088880375777E-2</v>
      </c>
      <c r="AZ106" s="17">
        <v>1.8637896276307801E-2</v>
      </c>
      <c r="BA106" s="17">
        <v>2.5679253106450299E-2</v>
      </c>
      <c r="BB106" s="17">
        <v>0.10984619140540899</v>
      </c>
      <c r="BC106" s="17"/>
      <c r="BD106" s="17">
        <v>4.0096913292690502E-2</v>
      </c>
      <c r="BE106" s="17">
        <v>1.8128982529226699E-2</v>
      </c>
      <c r="BF106" s="17">
        <v>2.4617231069627502E-2</v>
      </c>
      <c r="BG106" s="17">
        <v>6.8191933598653304E-2</v>
      </c>
      <c r="BH106" s="17"/>
      <c r="BI106" s="17">
        <v>4.7375806442665799E-2</v>
      </c>
      <c r="BJ106" s="17">
        <v>3.1093608731332299E-2</v>
      </c>
      <c r="BK106" s="17">
        <v>2.0133682225380201E-2</v>
      </c>
      <c r="BL106" s="17">
        <v>6.5681352267426205E-2</v>
      </c>
      <c r="BM106" s="17"/>
      <c r="BN106" s="17">
        <v>5.0018995114229303E-2</v>
      </c>
      <c r="BO106" s="17">
        <v>3.1501274755990599E-2</v>
      </c>
      <c r="BP106" s="17">
        <v>1.89148113269542E-2</v>
      </c>
      <c r="BQ106" s="17">
        <v>4.0175666019817403E-2</v>
      </c>
      <c r="BR106" s="17"/>
      <c r="BS106" s="17">
        <v>3.46391970417095E-2</v>
      </c>
      <c r="BT106" s="17">
        <v>2.0534185765310801E-2</v>
      </c>
      <c r="BU106" s="17">
        <v>3.3775492984000198E-2</v>
      </c>
      <c r="BV106" s="17">
        <v>5.3327850573954699E-2</v>
      </c>
      <c r="BW106" s="17"/>
      <c r="BX106" s="17">
        <v>5.2435588295903598E-2</v>
      </c>
      <c r="BY106" s="17">
        <v>2.86863613064842E-2</v>
      </c>
      <c r="BZ106" s="17">
        <v>2.2080489993119401E-2</v>
      </c>
      <c r="CA106" s="17">
        <v>4.2133657399271898E-2</v>
      </c>
    </row>
    <row r="107" spans="2:79" x14ac:dyDescent="0.3">
      <c r="B107" t="s">
        <v>129</v>
      </c>
      <c r="C107" s="17">
        <v>8.59835915034287E-3</v>
      </c>
      <c r="D107" s="17">
        <v>7.4850394295685602E-3</v>
      </c>
      <c r="E107" s="17">
        <v>9.7460344284023108E-3</v>
      </c>
      <c r="F107" s="17"/>
      <c r="G107" s="17">
        <v>1.0591354230606901E-2</v>
      </c>
      <c r="H107" s="17">
        <v>7.5789234592119501E-3</v>
      </c>
      <c r="I107" s="17">
        <v>8.4622852091575194E-3</v>
      </c>
      <c r="J107" s="17"/>
      <c r="K107" s="17">
        <v>1.11674997397659E-2</v>
      </c>
      <c r="L107" s="17">
        <v>4.5034556217609803E-3</v>
      </c>
      <c r="M107" s="17">
        <v>5.9946923574035402E-3</v>
      </c>
      <c r="N107" s="17">
        <v>1.2286626396228999E-2</v>
      </c>
      <c r="O107" s="17"/>
      <c r="P107" s="17">
        <v>1.01695356921139E-2</v>
      </c>
      <c r="Q107" s="17">
        <v>1.3271265447068E-2</v>
      </c>
      <c r="R107" s="17">
        <v>4.6114494995051301E-3</v>
      </c>
      <c r="S107" s="17">
        <v>5.2104710221457604E-3</v>
      </c>
      <c r="T107" s="17">
        <v>7.3589306852446298E-3</v>
      </c>
      <c r="U107" s="17"/>
      <c r="V107" s="17">
        <v>7.3208532841547496E-3</v>
      </c>
      <c r="W107" s="17">
        <v>1.0052539663972199E-2</v>
      </c>
      <c r="X107" s="17">
        <v>9.0802688960807502E-3</v>
      </c>
      <c r="Y107" s="17"/>
      <c r="Z107" s="17">
        <v>1.02005458910459E-2</v>
      </c>
      <c r="AA107" s="17">
        <v>0</v>
      </c>
      <c r="AB107" s="17"/>
      <c r="AC107" s="17">
        <v>9.4337312304631805E-3</v>
      </c>
      <c r="AD107" s="17">
        <v>6.6400425368955702E-3</v>
      </c>
      <c r="AE107" s="17"/>
      <c r="AF107" s="17">
        <v>5.9758468179509701E-2</v>
      </c>
      <c r="AG107" s="17">
        <v>5.6439364272573896E-3</v>
      </c>
      <c r="AH107" s="17">
        <v>5.6297793398611701E-3</v>
      </c>
      <c r="AI107" s="17"/>
      <c r="AJ107" s="17">
        <v>6.5102324147524003E-3</v>
      </c>
      <c r="AK107" s="17">
        <v>1.3656081208624301E-2</v>
      </c>
      <c r="AL107" s="17">
        <v>1.5094480860506901E-2</v>
      </c>
      <c r="AM107" s="17">
        <v>4.2273749433914204E-3</v>
      </c>
      <c r="AN107" s="17">
        <v>7.1192904290967403E-3</v>
      </c>
      <c r="AO107" s="17">
        <v>7.1604531446271304E-3</v>
      </c>
      <c r="AP107" s="17">
        <v>6.5688019500299904E-3</v>
      </c>
      <c r="AQ107" s="17"/>
      <c r="AR107" s="17">
        <v>4.4702910981420999E-3</v>
      </c>
      <c r="AS107" s="17">
        <v>1.0997933445035E-2</v>
      </c>
      <c r="AT107" s="17"/>
      <c r="AU107" s="17">
        <v>4.1981334065100996E-3</v>
      </c>
      <c r="AV107" s="17">
        <v>9.1989732175315007E-3</v>
      </c>
      <c r="AW107" s="17">
        <v>1.5146937147099301E-2</v>
      </c>
      <c r="AX107" s="17"/>
      <c r="AY107" s="17">
        <v>0</v>
      </c>
      <c r="AZ107" s="17">
        <v>2.4696665175103702E-3</v>
      </c>
      <c r="BA107" s="17">
        <v>1.9061230651157501E-2</v>
      </c>
      <c r="BB107" s="17">
        <v>1.1695844881455499E-2</v>
      </c>
      <c r="BC107" s="17"/>
      <c r="BD107" s="17">
        <v>2.0454540860988399E-2</v>
      </c>
      <c r="BE107" s="17">
        <v>1.4760714426870099E-3</v>
      </c>
      <c r="BF107" s="17">
        <v>6.3662346369862798E-3</v>
      </c>
      <c r="BG107" s="17">
        <v>1.7266748570119402E-2</v>
      </c>
      <c r="BH107" s="17"/>
      <c r="BI107" s="17">
        <v>0</v>
      </c>
      <c r="BJ107" s="17">
        <v>5.3145953741329998E-3</v>
      </c>
      <c r="BK107" s="17">
        <v>7.6157163754038797E-3</v>
      </c>
      <c r="BL107" s="17">
        <v>3.09056543682577E-2</v>
      </c>
      <c r="BM107" s="17"/>
      <c r="BN107" s="17">
        <v>1.2990751975634599E-2</v>
      </c>
      <c r="BO107" s="17">
        <v>0</v>
      </c>
      <c r="BP107" s="17">
        <v>8.0774682061301901E-3</v>
      </c>
      <c r="BQ107" s="17">
        <v>1.4217249657528901E-2</v>
      </c>
      <c r="BR107" s="17"/>
      <c r="BS107" s="17">
        <v>7.5319929255191201E-3</v>
      </c>
      <c r="BT107" s="17">
        <v>4.1725187049668697E-3</v>
      </c>
      <c r="BU107" s="17">
        <v>6.9409213202579903E-3</v>
      </c>
      <c r="BV107" s="17">
        <v>3.69101222067824E-2</v>
      </c>
      <c r="BW107" s="17"/>
      <c r="BX107" s="17">
        <v>1.2742743983190301E-2</v>
      </c>
      <c r="BY107" s="17">
        <v>7.5424650338297696E-3</v>
      </c>
      <c r="BZ107" s="17">
        <v>9.7259484031057605E-3</v>
      </c>
      <c r="CA107" s="17">
        <v>6.9156463547637697E-3</v>
      </c>
    </row>
    <row r="108" spans="2:79" x14ac:dyDescent="0.3">
      <c r="C108" s="17"/>
      <c r="D108" s="17"/>
      <c r="E108" s="17"/>
      <c r="F108" s="17"/>
      <c r="G108" s="17"/>
      <c r="H108" s="17"/>
      <c r="I108" s="17"/>
      <c r="J108" s="17"/>
      <c r="K108" s="17"/>
      <c r="L108" s="17"/>
      <c r="M108" s="17"/>
      <c r="N108" s="17"/>
      <c r="O108" s="17"/>
      <c r="P108" s="17"/>
      <c r="Q108" s="17"/>
      <c r="R108" s="17"/>
      <c r="S108" s="17"/>
      <c r="T108" s="17"/>
      <c r="U108" s="17"/>
      <c r="V108" s="17"/>
      <c r="W108" s="17"/>
      <c r="X108" s="17"/>
      <c r="Y108" s="17"/>
      <c r="Z108" s="17"/>
      <c r="AA108" s="17"/>
      <c r="AB108" s="17"/>
      <c r="AC108" s="17"/>
      <c r="AD108" s="17"/>
      <c r="AE108" s="17"/>
      <c r="AF108" s="17"/>
      <c r="AG108" s="17"/>
      <c r="AH108" s="17"/>
      <c r="AI108" s="17"/>
      <c r="AJ108" s="17"/>
      <c r="AK108" s="17"/>
      <c r="AL108" s="17"/>
      <c r="AM108" s="17"/>
      <c r="AN108" s="17"/>
      <c r="AO108" s="17"/>
      <c r="AP108" s="17"/>
      <c r="AQ108" s="17"/>
      <c r="AR108" s="17"/>
      <c r="AS108" s="17"/>
      <c r="AT108" s="17"/>
      <c r="AU108" s="17"/>
      <c r="AV108" s="17"/>
      <c r="AW108" s="17"/>
      <c r="AX108" s="17"/>
      <c r="AY108" s="17"/>
      <c r="AZ108" s="17"/>
      <c r="BA108" s="17"/>
      <c r="BB108" s="17"/>
      <c r="BC108" s="17"/>
      <c r="BD108" s="17"/>
      <c r="BE108" s="17"/>
      <c r="BF108" s="17"/>
      <c r="BG108" s="17"/>
      <c r="BH108" s="17"/>
      <c r="BI108" s="17"/>
      <c r="BJ108" s="17"/>
      <c r="BK108" s="17"/>
      <c r="BL108" s="17"/>
      <c r="BM108" s="17"/>
      <c r="BN108" s="17"/>
      <c r="BO108" s="17"/>
      <c r="BP108" s="17"/>
      <c r="BQ108" s="17"/>
      <c r="BR108" s="17"/>
      <c r="BS108" s="17"/>
      <c r="BT108" s="17"/>
      <c r="BU108" s="17"/>
      <c r="BV108" s="17"/>
      <c r="BW108" s="17"/>
      <c r="BX108" s="17"/>
      <c r="BY108" s="17"/>
      <c r="BZ108" s="17"/>
      <c r="CA108" s="17"/>
    </row>
    <row r="109" spans="2:79" x14ac:dyDescent="0.3">
      <c r="B109" s="6" t="s">
        <v>136</v>
      </c>
      <c r="C109" s="17"/>
      <c r="D109" s="17"/>
      <c r="E109" s="17"/>
      <c r="F109" s="17"/>
      <c r="G109" s="17"/>
      <c r="H109" s="17"/>
      <c r="I109" s="17"/>
      <c r="J109" s="17"/>
      <c r="K109" s="17"/>
      <c r="L109" s="17"/>
      <c r="M109" s="17"/>
      <c r="N109" s="17"/>
      <c r="O109" s="17"/>
      <c r="P109" s="17"/>
      <c r="Q109" s="17"/>
      <c r="R109" s="17"/>
      <c r="S109" s="17"/>
      <c r="T109" s="17"/>
      <c r="U109" s="17"/>
      <c r="V109" s="17"/>
      <c r="W109" s="17"/>
      <c r="X109" s="17"/>
      <c r="Y109" s="17"/>
      <c r="Z109" s="17"/>
      <c r="AA109" s="17"/>
      <c r="AB109" s="17"/>
      <c r="AC109" s="17"/>
      <c r="AD109" s="17"/>
      <c r="AE109" s="17"/>
      <c r="AF109" s="17"/>
      <c r="AG109" s="17"/>
      <c r="AH109" s="17"/>
      <c r="AI109" s="17"/>
      <c r="AJ109" s="17"/>
      <c r="AK109" s="17"/>
      <c r="AL109" s="17"/>
      <c r="AM109" s="17"/>
      <c r="AN109" s="17"/>
      <c r="AO109" s="17"/>
      <c r="AP109" s="17"/>
      <c r="AQ109" s="17"/>
      <c r="AR109" s="17"/>
      <c r="AS109" s="17"/>
      <c r="AT109" s="17"/>
      <c r="AU109" s="17"/>
      <c r="AV109" s="17"/>
      <c r="AW109" s="17"/>
      <c r="AX109" s="17"/>
      <c r="AY109" s="17"/>
      <c r="AZ109" s="17"/>
      <c r="BA109" s="17"/>
      <c r="BB109" s="17"/>
      <c r="BC109" s="17"/>
      <c r="BD109" s="17"/>
      <c r="BE109" s="17"/>
      <c r="BF109" s="17"/>
      <c r="BG109" s="17"/>
      <c r="BH109" s="17"/>
      <c r="BI109" s="17"/>
      <c r="BJ109" s="17"/>
      <c r="BK109" s="17"/>
      <c r="BL109" s="17"/>
      <c r="BM109" s="17"/>
      <c r="BN109" s="17"/>
      <c r="BO109" s="17"/>
      <c r="BP109" s="17"/>
      <c r="BQ109" s="17"/>
      <c r="BR109" s="17"/>
      <c r="BS109" s="17"/>
      <c r="BT109" s="17"/>
      <c r="BU109" s="17"/>
      <c r="BV109" s="17"/>
      <c r="BW109" s="17"/>
      <c r="BX109" s="17"/>
      <c r="BY109" s="17"/>
      <c r="BZ109" s="17"/>
      <c r="CA109" s="17"/>
    </row>
    <row r="110" spans="2:79" x14ac:dyDescent="0.3">
      <c r="B110" s="24" t="s">
        <v>118</v>
      </c>
      <c r="C110" s="17"/>
      <c r="D110" s="17"/>
      <c r="E110" s="17"/>
      <c r="F110" s="17"/>
      <c r="G110" s="17"/>
      <c r="H110" s="17"/>
      <c r="I110" s="17"/>
      <c r="J110" s="17"/>
      <c r="K110" s="17"/>
      <c r="L110" s="17"/>
      <c r="M110" s="17"/>
      <c r="N110" s="17"/>
      <c r="O110" s="17"/>
      <c r="P110" s="17"/>
      <c r="Q110" s="17"/>
      <c r="R110" s="17"/>
      <c r="S110" s="17"/>
      <c r="T110" s="17"/>
      <c r="U110" s="17"/>
      <c r="V110" s="17"/>
      <c r="W110" s="17"/>
      <c r="X110" s="17"/>
      <c r="Y110" s="17"/>
      <c r="Z110" s="17"/>
      <c r="AA110" s="17"/>
      <c r="AB110" s="17"/>
      <c r="AC110" s="17"/>
      <c r="AD110" s="17"/>
      <c r="AE110" s="17"/>
      <c r="AF110" s="17"/>
      <c r="AG110" s="17"/>
      <c r="AH110" s="17"/>
      <c r="AI110" s="17"/>
      <c r="AJ110" s="17"/>
      <c r="AK110" s="17"/>
      <c r="AL110" s="17"/>
      <c r="AM110" s="17"/>
      <c r="AN110" s="17"/>
      <c r="AO110" s="17"/>
      <c r="AP110" s="17"/>
      <c r="AQ110" s="17"/>
      <c r="AR110" s="17"/>
      <c r="AS110" s="17"/>
      <c r="AT110" s="17"/>
      <c r="AU110" s="17"/>
      <c r="AV110" s="17"/>
      <c r="AW110" s="17"/>
      <c r="AX110" s="17"/>
      <c r="AY110" s="17"/>
      <c r="AZ110" s="17"/>
      <c r="BA110" s="17"/>
      <c r="BB110" s="17"/>
      <c r="BC110" s="17"/>
      <c r="BD110" s="17"/>
      <c r="BE110" s="17"/>
      <c r="BF110" s="17"/>
      <c r="BG110" s="17"/>
      <c r="BH110" s="17"/>
      <c r="BI110" s="17"/>
      <c r="BJ110" s="17"/>
      <c r="BK110" s="17"/>
      <c r="BL110" s="17"/>
      <c r="BM110" s="17"/>
      <c r="BN110" s="17"/>
      <c r="BO110" s="17"/>
      <c r="BP110" s="17"/>
      <c r="BQ110" s="17"/>
      <c r="BR110" s="17"/>
      <c r="BS110" s="17"/>
      <c r="BT110" s="17"/>
      <c r="BU110" s="17"/>
      <c r="BV110" s="17"/>
      <c r="BW110" s="17"/>
      <c r="BX110" s="17"/>
      <c r="BY110" s="17"/>
      <c r="BZ110" s="17"/>
      <c r="CA110" s="17"/>
    </row>
    <row r="111" spans="2:79" x14ac:dyDescent="0.3">
      <c r="B111" t="s">
        <v>125</v>
      </c>
      <c r="C111" s="17">
        <v>0.10869567632942501</v>
      </c>
      <c r="D111" s="17">
        <v>0.100558384938536</v>
      </c>
      <c r="E111" s="17">
        <v>0.117365660427944</v>
      </c>
      <c r="F111" s="17"/>
      <c r="G111" s="17">
        <v>0.10294972395956099</v>
      </c>
      <c r="H111" s="17">
        <v>0.13279083547794601</v>
      </c>
      <c r="I111" s="17">
        <v>8.6486394671175304E-2</v>
      </c>
      <c r="J111" s="17"/>
      <c r="K111" s="17">
        <v>0.107199686977878</v>
      </c>
      <c r="L111" s="17">
        <v>9.2995801317735799E-2</v>
      </c>
      <c r="M111" s="17">
        <v>0.12288878732561501</v>
      </c>
      <c r="N111" s="17">
        <v>0.115686903690268</v>
      </c>
      <c r="O111" s="17"/>
      <c r="P111" s="17">
        <v>0.13978624491521199</v>
      </c>
      <c r="Q111" s="17">
        <v>9.9269626613863002E-2</v>
      </c>
      <c r="R111" s="17">
        <v>0.121335727318142</v>
      </c>
      <c r="S111" s="17">
        <v>0.107537435728093</v>
      </c>
      <c r="T111" s="17">
        <v>8.9955400449462097E-2</v>
      </c>
      <c r="U111" s="17"/>
      <c r="V111" s="17">
        <v>0.125035625834821</v>
      </c>
      <c r="W111" s="17">
        <v>0.10577743920808701</v>
      </c>
      <c r="X111" s="17">
        <v>9.8228075355771202E-2</v>
      </c>
      <c r="Y111" s="17"/>
      <c r="Z111" s="17">
        <v>0.102509429849394</v>
      </c>
      <c r="AA111" s="17">
        <v>0.144574085735898</v>
      </c>
      <c r="AB111" s="17"/>
      <c r="AC111" s="17">
        <v>0.122849237491825</v>
      </c>
      <c r="AD111" s="17">
        <v>7.5516264875096398E-2</v>
      </c>
      <c r="AE111" s="17"/>
      <c r="AF111" s="17">
        <v>0.15621661481060301</v>
      </c>
      <c r="AG111" s="17">
        <v>0.162476381065636</v>
      </c>
      <c r="AH111" s="17">
        <v>0.101685469556309</v>
      </c>
      <c r="AI111" s="17"/>
      <c r="AJ111" s="17">
        <v>0.162720063961104</v>
      </c>
      <c r="AK111" s="17">
        <v>6.1841131201973799E-2</v>
      </c>
      <c r="AL111" s="17">
        <v>0.13423626847674699</v>
      </c>
      <c r="AM111" s="17">
        <v>0.12744107035619601</v>
      </c>
      <c r="AN111" s="17">
        <v>0.13451592404621901</v>
      </c>
      <c r="AO111" s="17">
        <v>9.3571554204137694E-2</v>
      </c>
      <c r="AP111" s="17">
        <v>7.5786493605334501E-2</v>
      </c>
      <c r="AQ111" s="17"/>
      <c r="AR111" s="17">
        <v>0.15944478572198001</v>
      </c>
      <c r="AS111" s="17">
        <v>8.7014742461992395E-2</v>
      </c>
      <c r="AT111" s="17"/>
      <c r="AU111" s="17">
        <v>0.107792012313319</v>
      </c>
      <c r="AV111" s="17">
        <v>0.109322060938579</v>
      </c>
      <c r="AW111" s="17">
        <v>0.107781368312564</v>
      </c>
      <c r="AX111" s="17"/>
      <c r="AY111" s="17">
        <v>0.131120654460741</v>
      </c>
      <c r="AZ111" s="17">
        <v>8.3141168525341494E-2</v>
      </c>
      <c r="BA111" s="17">
        <v>0.129870448599468</v>
      </c>
      <c r="BB111" s="17">
        <v>0.13558706797049799</v>
      </c>
      <c r="BC111" s="17"/>
      <c r="BD111" s="17">
        <v>0.121374696462312</v>
      </c>
      <c r="BE111" s="17">
        <v>8.2877799164379706E-2</v>
      </c>
      <c r="BF111" s="17">
        <v>7.3429639031462005E-2</v>
      </c>
      <c r="BG111" s="17">
        <v>0.24479513314023299</v>
      </c>
      <c r="BH111" s="17"/>
      <c r="BI111" s="17">
        <v>9.4334803949159204E-2</v>
      </c>
      <c r="BJ111" s="17">
        <v>8.5097258228361602E-2</v>
      </c>
      <c r="BK111" s="17">
        <v>0.100208591159969</v>
      </c>
      <c r="BL111" s="17">
        <v>0.22736877007911599</v>
      </c>
      <c r="BM111" s="17"/>
      <c r="BN111" s="17">
        <v>0.12374791925880201</v>
      </c>
      <c r="BO111" s="17">
        <v>6.6086788534190699E-2</v>
      </c>
      <c r="BP111" s="17">
        <v>6.9870944353476197E-2</v>
      </c>
      <c r="BQ111" s="17">
        <v>0.17838054804227699</v>
      </c>
      <c r="BR111" s="17"/>
      <c r="BS111" s="17">
        <v>0.126520387602024</v>
      </c>
      <c r="BT111" s="17">
        <v>5.3053176629671399E-2</v>
      </c>
      <c r="BU111" s="17">
        <v>9.0477654058274903E-2</v>
      </c>
      <c r="BV111" s="17">
        <v>0.36480336984975897</v>
      </c>
      <c r="BW111" s="17"/>
      <c r="BX111" s="17">
        <v>5.96123733213288E-2</v>
      </c>
      <c r="BY111" s="17">
        <v>5.83440278735066E-2</v>
      </c>
      <c r="BZ111" s="17">
        <v>0.12374342422812901</v>
      </c>
      <c r="CA111" s="17">
        <v>0.19982395504178399</v>
      </c>
    </row>
    <row r="112" spans="2:79" x14ac:dyDescent="0.3">
      <c r="B112" t="s">
        <v>126</v>
      </c>
      <c r="C112" s="17">
        <v>0.203607031163064</v>
      </c>
      <c r="D112" s="17">
        <v>0.237458566361608</v>
      </c>
      <c r="E112" s="17">
        <v>0.169586869964056</v>
      </c>
      <c r="F112" s="17"/>
      <c r="G112" s="17">
        <v>0.19165065319705801</v>
      </c>
      <c r="H112" s="17">
        <v>0.18915805964981999</v>
      </c>
      <c r="I112" s="17">
        <v>0.22639327876779899</v>
      </c>
      <c r="J112" s="17"/>
      <c r="K112" s="17">
        <v>0.19217472560917701</v>
      </c>
      <c r="L112" s="17">
        <v>0.157297825607423</v>
      </c>
      <c r="M112" s="17">
        <v>0.23580088492981999</v>
      </c>
      <c r="N112" s="17">
        <v>0.24177933980938299</v>
      </c>
      <c r="O112" s="17"/>
      <c r="P112" s="17">
        <v>0.24541409664511701</v>
      </c>
      <c r="Q112" s="17">
        <v>0.19140174026137799</v>
      </c>
      <c r="R112" s="17">
        <v>0.17211032362416201</v>
      </c>
      <c r="S112" s="17">
        <v>0.244890878800716</v>
      </c>
      <c r="T112" s="17">
        <v>0.16460157351316401</v>
      </c>
      <c r="U112" s="17"/>
      <c r="V112" s="17">
        <v>0.227996274387194</v>
      </c>
      <c r="W112" s="17">
        <v>0.19417072388989401</v>
      </c>
      <c r="X112" s="17">
        <v>0.197757320558969</v>
      </c>
      <c r="Y112" s="17"/>
      <c r="Z112" s="17">
        <v>0.19874185907717701</v>
      </c>
      <c r="AA112" s="17">
        <v>0.234053828527824</v>
      </c>
      <c r="AB112" s="17"/>
      <c r="AC112" s="17">
        <v>0.18733990626235</v>
      </c>
      <c r="AD112" s="17">
        <v>0.24174115331555701</v>
      </c>
      <c r="AE112" s="17"/>
      <c r="AF112" s="17">
        <v>0.31510897737293603</v>
      </c>
      <c r="AG112" s="17">
        <v>0.252667572452145</v>
      </c>
      <c r="AH112" s="17">
        <v>0.19356107607449299</v>
      </c>
      <c r="AI112" s="17"/>
      <c r="AJ112" s="17">
        <v>0.184064544585612</v>
      </c>
      <c r="AK112" s="17">
        <v>0.177788199068912</v>
      </c>
      <c r="AL112" s="17">
        <v>0.21933933179038001</v>
      </c>
      <c r="AM112" s="17">
        <v>0.18612885459161499</v>
      </c>
      <c r="AN112" s="17">
        <v>0.17655367795531501</v>
      </c>
      <c r="AO112" s="17">
        <v>0.29557581965678198</v>
      </c>
      <c r="AP112" s="17">
        <v>0.17398763759045399</v>
      </c>
      <c r="AQ112" s="17"/>
      <c r="AR112" s="17">
        <v>0.20359590271950101</v>
      </c>
      <c r="AS112" s="17">
        <v>0.206437226620551</v>
      </c>
      <c r="AT112" s="17"/>
      <c r="AU112" s="17">
        <v>0.23619673436535499</v>
      </c>
      <c r="AV112" s="17">
        <v>0.19164974009463101</v>
      </c>
      <c r="AW112" s="17">
        <v>0.18882885737212701</v>
      </c>
      <c r="AX112" s="17"/>
      <c r="AY112" s="17">
        <v>0.18232051128663099</v>
      </c>
      <c r="AZ112" s="17">
        <v>0.17010702745251599</v>
      </c>
      <c r="BA112" s="17">
        <v>0.24794804019199301</v>
      </c>
      <c r="BB112" s="17">
        <v>0.23436201807324</v>
      </c>
      <c r="BC112" s="17"/>
      <c r="BD112" s="17">
        <v>0.11988840807494899</v>
      </c>
      <c r="BE112" s="17">
        <v>0.20547935705920101</v>
      </c>
      <c r="BF112" s="17">
        <v>0.23458588104782099</v>
      </c>
      <c r="BG112" s="17">
        <v>0.19339376549486401</v>
      </c>
      <c r="BH112" s="17"/>
      <c r="BI112" s="17">
        <v>0.121718070492258</v>
      </c>
      <c r="BJ112" s="17">
        <v>0.18806933396584799</v>
      </c>
      <c r="BK112" s="17">
        <v>0.21644988331500101</v>
      </c>
      <c r="BL112" s="17">
        <v>0.275005344327311</v>
      </c>
      <c r="BM112" s="17"/>
      <c r="BN112" s="17">
        <v>0.21865408637678699</v>
      </c>
      <c r="BO112" s="17">
        <v>0.22142361656583601</v>
      </c>
      <c r="BP112" s="17">
        <v>0.21470793497250301</v>
      </c>
      <c r="BQ112" s="17">
        <v>0.174194738450028</v>
      </c>
      <c r="BR112" s="17"/>
      <c r="BS112" s="17">
        <v>0.17351792339614899</v>
      </c>
      <c r="BT112" s="17">
        <v>0.195732413919538</v>
      </c>
      <c r="BU112" s="17">
        <v>0.22614605791175099</v>
      </c>
      <c r="BV112" s="17">
        <v>0.20418131654337901</v>
      </c>
      <c r="BW112" s="17"/>
      <c r="BX112" s="17">
        <v>0.113865647055946</v>
      </c>
      <c r="BY112" s="17">
        <v>0.24309313930617499</v>
      </c>
      <c r="BZ112" s="17">
        <v>0.17661985420099399</v>
      </c>
      <c r="CA112" s="17">
        <v>0.213414701655817</v>
      </c>
    </row>
    <row r="113" spans="2:79" x14ac:dyDescent="0.3">
      <c r="B113" t="s">
        <v>127</v>
      </c>
      <c r="C113" s="17">
        <v>0.33804015502694801</v>
      </c>
      <c r="D113" s="17">
        <v>0.33289653337018299</v>
      </c>
      <c r="E113" s="17">
        <v>0.34517459840652898</v>
      </c>
      <c r="F113" s="17"/>
      <c r="G113" s="17">
        <v>0.33498661251377299</v>
      </c>
      <c r="H113" s="17">
        <v>0.33026395569093298</v>
      </c>
      <c r="I113" s="17">
        <v>0.348224805070105</v>
      </c>
      <c r="J113" s="17"/>
      <c r="K113" s="17">
        <v>0.36456465482737599</v>
      </c>
      <c r="L113" s="17">
        <v>0.36495526279010398</v>
      </c>
      <c r="M113" s="17">
        <v>0.309186773710249</v>
      </c>
      <c r="N113" s="17">
        <v>0.30131829641045699</v>
      </c>
      <c r="O113" s="17"/>
      <c r="P113" s="17">
        <v>0.34816589737210102</v>
      </c>
      <c r="Q113" s="17">
        <v>0.32676231759112301</v>
      </c>
      <c r="R113" s="17">
        <v>0.35610280421597001</v>
      </c>
      <c r="S113" s="17">
        <v>0.29337579918993401</v>
      </c>
      <c r="T113" s="17">
        <v>0.39265707639083502</v>
      </c>
      <c r="U113" s="17"/>
      <c r="V113" s="17">
        <v>0.29407638638449901</v>
      </c>
      <c r="W113" s="17">
        <v>0.34125340821660799</v>
      </c>
      <c r="X113" s="17">
        <v>0.35708531714713299</v>
      </c>
      <c r="Y113" s="17"/>
      <c r="Z113" s="17">
        <v>0.354028666352668</v>
      </c>
      <c r="AA113" s="17">
        <v>0.252637443329223</v>
      </c>
      <c r="AB113" s="17"/>
      <c r="AC113" s="17">
        <v>0.325821823036063</v>
      </c>
      <c r="AD113" s="17">
        <v>0.36668291565514299</v>
      </c>
      <c r="AE113" s="17"/>
      <c r="AF113" s="17">
        <v>0.18489327190150101</v>
      </c>
      <c r="AG113" s="17">
        <v>0.21185562331963101</v>
      </c>
      <c r="AH113" s="17">
        <v>0.35894221530422699</v>
      </c>
      <c r="AI113" s="17"/>
      <c r="AJ113" s="17">
        <v>0.26424490037488302</v>
      </c>
      <c r="AK113" s="17">
        <v>0.41669095858648098</v>
      </c>
      <c r="AL113" s="17">
        <v>0.282493294432897</v>
      </c>
      <c r="AM113" s="17">
        <v>0.39380781393535103</v>
      </c>
      <c r="AN113" s="17">
        <v>0.24613027660322701</v>
      </c>
      <c r="AO113" s="17">
        <v>0.26669511181630901</v>
      </c>
      <c r="AP113" s="17">
        <v>0.44290614956006402</v>
      </c>
      <c r="AQ113" s="17"/>
      <c r="AR113" s="17">
        <v>0.273648180842334</v>
      </c>
      <c r="AS113" s="17">
        <v>0.373412537617134</v>
      </c>
      <c r="AT113" s="17"/>
      <c r="AU113" s="17">
        <v>0.34346242179008502</v>
      </c>
      <c r="AV113" s="17">
        <v>0.32801479418108498</v>
      </c>
      <c r="AW113" s="17">
        <v>0.37167112914362399</v>
      </c>
      <c r="AX113" s="17"/>
      <c r="AY113" s="17">
        <v>0.31920784577205402</v>
      </c>
      <c r="AZ113" s="17">
        <v>0.34672271952231398</v>
      </c>
      <c r="BA113" s="17">
        <v>0.343798585656095</v>
      </c>
      <c r="BB113" s="17">
        <v>0.30375899515191701</v>
      </c>
      <c r="BC113" s="17"/>
      <c r="BD113" s="17">
        <v>0.30347802882536001</v>
      </c>
      <c r="BE113" s="17">
        <v>0.35948895093928002</v>
      </c>
      <c r="BF113" s="17">
        <v>0.34489054088373999</v>
      </c>
      <c r="BG113" s="17">
        <v>0.31048793921683698</v>
      </c>
      <c r="BH113" s="17"/>
      <c r="BI113" s="17">
        <v>0.407751839099042</v>
      </c>
      <c r="BJ113" s="17">
        <v>0.38586615518011003</v>
      </c>
      <c r="BK113" s="17">
        <v>0.31967861816779902</v>
      </c>
      <c r="BL113" s="17">
        <v>0.21046229588791299</v>
      </c>
      <c r="BM113" s="17"/>
      <c r="BN113" s="17">
        <v>0.32449599199446</v>
      </c>
      <c r="BO113" s="17">
        <v>0.35430324869989899</v>
      </c>
      <c r="BP113" s="17">
        <v>0.35113887492329598</v>
      </c>
      <c r="BQ113" s="17">
        <v>0.31550882218514198</v>
      </c>
      <c r="BR113" s="17"/>
      <c r="BS113" s="17">
        <v>0.290894175754006</v>
      </c>
      <c r="BT113" s="17">
        <v>0.37802847789712701</v>
      </c>
      <c r="BU113" s="17">
        <v>0.35692619790418101</v>
      </c>
      <c r="BV113" s="17">
        <v>0.22017173542254601</v>
      </c>
      <c r="BW113" s="17"/>
      <c r="BX113" s="17">
        <v>0.39184114203892301</v>
      </c>
      <c r="BY113" s="17">
        <v>0.33522684873397401</v>
      </c>
      <c r="BZ113" s="17">
        <v>0.31576822168149898</v>
      </c>
      <c r="CA113" s="17">
        <v>0.35436927578995098</v>
      </c>
    </row>
    <row r="114" spans="2:79" x14ac:dyDescent="0.3">
      <c r="B114" t="s">
        <v>128</v>
      </c>
      <c r="C114" s="17">
        <v>0.286183842193798</v>
      </c>
      <c r="D114" s="17">
        <v>0.27381505504444897</v>
      </c>
      <c r="E114" s="17">
        <v>0.29594385028791298</v>
      </c>
      <c r="F114" s="17"/>
      <c r="G114" s="17">
        <v>0.31134369699695003</v>
      </c>
      <c r="H114" s="17">
        <v>0.28278533232136099</v>
      </c>
      <c r="I114" s="17">
        <v>0.27434790305137802</v>
      </c>
      <c r="J114" s="17"/>
      <c r="K114" s="17">
        <v>0.28565397265981701</v>
      </c>
      <c r="L114" s="17">
        <v>0.32267388500208</v>
      </c>
      <c r="M114" s="17">
        <v>0.28660107963498199</v>
      </c>
      <c r="N114" s="17">
        <v>0.246777933472205</v>
      </c>
      <c r="O114" s="17"/>
      <c r="P114" s="17">
        <v>0.21151169080353999</v>
      </c>
      <c r="Q114" s="17">
        <v>0.313452067803623</v>
      </c>
      <c r="R114" s="17">
        <v>0.295449570311067</v>
      </c>
      <c r="S114" s="17">
        <v>0.28160364438983398</v>
      </c>
      <c r="T114" s="17">
        <v>0.296823359038071</v>
      </c>
      <c r="U114" s="17"/>
      <c r="V114" s="17">
        <v>0.28375358682414697</v>
      </c>
      <c r="W114" s="17">
        <v>0.29454584696617703</v>
      </c>
      <c r="X114" s="17">
        <v>0.29478621389415399</v>
      </c>
      <c r="Y114" s="17"/>
      <c r="Z114" s="17">
        <v>0.28827667143339603</v>
      </c>
      <c r="AA114" s="17">
        <v>0.271908094429131</v>
      </c>
      <c r="AB114" s="17"/>
      <c r="AC114" s="17">
        <v>0.303298466398015</v>
      </c>
      <c r="AD114" s="17">
        <v>0.246062974248107</v>
      </c>
      <c r="AE114" s="17"/>
      <c r="AF114" s="17">
        <v>0.199953024131381</v>
      </c>
      <c r="AG114" s="17">
        <v>0.35076206324930498</v>
      </c>
      <c r="AH114" s="17">
        <v>0.28344414530515599</v>
      </c>
      <c r="AI114" s="17"/>
      <c r="AJ114" s="17">
        <v>0.33759330810897398</v>
      </c>
      <c r="AK114" s="17">
        <v>0.242997533329459</v>
      </c>
      <c r="AL114" s="17">
        <v>0.32315908214098898</v>
      </c>
      <c r="AM114" s="17">
        <v>0.242968643590913</v>
      </c>
      <c r="AN114" s="17">
        <v>0.37050963454861302</v>
      </c>
      <c r="AO114" s="17">
        <v>0.304726012488998</v>
      </c>
      <c r="AP114" s="17">
        <v>0.223371373065407</v>
      </c>
      <c r="AQ114" s="17"/>
      <c r="AR114" s="17">
        <v>0.279464791541157</v>
      </c>
      <c r="AS114" s="17">
        <v>0.28001937740664701</v>
      </c>
      <c r="AT114" s="17"/>
      <c r="AU114" s="17">
        <v>0.26010996863179597</v>
      </c>
      <c r="AV114" s="17">
        <v>0.30036845214292701</v>
      </c>
      <c r="AW114" s="17">
        <v>0.277267605963677</v>
      </c>
      <c r="AX114" s="17"/>
      <c r="AY114" s="17">
        <v>0.29168315802095302</v>
      </c>
      <c r="AZ114" s="17">
        <v>0.34412947572768199</v>
      </c>
      <c r="BA114" s="17">
        <v>0.20741342770612201</v>
      </c>
      <c r="BB114" s="17">
        <v>0.26225289015419601</v>
      </c>
      <c r="BC114" s="17"/>
      <c r="BD114" s="17">
        <v>0.36132749228515598</v>
      </c>
      <c r="BE114" s="17">
        <v>0.29257892433348198</v>
      </c>
      <c r="BF114" s="17">
        <v>0.29145858051465801</v>
      </c>
      <c r="BG114" s="17">
        <v>0.18749983831533501</v>
      </c>
      <c r="BH114" s="17"/>
      <c r="BI114" s="17">
        <v>0.30861050949769597</v>
      </c>
      <c r="BJ114" s="17">
        <v>0.280273087282636</v>
      </c>
      <c r="BK114" s="17">
        <v>0.29499846099996002</v>
      </c>
      <c r="BL114" s="17">
        <v>0.24234654983758899</v>
      </c>
      <c r="BM114" s="17"/>
      <c r="BN114" s="17">
        <v>0.25032524422135899</v>
      </c>
      <c r="BO114" s="17">
        <v>0.32907683871937299</v>
      </c>
      <c r="BP114" s="17">
        <v>0.300181367570025</v>
      </c>
      <c r="BQ114" s="17">
        <v>0.2494610431541</v>
      </c>
      <c r="BR114" s="17"/>
      <c r="BS114" s="17">
        <v>0.32930034927267698</v>
      </c>
      <c r="BT114" s="17">
        <v>0.299714399803446</v>
      </c>
      <c r="BU114" s="17">
        <v>0.27896817647814098</v>
      </c>
      <c r="BV114" s="17">
        <v>0.15072104861602301</v>
      </c>
      <c r="BW114" s="17"/>
      <c r="BX114" s="17">
        <v>0.31211969948908003</v>
      </c>
      <c r="BY114" s="17">
        <v>0.306682198444374</v>
      </c>
      <c r="BZ114" s="17">
        <v>0.31942107852260698</v>
      </c>
      <c r="CA114" s="17">
        <v>0.18426433452218499</v>
      </c>
    </row>
    <row r="115" spans="2:79" x14ac:dyDescent="0.3">
      <c r="B115" t="s">
        <v>129</v>
      </c>
      <c r="C115" s="17">
        <v>6.3473295286765305E-2</v>
      </c>
      <c r="D115" s="17">
        <v>5.52714602852242E-2</v>
      </c>
      <c r="E115" s="17">
        <v>7.1929020913558406E-2</v>
      </c>
      <c r="F115" s="17"/>
      <c r="G115" s="17">
        <v>5.9069313332658697E-2</v>
      </c>
      <c r="H115" s="17">
        <v>6.5001816859939596E-2</v>
      </c>
      <c r="I115" s="17">
        <v>6.4547618439542598E-2</v>
      </c>
      <c r="J115" s="17"/>
      <c r="K115" s="17">
        <v>5.0406959925752601E-2</v>
      </c>
      <c r="L115" s="17">
        <v>6.2077225282656398E-2</v>
      </c>
      <c r="M115" s="17">
        <v>4.55224743993339E-2</v>
      </c>
      <c r="N115" s="17">
        <v>9.4437526617686604E-2</v>
      </c>
      <c r="O115" s="17"/>
      <c r="P115" s="17">
        <v>5.5122070264030501E-2</v>
      </c>
      <c r="Q115" s="17">
        <v>6.9114247730012096E-2</v>
      </c>
      <c r="R115" s="17">
        <v>5.5001574530659902E-2</v>
      </c>
      <c r="S115" s="17">
        <v>7.2592241891421799E-2</v>
      </c>
      <c r="T115" s="17">
        <v>5.5962590608467901E-2</v>
      </c>
      <c r="U115" s="17"/>
      <c r="V115" s="17">
        <v>6.9138126569339195E-2</v>
      </c>
      <c r="W115" s="17">
        <v>6.4252581719234106E-2</v>
      </c>
      <c r="X115" s="17">
        <v>5.2143073043973101E-2</v>
      </c>
      <c r="Y115" s="17"/>
      <c r="Z115" s="17">
        <v>5.6443373287364797E-2</v>
      </c>
      <c r="AA115" s="17">
        <v>9.6826547977923796E-2</v>
      </c>
      <c r="AB115" s="17"/>
      <c r="AC115" s="17">
        <v>6.0690566811747303E-2</v>
      </c>
      <c r="AD115" s="17">
        <v>6.9996691906096503E-2</v>
      </c>
      <c r="AE115" s="17"/>
      <c r="AF115" s="17">
        <v>0.14382811178357899</v>
      </c>
      <c r="AG115" s="17">
        <v>2.2238359913283001E-2</v>
      </c>
      <c r="AH115" s="17">
        <v>6.2367093759815098E-2</v>
      </c>
      <c r="AI115" s="17"/>
      <c r="AJ115" s="17">
        <v>5.1377182969426997E-2</v>
      </c>
      <c r="AK115" s="17">
        <v>0.100682177813175</v>
      </c>
      <c r="AL115" s="17">
        <v>4.0772023158986599E-2</v>
      </c>
      <c r="AM115" s="17">
        <v>4.9653617525923802E-2</v>
      </c>
      <c r="AN115" s="17">
        <v>7.2290486846625701E-2</v>
      </c>
      <c r="AO115" s="17">
        <v>3.9431501833773801E-2</v>
      </c>
      <c r="AP115" s="17">
        <v>8.3948346178740293E-2</v>
      </c>
      <c r="AQ115" s="17"/>
      <c r="AR115" s="17">
        <v>8.3846339175027207E-2</v>
      </c>
      <c r="AS115" s="17">
        <v>5.3116115893675701E-2</v>
      </c>
      <c r="AT115" s="17"/>
      <c r="AU115" s="17">
        <v>5.2438862899445299E-2</v>
      </c>
      <c r="AV115" s="17">
        <v>7.0644952642777703E-2</v>
      </c>
      <c r="AW115" s="17">
        <v>5.4451039208007798E-2</v>
      </c>
      <c r="AX115" s="17"/>
      <c r="AY115" s="17">
        <v>7.5667830459620403E-2</v>
      </c>
      <c r="AZ115" s="17">
        <v>5.5899608772147003E-2</v>
      </c>
      <c r="BA115" s="17">
        <v>7.0969497846321297E-2</v>
      </c>
      <c r="BB115" s="17">
        <v>6.4039028650149293E-2</v>
      </c>
      <c r="BC115" s="17"/>
      <c r="BD115" s="17">
        <v>9.3931374352222805E-2</v>
      </c>
      <c r="BE115" s="17">
        <v>5.9574968503657101E-2</v>
      </c>
      <c r="BF115" s="17">
        <v>5.5635358522318698E-2</v>
      </c>
      <c r="BG115" s="17">
        <v>6.3823323832731399E-2</v>
      </c>
      <c r="BH115" s="17"/>
      <c r="BI115" s="17">
        <v>6.75847769618452E-2</v>
      </c>
      <c r="BJ115" s="17">
        <v>6.06941653430439E-2</v>
      </c>
      <c r="BK115" s="17">
        <v>6.8664446357270606E-2</v>
      </c>
      <c r="BL115" s="17">
        <v>4.48170398680705E-2</v>
      </c>
      <c r="BM115" s="17"/>
      <c r="BN115" s="17">
        <v>8.2776758148592297E-2</v>
      </c>
      <c r="BO115" s="17">
        <v>2.9109507480701201E-2</v>
      </c>
      <c r="BP115" s="17">
        <v>6.4100878180699802E-2</v>
      </c>
      <c r="BQ115" s="17">
        <v>8.2454848168452499E-2</v>
      </c>
      <c r="BR115" s="17"/>
      <c r="BS115" s="17">
        <v>7.9767163975143496E-2</v>
      </c>
      <c r="BT115" s="17">
        <v>7.3471531750216895E-2</v>
      </c>
      <c r="BU115" s="17">
        <v>4.7481913647651697E-2</v>
      </c>
      <c r="BV115" s="17">
        <v>6.0122529568291998E-2</v>
      </c>
      <c r="BW115" s="17"/>
      <c r="BX115" s="17">
        <v>0.12256113809472199</v>
      </c>
      <c r="BY115" s="17">
        <v>5.6653785641970003E-2</v>
      </c>
      <c r="BZ115" s="17">
        <v>6.4447421366772298E-2</v>
      </c>
      <c r="CA115" s="17">
        <v>4.8127732990262302E-2</v>
      </c>
    </row>
    <row r="116" spans="2:79" x14ac:dyDescent="0.3">
      <c r="C116" s="17"/>
      <c r="D116" s="17"/>
      <c r="E116" s="17"/>
      <c r="F116" s="17"/>
      <c r="G116" s="17"/>
      <c r="H116" s="17"/>
      <c r="I116" s="17"/>
      <c r="J116" s="17"/>
      <c r="K116" s="17"/>
      <c r="L116" s="17"/>
      <c r="M116" s="17"/>
      <c r="N116" s="17"/>
      <c r="O116" s="17"/>
      <c r="P116" s="17"/>
      <c r="Q116" s="17"/>
      <c r="R116" s="17"/>
      <c r="S116" s="17"/>
      <c r="T116" s="17"/>
      <c r="U116" s="17"/>
      <c r="V116" s="17"/>
      <c r="W116" s="17"/>
      <c r="X116" s="17"/>
      <c r="Y116" s="17"/>
      <c r="Z116" s="17"/>
      <c r="AA116" s="17"/>
      <c r="AB116" s="17"/>
      <c r="AC116" s="17"/>
      <c r="AD116" s="17"/>
      <c r="AE116" s="17"/>
      <c r="AF116" s="17"/>
      <c r="AG116" s="17"/>
      <c r="AH116" s="17"/>
      <c r="AI116" s="17"/>
      <c r="AJ116" s="17"/>
      <c r="AK116" s="17"/>
      <c r="AL116" s="17"/>
      <c r="AM116" s="17"/>
      <c r="AN116" s="17"/>
      <c r="AO116" s="17"/>
      <c r="AP116" s="17"/>
      <c r="AQ116" s="17"/>
      <c r="AR116" s="17"/>
      <c r="AS116" s="17"/>
      <c r="AT116" s="17"/>
      <c r="AU116" s="17"/>
      <c r="AV116" s="17"/>
      <c r="AW116" s="17"/>
      <c r="AX116" s="17"/>
      <c r="AY116" s="17"/>
      <c r="AZ116" s="17"/>
      <c r="BA116" s="17"/>
      <c r="BB116" s="17"/>
      <c r="BC116" s="17"/>
      <c r="BD116" s="17"/>
      <c r="BE116" s="17"/>
      <c r="BF116" s="17"/>
      <c r="BG116" s="17"/>
      <c r="BH116" s="17"/>
      <c r="BI116" s="17"/>
      <c r="BJ116" s="17"/>
      <c r="BK116" s="17"/>
      <c r="BL116" s="17"/>
      <c r="BM116" s="17"/>
      <c r="BN116" s="17"/>
      <c r="BO116" s="17"/>
      <c r="BP116" s="17"/>
      <c r="BQ116" s="17"/>
      <c r="BR116" s="17"/>
      <c r="BS116" s="17"/>
      <c r="BT116" s="17"/>
      <c r="BU116" s="17"/>
      <c r="BV116" s="17"/>
      <c r="BW116" s="17"/>
      <c r="BX116" s="17"/>
      <c r="BY116" s="17"/>
      <c r="BZ116" s="17"/>
      <c r="CA116" s="17"/>
    </row>
    <row r="117" spans="2:79" x14ac:dyDescent="0.3">
      <c r="B117" s="6" t="s">
        <v>146</v>
      </c>
      <c r="C117" s="17"/>
      <c r="D117" s="17"/>
      <c r="E117" s="17"/>
      <c r="F117" s="17"/>
      <c r="G117" s="17"/>
      <c r="H117" s="17"/>
      <c r="I117" s="17"/>
      <c r="J117" s="17"/>
      <c r="K117" s="17"/>
      <c r="L117" s="17"/>
      <c r="M117" s="17"/>
      <c r="N117" s="17"/>
      <c r="O117" s="17"/>
      <c r="P117" s="17"/>
      <c r="Q117" s="17"/>
      <c r="R117" s="17"/>
      <c r="S117" s="17"/>
      <c r="T117" s="17"/>
      <c r="U117" s="17"/>
      <c r="V117" s="17"/>
      <c r="W117" s="17"/>
      <c r="X117" s="17"/>
      <c r="Y117" s="17"/>
      <c r="Z117" s="17"/>
      <c r="AA117" s="17"/>
      <c r="AB117" s="17"/>
      <c r="AC117" s="17"/>
      <c r="AD117" s="17"/>
      <c r="AE117" s="17"/>
      <c r="AF117" s="17"/>
      <c r="AG117" s="17"/>
      <c r="AH117" s="17"/>
      <c r="AI117" s="17"/>
      <c r="AJ117" s="17"/>
      <c r="AK117" s="17"/>
      <c r="AL117" s="17"/>
      <c r="AM117" s="17"/>
      <c r="AN117" s="17"/>
      <c r="AO117" s="17"/>
      <c r="AP117" s="17"/>
      <c r="AQ117" s="17"/>
      <c r="AR117" s="17"/>
      <c r="AS117" s="17"/>
      <c r="AT117" s="17"/>
      <c r="AU117" s="17"/>
      <c r="AV117" s="17"/>
      <c r="AW117" s="17"/>
      <c r="AX117" s="17"/>
      <c r="AY117" s="17"/>
      <c r="AZ117" s="17"/>
      <c r="BA117" s="17"/>
      <c r="BB117" s="17"/>
      <c r="BC117" s="17"/>
      <c r="BD117" s="17"/>
      <c r="BE117" s="17"/>
      <c r="BF117" s="17"/>
      <c r="BG117" s="17"/>
      <c r="BH117" s="17"/>
      <c r="BI117" s="17"/>
      <c r="BJ117" s="17"/>
      <c r="BK117" s="17"/>
      <c r="BL117" s="17"/>
      <c r="BM117" s="17"/>
      <c r="BN117" s="17"/>
      <c r="BO117" s="17"/>
      <c r="BP117" s="17"/>
      <c r="BQ117" s="17"/>
      <c r="BR117" s="17"/>
      <c r="BS117" s="17"/>
      <c r="BT117" s="17"/>
      <c r="BU117" s="17"/>
      <c r="BV117" s="17"/>
      <c r="BW117" s="17"/>
      <c r="BX117" s="17"/>
      <c r="BY117" s="17"/>
      <c r="BZ117" s="17"/>
      <c r="CA117" s="17"/>
    </row>
    <row r="118" spans="2:79" x14ac:dyDescent="0.3">
      <c r="B118" s="24" t="s">
        <v>118</v>
      </c>
      <c r="C118" s="17"/>
      <c r="D118" s="17"/>
      <c r="E118" s="17"/>
      <c r="F118" s="17"/>
      <c r="G118" s="17"/>
      <c r="H118" s="17"/>
      <c r="I118" s="17"/>
      <c r="J118" s="17"/>
      <c r="K118" s="17"/>
      <c r="L118" s="17"/>
      <c r="M118" s="17"/>
      <c r="N118" s="17"/>
      <c r="O118" s="17"/>
      <c r="P118" s="17"/>
      <c r="Q118" s="17"/>
      <c r="R118" s="17"/>
      <c r="S118" s="17"/>
      <c r="T118" s="17"/>
      <c r="U118" s="17"/>
      <c r="V118" s="17"/>
      <c r="W118" s="17"/>
      <c r="X118" s="17"/>
      <c r="Y118" s="17"/>
      <c r="Z118" s="17"/>
      <c r="AA118" s="17"/>
      <c r="AB118" s="17"/>
      <c r="AC118" s="17"/>
      <c r="AD118" s="17"/>
      <c r="AE118" s="17"/>
      <c r="AF118" s="17"/>
      <c r="AG118" s="17"/>
      <c r="AH118" s="17"/>
      <c r="AI118" s="17"/>
      <c r="AJ118" s="17"/>
      <c r="AK118" s="17"/>
      <c r="AL118" s="17"/>
      <c r="AM118" s="17"/>
      <c r="AN118" s="17"/>
      <c r="AO118" s="17"/>
      <c r="AP118" s="17"/>
      <c r="AQ118" s="17"/>
      <c r="AR118" s="17"/>
      <c r="AS118" s="17"/>
      <c r="AT118" s="17"/>
      <c r="AU118" s="17"/>
      <c r="AV118" s="17"/>
      <c r="AW118" s="17"/>
      <c r="AX118" s="17"/>
      <c r="AY118" s="17"/>
      <c r="AZ118" s="17"/>
      <c r="BA118" s="17"/>
      <c r="BB118" s="17"/>
      <c r="BC118" s="17"/>
      <c r="BD118" s="17"/>
      <c r="BE118" s="17"/>
      <c r="BF118" s="17"/>
      <c r="BG118" s="17"/>
      <c r="BH118" s="17"/>
      <c r="BI118" s="17"/>
      <c r="BJ118" s="17"/>
      <c r="BK118" s="17"/>
      <c r="BL118" s="17"/>
      <c r="BM118" s="17"/>
      <c r="BN118" s="17"/>
      <c r="BO118" s="17"/>
      <c r="BP118" s="17"/>
      <c r="BQ118" s="17"/>
      <c r="BR118" s="17"/>
      <c r="BS118" s="17"/>
      <c r="BT118" s="17"/>
      <c r="BU118" s="17"/>
      <c r="BV118" s="17"/>
      <c r="BW118" s="17"/>
      <c r="BX118" s="17"/>
      <c r="BY118" s="17"/>
      <c r="BZ118" s="17"/>
      <c r="CA118" s="17"/>
    </row>
    <row r="119" spans="2:79" x14ac:dyDescent="0.3">
      <c r="B119" t="s">
        <v>137</v>
      </c>
      <c r="C119" s="17">
        <v>1.7107951360698401E-2</v>
      </c>
      <c r="D119" s="17">
        <v>2.11639231216539E-2</v>
      </c>
      <c r="E119" s="17">
        <v>1.32242675801782E-2</v>
      </c>
      <c r="F119" s="17"/>
      <c r="G119" s="17">
        <v>2.8342769826683899E-2</v>
      </c>
      <c r="H119" s="17">
        <v>1.4743001269701E-2</v>
      </c>
      <c r="I119" s="17">
        <v>1.2728048790814E-2</v>
      </c>
      <c r="J119" s="17"/>
      <c r="K119" s="17">
        <v>1.9803605010238302E-2</v>
      </c>
      <c r="L119" s="17">
        <v>1.0268806120567599E-2</v>
      </c>
      <c r="M119" s="17">
        <v>8.6927380965108395E-3</v>
      </c>
      <c r="N119" s="17">
        <v>2.9111387172108701E-2</v>
      </c>
      <c r="O119" s="17"/>
      <c r="P119" s="17">
        <v>3.1059930885854199E-2</v>
      </c>
      <c r="Q119" s="17">
        <v>1.5834022774627799E-2</v>
      </c>
      <c r="R119" s="17">
        <v>2.1301722044768E-2</v>
      </c>
      <c r="S119" s="17">
        <v>1.5711066926269099E-2</v>
      </c>
      <c r="T119" s="17">
        <v>6.0750746408232597E-3</v>
      </c>
      <c r="U119" s="17"/>
      <c r="V119" s="17">
        <v>1.5512067652419401E-2</v>
      </c>
      <c r="W119" s="17">
        <v>1.07423063075071E-2</v>
      </c>
      <c r="X119" s="17">
        <v>1.74342175625548E-2</v>
      </c>
      <c r="Y119" s="17"/>
      <c r="Z119" s="17">
        <v>1.71853134056239E-2</v>
      </c>
      <c r="AA119" s="17">
        <v>1.7007945530653601E-2</v>
      </c>
      <c r="AB119" s="17"/>
      <c r="AC119" s="17">
        <v>2.00181930559254E-2</v>
      </c>
      <c r="AD119" s="17">
        <v>1.0285632544286201E-2</v>
      </c>
      <c r="AE119" s="17"/>
      <c r="AF119" s="17">
        <v>1.0182575416918501E-2</v>
      </c>
      <c r="AG119" s="17">
        <v>4.6765314178243297E-2</v>
      </c>
      <c r="AH119" s="17">
        <v>1.5072453557265201E-2</v>
      </c>
      <c r="AI119" s="17"/>
      <c r="AJ119" s="17">
        <v>3.0893954792171802E-2</v>
      </c>
      <c r="AK119" s="17">
        <v>2.1539361698832901E-2</v>
      </c>
      <c r="AL119" s="17">
        <v>5.3178860095963202E-3</v>
      </c>
      <c r="AM119" s="17">
        <v>1.1441692993098799E-2</v>
      </c>
      <c r="AN119" s="17">
        <v>2.67667338205646E-2</v>
      </c>
      <c r="AO119" s="17">
        <v>1.51117982064454E-2</v>
      </c>
      <c r="AP119" s="17">
        <v>1.2878311737495301E-2</v>
      </c>
      <c r="AQ119" s="17"/>
      <c r="AR119" s="17">
        <v>7.0425563101945803E-3</v>
      </c>
      <c r="AS119" s="17">
        <v>2.2081119465716299E-2</v>
      </c>
      <c r="AT119" s="17"/>
      <c r="AU119" s="17">
        <v>1.3678878476490301E-2</v>
      </c>
      <c r="AV119" s="17">
        <v>1.9590341148130901E-2</v>
      </c>
      <c r="AW119" s="17">
        <v>1.31647247123433E-2</v>
      </c>
      <c r="AX119" s="17"/>
      <c r="AY119" s="17">
        <v>1.0556619083535701E-2</v>
      </c>
      <c r="AZ119" s="17">
        <v>2.16110411376375E-2</v>
      </c>
      <c r="BA119" s="17">
        <v>1.8893910422568199E-2</v>
      </c>
      <c r="BB119" s="17">
        <v>0</v>
      </c>
      <c r="BC119" s="17"/>
      <c r="BD119" s="17">
        <v>3.6769078269300599E-2</v>
      </c>
      <c r="BE119" s="17">
        <v>1.15140530437737E-2</v>
      </c>
      <c r="BF119" s="17">
        <v>1.4347292106707999E-2</v>
      </c>
      <c r="BG119" s="17">
        <v>1.6860960355060999E-2</v>
      </c>
      <c r="BH119" s="17"/>
      <c r="BI119" s="17">
        <v>3.6613325883457101E-2</v>
      </c>
      <c r="BJ119" s="17">
        <v>1.7960665713580501E-2</v>
      </c>
      <c r="BK119" s="17">
        <v>1.4461212702037001E-2</v>
      </c>
      <c r="BL119" s="17">
        <v>6.4620407350018897E-3</v>
      </c>
      <c r="BM119" s="17"/>
      <c r="BN119" s="17">
        <v>7.1985417767678897E-3</v>
      </c>
      <c r="BO119" s="17">
        <v>1.9656631129236199E-2</v>
      </c>
      <c r="BP119" s="17">
        <v>1.86448615498119E-2</v>
      </c>
      <c r="BQ119" s="17">
        <v>1.6311689675256098E-2</v>
      </c>
      <c r="BR119" s="17"/>
      <c r="BS119" s="17">
        <v>3.2198714139566299E-2</v>
      </c>
      <c r="BT119" s="17">
        <v>0</v>
      </c>
      <c r="BU119" s="17">
        <v>2.20874596481947E-2</v>
      </c>
      <c r="BV119" s="17">
        <v>1.60281466017386E-2</v>
      </c>
      <c r="BW119" s="17"/>
      <c r="BX119" s="17">
        <v>2.07578060244441E-2</v>
      </c>
      <c r="BY119" s="17">
        <v>2.1286092448949401E-2</v>
      </c>
      <c r="BZ119" s="17">
        <v>2.06101294522993E-2</v>
      </c>
      <c r="CA119" s="17">
        <v>2.23286814184586E-3</v>
      </c>
    </row>
    <row r="120" spans="2:79" x14ac:dyDescent="0.3">
      <c r="B120" t="s">
        <v>138</v>
      </c>
      <c r="C120" s="17">
        <v>4.8580454557781198E-2</v>
      </c>
      <c r="D120" s="17">
        <v>4.06234588732746E-2</v>
      </c>
      <c r="E120" s="17">
        <v>5.6703934501974002E-2</v>
      </c>
      <c r="F120" s="17"/>
      <c r="G120" s="17">
        <v>4.00573397165132E-2</v>
      </c>
      <c r="H120" s="17">
        <v>6.7519743889946193E-2</v>
      </c>
      <c r="I120" s="17">
        <v>3.3586551895310297E-2</v>
      </c>
      <c r="J120" s="17"/>
      <c r="K120" s="17">
        <v>5.8751272915451902E-2</v>
      </c>
      <c r="L120" s="17">
        <v>4.1749996861639001E-2</v>
      </c>
      <c r="M120" s="17">
        <v>4.8225848112750401E-2</v>
      </c>
      <c r="N120" s="17">
        <v>4.3530159668996198E-2</v>
      </c>
      <c r="O120" s="17"/>
      <c r="P120" s="17">
        <v>5.5513552353536597E-2</v>
      </c>
      <c r="Q120" s="17">
        <v>5.19428799658367E-2</v>
      </c>
      <c r="R120" s="17">
        <v>5.70641335208774E-2</v>
      </c>
      <c r="S120" s="17">
        <v>5.2059865968257499E-2</v>
      </c>
      <c r="T120" s="17">
        <v>2.4731730973392901E-2</v>
      </c>
      <c r="U120" s="17"/>
      <c r="V120" s="17">
        <v>5.0853732107866902E-2</v>
      </c>
      <c r="W120" s="17">
        <v>3.2492491244211601E-2</v>
      </c>
      <c r="X120" s="17">
        <v>5.8166827751543797E-2</v>
      </c>
      <c r="Y120" s="17"/>
      <c r="Z120" s="17">
        <v>5.0282527210302498E-2</v>
      </c>
      <c r="AA120" s="17">
        <v>4.0190805720716802E-2</v>
      </c>
      <c r="AB120" s="17"/>
      <c r="AC120" s="17">
        <v>5.5363469044843003E-2</v>
      </c>
      <c r="AD120" s="17">
        <v>3.2679408454643802E-2</v>
      </c>
      <c r="AE120" s="17"/>
      <c r="AF120" s="17">
        <v>1.9245438744655001E-2</v>
      </c>
      <c r="AG120" s="17">
        <v>1.87490823832402E-2</v>
      </c>
      <c r="AH120" s="17">
        <v>5.2694223527263301E-2</v>
      </c>
      <c r="AI120" s="17"/>
      <c r="AJ120" s="17">
        <v>3.1259272195500502E-2</v>
      </c>
      <c r="AK120" s="17">
        <v>4.8308687348125899E-2</v>
      </c>
      <c r="AL120" s="17">
        <v>6.6145277216647105E-2</v>
      </c>
      <c r="AM120" s="17">
        <v>7.9220635015781304E-2</v>
      </c>
      <c r="AN120" s="17">
        <v>4.35171620469956E-2</v>
      </c>
      <c r="AO120" s="17">
        <v>3.8547448643820703E-2</v>
      </c>
      <c r="AP120" s="17">
        <v>3.5481624689724503E-2</v>
      </c>
      <c r="AQ120" s="17"/>
      <c r="AR120" s="17">
        <v>3.8536672228948E-2</v>
      </c>
      <c r="AS120" s="17">
        <v>5.41160622179322E-2</v>
      </c>
      <c r="AT120" s="17"/>
      <c r="AU120" s="17">
        <v>4.7109724763646499E-2</v>
      </c>
      <c r="AV120" s="17">
        <v>4.3928813388305801E-2</v>
      </c>
      <c r="AW120" s="17">
        <v>7.2561630525288898E-2</v>
      </c>
      <c r="AX120" s="17"/>
      <c r="AY120" s="17">
        <v>2.7883828801883601E-2</v>
      </c>
      <c r="AZ120" s="17">
        <v>5.1755136470978798E-2</v>
      </c>
      <c r="BA120" s="17">
        <v>5.0725204402135501E-2</v>
      </c>
      <c r="BB120" s="17">
        <v>4.64715084163023E-2</v>
      </c>
      <c r="BC120" s="17"/>
      <c r="BD120" s="17">
        <v>3.8743248232495503E-2</v>
      </c>
      <c r="BE120" s="17">
        <v>5.4373888831875099E-2</v>
      </c>
      <c r="BF120" s="17">
        <v>4.9074727357987201E-2</v>
      </c>
      <c r="BG120" s="17">
        <v>4.53990323560221E-2</v>
      </c>
      <c r="BH120" s="17"/>
      <c r="BI120" s="17">
        <v>8.9363416386845002E-2</v>
      </c>
      <c r="BJ120" s="17">
        <v>4.9236447293349403E-2</v>
      </c>
      <c r="BK120" s="17">
        <v>4.8593298599718102E-2</v>
      </c>
      <c r="BL120" s="17">
        <v>5.5456518122644098E-3</v>
      </c>
      <c r="BM120" s="17"/>
      <c r="BN120" s="17">
        <v>3.3940566663586601E-2</v>
      </c>
      <c r="BO120" s="17">
        <v>4.8797567083077503E-2</v>
      </c>
      <c r="BP120" s="17">
        <v>6.0121155452247201E-2</v>
      </c>
      <c r="BQ120" s="17">
        <v>3.9765789820974701E-2</v>
      </c>
      <c r="BR120" s="17"/>
      <c r="BS120" s="17">
        <v>4.88592618343371E-2</v>
      </c>
      <c r="BT120" s="17">
        <v>4.71669277284587E-2</v>
      </c>
      <c r="BU120" s="17">
        <v>5.1642580758318103E-2</v>
      </c>
      <c r="BV120" s="17">
        <v>3.7862156078022902E-2</v>
      </c>
      <c r="BW120" s="17"/>
      <c r="BX120" s="17">
        <v>2.83855378674456E-2</v>
      </c>
      <c r="BY120" s="17">
        <v>4.4778994109942002E-2</v>
      </c>
      <c r="BZ120" s="17">
        <v>5.1476784179754598E-2</v>
      </c>
      <c r="CA120" s="17">
        <v>6.0047433591775598E-2</v>
      </c>
    </row>
    <row r="121" spans="2:79" x14ac:dyDescent="0.3">
      <c r="B121" t="s">
        <v>139</v>
      </c>
      <c r="C121" s="17">
        <v>7.3321464180119006E-2</v>
      </c>
      <c r="D121" s="17">
        <v>8.9873225368808096E-2</v>
      </c>
      <c r="E121" s="17">
        <v>5.7494318534260298E-2</v>
      </c>
      <c r="F121" s="17"/>
      <c r="G121" s="17">
        <v>7.3738484170418797E-2</v>
      </c>
      <c r="H121" s="17">
        <v>6.9476720541022302E-2</v>
      </c>
      <c r="I121" s="17">
        <v>7.7172552877685097E-2</v>
      </c>
      <c r="J121" s="17"/>
      <c r="K121" s="17">
        <v>6.0810153078349603E-2</v>
      </c>
      <c r="L121" s="17">
        <v>9.7833574001946505E-2</v>
      </c>
      <c r="M121" s="17">
        <v>8.7753943859260899E-2</v>
      </c>
      <c r="N121" s="17">
        <v>4.9125687484539098E-2</v>
      </c>
      <c r="O121" s="17"/>
      <c r="P121" s="17">
        <v>3.8987936349569603E-2</v>
      </c>
      <c r="Q121" s="17">
        <v>8.1484757384806497E-2</v>
      </c>
      <c r="R121" s="17">
        <v>6.5253724209123107E-2</v>
      </c>
      <c r="S121" s="17">
        <v>8.6706360624077605E-2</v>
      </c>
      <c r="T121" s="17">
        <v>7.6378660943103499E-2</v>
      </c>
      <c r="U121" s="17"/>
      <c r="V121" s="17">
        <v>8.2744655664323305E-2</v>
      </c>
      <c r="W121" s="17">
        <v>7.4554879988225506E-2</v>
      </c>
      <c r="X121" s="17">
        <v>7.2511281041534495E-2</v>
      </c>
      <c r="Y121" s="17"/>
      <c r="Z121" s="17">
        <v>7.4199622207012497E-2</v>
      </c>
      <c r="AA121" s="17">
        <v>6.9904074764253102E-2</v>
      </c>
      <c r="AB121" s="17"/>
      <c r="AC121" s="17">
        <v>7.2254824425858705E-2</v>
      </c>
      <c r="AD121" s="17">
        <v>7.5821928824604604E-2</v>
      </c>
      <c r="AE121" s="17"/>
      <c r="AF121" s="17">
        <v>1.24299889259062E-2</v>
      </c>
      <c r="AG121" s="17">
        <v>5.9473866265010597E-2</v>
      </c>
      <c r="AH121" s="17">
        <v>7.7326654059798702E-2</v>
      </c>
      <c r="AI121" s="17"/>
      <c r="AJ121" s="17">
        <v>8.6783464453824094E-2</v>
      </c>
      <c r="AK121" s="17">
        <v>6.2910196681785199E-2</v>
      </c>
      <c r="AL121" s="17">
        <v>6.9131547586748901E-2</v>
      </c>
      <c r="AM121" s="17">
        <v>7.63881922805629E-2</v>
      </c>
      <c r="AN121" s="17">
        <v>8.2676350859835407E-2</v>
      </c>
      <c r="AO121" s="17">
        <v>6.7922798099552997E-2</v>
      </c>
      <c r="AP121" s="17">
        <v>7.2790606015394596E-2</v>
      </c>
      <c r="AQ121" s="17"/>
      <c r="AR121" s="17">
        <v>6.5892280721370905E-2</v>
      </c>
      <c r="AS121" s="17">
        <v>8.0274118894267096E-2</v>
      </c>
      <c r="AT121" s="17"/>
      <c r="AU121" s="17">
        <v>6.2988947200679796E-2</v>
      </c>
      <c r="AV121" s="17">
        <v>8.2719046965319704E-2</v>
      </c>
      <c r="AW121" s="17">
        <v>5.2827541109197899E-2</v>
      </c>
      <c r="AX121" s="17"/>
      <c r="AY121" s="17">
        <v>4.3794928628024699E-2</v>
      </c>
      <c r="AZ121" s="17">
        <v>5.93741827059594E-2</v>
      </c>
      <c r="BA121" s="17">
        <v>9.8382650878345301E-2</v>
      </c>
      <c r="BB121" s="17">
        <v>8.4709416825568706E-2</v>
      </c>
      <c r="BC121" s="17"/>
      <c r="BD121" s="17">
        <v>4.0454097950818703E-2</v>
      </c>
      <c r="BE121" s="17">
        <v>7.9224914787036596E-2</v>
      </c>
      <c r="BF121" s="17">
        <v>7.8767224756782606E-2</v>
      </c>
      <c r="BG121" s="17">
        <v>7.8070768164436199E-2</v>
      </c>
      <c r="BH121" s="17"/>
      <c r="BI121" s="17">
        <v>8.2087654792371595E-2</v>
      </c>
      <c r="BJ121" s="17">
        <v>5.1871002630882797E-2</v>
      </c>
      <c r="BK121" s="17">
        <v>7.52949346082218E-2</v>
      </c>
      <c r="BL121" s="17">
        <v>0.117286204980154</v>
      </c>
      <c r="BM121" s="17"/>
      <c r="BN121" s="17">
        <v>5.5805324993854599E-2</v>
      </c>
      <c r="BO121" s="17">
        <v>5.7424996393279901E-2</v>
      </c>
      <c r="BP121" s="17">
        <v>5.9262693189366999E-2</v>
      </c>
      <c r="BQ121" s="17">
        <v>0.105283461611355</v>
      </c>
      <c r="BR121" s="17"/>
      <c r="BS121" s="17">
        <v>5.7437256679631697E-2</v>
      </c>
      <c r="BT121" s="17">
        <v>6.1449233644360099E-2</v>
      </c>
      <c r="BU121" s="17">
        <v>7.7688802671739804E-2</v>
      </c>
      <c r="BV121" s="17">
        <v>0.14113735248933601</v>
      </c>
      <c r="BW121" s="17"/>
      <c r="BX121" s="17">
        <v>2.5886139995581599E-2</v>
      </c>
      <c r="BY121" s="17">
        <v>7.6360088240489093E-2</v>
      </c>
      <c r="BZ121" s="17">
        <v>9.11955191296559E-2</v>
      </c>
      <c r="CA121" s="17">
        <v>6.0677399355601999E-2</v>
      </c>
    </row>
    <row r="122" spans="2:79" x14ac:dyDescent="0.3">
      <c r="B122" t="s">
        <v>140</v>
      </c>
      <c r="C122" s="17">
        <v>0.22970138218528999</v>
      </c>
      <c r="D122" s="17">
        <v>0.24019673460601099</v>
      </c>
      <c r="E122" s="17">
        <v>0.22079067645415401</v>
      </c>
      <c r="F122" s="17"/>
      <c r="G122" s="17">
        <v>0.34266926333750403</v>
      </c>
      <c r="H122" s="17">
        <v>0.190296365977037</v>
      </c>
      <c r="I122" s="17">
        <v>0.20235345889698</v>
      </c>
      <c r="J122" s="17"/>
      <c r="K122" s="17">
        <v>0.30105147629947598</v>
      </c>
      <c r="L122" s="17">
        <v>0.20553678539933301</v>
      </c>
      <c r="M122" s="17">
        <v>0.19528410264840501</v>
      </c>
      <c r="N122" s="17">
        <v>0.196530302137361</v>
      </c>
      <c r="O122" s="17"/>
      <c r="P122" s="17">
        <v>0.27302836484220999</v>
      </c>
      <c r="Q122" s="17">
        <v>0.242710695976283</v>
      </c>
      <c r="R122" s="17">
        <v>0.19988750861335999</v>
      </c>
      <c r="S122" s="17">
        <v>0.181449509827383</v>
      </c>
      <c r="T122" s="17">
        <v>0.26366270752036902</v>
      </c>
      <c r="U122" s="17"/>
      <c r="V122" s="17">
        <v>0.227224695733002</v>
      </c>
      <c r="W122" s="17">
        <v>0.22283220476347701</v>
      </c>
      <c r="X122" s="17">
        <v>0.23523441640286599</v>
      </c>
      <c r="Y122" s="17"/>
      <c r="Z122" s="17">
        <v>0.227550857627455</v>
      </c>
      <c r="AA122" s="17">
        <v>0.245797257499101</v>
      </c>
      <c r="AB122" s="17"/>
      <c r="AC122" s="17">
        <v>0.238322701931825</v>
      </c>
      <c r="AD122" s="17">
        <v>0.20949089862801201</v>
      </c>
      <c r="AE122" s="17"/>
      <c r="AF122" s="17">
        <v>0.28269866089788498</v>
      </c>
      <c r="AG122" s="17">
        <v>0.189054861015408</v>
      </c>
      <c r="AH122" s="17">
        <v>0.231460788865094</v>
      </c>
      <c r="AI122" s="17"/>
      <c r="AJ122" s="17">
        <v>0.32129731773467202</v>
      </c>
      <c r="AK122" s="17">
        <v>0.31297237376985498</v>
      </c>
      <c r="AL122" s="17">
        <v>0.249457769310409</v>
      </c>
      <c r="AM122" s="17">
        <v>0.201239750577965</v>
      </c>
      <c r="AN122" s="17">
        <v>0.12246845758630701</v>
      </c>
      <c r="AO122" s="17">
        <v>0.18177488205076001</v>
      </c>
      <c r="AP122" s="17">
        <v>0.21872477884459199</v>
      </c>
      <c r="AQ122" s="17"/>
      <c r="AR122" s="17">
        <v>0.18882544005094501</v>
      </c>
      <c r="AS122" s="17">
        <v>0.24555303751261001</v>
      </c>
      <c r="AT122" s="17"/>
      <c r="AU122" s="17">
        <v>0.16496904121926401</v>
      </c>
      <c r="AV122" s="17">
        <v>0.24435626576841801</v>
      </c>
      <c r="AW122" s="17">
        <v>0.29990420739592799</v>
      </c>
      <c r="AX122" s="17"/>
      <c r="AY122" s="17">
        <v>0.170793320461644</v>
      </c>
      <c r="AZ122" s="17">
        <v>0.22464093564572901</v>
      </c>
      <c r="BA122" s="17">
        <v>0.23674057257864101</v>
      </c>
      <c r="BB122" s="17">
        <v>0.27591301470633101</v>
      </c>
      <c r="BC122" s="17"/>
      <c r="BD122" s="17">
        <v>0.1873606419544</v>
      </c>
      <c r="BE122" s="17">
        <v>0.19840978030517101</v>
      </c>
      <c r="BF122" s="17">
        <v>0.26492756370880699</v>
      </c>
      <c r="BG122" s="17">
        <v>0.23219772980110701</v>
      </c>
      <c r="BH122" s="17"/>
      <c r="BI122" s="17">
        <v>0.21182068784830901</v>
      </c>
      <c r="BJ122" s="17">
        <v>0.23947815234926201</v>
      </c>
      <c r="BK122" s="17">
        <v>0.24351190219065599</v>
      </c>
      <c r="BL122" s="17">
        <v>0.160014688079853</v>
      </c>
      <c r="BM122" s="17"/>
      <c r="BN122" s="17">
        <v>0.192678183390079</v>
      </c>
      <c r="BO122" s="17">
        <v>0.26824443531418701</v>
      </c>
      <c r="BP122" s="17">
        <v>0.21952342449186599</v>
      </c>
      <c r="BQ122" s="17">
        <v>0.22313585989940801</v>
      </c>
      <c r="BR122" s="17"/>
      <c r="BS122" s="17">
        <v>0.16034752167746499</v>
      </c>
      <c r="BT122" s="17">
        <v>0.22334128495406899</v>
      </c>
      <c r="BU122" s="17">
        <v>0.27532755988886398</v>
      </c>
      <c r="BV122" s="17">
        <v>0.21744070289314299</v>
      </c>
      <c r="BW122" s="17"/>
      <c r="BX122" s="17">
        <v>0.15899091448271199</v>
      </c>
      <c r="BY122" s="17">
        <v>0.25813766685401801</v>
      </c>
      <c r="BZ122" s="17">
        <v>0.22239368838448401</v>
      </c>
      <c r="CA122" s="17">
        <v>0.22033074064542599</v>
      </c>
    </row>
    <row r="123" spans="2:79" x14ac:dyDescent="0.3">
      <c r="B123" t="s">
        <v>141</v>
      </c>
      <c r="C123" s="17">
        <v>0.32555611334890899</v>
      </c>
      <c r="D123" s="17">
        <v>0.29861532671103902</v>
      </c>
      <c r="E123" s="17">
        <v>0.35199021534969299</v>
      </c>
      <c r="F123" s="17"/>
      <c r="G123" s="17">
        <v>0.34068728685855898</v>
      </c>
      <c r="H123" s="17">
        <v>0.33974512111101501</v>
      </c>
      <c r="I123" s="17">
        <v>0.30109593202173501</v>
      </c>
      <c r="J123" s="17"/>
      <c r="K123" s="17">
        <v>0.27986359800805399</v>
      </c>
      <c r="L123" s="17">
        <v>0.322122134885586</v>
      </c>
      <c r="M123" s="17">
        <v>0.373999608025813</v>
      </c>
      <c r="N123" s="17">
        <v>0.34581901577605401</v>
      </c>
      <c r="O123" s="17"/>
      <c r="P123" s="17">
        <v>0.33306428584796199</v>
      </c>
      <c r="Q123" s="17">
        <v>0.29871218059309901</v>
      </c>
      <c r="R123" s="17">
        <v>0.37424980950263598</v>
      </c>
      <c r="S123" s="17">
        <v>0.33276006293071098</v>
      </c>
      <c r="T123" s="17">
        <v>0.31214313569144703</v>
      </c>
      <c r="U123" s="17"/>
      <c r="V123" s="17">
        <v>0.30317612937826299</v>
      </c>
      <c r="W123" s="17">
        <v>0.36124784669180399</v>
      </c>
      <c r="X123" s="17">
        <v>0.315438793226128</v>
      </c>
      <c r="Y123" s="17"/>
      <c r="Z123" s="17">
        <v>0.32679549903412303</v>
      </c>
      <c r="AA123" s="17">
        <v>0.32492586648056299</v>
      </c>
      <c r="AB123" s="17"/>
      <c r="AC123" s="17">
        <v>0.336262126183068</v>
      </c>
      <c r="AD123" s="17">
        <v>0.30045859896478599</v>
      </c>
      <c r="AE123" s="17"/>
      <c r="AF123" s="17">
        <v>0.25941371771165</v>
      </c>
      <c r="AG123" s="17">
        <v>0.35742324232391398</v>
      </c>
      <c r="AH123" s="17">
        <v>0.32808347241178798</v>
      </c>
      <c r="AI123" s="17"/>
      <c r="AJ123" s="17">
        <v>0.39287240058127898</v>
      </c>
      <c r="AK123" s="17">
        <v>0.29006462125798699</v>
      </c>
      <c r="AL123" s="17">
        <v>0.29638450249353898</v>
      </c>
      <c r="AM123" s="17">
        <v>0.33235194719190803</v>
      </c>
      <c r="AN123" s="17">
        <v>0.36578267571940198</v>
      </c>
      <c r="AO123" s="17">
        <v>0.39830510210458703</v>
      </c>
      <c r="AP123" s="17">
        <v>0.233844751680994</v>
      </c>
      <c r="AQ123" s="17"/>
      <c r="AR123" s="17">
        <v>0.34797438576960998</v>
      </c>
      <c r="AS123" s="17">
        <v>0.31471215033265798</v>
      </c>
      <c r="AT123" s="17"/>
      <c r="AU123" s="17">
        <v>0.30229934789541302</v>
      </c>
      <c r="AV123" s="17">
        <v>0.33369944896185899</v>
      </c>
      <c r="AW123" s="17">
        <v>0.337852163128251</v>
      </c>
      <c r="AX123" s="17"/>
      <c r="AY123" s="17">
        <v>0.42056127349348499</v>
      </c>
      <c r="AZ123" s="17">
        <v>0.32229388564400102</v>
      </c>
      <c r="BA123" s="17">
        <v>0.31595813820950902</v>
      </c>
      <c r="BB123" s="17">
        <v>0.29074736517195998</v>
      </c>
      <c r="BC123" s="17"/>
      <c r="BD123" s="17">
        <v>0.31254117782892699</v>
      </c>
      <c r="BE123" s="17">
        <v>0.32107074239540201</v>
      </c>
      <c r="BF123" s="17">
        <v>0.32839028751954003</v>
      </c>
      <c r="BG123" s="17">
        <v>0.33871349714917798</v>
      </c>
      <c r="BH123" s="17"/>
      <c r="BI123" s="17">
        <v>0.24777934043480701</v>
      </c>
      <c r="BJ123" s="17">
        <v>0.35074781383514603</v>
      </c>
      <c r="BK123" s="17">
        <v>0.333156165530617</v>
      </c>
      <c r="BL123" s="17">
        <v>0.29902634090518299</v>
      </c>
      <c r="BM123" s="17"/>
      <c r="BN123" s="17">
        <v>0.32892926606658801</v>
      </c>
      <c r="BO123" s="17">
        <v>0.35162324434241199</v>
      </c>
      <c r="BP123" s="17">
        <v>0.32256538559424602</v>
      </c>
      <c r="BQ123" s="17">
        <v>0.30891991490056803</v>
      </c>
      <c r="BR123" s="17"/>
      <c r="BS123" s="17">
        <v>0.31617592154553198</v>
      </c>
      <c r="BT123" s="17">
        <v>0.31765374555643</v>
      </c>
      <c r="BU123" s="17">
        <v>0.344810150992792</v>
      </c>
      <c r="BV123" s="17">
        <v>0.28526726208822101</v>
      </c>
      <c r="BW123" s="17"/>
      <c r="BX123" s="17">
        <v>0.36306759275292899</v>
      </c>
      <c r="BY123" s="17">
        <v>0.340116984447704</v>
      </c>
      <c r="BZ123" s="17">
        <v>0.27581746065714602</v>
      </c>
      <c r="CA123" s="17">
        <v>0.36045963412301801</v>
      </c>
    </row>
    <row r="124" spans="2:79" x14ac:dyDescent="0.3">
      <c r="B124" t="s">
        <v>142</v>
      </c>
      <c r="C124" s="17">
        <v>0.188334495378047</v>
      </c>
      <c r="D124" s="17">
        <v>0.19454072782246901</v>
      </c>
      <c r="E124" s="17">
        <v>0.17930588114486201</v>
      </c>
      <c r="F124" s="17"/>
      <c r="G124" s="17">
        <v>0.106883987279652</v>
      </c>
      <c r="H124" s="17">
        <v>0.20936313284834299</v>
      </c>
      <c r="I124" s="17">
        <v>0.21593955688084701</v>
      </c>
      <c r="J124" s="17"/>
      <c r="K124" s="17">
        <v>0.18433422674064401</v>
      </c>
      <c r="L124" s="17">
        <v>0.22164815591156201</v>
      </c>
      <c r="M124" s="17">
        <v>0.13742683649293599</v>
      </c>
      <c r="N124" s="17">
        <v>0.19942370746541599</v>
      </c>
      <c r="O124" s="17"/>
      <c r="P124" s="17">
        <v>0.134128813465207</v>
      </c>
      <c r="Q124" s="17">
        <v>0.19461767533927199</v>
      </c>
      <c r="R124" s="17">
        <v>0.173802479289482</v>
      </c>
      <c r="S124" s="17">
        <v>0.21829132940915599</v>
      </c>
      <c r="T124" s="17">
        <v>0.19450297082769399</v>
      </c>
      <c r="U124" s="17"/>
      <c r="V124" s="17">
        <v>0.209672819576849</v>
      </c>
      <c r="W124" s="17">
        <v>0.18696522976482699</v>
      </c>
      <c r="X124" s="17">
        <v>0.18174806876234401</v>
      </c>
      <c r="Y124" s="17"/>
      <c r="Z124" s="17">
        <v>0.18690693399041</v>
      </c>
      <c r="AA124" s="17">
        <v>0.19969620498045401</v>
      </c>
      <c r="AB124" s="17"/>
      <c r="AC124" s="17">
        <v>0.170068407818837</v>
      </c>
      <c r="AD124" s="17">
        <v>0.231154675248954</v>
      </c>
      <c r="AE124" s="17"/>
      <c r="AF124" s="17">
        <v>0.25580277636997001</v>
      </c>
      <c r="AG124" s="17">
        <v>0.21443788993186</v>
      </c>
      <c r="AH124" s="17">
        <v>0.18111181528110101</v>
      </c>
      <c r="AI124" s="17"/>
      <c r="AJ124" s="17">
        <v>7.3694874768017601E-2</v>
      </c>
      <c r="AK124" s="17">
        <v>0.15830719121788001</v>
      </c>
      <c r="AL124" s="17">
        <v>0.24809769444933399</v>
      </c>
      <c r="AM124" s="17">
        <v>0.182100706357127</v>
      </c>
      <c r="AN124" s="17">
        <v>0.20150336706052099</v>
      </c>
      <c r="AO124" s="17">
        <v>0.17529487299079199</v>
      </c>
      <c r="AP124" s="17">
        <v>0.25494131257152902</v>
      </c>
      <c r="AQ124" s="17"/>
      <c r="AR124" s="17">
        <v>0.20527189018606201</v>
      </c>
      <c r="AS124" s="17">
        <v>0.18636878027534701</v>
      </c>
      <c r="AT124" s="17"/>
      <c r="AU124" s="17">
        <v>0.253947237183696</v>
      </c>
      <c r="AV124" s="17">
        <v>0.16787549689759099</v>
      </c>
      <c r="AW124" s="17">
        <v>0.14234836397546199</v>
      </c>
      <c r="AX124" s="17"/>
      <c r="AY124" s="17">
        <v>9.9652987062474094E-2</v>
      </c>
      <c r="AZ124" s="17">
        <v>0.21471801539146201</v>
      </c>
      <c r="BA124" s="17">
        <v>0.18067072552279501</v>
      </c>
      <c r="BB124" s="17">
        <v>0.17359173000369499</v>
      </c>
      <c r="BC124" s="17"/>
      <c r="BD124" s="17">
        <v>0.214010893812769</v>
      </c>
      <c r="BE124" s="17">
        <v>0.186050600686574</v>
      </c>
      <c r="BF124" s="17">
        <v>0.18133659577623901</v>
      </c>
      <c r="BG124" s="17">
        <v>0.18778414504217</v>
      </c>
      <c r="BH124" s="17"/>
      <c r="BI124" s="17">
        <v>0.18172740396792</v>
      </c>
      <c r="BJ124" s="17">
        <v>0.201397942859662</v>
      </c>
      <c r="BK124" s="17">
        <v>0.18162617579868201</v>
      </c>
      <c r="BL124" s="17">
        <v>0.18666177621739999</v>
      </c>
      <c r="BM124" s="17"/>
      <c r="BN124" s="17">
        <v>0.17297459387721101</v>
      </c>
      <c r="BO124" s="17">
        <v>0.15407985809189001</v>
      </c>
      <c r="BP124" s="17">
        <v>0.22271262143581499</v>
      </c>
      <c r="BQ124" s="17">
        <v>0.17965391155350199</v>
      </c>
      <c r="BR124" s="17"/>
      <c r="BS124" s="17">
        <v>0.17307404497241699</v>
      </c>
      <c r="BT124" s="17">
        <v>0.23297478350095599</v>
      </c>
      <c r="BU124" s="17">
        <v>0.173840484433675</v>
      </c>
      <c r="BV124" s="17">
        <v>0.13176322794812201</v>
      </c>
      <c r="BW124" s="17"/>
      <c r="BX124" s="17">
        <v>0.195481331252467</v>
      </c>
      <c r="BY124" s="17">
        <v>0.17731684452587201</v>
      </c>
      <c r="BZ124" s="17">
        <v>0.22149554111139999</v>
      </c>
      <c r="CA124" s="17">
        <v>0.153116520637926</v>
      </c>
    </row>
    <row r="125" spans="2:79" x14ac:dyDescent="0.3">
      <c r="B125" t="s">
        <v>143</v>
      </c>
      <c r="C125" s="17">
        <v>6.2696414732330993E-2</v>
      </c>
      <c r="D125" s="17">
        <v>6.9185967168398005E-2</v>
      </c>
      <c r="E125" s="17">
        <v>5.6699462815276297E-2</v>
      </c>
      <c r="F125" s="17"/>
      <c r="G125" s="17">
        <v>3.1279152597903703E-2</v>
      </c>
      <c r="H125" s="17">
        <v>5.2913370733276503E-2</v>
      </c>
      <c r="I125" s="17">
        <v>9.2461223494544803E-2</v>
      </c>
      <c r="J125" s="17"/>
      <c r="K125" s="17">
        <v>4.8740253631580702E-2</v>
      </c>
      <c r="L125" s="17">
        <v>6.3408282979420194E-2</v>
      </c>
      <c r="M125" s="17">
        <v>7.8634943131994803E-2</v>
      </c>
      <c r="N125" s="17">
        <v>6.5689170739399699E-2</v>
      </c>
      <c r="O125" s="17"/>
      <c r="P125" s="17">
        <v>7.1463537045693401E-2</v>
      </c>
      <c r="Q125" s="17">
        <v>6.9946776268659597E-2</v>
      </c>
      <c r="R125" s="17">
        <v>5.3867785084936802E-2</v>
      </c>
      <c r="S125" s="17">
        <v>6.6988952486997794E-2</v>
      </c>
      <c r="T125" s="17">
        <v>4.53065358179396E-2</v>
      </c>
      <c r="U125" s="17"/>
      <c r="V125" s="17">
        <v>6.3363638650149101E-2</v>
      </c>
      <c r="W125" s="17">
        <v>5.9230012289861703E-2</v>
      </c>
      <c r="X125" s="17">
        <v>6.1482223165699498E-2</v>
      </c>
      <c r="Y125" s="17"/>
      <c r="Z125" s="17">
        <v>6.2862526366281396E-2</v>
      </c>
      <c r="AA125" s="17">
        <v>6.2971863408465903E-2</v>
      </c>
      <c r="AB125" s="17"/>
      <c r="AC125" s="17">
        <v>5.2774954310120199E-2</v>
      </c>
      <c r="AD125" s="17">
        <v>8.5954746243335003E-2</v>
      </c>
      <c r="AE125" s="17"/>
      <c r="AF125" s="17">
        <v>6.9156552576476099E-2</v>
      </c>
      <c r="AG125" s="17">
        <v>8.4504206619334193E-2</v>
      </c>
      <c r="AH125" s="17">
        <v>6.0806791722528598E-2</v>
      </c>
      <c r="AI125" s="17"/>
      <c r="AJ125" s="17">
        <v>4.1713867012712298E-2</v>
      </c>
      <c r="AK125" s="17">
        <v>1.76734211542833E-2</v>
      </c>
      <c r="AL125" s="17">
        <v>3.2836699661507603E-2</v>
      </c>
      <c r="AM125" s="17">
        <v>7.1649994609890605E-2</v>
      </c>
      <c r="AN125" s="17">
        <v>8.1827370894496904E-2</v>
      </c>
      <c r="AO125" s="17">
        <v>8.3730226160894997E-2</v>
      </c>
      <c r="AP125" s="17">
        <v>9.8822772173268597E-2</v>
      </c>
      <c r="AQ125" s="17"/>
      <c r="AR125" s="17">
        <v>6.6210505335022499E-2</v>
      </c>
      <c r="AS125" s="17">
        <v>5.46940938725064E-2</v>
      </c>
      <c r="AT125" s="17"/>
      <c r="AU125" s="17">
        <v>8.0667862632107401E-2</v>
      </c>
      <c r="AV125" s="17">
        <v>6.0521220274226101E-2</v>
      </c>
      <c r="AW125" s="17">
        <v>3.4702848651405799E-2</v>
      </c>
      <c r="AX125" s="17"/>
      <c r="AY125" s="17">
        <v>0.13321834332804799</v>
      </c>
      <c r="AZ125" s="17">
        <v>4.7603436584262498E-2</v>
      </c>
      <c r="BA125" s="17">
        <v>5.0750655767565898E-2</v>
      </c>
      <c r="BB125" s="17">
        <v>9.8519891911595506E-2</v>
      </c>
      <c r="BC125" s="17"/>
      <c r="BD125" s="17">
        <v>4.6612819564276597E-2</v>
      </c>
      <c r="BE125" s="17">
        <v>8.3306181754791597E-2</v>
      </c>
      <c r="BF125" s="17">
        <v>5.35456373028632E-2</v>
      </c>
      <c r="BG125" s="17">
        <v>6.3778445153777105E-2</v>
      </c>
      <c r="BH125" s="17"/>
      <c r="BI125" s="17">
        <v>8.2544996375684299E-2</v>
      </c>
      <c r="BJ125" s="17">
        <v>6.1571545927293803E-2</v>
      </c>
      <c r="BK125" s="17">
        <v>4.5425376498078998E-2</v>
      </c>
      <c r="BL125" s="17">
        <v>0.12063136658414</v>
      </c>
      <c r="BM125" s="17"/>
      <c r="BN125" s="17">
        <v>0.116218683209106</v>
      </c>
      <c r="BO125" s="17">
        <v>3.9257814285883902E-2</v>
      </c>
      <c r="BP125" s="17">
        <v>5.7155208551558499E-2</v>
      </c>
      <c r="BQ125" s="17">
        <v>7.1002318634937694E-2</v>
      </c>
      <c r="BR125" s="17"/>
      <c r="BS125" s="17">
        <v>9.9769017071415902E-2</v>
      </c>
      <c r="BT125" s="17">
        <v>6.2078399345321202E-2</v>
      </c>
      <c r="BU125" s="17">
        <v>3.4844573211693201E-2</v>
      </c>
      <c r="BV125" s="17">
        <v>0.102101363505276</v>
      </c>
      <c r="BW125" s="17"/>
      <c r="BX125" s="17">
        <v>9.1313758412357393E-2</v>
      </c>
      <c r="BY125" s="17">
        <v>5.0931131829810197E-2</v>
      </c>
      <c r="BZ125" s="17">
        <v>6.2907773897253105E-2</v>
      </c>
      <c r="CA125" s="17">
        <v>7.1299537476420996E-2</v>
      </c>
    </row>
    <row r="126" spans="2:79" x14ac:dyDescent="0.3">
      <c r="B126" t="s">
        <v>144</v>
      </c>
      <c r="C126" s="17">
        <v>2.00066668372859E-2</v>
      </c>
      <c r="D126" s="17">
        <v>1.4450313650019199E-2</v>
      </c>
      <c r="E126" s="17">
        <v>2.5593804874242999E-2</v>
      </c>
      <c r="F126" s="17"/>
      <c r="G126" s="17">
        <v>8.3432565568833106E-3</v>
      </c>
      <c r="H126" s="17">
        <v>2.25769224246678E-2</v>
      </c>
      <c r="I126" s="17">
        <v>2.4430706568258301E-2</v>
      </c>
      <c r="J126" s="17"/>
      <c r="K126" s="17">
        <v>1.9029682218212701E-2</v>
      </c>
      <c r="L126" s="17">
        <v>1.1285591263217799E-2</v>
      </c>
      <c r="M126" s="17">
        <v>2.24930059953923E-2</v>
      </c>
      <c r="N126" s="17">
        <v>2.8876705063624501E-2</v>
      </c>
      <c r="O126" s="17"/>
      <c r="P126" s="17">
        <v>2.2038169747307101E-2</v>
      </c>
      <c r="Q126" s="17">
        <v>1.53092768774398E-2</v>
      </c>
      <c r="R126" s="17">
        <v>2.60787878044378E-2</v>
      </c>
      <c r="S126" s="17">
        <v>1.20832648116977E-2</v>
      </c>
      <c r="T126" s="17">
        <v>3.1581390743908901E-2</v>
      </c>
      <c r="U126" s="17"/>
      <c r="V126" s="17">
        <v>1.6981086555462301E-2</v>
      </c>
      <c r="W126" s="17">
        <v>1.9498739657090199E-2</v>
      </c>
      <c r="X126" s="17">
        <v>2.6542567234640001E-2</v>
      </c>
      <c r="Y126" s="17"/>
      <c r="Z126" s="17">
        <v>2.0534870882883301E-2</v>
      </c>
      <c r="AA126" s="17">
        <v>1.7496202091842002E-2</v>
      </c>
      <c r="AB126" s="17"/>
      <c r="AC126" s="17">
        <v>2.24135267316374E-2</v>
      </c>
      <c r="AD126" s="17">
        <v>1.436439816502E-2</v>
      </c>
      <c r="AE126" s="17"/>
      <c r="AF126" s="17">
        <v>5.0958705263982801E-2</v>
      </c>
      <c r="AG126" s="17">
        <v>1.28077119413761E-2</v>
      </c>
      <c r="AH126" s="17">
        <v>1.87882917804632E-2</v>
      </c>
      <c r="AI126" s="17"/>
      <c r="AJ126" s="17">
        <v>8.7091403946283393E-3</v>
      </c>
      <c r="AK126" s="17">
        <v>2.9525384322213001E-2</v>
      </c>
      <c r="AL126" s="17">
        <v>3.3517141149694502E-3</v>
      </c>
      <c r="AM126" s="17">
        <v>1.74088228044521E-2</v>
      </c>
      <c r="AN126" s="17">
        <v>3.8011282318662402E-2</v>
      </c>
      <c r="AO126" s="17">
        <v>6.5041980760270103E-3</v>
      </c>
      <c r="AP126" s="17">
        <v>3.4596689958682598E-2</v>
      </c>
      <c r="AQ126" s="17"/>
      <c r="AR126" s="17">
        <v>3.7693984328883101E-2</v>
      </c>
      <c r="AS126" s="17">
        <v>1.0711465882624199E-2</v>
      </c>
      <c r="AT126" s="17"/>
      <c r="AU126" s="17">
        <v>1.6793422846731802E-2</v>
      </c>
      <c r="AV126" s="17">
        <v>2.2478559451883401E-2</v>
      </c>
      <c r="AW126" s="17">
        <v>1.5657073259105599E-2</v>
      </c>
      <c r="AX126" s="17"/>
      <c r="AY126" s="17">
        <v>1.5663997511682098E-2</v>
      </c>
      <c r="AZ126" s="17">
        <v>2.4930246029679401E-2</v>
      </c>
      <c r="BA126" s="17">
        <v>2.1633100428484198E-2</v>
      </c>
      <c r="BB126" s="17">
        <v>0</v>
      </c>
      <c r="BC126" s="17"/>
      <c r="BD126" s="17">
        <v>2.1773069320419499E-2</v>
      </c>
      <c r="BE126" s="17">
        <v>2.0686988927455401E-2</v>
      </c>
      <c r="BF126" s="17">
        <v>2.1821806136028899E-2</v>
      </c>
      <c r="BG126" s="17">
        <v>1.1947251140177299E-2</v>
      </c>
      <c r="BH126" s="17"/>
      <c r="BI126" s="17">
        <v>2.2126660281392499E-2</v>
      </c>
      <c r="BJ126" s="17">
        <v>8.0854441295722303E-3</v>
      </c>
      <c r="BK126" s="17">
        <v>2.4624561804340601E-2</v>
      </c>
      <c r="BL126" s="17">
        <v>3.1979720489149703E-2</v>
      </c>
      <c r="BM126" s="17"/>
      <c r="BN126" s="17">
        <v>1.6201924687594599E-2</v>
      </c>
      <c r="BO126" s="17">
        <v>2.9103110194686099E-2</v>
      </c>
      <c r="BP126" s="17">
        <v>1.4902559037041E-2</v>
      </c>
      <c r="BQ126" s="17">
        <v>2.0065203097903501E-2</v>
      </c>
      <c r="BR126" s="17"/>
      <c r="BS126" s="17">
        <v>1.8623914493494001E-2</v>
      </c>
      <c r="BT126" s="17">
        <v>3.3921291659574297E-2</v>
      </c>
      <c r="BU126" s="17">
        <v>6.3539546005055899E-3</v>
      </c>
      <c r="BV126" s="17">
        <v>3.88978451581279E-2</v>
      </c>
      <c r="BW126" s="17"/>
      <c r="BX126" s="17">
        <v>1.81210439514722E-2</v>
      </c>
      <c r="BY126" s="17">
        <v>3.7459788224996401E-3</v>
      </c>
      <c r="BZ126" s="17">
        <v>3.1837667924557403E-2</v>
      </c>
      <c r="CA126" s="17">
        <v>3.2187656819703099E-2</v>
      </c>
    </row>
    <row r="127" spans="2:79" x14ac:dyDescent="0.3">
      <c r="B127" t="s">
        <v>145</v>
      </c>
      <c r="C127" s="17">
        <v>1.8671279950054898E-2</v>
      </c>
      <c r="D127" s="17">
        <v>1.0516942355328299E-2</v>
      </c>
      <c r="E127" s="17">
        <v>2.6805144617015199E-2</v>
      </c>
      <c r="F127" s="17"/>
      <c r="G127" s="17">
        <v>1.3778717410419399E-2</v>
      </c>
      <c r="H127" s="17">
        <v>2.3307032953438299E-2</v>
      </c>
      <c r="I127" s="17">
        <v>1.67264099121197E-2</v>
      </c>
      <c r="J127" s="17"/>
      <c r="K127" s="17">
        <v>1.3771401047489499E-2</v>
      </c>
      <c r="L127" s="17">
        <v>5.0288036280156804E-3</v>
      </c>
      <c r="M127" s="17">
        <v>2.56703182919659E-2</v>
      </c>
      <c r="N127" s="17">
        <v>3.4021469873917798E-2</v>
      </c>
      <c r="O127" s="17"/>
      <c r="P127" s="17">
        <v>1.9331606895452599E-2</v>
      </c>
      <c r="Q127" s="17">
        <v>1.43848275000889E-2</v>
      </c>
      <c r="R127" s="17">
        <v>8.6104860712813997E-3</v>
      </c>
      <c r="S127" s="17">
        <v>1.7651211578885599E-2</v>
      </c>
      <c r="T127" s="17">
        <v>3.6136973034001103E-2</v>
      </c>
      <c r="U127" s="17"/>
      <c r="V127" s="17">
        <v>2.5677650665167199E-2</v>
      </c>
      <c r="W127" s="17">
        <v>1.59874265022352E-2</v>
      </c>
      <c r="X127" s="17">
        <v>1.7991371825836201E-2</v>
      </c>
      <c r="Y127" s="17"/>
      <c r="Z127" s="17">
        <v>1.8932835211733199E-2</v>
      </c>
      <c r="AA127" s="17">
        <v>9.3580961314918606E-3</v>
      </c>
      <c r="AB127" s="17"/>
      <c r="AC127" s="17">
        <v>2.09889081685413E-2</v>
      </c>
      <c r="AD127" s="17">
        <v>1.3238192165504399E-2</v>
      </c>
      <c r="AE127" s="17"/>
      <c r="AF127" s="17">
        <v>2.2639511208149801E-2</v>
      </c>
      <c r="AG127" s="17">
        <v>1.67838253416134E-2</v>
      </c>
      <c r="AH127" s="17">
        <v>1.7208378997122999E-2</v>
      </c>
      <c r="AI127" s="17"/>
      <c r="AJ127" s="17">
        <v>0</v>
      </c>
      <c r="AK127" s="17">
        <v>4.7276347457102401E-2</v>
      </c>
      <c r="AL127" s="17">
        <v>1.9857604453807701E-2</v>
      </c>
      <c r="AM127" s="17">
        <v>1.40710865702331E-2</v>
      </c>
      <c r="AN127" s="17">
        <v>2.4359151380524399E-2</v>
      </c>
      <c r="AO127" s="17">
        <v>9.9820369890236595E-3</v>
      </c>
      <c r="AP127" s="17">
        <v>1.3660125387836199E-2</v>
      </c>
      <c r="AQ127" s="17"/>
      <c r="AR127" s="17">
        <v>3.0542191368420499E-2</v>
      </c>
      <c r="AS127" s="17">
        <v>1.3747112710744899E-2</v>
      </c>
      <c r="AT127" s="17"/>
      <c r="AU127" s="17">
        <v>3.7380468018907903E-2</v>
      </c>
      <c r="AV127" s="17">
        <v>8.2651213990159698E-3</v>
      </c>
      <c r="AW127" s="17">
        <v>2.6093301825430699E-2</v>
      </c>
      <c r="AX127" s="17"/>
      <c r="AY127" s="17">
        <v>6.7402231479917404E-2</v>
      </c>
      <c r="AZ127" s="17">
        <v>1.5900346410983202E-2</v>
      </c>
      <c r="BA127" s="17">
        <v>1.09358199739915E-2</v>
      </c>
      <c r="BB127" s="17">
        <v>1.2387166655274199E-2</v>
      </c>
      <c r="BC127" s="17"/>
      <c r="BD127" s="17">
        <v>6.60433850409122E-2</v>
      </c>
      <c r="BE127" s="17">
        <v>2.2864980028004502E-2</v>
      </c>
      <c r="BF127" s="17">
        <v>3.27054551452536E-3</v>
      </c>
      <c r="BG127" s="17">
        <v>8.3758831070134699E-3</v>
      </c>
      <c r="BH127" s="17"/>
      <c r="BI127" s="17">
        <v>2.9464539742548299E-2</v>
      </c>
      <c r="BJ127" s="17">
        <v>8.5558578013396596E-3</v>
      </c>
      <c r="BK127" s="17">
        <v>1.5052385919418799E-2</v>
      </c>
      <c r="BL127" s="17">
        <v>5.2375550478012803E-2</v>
      </c>
      <c r="BM127" s="17"/>
      <c r="BN127" s="17">
        <v>6.5220803511549005E-2</v>
      </c>
      <c r="BO127" s="17">
        <v>1.1370561270764801E-2</v>
      </c>
      <c r="BP127" s="17">
        <v>1.30313587781755E-2</v>
      </c>
      <c r="BQ127" s="17">
        <v>1.7264901561297799E-2</v>
      </c>
      <c r="BR127" s="17"/>
      <c r="BS127" s="17">
        <v>6.6278396213416996E-2</v>
      </c>
      <c r="BT127" s="17">
        <v>4.6935678041328801E-3</v>
      </c>
      <c r="BU127" s="17">
        <v>3.6315746202589499E-3</v>
      </c>
      <c r="BV127" s="17">
        <v>1.5874639920360398E-2</v>
      </c>
      <c r="BW127" s="17"/>
      <c r="BX127" s="17">
        <v>7.9023333222331293E-2</v>
      </c>
      <c r="BY127" s="17">
        <v>9.3402321454894004E-3</v>
      </c>
      <c r="BZ127" s="17">
        <v>1.29015155899826E-2</v>
      </c>
      <c r="CA127" s="17">
        <v>1.8047593137829498E-2</v>
      </c>
    </row>
    <row r="128" spans="2:79" x14ac:dyDescent="0.3">
      <c r="B128" t="s">
        <v>73</v>
      </c>
      <c r="C128" s="17">
        <v>1.60237774694834E-2</v>
      </c>
      <c r="D128" s="17">
        <v>2.0833380322999199E-2</v>
      </c>
      <c r="E128" s="17">
        <v>1.1392294128343699E-2</v>
      </c>
      <c r="F128" s="17"/>
      <c r="G128" s="17">
        <v>1.42197422454637E-2</v>
      </c>
      <c r="H128" s="17">
        <v>1.00585882515531E-2</v>
      </c>
      <c r="I128" s="17">
        <v>2.35055586617062E-2</v>
      </c>
      <c r="J128" s="17"/>
      <c r="K128" s="17">
        <v>1.38443310505029E-2</v>
      </c>
      <c r="L128" s="17">
        <v>2.11178689487121E-2</v>
      </c>
      <c r="M128" s="17">
        <v>2.18186553449717E-2</v>
      </c>
      <c r="N128" s="17">
        <v>7.8723946185834202E-3</v>
      </c>
      <c r="O128" s="17"/>
      <c r="P128" s="17">
        <v>2.1383802567207299E-2</v>
      </c>
      <c r="Q128" s="17">
        <v>1.50569073198861E-2</v>
      </c>
      <c r="R128" s="17">
        <v>1.9883563859097099E-2</v>
      </c>
      <c r="S128" s="17">
        <v>1.6298375436564799E-2</v>
      </c>
      <c r="T128" s="17">
        <v>9.4808198073202607E-3</v>
      </c>
      <c r="U128" s="17"/>
      <c r="V128" s="17">
        <v>4.7935240164987498E-3</v>
      </c>
      <c r="W128" s="17">
        <v>1.64488627907605E-2</v>
      </c>
      <c r="X128" s="17">
        <v>1.34502330268534E-2</v>
      </c>
      <c r="Y128" s="17"/>
      <c r="Z128" s="17">
        <v>1.47490140641747E-2</v>
      </c>
      <c r="AA128" s="17">
        <v>1.26516833924591E-2</v>
      </c>
      <c r="AB128" s="17"/>
      <c r="AC128" s="17">
        <v>1.15328883293441E-2</v>
      </c>
      <c r="AD128" s="17">
        <v>2.6551520760853899E-2</v>
      </c>
      <c r="AE128" s="17"/>
      <c r="AF128" s="17">
        <v>1.74720728844064E-2</v>
      </c>
      <c r="AG128" s="17">
        <v>0</v>
      </c>
      <c r="AH128" s="17">
        <v>1.7447129797574699E-2</v>
      </c>
      <c r="AI128" s="17"/>
      <c r="AJ128" s="17">
        <v>1.27757080671948E-2</v>
      </c>
      <c r="AK128" s="17">
        <v>1.1422415091935499E-2</v>
      </c>
      <c r="AL128" s="17">
        <v>9.4193047034404394E-3</v>
      </c>
      <c r="AM128" s="17">
        <v>1.4127171598980699E-2</v>
      </c>
      <c r="AN128" s="17">
        <v>1.3087448312690601E-2</v>
      </c>
      <c r="AO128" s="17">
        <v>2.2826636678095601E-2</v>
      </c>
      <c r="AP128" s="17">
        <v>2.4259026940483101E-2</v>
      </c>
      <c r="AQ128" s="17"/>
      <c r="AR128" s="17">
        <v>1.2010093700543701E-2</v>
      </c>
      <c r="AS128" s="17">
        <v>1.7742058835593301E-2</v>
      </c>
      <c r="AT128" s="17"/>
      <c r="AU128" s="17">
        <v>2.0165069763063499E-2</v>
      </c>
      <c r="AV128" s="17">
        <v>1.6565685745250101E-2</v>
      </c>
      <c r="AW128" s="17">
        <v>4.8881454175872798E-3</v>
      </c>
      <c r="AX128" s="17"/>
      <c r="AY128" s="17">
        <v>1.04724701493053E-2</v>
      </c>
      <c r="AZ128" s="17">
        <v>1.7172773979307401E-2</v>
      </c>
      <c r="BA128" s="17">
        <v>1.5309221815965E-2</v>
      </c>
      <c r="BB128" s="17">
        <v>1.7659906309272499E-2</v>
      </c>
      <c r="BC128" s="17"/>
      <c r="BD128" s="17">
        <v>3.5691588025680301E-2</v>
      </c>
      <c r="BE128" s="17">
        <v>2.2497869239916701E-2</v>
      </c>
      <c r="BF128" s="17">
        <v>4.5183198205187699E-3</v>
      </c>
      <c r="BG128" s="17">
        <v>1.6872287731058901E-2</v>
      </c>
      <c r="BH128" s="17"/>
      <c r="BI128" s="17">
        <v>1.64719742866654E-2</v>
      </c>
      <c r="BJ128" s="17">
        <v>1.1095127459912301E-2</v>
      </c>
      <c r="BK128" s="17">
        <v>1.825398634823E-2</v>
      </c>
      <c r="BL128" s="17">
        <v>2.0016659718841302E-2</v>
      </c>
      <c r="BM128" s="17"/>
      <c r="BN128" s="17">
        <v>1.08321118236635E-2</v>
      </c>
      <c r="BO128" s="17">
        <v>2.0441781894582501E-2</v>
      </c>
      <c r="BP128" s="17">
        <v>1.20807319198731E-2</v>
      </c>
      <c r="BQ128" s="17">
        <v>1.8596949244796601E-2</v>
      </c>
      <c r="BR128" s="17"/>
      <c r="BS128" s="17">
        <v>2.7235951372724099E-2</v>
      </c>
      <c r="BT128" s="17">
        <v>1.6720765806697901E-2</v>
      </c>
      <c r="BU128" s="17">
        <v>9.7728591739588196E-3</v>
      </c>
      <c r="BV128" s="17">
        <v>1.36273033176524E-2</v>
      </c>
      <c r="BW128" s="17"/>
      <c r="BX128" s="17">
        <v>1.89725420382598E-2</v>
      </c>
      <c r="BY128" s="17">
        <v>1.7985986575226199E-2</v>
      </c>
      <c r="BZ128" s="17">
        <v>9.3639196734678996E-3</v>
      </c>
      <c r="CA128" s="17">
        <v>2.1600616070452699E-2</v>
      </c>
    </row>
    <row r="129" spans="2:79" x14ac:dyDescent="0.3">
      <c r="C129" s="17"/>
      <c r="D129" s="17"/>
      <c r="E129" s="17"/>
      <c r="F129" s="17"/>
      <c r="G129" s="17"/>
      <c r="H129" s="17"/>
      <c r="I129" s="17"/>
      <c r="J129" s="17"/>
      <c r="K129" s="17"/>
      <c r="L129" s="17"/>
      <c r="M129" s="17"/>
      <c r="N129" s="17"/>
      <c r="O129" s="17"/>
      <c r="P129" s="17"/>
      <c r="Q129" s="17"/>
      <c r="R129" s="17"/>
      <c r="S129" s="17"/>
      <c r="T129" s="17"/>
      <c r="U129" s="17"/>
      <c r="V129" s="17"/>
      <c r="W129" s="17"/>
      <c r="X129" s="17"/>
      <c r="Y129" s="17"/>
      <c r="Z129" s="17"/>
      <c r="AA129" s="17"/>
      <c r="AB129" s="17"/>
      <c r="AC129" s="17"/>
      <c r="AD129" s="17"/>
      <c r="AE129" s="17"/>
      <c r="AF129" s="17"/>
      <c r="AG129" s="17"/>
      <c r="AH129" s="17"/>
      <c r="AI129" s="17"/>
      <c r="AJ129" s="17"/>
      <c r="AK129" s="17"/>
      <c r="AL129" s="17"/>
      <c r="AM129" s="17"/>
      <c r="AN129" s="17"/>
      <c r="AO129" s="17"/>
      <c r="AP129" s="17"/>
      <c r="AQ129" s="17"/>
      <c r="AR129" s="17"/>
      <c r="AS129" s="17"/>
      <c r="AT129" s="17"/>
      <c r="AU129" s="17"/>
      <c r="AV129" s="17"/>
      <c r="AW129" s="17"/>
      <c r="AX129" s="17"/>
      <c r="AY129" s="17"/>
      <c r="AZ129" s="17"/>
      <c r="BA129" s="17"/>
      <c r="BB129" s="17"/>
      <c r="BC129" s="17"/>
      <c r="BD129" s="17"/>
      <c r="BE129" s="17"/>
      <c r="BF129" s="17"/>
      <c r="BG129" s="17"/>
      <c r="BH129" s="17"/>
      <c r="BI129" s="17"/>
      <c r="BJ129" s="17"/>
      <c r="BK129" s="17"/>
      <c r="BL129" s="17"/>
      <c r="BM129" s="17"/>
      <c r="BN129" s="17"/>
      <c r="BO129" s="17"/>
      <c r="BP129" s="17"/>
      <c r="BQ129" s="17"/>
      <c r="BR129" s="17"/>
      <c r="BS129" s="17"/>
      <c r="BT129" s="17"/>
      <c r="BU129" s="17"/>
      <c r="BV129" s="17"/>
      <c r="BW129" s="17"/>
      <c r="BX129" s="17"/>
      <c r="BY129" s="17"/>
      <c r="BZ129" s="17"/>
      <c r="CA129" s="17"/>
    </row>
    <row r="130" spans="2:79" x14ac:dyDescent="0.3">
      <c r="B130" s="6" t="s">
        <v>147</v>
      </c>
      <c r="C130" s="17"/>
      <c r="D130" s="17"/>
      <c r="E130" s="17"/>
      <c r="F130" s="17"/>
      <c r="G130" s="17"/>
      <c r="H130" s="17"/>
      <c r="I130" s="17"/>
      <c r="J130" s="17"/>
      <c r="K130" s="17"/>
      <c r="L130" s="17"/>
      <c r="M130" s="17"/>
      <c r="N130" s="17"/>
      <c r="O130" s="17"/>
      <c r="P130" s="17"/>
      <c r="Q130" s="17"/>
      <c r="R130" s="17"/>
      <c r="S130" s="17"/>
      <c r="T130" s="17"/>
      <c r="U130" s="17"/>
      <c r="V130" s="17"/>
      <c r="W130" s="17"/>
      <c r="X130" s="17"/>
      <c r="Y130" s="17"/>
      <c r="Z130" s="17"/>
      <c r="AA130" s="17"/>
      <c r="AB130" s="17"/>
      <c r="AC130" s="17"/>
      <c r="AD130" s="17"/>
      <c r="AE130" s="17"/>
      <c r="AF130" s="17"/>
      <c r="AG130" s="17"/>
      <c r="AH130" s="17"/>
      <c r="AI130" s="17"/>
      <c r="AJ130" s="17"/>
      <c r="AK130" s="17"/>
      <c r="AL130" s="17"/>
      <c r="AM130" s="17"/>
      <c r="AN130" s="17"/>
      <c r="AO130" s="17"/>
      <c r="AP130" s="17"/>
      <c r="AQ130" s="17"/>
      <c r="AR130" s="17"/>
      <c r="AS130" s="17"/>
      <c r="AT130" s="17"/>
      <c r="AU130" s="17"/>
      <c r="AV130" s="17"/>
      <c r="AW130" s="17"/>
      <c r="AX130" s="17"/>
      <c r="AY130" s="17"/>
      <c r="AZ130" s="17"/>
      <c r="BA130" s="17"/>
      <c r="BB130" s="17"/>
      <c r="BC130" s="17"/>
      <c r="BD130" s="17"/>
      <c r="BE130" s="17"/>
      <c r="BF130" s="17"/>
      <c r="BG130" s="17"/>
      <c r="BH130" s="17"/>
      <c r="BI130" s="17"/>
      <c r="BJ130" s="17"/>
      <c r="BK130" s="17"/>
      <c r="BL130" s="17"/>
      <c r="BM130" s="17"/>
      <c r="BN130" s="17"/>
      <c r="BO130" s="17"/>
      <c r="BP130" s="17"/>
      <c r="BQ130" s="17"/>
      <c r="BR130" s="17"/>
      <c r="BS130" s="17"/>
      <c r="BT130" s="17"/>
      <c r="BU130" s="17"/>
      <c r="BV130" s="17"/>
      <c r="BW130" s="17"/>
      <c r="BX130" s="17"/>
      <c r="BY130" s="17"/>
      <c r="BZ130" s="17"/>
      <c r="CA130" s="17"/>
    </row>
    <row r="131" spans="2:79" x14ac:dyDescent="0.3">
      <c r="B131" s="24" t="s">
        <v>148</v>
      </c>
      <c r="C131" s="17"/>
      <c r="D131" s="17"/>
      <c r="E131" s="17"/>
      <c r="F131" s="17"/>
      <c r="G131" s="17"/>
      <c r="H131" s="17"/>
      <c r="I131" s="17"/>
      <c r="J131" s="17"/>
      <c r="K131" s="17"/>
      <c r="L131" s="17"/>
      <c r="M131" s="17"/>
      <c r="N131" s="17"/>
      <c r="O131" s="17"/>
      <c r="P131" s="17"/>
      <c r="Q131" s="17"/>
      <c r="R131" s="17"/>
      <c r="S131" s="17"/>
      <c r="T131" s="17"/>
      <c r="U131" s="17"/>
      <c r="V131" s="17"/>
      <c r="W131" s="17"/>
      <c r="X131" s="17"/>
      <c r="Y131" s="17"/>
      <c r="Z131" s="17"/>
      <c r="AA131" s="17"/>
      <c r="AB131" s="17"/>
      <c r="AC131" s="17"/>
      <c r="AD131" s="17"/>
      <c r="AE131" s="17"/>
      <c r="AF131" s="17"/>
      <c r="AG131" s="17"/>
      <c r="AH131" s="17"/>
      <c r="AI131" s="17"/>
      <c r="AJ131" s="17"/>
      <c r="AK131" s="17"/>
      <c r="AL131" s="17"/>
      <c r="AM131" s="17"/>
      <c r="AN131" s="17"/>
      <c r="AO131" s="17"/>
      <c r="AP131" s="17"/>
      <c r="AQ131" s="17"/>
      <c r="AR131" s="17"/>
      <c r="AS131" s="17"/>
      <c r="AT131" s="17"/>
      <c r="AU131" s="17"/>
      <c r="AV131" s="17"/>
      <c r="AW131" s="17"/>
      <c r="AX131" s="17"/>
      <c r="AY131" s="17"/>
      <c r="AZ131" s="17"/>
      <c r="BA131" s="17"/>
      <c r="BB131" s="17"/>
      <c r="BC131" s="17"/>
      <c r="BD131" s="17"/>
      <c r="BE131" s="17"/>
      <c r="BF131" s="17"/>
      <c r="BG131" s="17"/>
      <c r="BH131" s="17"/>
      <c r="BI131" s="17"/>
      <c r="BJ131" s="17"/>
      <c r="BK131" s="17"/>
      <c r="BL131" s="17"/>
      <c r="BM131" s="17"/>
      <c r="BN131" s="17"/>
      <c r="BO131" s="17"/>
      <c r="BP131" s="17"/>
      <c r="BQ131" s="17"/>
      <c r="BR131" s="17"/>
      <c r="BS131" s="17"/>
      <c r="BT131" s="17"/>
      <c r="BU131" s="17"/>
      <c r="BV131" s="17"/>
      <c r="BW131" s="17"/>
      <c r="BX131" s="17"/>
      <c r="BY131" s="17"/>
      <c r="BZ131" s="17"/>
      <c r="CA131" s="17"/>
    </row>
    <row r="132" spans="2:79" x14ac:dyDescent="0.3">
      <c r="B132" t="s">
        <v>138</v>
      </c>
      <c r="C132" s="17">
        <v>0.11763262409903601</v>
      </c>
      <c r="D132" s="17">
        <v>0.148866547168438</v>
      </c>
      <c r="E132" s="17">
        <v>8.7878217066121894E-2</v>
      </c>
      <c r="F132" s="17"/>
      <c r="G132" s="17">
        <v>0.17359357184936899</v>
      </c>
      <c r="H132" s="17">
        <v>0.120733174539815</v>
      </c>
      <c r="I132" s="17">
        <v>8.9543016653045995E-2</v>
      </c>
      <c r="J132" s="17"/>
      <c r="K132" s="17">
        <v>0.120493170923234</v>
      </c>
      <c r="L132" s="17">
        <v>0.13589007144321999</v>
      </c>
      <c r="M132" s="17">
        <v>0.12555254496548901</v>
      </c>
      <c r="N132" s="17">
        <v>8.58790530148974E-2</v>
      </c>
      <c r="O132" s="17"/>
      <c r="P132" s="17">
        <v>6.0107007353967699E-2</v>
      </c>
      <c r="Q132" s="17">
        <v>0.12615420776828001</v>
      </c>
      <c r="R132" s="17">
        <v>0.13356943020825801</v>
      </c>
      <c r="S132" s="17">
        <v>0.127541275465135</v>
      </c>
      <c r="T132" s="17">
        <v>0.122360783754091</v>
      </c>
      <c r="U132" s="17"/>
      <c r="V132" s="17">
        <v>8.8807787206867606E-2</v>
      </c>
      <c r="W132" s="17">
        <v>0.12852151303349699</v>
      </c>
      <c r="X132" s="17">
        <v>0.12675548940341899</v>
      </c>
      <c r="Y132" s="17"/>
      <c r="Z132" s="17">
        <v>0.12140978595184899</v>
      </c>
      <c r="AA132" s="17">
        <v>8.9172865133128498E-2</v>
      </c>
      <c r="AB132" s="17"/>
      <c r="AC132" s="17">
        <v>0.13281457110953901</v>
      </c>
      <c r="AD132" s="17">
        <v>8.5428032455223998E-2</v>
      </c>
      <c r="AE132" s="17"/>
      <c r="AF132" s="17">
        <v>4.7252096170941199E-2</v>
      </c>
      <c r="AG132" s="17">
        <v>3.8745154868984097E-2</v>
      </c>
      <c r="AH132" s="17">
        <v>0.12937507996785499</v>
      </c>
      <c r="AI132" s="17"/>
      <c r="AJ132" s="17">
        <v>0.21638747043553799</v>
      </c>
      <c r="AK132" s="17">
        <v>0.142206817005017</v>
      </c>
      <c r="AL132" s="17">
        <v>0.10167628709021501</v>
      </c>
      <c r="AM132" s="17">
        <v>0.11323853304001701</v>
      </c>
      <c r="AN132" s="17">
        <v>0.119434469029723</v>
      </c>
      <c r="AO132" s="17">
        <v>9.7828537792216494E-2</v>
      </c>
      <c r="AP132" s="17">
        <v>8.8697884609020894E-2</v>
      </c>
      <c r="AQ132" s="17"/>
      <c r="AR132" s="17">
        <v>8.1112421651978295E-2</v>
      </c>
      <c r="AS132" s="17">
        <v>0.135797950930723</v>
      </c>
      <c r="AT132" s="17"/>
      <c r="AU132" s="17">
        <v>0.120587673713834</v>
      </c>
      <c r="AV132" s="17">
        <v>0.118193363199759</v>
      </c>
      <c r="AW132" s="17">
        <v>0.109267894961478</v>
      </c>
      <c r="AX132" s="17"/>
      <c r="AY132" s="17">
        <v>7.1151656780640796E-2</v>
      </c>
      <c r="AZ132" s="17">
        <v>0.13488772702173801</v>
      </c>
      <c r="BA132" s="17">
        <v>0.114368785847844</v>
      </c>
      <c r="BB132" s="17">
        <v>9.4586711054460607E-2</v>
      </c>
      <c r="BC132" s="17"/>
      <c r="BD132" s="17">
        <v>0.134981591192461</v>
      </c>
      <c r="BE132" s="17">
        <v>0.134590503678055</v>
      </c>
      <c r="BF132" s="17">
        <v>0.110425108570445</v>
      </c>
      <c r="BG132" s="17">
        <v>8.8704449218657E-2</v>
      </c>
      <c r="BH132" s="17"/>
      <c r="BI132" s="17">
        <v>0.203658134571614</v>
      </c>
      <c r="BJ132" s="17">
        <v>0.119602043334812</v>
      </c>
      <c r="BK132" s="17">
        <v>0.108464267451438</v>
      </c>
      <c r="BL132" s="17">
        <v>6.1407764173454699E-2</v>
      </c>
      <c r="BM132" s="17"/>
      <c r="BN132" s="17">
        <v>7.4408051605652004E-2</v>
      </c>
      <c r="BO132" s="17">
        <v>0.174114635907097</v>
      </c>
      <c r="BP132" s="17">
        <v>9.5099078949786697E-2</v>
      </c>
      <c r="BQ132" s="17">
        <v>0.11306829410413401</v>
      </c>
      <c r="BR132" s="17"/>
      <c r="BS132" s="17">
        <v>0.12690053140949001</v>
      </c>
      <c r="BT132" s="17">
        <v>9.4990084514713802E-2</v>
      </c>
      <c r="BU132" s="17">
        <v>0.13952152262550799</v>
      </c>
      <c r="BV132" s="17">
        <v>6.74430312547111E-2</v>
      </c>
      <c r="BW132" s="17"/>
      <c r="BX132" s="17">
        <v>6.9054810426746993E-2</v>
      </c>
      <c r="BY132" s="17">
        <v>0.13970257206730499</v>
      </c>
      <c r="BZ132" s="17">
        <v>0.13813864317383401</v>
      </c>
      <c r="CA132" s="17">
        <v>6.44122367009477E-2</v>
      </c>
    </row>
    <row r="133" spans="2:79" x14ac:dyDescent="0.3">
      <c r="B133" t="s">
        <v>139</v>
      </c>
      <c r="C133" s="17">
        <v>0.21267407690206799</v>
      </c>
      <c r="D133" s="17">
        <v>0.212218178187419</v>
      </c>
      <c r="E133" s="17">
        <v>0.214093481237283</v>
      </c>
      <c r="F133" s="17"/>
      <c r="G133" s="17">
        <v>0.24196864107858601</v>
      </c>
      <c r="H133" s="17">
        <v>0.201770584928743</v>
      </c>
      <c r="I133" s="17">
        <v>0.211134330199438</v>
      </c>
      <c r="J133" s="17"/>
      <c r="K133" s="17">
        <v>0.21762656803995101</v>
      </c>
      <c r="L133" s="17">
        <v>0.209960476937849</v>
      </c>
      <c r="M133" s="17">
        <v>0.19873478748683501</v>
      </c>
      <c r="N133" s="17">
        <v>0.22402042142095799</v>
      </c>
      <c r="O133" s="17"/>
      <c r="P133" s="17">
        <v>0.19814373867905799</v>
      </c>
      <c r="Q133" s="17">
        <v>0.214606064845138</v>
      </c>
      <c r="R133" s="17">
        <v>0.23079520284066099</v>
      </c>
      <c r="S133" s="17">
        <v>0.192496466358834</v>
      </c>
      <c r="T133" s="17">
        <v>0.23152286005862999</v>
      </c>
      <c r="U133" s="17"/>
      <c r="V133" s="17">
        <v>0.20411889340150399</v>
      </c>
      <c r="W133" s="17">
        <v>0.224483589226321</v>
      </c>
      <c r="X133" s="17">
        <v>0.211517428043586</v>
      </c>
      <c r="Y133" s="17"/>
      <c r="Z133" s="17">
        <v>0.21748434470009301</v>
      </c>
      <c r="AA133" s="17">
        <v>0.19229704565570499</v>
      </c>
      <c r="AB133" s="17"/>
      <c r="AC133" s="17">
        <v>0.21291527080773201</v>
      </c>
      <c r="AD133" s="17">
        <v>0.21216244613208099</v>
      </c>
      <c r="AE133" s="17"/>
      <c r="AF133" s="17">
        <v>0.14387511180905399</v>
      </c>
      <c r="AG133" s="17">
        <v>0.28212026805047702</v>
      </c>
      <c r="AH133" s="17">
        <v>0.21204374947395199</v>
      </c>
      <c r="AI133" s="17"/>
      <c r="AJ133" s="17">
        <v>0.24164318123391901</v>
      </c>
      <c r="AK133" s="17">
        <v>0.22254414871432299</v>
      </c>
      <c r="AL133" s="17">
        <v>0.21858087891287001</v>
      </c>
      <c r="AM133" s="17">
        <v>0.18253946952730199</v>
      </c>
      <c r="AN133" s="17">
        <v>0.208675380525078</v>
      </c>
      <c r="AO133" s="17">
        <v>0.19852558303217499</v>
      </c>
      <c r="AP133" s="17">
        <v>0.227652562459735</v>
      </c>
      <c r="AQ133" s="17"/>
      <c r="AR133" s="17">
        <v>0.18470338709043699</v>
      </c>
      <c r="AS133" s="17">
        <v>0.22716213867229601</v>
      </c>
      <c r="AT133" s="17"/>
      <c r="AU133" s="17">
        <v>0.124453824109009</v>
      </c>
      <c r="AV133" s="17">
        <v>0.24602758949247699</v>
      </c>
      <c r="AW133" s="17">
        <v>0.25084751378601</v>
      </c>
      <c r="AX133" s="17"/>
      <c r="AY133" s="17">
        <v>0.18560548962048401</v>
      </c>
      <c r="AZ133" s="17">
        <v>0.20941224804959299</v>
      </c>
      <c r="BA133" s="17">
        <v>0.239914904246432</v>
      </c>
      <c r="BB133" s="17">
        <v>0.172372138293929</v>
      </c>
      <c r="BC133" s="17"/>
      <c r="BD133" s="17">
        <v>0.178814846076606</v>
      </c>
      <c r="BE133" s="17">
        <v>0.189938047935092</v>
      </c>
      <c r="BF133" s="17">
        <v>0.21962752867956101</v>
      </c>
      <c r="BG133" s="17">
        <v>0.26893162938263898</v>
      </c>
      <c r="BH133" s="17"/>
      <c r="BI133" s="17">
        <v>0.21043201482909199</v>
      </c>
      <c r="BJ133" s="17">
        <v>0.21844563497995301</v>
      </c>
      <c r="BK133" s="17">
        <v>0.22974915019769501</v>
      </c>
      <c r="BL133" s="17">
        <v>0.12761032384319501</v>
      </c>
      <c r="BM133" s="17"/>
      <c r="BN133" s="17">
        <v>0.15265964846865701</v>
      </c>
      <c r="BO133" s="17">
        <v>0.217681581401444</v>
      </c>
      <c r="BP133" s="17">
        <v>0.22198936041536499</v>
      </c>
      <c r="BQ133" s="17">
        <v>0.21541346581517501</v>
      </c>
      <c r="BR133" s="17"/>
      <c r="BS133" s="17">
        <v>0.16418896660798599</v>
      </c>
      <c r="BT133" s="17">
        <v>0.19027205538106901</v>
      </c>
      <c r="BU133" s="17">
        <v>0.248294553965725</v>
      </c>
      <c r="BV133" s="17">
        <v>0.24840464922844199</v>
      </c>
      <c r="BW133" s="17"/>
      <c r="BX133" s="17">
        <v>0.139882673701449</v>
      </c>
      <c r="BY133" s="17">
        <v>0.228005291424765</v>
      </c>
      <c r="BZ133" s="17">
        <v>0.21322667303572601</v>
      </c>
      <c r="CA133" s="17">
        <v>0.21174723112437499</v>
      </c>
    </row>
    <row r="134" spans="2:79" x14ac:dyDescent="0.3">
      <c r="B134" t="s">
        <v>140</v>
      </c>
      <c r="C134" s="17">
        <v>0.33674905400934402</v>
      </c>
      <c r="D134" s="17">
        <v>0.347210669024898</v>
      </c>
      <c r="E134" s="17">
        <v>0.32592033029324402</v>
      </c>
      <c r="F134" s="17"/>
      <c r="G134" s="17">
        <v>0.364628562107222</v>
      </c>
      <c r="H134" s="17">
        <v>0.32196376634657897</v>
      </c>
      <c r="I134" s="17">
        <v>0.33991672920737298</v>
      </c>
      <c r="J134" s="17"/>
      <c r="K134" s="17">
        <v>0.34417574624904801</v>
      </c>
      <c r="L134" s="17">
        <v>0.31676983126128</v>
      </c>
      <c r="M134" s="17">
        <v>0.32153745015004698</v>
      </c>
      <c r="N134" s="17">
        <v>0.36123371750248401</v>
      </c>
      <c r="O134" s="17"/>
      <c r="P134" s="17">
        <v>0.364158513443743</v>
      </c>
      <c r="Q134" s="17">
        <v>0.332042608141073</v>
      </c>
      <c r="R134" s="17">
        <v>0.30462142058661501</v>
      </c>
      <c r="S134" s="17">
        <v>0.35866031667224701</v>
      </c>
      <c r="T134" s="17">
        <v>0.32244147435304299</v>
      </c>
      <c r="U134" s="17"/>
      <c r="V134" s="17">
        <v>0.381376353868908</v>
      </c>
      <c r="W134" s="17">
        <v>0.32067590672139301</v>
      </c>
      <c r="X134" s="17">
        <v>0.31183308623977801</v>
      </c>
      <c r="Y134" s="17"/>
      <c r="Z134" s="17">
        <v>0.33317204799755201</v>
      </c>
      <c r="AA134" s="17">
        <v>0.36195766568298898</v>
      </c>
      <c r="AB134" s="17"/>
      <c r="AC134" s="17">
        <v>0.32607056286699998</v>
      </c>
      <c r="AD134" s="17">
        <v>0.359400723546416</v>
      </c>
      <c r="AE134" s="17"/>
      <c r="AF134" s="17">
        <v>0.27209204793408998</v>
      </c>
      <c r="AG134" s="17">
        <v>0.36085270327276098</v>
      </c>
      <c r="AH134" s="17">
        <v>0.34055975697149998</v>
      </c>
      <c r="AI134" s="17"/>
      <c r="AJ134" s="17">
        <v>0.297255342089631</v>
      </c>
      <c r="AK134" s="17">
        <v>0.37797086180925499</v>
      </c>
      <c r="AL134" s="17">
        <v>0.31706596149537503</v>
      </c>
      <c r="AM134" s="17">
        <v>0.34465812805958701</v>
      </c>
      <c r="AN134" s="17">
        <v>0.26822941203190798</v>
      </c>
      <c r="AO134" s="17">
        <v>0.38408729391553398</v>
      </c>
      <c r="AP134" s="17">
        <v>0.33549115671241497</v>
      </c>
      <c r="AQ134" s="17"/>
      <c r="AR134" s="17">
        <v>0.32107887338888702</v>
      </c>
      <c r="AS134" s="17">
        <v>0.35057353154953602</v>
      </c>
      <c r="AT134" s="17"/>
      <c r="AU134" s="17">
        <v>0.35656771459508901</v>
      </c>
      <c r="AV134" s="17">
        <v>0.32556236200781502</v>
      </c>
      <c r="AW134" s="17">
        <v>0.34377255854867</v>
      </c>
      <c r="AX134" s="17"/>
      <c r="AY134" s="17">
        <v>0.27958065514987002</v>
      </c>
      <c r="AZ134" s="17">
        <v>0.35204093500334799</v>
      </c>
      <c r="BA134" s="17">
        <v>0.30329048893538801</v>
      </c>
      <c r="BB134" s="17">
        <v>0.413197691268122</v>
      </c>
      <c r="BC134" s="17"/>
      <c r="BD134" s="17">
        <v>0.348627282968902</v>
      </c>
      <c r="BE134" s="17">
        <v>0.34517044588406098</v>
      </c>
      <c r="BF134" s="17">
        <v>0.35894061642105601</v>
      </c>
      <c r="BG134" s="17">
        <v>0.24766319709319501</v>
      </c>
      <c r="BH134" s="17"/>
      <c r="BI134" s="17">
        <v>0.29637210054312302</v>
      </c>
      <c r="BJ134" s="17">
        <v>0.33891432635317797</v>
      </c>
      <c r="BK134" s="17">
        <v>0.34602888592204301</v>
      </c>
      <c r="BL134" s="17">
        <v>0.33372551202400802</v>
      </c>
      <c r="BM134" s="17"/>
      <c r="BN134" s="17">
        <v>0.28991334147800701</v>
      </c>
      <c r="BO134" s="17">
        <v>0.31172840054865603</v>
      </c>
      <c r="BP134" s="17">
        <v>0.394609751845171</v>
      </c>
      <c r="BQ134" s="17">
        <v>0.30502843104025401</v>
      </c>
      <c r="BR134" s="17"/>
      <c r="BS134" s="17">
        <v>0.32023314346974302</v>
      </c>
      <c r="BT134" s="17">
        <v>0.393713116781576</v>
      </c>
      <c r="BU134" s="17">
        <v>0.338517896083187</v>
      </c>
      <c r="BV134" s="17">
        <v>0.15950317399924299</v>
      </c>
      <c r="BW134" s="17"/>
      <c r="BX134" s="17">
        <v>0.32342747611651201</v>
      </c>
      <c r="BY134" s="17">
        <v>0.38040282856340601</v>
      </c>
      <c r="BZ134" s="17">
        <v>0.32865243062390198</v>
      </c>
      <c r="CA134" s="17">
        <v>0.276279919270216</v>
      </c>
    </row>
    <row r="135" spans="2:79" x14ac:dyDescent="0.3">
      <c r="B135" t="s">
        <v>141</v>
      </c>
      <c r="C135" s="17">
        <v>0.197887252107073</v>
      </c>
      <c r="D135" s="17">
        <v>0.17366887719764601</v>
      </c>
      <c r="E135" s="17">
        <v>0.21992086630133201</v>
      </c>
      <c r="F135" s="17"/>
      <c r="G135" s="17">
        <v>0.15685273908229</v>
      </c>
      <c r="H135" s="17">
        <v>0.21749387334815501</v>
      </c>
      <c r="I135" s="17">
        <v>0.195489818569861</v>
      </c>
      <c r="J135" s="17"/>
      <c r="K135" s="17">
        <v>0.18740728690207401</v>
      </c>
      <c r="L135" s="17">
        <v>0.19244208155142101</v>
      </c>
      <c r="M135" s="17">
        <v>0.21361738675525699</v>
      </c>
      <c r="N135" s="17">
        <v>0.203506870151587</v>
      </c>
      <c r="O135" s="17"/>
      <c r="P135" s="17">
        <v>0.18637612529460901</v>
      </c>
      <c r="Q135" s="17">
        <v>0.20568195920895099</v>
      </c>
      <c r="R135" s="17">
        <v>0.214852599188325</v>
      </c>
      <c r="S135" s="17">
        <v>0.17847814104131701</v>
      </c>
      <c r="T135" s="17">
        <v>0.20515523737173699</v>
      </c>
      <c r="U135" s="17"/>
      <c r="V135" s="17">
        <v>0.204332417495795</v>
      </c>
      <c r="W135" s="17">
        <v>0.20101564787830201</v>
      </c>
      <c r="X135" s="17">
        <v>0.201157453209621</v>
      </c>
      <c r="Y135" s="17"/>
      <c r="Z135" s="17">
        <v>0.19021833618543901</v>
      </c>
      <c r="AA135" s="17">
        <v>0.24128427642783601</v>
      </c>
      <c r="AB135" s="17"/>
      <c r="AC135" s="17">
        <v>0.196668583909962</v>
      </c>
      <c r="AD135" s="17">
        <v>0.200472342913286</v>
      </c>
      <c r="AE135" s="17"/>
      <c r="AF135" s="17">
        <v>0.34436358275312301</v>
      </c>
      <c r="AG135" s="17">
        <v>0.18989093755434</v>
      </c>
      <c r="AH135" s="17">
        <v>0.189534016555651</v>
      </c>
      <c r="AI135" s="17"/>
      <c r="AJ135" s="17">
        <v>0.20657089722607599</v>
      </c>
      <c r="AK135" s="17">
        <v>0.15266701498995</v>
      </c>
      <c r="AL135" s="17">
        <v>0.25200179065849498</v>
      </c>
      <c r="AM135" s="17">
        <v>0.200217177729346</v>
      </c>
      <c r="AN135" s="17">
        <v>0.22287235340606201</v>
      </c>
      <c r="AO135" s="17">
        <v>0.17734562775482501</v>
      </c>
      <c r="AP135" s="17">
        <v>0.18727280555385001</v>
      </c>
      <c r="AQ135" s="17"/>
      <c r="AR135" s="17">
        <v>0.1951970901267</v>
      </c>
      <c r="AS135" s="17">
        <v>0.19440045675484299</v>
      </c>
      <c r="AT135" s="17"/>
      <c r="AU135" s="17">
        <v>0.237235588640936</v>
      </c>
      <c r="AV135" s="17">
        <v>0.17418844380366399</v>
      </c>
      <c r="AW135" s="17">
        <v>0.218118004607747</v>
      </c>
      <c r="AX135" s="17"/>
      <c r="AY135" s="17">
        <v>0.28367134122406201</v>
      </c>
      <c r="AZ135" s="17">
        <v>0.18002690949435499</v>
      </c>
      <c r="BA135" s="17">
        <v>0.21394384264594701</v>
      </c>
      <c r="BB135" s="17">
        <v>0.15678367622984701</v>
      </c>
      <c r="BC135" s="17"/>
      <c r="BD135" s="17">
        <v>0.156892144800161</v>
      </c>
      <c r="BE135" s="17">
        <v>0.181313901766715</v>
      </c>
      <c r="BF135" s="17">
        <v>0.21569842250837101</v>
      </c>
      <c r="BG135" s="17">
        <v>0.21875789705701701</v>
      </c>
      <c r="BH135" s="17"/>
      <c r="BI135" s="17">
        <v>0.167119885908805</v>
      </c>
      <c r="BJ135" s="17">
        <v>0.201342663433036</v>
      </c>
      <c r="BK135" s="17">
        <v>0.192739460477624</v>
      </c>
      <c r="BL135" s="17">
        <v>0.241474882618811</v>
      </c>
      <c r="BM135" s="17"/>
      <c r="BN135" s="17">
        <v>0.23865456400831001</v>
      </c>
      <c r="BO135" s="17">
        <v>0.19043652565317901</v>
      </c>
      <c r="BP135" s="17">
        <v>0.18112061122225401</v>
      </c>
      <c r="BQ135" s="17">
        <v>0.21024726608256</v>
      </c>
      <c r="BR135" s="17"/>
      <c r="BS135" s="17">
        <v>0.19798169901290399</v>
      </c>
      <c r="BT135" s="17">
        <v>0.17899127991348801</v>
      </c>
      <c r="BU135" s="17">
        <v>0.194368213759604</v>
      </c>
      <c r="BV135" s="17">
        <v>0.28591253691087598</v>
      </c>
      <c r="BW135" s="17"/>
      <c r="BX135" s="17">
        <v>0.26706096943587099</v>
      </c>
      <c r="BY135" s="17">
        <v>0.15022572528747599</v>
      </c>
      <c r="BZ135" s="17">
        <v>0.182674110951656</v>
      </c>
      <c r="CA135" s="17">
        <v>0.28089735747362299</v>
      </c>
    </row>
    <row r="136" spans="2:79" x14ac:dyDescent="0.3">
      <c r="B136" t="s">
        <v>142</v>
      </c>
      <c r="C136" s="17">
        <v>8.8991284750431804E-2</v>
      </c>
      <c r="D136" s="17">
        <v>8.2263985324613001E-2</v>
      </c>
      <c r="E136" s="17">
        <v>9.5925240613570203E-2</v>
      </c>
      <c r="F136" s="17"/>
      <c r="G136" s="17">
        <v>4.06555049151947E-2</v>
      </c>
      <c r="H136" s="17">
        <v>8.9982719777284004E-2</v>
      </c>
      <c r="I136" s="17">
        <v>0.109397008801115</v>
      </c>
      <c r="J136" s="17"/>
      <c r="K136" s="17">
        <v>8.9665505320495595E-2</v>
      </c>
      <c r="L136" s="17">
        <v>0.107624889254734</v>
      </c>
      <c r="M136" s="17">
        <v>7.6978744745994407E-2</v>
      </c>
      <c r="N136" s="17">
        <v>7.9083150521377807E-2</v>
      </c>
      <c r="O136" s="17"/>
      <c r="P136" s="17">
        <v>0.10854884472080201</v>
      </c>
      <c r="Q136" s="17">
        <v>7.9176267035917902E-2</v>
      </c>
      <c r="R136" s="17">
        <v>7.4672389610940998E-2</v>
      </c>
      <c r="S136" s="17">
        <v>0.10245417552226301</v>
      </c>
      <c r="T136" s="17">
        <v>8.3987870029818695E-2</v>
      </c>
      <c r="U136" s="17"/>
      <c r="V136" s="17">
        <v>7.6599505462666403E-2</v>
      </c>
      <c r="W136" s="17">
        <v>8.4323739747797402E-2</v>
      </c>
      <c r="X136" s="17">
        <v>9.7951822604297106E-2</v>
      </c>
      <c r="Y136" s="17"/>
      <c r="Z136" s="17">
        <v>9.4232373914946793E-2</v>
      </c>
      <c r="AA136" s="17">
        <v>6.3889074747887006E-2</v>
      </c>
      <c r="AB136" s="17"/>
      <c r="AC136" s="17">
        <v>8.6025748062328697E-2</v>
      </c>
      <c r="AD136" s="17">
        <v>9.52819072890978E-2</v>
      </c>
      <c r="AE136" s="17"/>
      <c r="AF136" s="17">
        <v>0.118525080212038</v>
      </c>
      <c r="AG136" s="17">
        <v>0.103039679939503</v>
      </c>
      <c r="AH136" s="17">
        <v>8.3929969667329796E-2</v>
      </c>
      <c r="AI136" s="17"/>
      <c r="AJ136" s="17">
        <v>2.77873160045903E-2</v>
      </c>
      <c r="AK136" s="17">
        <v>5.1466748725589102E-2</v>
      </c>
      <c r="AL136" s="17">
        <v>8.4154889644006706E-2</v>
      </c>
      <c r="AM136" s="17">
        <v>0.106794411014525</v>
      </c>
      <c r="AN136" s="17">
        <v>0.11693525967354999</v>
      </c>
      <c r="AO136" s="17">
        <v>0.106698012246489</v>
      </c>
      <c r="AP136" s="17">
        <v>9.7486520746132399E-2</v>
      </c>
      <c r="AQ136" s="17"/>
      <c r="AR136" s="17">
        <v>0.13880508453277299</v>
      </c>
      <c r="AS136" s="17">
        <v>6.3183519319854303E-2</v>
      </c>
      <c r="AT136" s="17"/>
      <c r="AU136" s="17">
        <v>0.10748061133619601</v>
      </c>
      <c r="AV136" s="17">
        <v>8.7571344849422098E-2</v>
      </c>
      <c r="AW136" s="17">
        <v>5.74671524769804E-2</v>
      </c>
      <c r="AX136" s="17"/>
      <c r="AY136" s="17">
        <v>0.11154583385391199</v>
      </c>
      <c r="AZ136" s="17">
        <v>8.0771806446614303E-2</v>
      </c>
      <c r="BA136" s="17">
        <v>9.16477441482383E-2</v>
      </c>
      <c r="BB136" s="17">
        <v>9.6607236618556899E-2</v>
      </c>
      <c r="BC136" s="17"/>
      <c r="BD136" s="17">
        <v>7.2597082515685502E-2</v>
      </c>
      <c r="BE136" s="17">
        <v>0.10059284663034999</v>
      </c>
      <c r="BF136" s="17">
        <v>7.8961409377959493E-2</v>
      </c>
      <c r="BG136" s="17">
        <v>0.109877480571911</v>
      </c>
      <c r="BH136" s="17"/>
      <c r="BI136" s="17">
        <v>7.4145643432208003E-2</v>
      </c>
      <c r="BJ136" s="17">
        <v>8.8738486375146794E-2</v>
      </c>
      <c r="BK136" s="17">
        <v>8.7270286322633103E-2</v>
      </c>
      <c r="BL136" s="17">
        <v>0.11222427389961299</v>
      </c>
      <c r="BM136" s="17"/>
      <c r="BN136" s="17">
        <v>0.12930646783069299</v>
      </c>
      <c r="BO136" s="17">
        <v>5.7867677071313399E-2</v>
      </c>
      <c r="BP136" s="17">
        <v>6.7750860352648601E-2</v>
      </c>
      <c r="BQ136" s="17">
        <v>0.123411743611177</v>
      </c>
      <c r="BR136" s="17"/>
      <c r="BS136" s="17">
        <v>9.0830086527496204E-2</v>
      </c>
      <c r="BT136" s="17">
        <v>0.111783203296874</v>
      </c>
      <c r="BU136" s="17">
        <v>5.9768298797872002E-2</v>
      </c>
      <c r="BV136" s="17">
        <v>0.14547462365741401</v>
      </c>
      <c r="BW136" s="17"/>
      <c r="BX136" s="17">
        <v>0.105715911408857</v>
      </c>
      <c r="BY136" s="17">
        <v>8.1398546065465802E-2</v>
      </c>
      <c r="BZ136" s="17">
        <v>8.4752052409471895E-2</v>
      </c>
      <c r="CA136" s="17">
        <v>0.10290327539741501</v>
      </c>
    </row>
    <row r="137" spans="2:79" x14ac:dyDescent="0.3">
      <c r="B137" t="s">
        <v>143</v>
      </c>
      <c r="C137" s="17">
        <v>2.13965562803549E-2</v>
      </c>
      <c r="D137" s="17">
        <v>9.7743423663961496E-3</v>
      </c>
      <c r="E137" s="17">
        <v>3.2767677627620097E-2</v>
      </c>
      <c r="F137" s="17"/>
      <c r="G137" s="17">
        <v>1.36703784510337E-2</v>
      </c>
      <c r="H137" s="17">
        <v>2.1447870796241102E-2</v>
      </c>
      <c r="I137" s="17">
        <v>2.4770904980046599E-2</v>
      </c>
      <c r="J137" s="17"/>
      <c r="K137" s="17">
        <v>9.4511546024827198E-3</v>
      </c>
      <c r="L137" s="17">
        <v>0</v>
      </c>
      <c r="M137" s="17">
        <v>5.3820378761023101E-2</v>
      </c>
      <c r="N137" s="17">
        <v>2.9861408107167999E-2</v>
      </c>
      <c r="O137" s="17"/>
      <c r="P137" s="17">
        <v>2.7099265285004299E-2</v>
      </c>
      <c r="Q137" s="17">
        <v>2.49810015990422E-2</v>
      </c>
      <c r="R137" s="17">
        <v>9.4752744154393397E-3</v>
      </c>
      <c r="S137" s="17">
        <v>1.8217122428501601E-2</v>
      </c>
      <c r="T137" s="17">
        <v>2.6286519169290801E-2</v>
      </c>
      <c r="U137" s="17"/>
      <c r="V137" s="17">
        <v>2.91369119320154E-2</v>
      </c>
      <c r="W137" s="17">
        <v>1.82507709661761E-2</v>
      </c>
      <c r="X137" s="17">
        <v>2.1233439177279601E-2</v>
      </c>
      <c r="Y137" s="17"/>
      <c r="Z137" s="17">
        <v>2.0319845001565501E-2</v>
      </c>
      <c r="AA137" s="17">
        <v>1.8496679117286401E-2</v>
      </c>
      <c r="AB137" s="17"/>
      <c r="AC137" s="17">
        <v>2.0071639990492499E-2</v>
      </c>
      <c r="AD137" s="17">
        <v>2.4207025059341799E-2</v>
      </c>
      <c r="AE137" s="17"/>
      <c r="AF137" s="17">
        <v>1.12826237458971E-2</v>
      </c>
      <c r="AG137" s="17">
        <v>2.5351256313936001E-2</v>
      </c>
      <c r="AH137" s="17">
        <v>2.1828209310140199E-2</v>
      </c>
      <c r="AI137" s="17"/>
      <c r="AJ137" s="17">
        <v>1.03557930102456E-2</v>
      </c>
      <c r="AK137" s="17">
        <v>2.3890016052609299E-2</v>
      </c>
      <c r="AL137" s="17">
        <v>2.1613874142685899E-2</v>
      </c>
      <c r="AM137" s="17">
        <v>7.7221241782155902E-3</v>
      </c>
      <c r="AN137" s="17">
        <v>2.5834145419600201E-2</v>
      </c>
      <c r="AO137" s="17">
        <v>2.0131188774519099E-2</v>
      </c>
      <c r="AP137" s="17">
        <v>3.3272658232108399E-2</v>
      </c>
      <c r="AQ137" s="17"/>
      <c r="AR137" s="17">
        <v>4.2647848985647302E-2</v>
      </c>
      <c r="AS137" s="17">
        <v>1.18434964834518E-2</v>
      </c>
      <c r="AT137" s="17"/>
      <c r="AU137" s="17">
        <v>2.2729894525835698E-2</v>
      </c>
      <c r="AV137" s="17">
        <v>2.3744582906540902E-2</v>
      </c>
      <c r="AW137" s="17">
        <v>8.7750171956056406E-3</v>
      </c>
      <c r="AX137" s="17"/>
      <c r="AY137" s="17">
        <v>3.5046345292751503E-2</v>
      </c>
      <c r="AZ137" s="17">
        <v>2.31937039981116E-2</v>
      </c>
      <c r="BA137" s="17">
        <v>1.8677075970058101E-2</v>
      </c>
      <c r="BB137" s="17">
        <v>1.0788314899756299E-2</v>
      </c>
      <c r="BC137" s="17"/>
      <c r="BD137" s="17">
        <v>5.3795814940108003E-2</v>
      </c>
      <c r="BE137" s="17">
        <v>2.2081086619643999E-2</v>
      </c>
      <c r="BF137" s="17">
        <v>1.1674723521215799E-2</v>
      </c>
      <c r="BG137" s="17">
        <v>1.6733684697850901E-2</v>
      </c>
      <c r="BH137" s="17"/>
      <c r="BI137" s="17">
        <v>9.6498229731931898E-3</v>
      </c>
      <c r="BJ137" s="17">
        <v>5.5258195687253398E-3</v>
      </c>
      <c r="BK137" s="17">
        <v>2.64019468666973E-2</v>
      </c>
      <c r="BL137" s="17">
        <v>5.7158939445565299E-2</v>
      </c>
      <c r="BM137" s="17"/>
      <c r="BN137" s="17">
        <v>7.6003834962979896E-2</v>
      </c>
      <c r="BO137" s="17">
        <v>1.6812768772425699E-2</v>
      </c>
      <c r="BP137" s="17">
        <v>2.6026175935983699E-2</v>
      </c>
      <c r="BQ137" s="17">
        <v>4.7410594908164497E-3</v>
      </c>
      <c r="BR137" s="17"/>
      <c r="BS137" s="17">
        <v>5.0737877859998899E-2</v>
      </c>
      <c r="BT137" s="17">
        <v>1.3356281459870801E-2</v>
      </c>
      <c r="BU137" s="17">
        <v>1.07025556993948E-2</v>
      </c>
      <c r="BV137" s="17">
        <v>2.5992037860496399E-2</v>
      </c>
      <c r="BW137" s="17"/>
      <c r="BX137" s="17">
        <v>4.3005122225701402E-2</v>
      </c>
      <c r="BY137" s="17">
        <v>9.3516559716277595E-3</v>
      </c>
      <c r="BZ137" s="17">
        <v>3.8433317974729299E-2</v>
      </c>
      <c r="CA137" s="17">
        <v>8.2429791713126404E-3</v>
      </c>
    </row>
    <row r="138" spans="2:79" x14ac:dyDescent="0.3">
      <c r="B138" t="s">
        <v>144</v>
      </c>
      <c r="C138" s="17">
        <v>4.0581335567268697E-3</v>
      </c>
      <c r="D138" s="17">
        <v>6.1606281683254703E-3</v>
      </c>
      <c r="E138" s="17">
        <v>2.0374944172285802E-3</v>
      </c>
      <c r="F138" s="17"/>
      <c r="G138" s="17">
        <v>0</v>
      </c>
      <c r="H138" s="17">
        <v>5.7314544853751398E-3</v>
      </c>
      <c r="I138" s="17">
        <v>4.1002597443393898E-3</v>
      </c>
      <c r="J138" s="17"/>
      <c r="K138" s="17">
        <v>4.6651475739678304E-3</v>
      </c>
      <c r="L138" s="17">
        <v>0</v>
      </c>
      <c r="M138" s="17">
        <v>4.6765475230723004E-3</v>
      </c>
      <c r="N138" s="17">
        <v>7.3037516366508898E-3</v>
      </c>
      <c r="O138" s="17"/>
      <c r="P138" s="17">
        <v>6.4998849733207799E-3</v>
      </c>
      <c r="Q138" s="17">
        <v>0</v>
      </c>
      <c r="R138" s="17">
        <v>1.01331270043611E-2</v>
      </c>
      <c r="S138" s="17">
        <v>6.2942691133548402E-3</v>
      </c>
      <c r="T138" s="17">
        <v>0</v>
      </c>
      <c r="U138" s="17"/>
      <c r="V138" s="17">
        <v>5.9118140312259199E-3</v>
      </c>
      <c r="W138" s="17">
        <v>2.5630229803679399E-3</v>
      </c>
      <c r="X138" s="17">
        <v>4.9357892582269696E-3</v>
      </c>
      <c r="Y138" s="17"/>
      <c r="Z138" s="17">
        <v>3.7584723358374201E-3</v>
      </c>
      <c r="AA138" s="17">
        <v>5.6792050682275804E-3</v>
      </c>
      <c r="AB138" s="17"/>
      <c r="AC138" s="17">
        <v>5.2945065380521801E-3</v>
      </c>
      <c r="AD138" s="17">
        <v>1.43548660930451E-3</v>
      </c>
      <c r="AE138" s="17"/>
      <c r="AF138" s="17">
        <v>1.7569483372524002E-2</v>
      </c>
      <c r="AG138" s="17">
        <v>0</v>
      </c>
      <c r="AH138" s="17">
        <v>3.5237092662482E-3</v>
      </c>
      <c r="AI138" s="17"/>
      <c r="AJ138" s="17">
        <v>0</v>
      </c>
      <c r="AK138" s="17">
        <v>6.8696315547551803E-3</v>
      </c>
      <c r="AL138" s="17">
        <v>0</v>
      </c>
      <c r="AM138" s="17">
        <v>6.7959807779761003E-3</v>
      </c>
      <c r="AN138" s="17">
        <v>1.6818557165240101E-2</v>
      </c>
      <c r="AO138" s="17">
        <v>0</v>
      </c>
      <c r="AP138" s="17">
        <v>0</v>
      </c>
      <c r="AQ138" s="17"/>
      <c r="AR138" s="17">
        <v>6.5608351051185702E-3</v>
      </c>
      <c r="AS138" s="17">
        <v>2.9975110834768001E-3</v>
      </c>
      <c r="AT138" s="17"/>
      <c r="AU138" s="17">
        <v>5.8739388981859297E-3</v>
      </c>
      <c r="AV138" s="17">
        <v>2.5619086658668399E-3</v>
      </c>
      <c r="AW138" s="17">
        <v>6.6919009725006197E-3</v>
      </c>
      <c r="AX138" s="17"/>
      <c r="AY138" s="17">
        <v>1.7621499648389001E-2</v>
      </c>
      <c r="AZ138" s="17">
        <v>4.17478207246544E-3</v>
      </c>
      <c r="BA138" s="17">
        <v>0</v>
      </c>
      <c r="BB138" s="17">
        <v>3.9350626081483603E-3</v>
      </c>
      <c r="BC138" s="17"/>
      <c r="BD138" s="17">
        <v>1.1652408942924601E-2</v>
      </c>
      <c r="BE138" s="17">
        <v>0</v>
      </c>
      <c r="BF138" s="17">
        <v>4.6721909213912304E-3</v>
      </c>
      <c r="BG138" s="17">
        <v>3.0569340523790198E-3</v>
      </c>
      <c r="BH138" s="17"/>
      <c r="BI138" s="17">
        <v>1.4319760706934101E-2</v>
      </c>
      <c r="BJ138" s="17">
        <v>3.31547914340335E-3</v>
      </c>
      <c r="BK138" s="17">
        <v>1.9930799045864101E-3</v>
      </c>
      <c r="BL138" s="17">
        <v>4.1424364051972102E-3</v>
      </c>
      <c r="BM138" s="17"/>
      <c r="BN138" s="17">
        <v>1.8473366173906301E-2</v>
      </c>
      <c r="BO138" s="17">
        <v>3.9332082039864697E-3</v>
      </c>
      <c r="BP138" s="17">
        <v>2.9351276239450602E-3</v>
      </c>
      <c r="BQ138" s="17">
        <v>1.4156919992423299E-3</v>
      </c>
      <c r="BR138" s="17"/>
      <c r="BS138" s="17">
        <v>1.23553629194432E-2</v>
      </c>
      <c r="BT138" s="17">
        <v>0</v>
      </c>
      <c r="BU138" s="17">
        <v>3.4310973457898899E-3</v>
      </c>
      <c r="BV138" s="17">
        <v>0</v>
      </c>
      <c r="BW138" s="17"/>
      <c r="BX138" s="17">
        <v>0</v>
      </c>
      <c r="BY138" s="17">
        <v>2.7251850905511501E-3</v>
      </c>
      <c r="BZ138" s="17">
        <v>4.9780469029876099E-3</v>
      </c>
      <c r="CA138" s="17">
        <v>6.53366891822097E-3</v>
      </c>
    </row>
    <row r="139" spans="2:79" x14ac:dyDescent="0.3">
      <c r="B139" t="s">
        <v>145</v>
      </c>
      <c r="C139" s="17">
        <v>4.4424226743453596E-3</v>
      </c>
      <c r="D139" s="17">
        <v>3.4386136730178399E-3</v>
      </c>
      <c r="E139" s="17">
        <v>5.4364658228501402E-3</v>
      </c>
      <c r="F139" s="17"/>
      <c r="G139" s="17">
        <v>0</v>
      </c>
      <c r="H139" s="17">
        <v>3.2602360018722E-3</v>
      </c>
      <c r="I139" s="17">
        <v>7.6560304589629296E-3</v>
      </c>
      <c r="J139" s="17"/>
      <c r="K139" s="17">
        <v>1.12055295328646E-2</v>
      </c>
      <c r="L139" s="17">
        <v>0</v>
      </c>
      <c r="M139" s="17">
        <v>5.0821596122815798E-3</v>
      </c>
      <c r="N139" s="17">
        <v>0</v>
      </c>
      <c r="O139" s="17"/>
      <c r="P139" s="17">
        <v>2.3394178391822999E-2</v>
      </c>
      <c r="Q139" s="17">
        <v>3.9999185081268703E-3</v>
      </c>
      <c r="R139" s="17">
        <v>0</v>
      </c>
      <c r="S139" s="17">
        <v>0</v>
      </c>
      <c r="T139" s="17">
        <v>0</v>
      </c>
      <c r="U139" s="17"/>
      <c r="V139" s="17">
        <v>0</v>
      </c>
      <c r="W139" s="17">
        <v>0</v>
      </c>
      <c r="X139" s="17">
        <v>1.5858784556750199E-2</v>
      </c>
      <c r="Y139" s="17"/>
      <c r="Z139" s="17">
        <v>4.51517008471875E-3</v>
      </c>
      <c r="AA139" s="17">
        <v>4.1591662487407101E-3</v>
      </c>
      <c r="AB139" s="17"/>
      <c r="AC139" s="17">
        <v>3.5120312040505799E-3</v>
      </c>
      <c r="AD139" s="17">
        <v>6.4160086280442103E-3</v>
      </c>
      <c r="AE139" s="17"/>
      <c r="AF139" s="17">
        <v>4.5039974002331701E-2</v>
      </c>
      <c r="AG139" s="17">
        <v>0</v>
      </c>
      <c r="AH139" s="17">
        <v>2.0925628985066398E-3</v>
      </c>
      <c r="AI139" s="17"/>
      <c r="AJ139" s="17">
        <v>0</v>
      </c>
      <c r="AK139" s="17">
        <v>0</v>
      </c>
      <c r="AL139" s="17">
        <v>4.9063180563534902E-3</v>
      </c>
      <c r="AM139" s="17">
        <v>4.5950317896737399E-3</v>
      </c>
      <c r="AN139" s="17">
        <v>7.4693877471917799E-3</v>
      </c>
      <c r="AO139" s="17">
        <v>1.24232516538593E-2</v>
      </c>
      <c r="AP139" s="17">
        <v>0</v>
      </c>
      <c r="AQ139" s="17"/>
      <c r="AR139" s="17">
        <v>1.16796971255593E-2</v>
      </c>
      <c r="AS139" s="17">
        <v>1.06996430277467E-3</v>
      </c>
      <c r="AT139" s="17"/>
      <c r="AU139" s="17">
        <v>4.0076058838186199E-3</v>
      </c>
      <c r="AV139" s="17">
        <v>4.5051367629279897E-3</v>
      </c>
      <c r="AW139" s="17">
        <v>5.0599574510086301E-3</v>
      </c>
      <c r="AX139" s="17"/>
      <c r="AY139" s="17">
        <v>0</v>
      </c>
      <c r="AZ139" s="17">
        <v>1.49019225117279E-3</v>
      </c>
      <c r="BA139" s="17">
        <v>3.4862754904999098E-3</v>
      </c>
      <c r="BB139" s="17">
        <v>2.2445739166702401E-2</v>
      </c>
      <c r="BC139" s="17"/>
      <c r="BD139" s="17">
        <v>7.9500763371487104E-3</v>
      </c>
      <c r="BE139" s="17">
        <v>0</v>
      </c>
      <c r="BF139" s="17">
        <v>0</v>
      </c>
      <c r="BG139" s="17">
        <v>2.20743550812127E-2</v>
      </c>
      <c r="BH139" s="17"/>
      <c r="BI139" s="17">
        <v>0</v>
      </c>
      <c r="BJ139" s="17">
        <v>0</v>
      </c>
      <c r="BK139" s="17">
        <v>0</v>
      </c>
      <c r="BL139" s="17">
        <v>4.0013274819833598E-2</v>
      </c>
      <c r="BM139" s="17"/>
      <c r="BN139" s="17">
        <v>1.26038033857224E-2</v>
      </c>
      <c r="BO139" s="17">
        <v>0</v>
      </c>
      <c r="BP139" s="17">
        <v>1.92213876912323E-3</v>
      </c>
      <c r="BQ139" s="17">
        <v>8.1427054774453993E-3</v>
      </c>
      <c r="BR139" s="17"/>
      <c r="BS139" s="17">
        <v>5.1785202302398097E-3</v>
      </c>
      <c r="BT139" s="17">
        <v>0</v>
      </c>
      <c r="BU139" s="17">
        <v>1.6769365910965701E-3</v>
      </c>
      <c r="BV139" s="17">
        <v>3.2936915680682001E-2</v>
      </c>
      <c r="BW139" s="17"/>
      <c r="BX139" s="17">
        <v>0</v>
      </c>
      <c r="BY139" s="17">
        <v>2.96154920587489E-3</v>
      </c>
      <c r="BZ139" s="17">
        <v>2.04667726449515E-3</v>
      </c>
      <c r="CA139" s="17">
        <v>1.25003483619417E-2</v>
      </c>
    </row>
    <row r="140" spans="2:79" x14ac:dyDescent="0.3">
      <c r="B140" t="s">
        <v>73</v>
      </c>
      <c r="C140" s="17">
        <v>1.6168595620619401E-2</v>
      </c>
      <c r="D140" s="17">
        <v>1.6398158889247699E-2</v>
      </c>
      <c r="E140" s="17">
        <v>1.6020226620749398E-2</v>
      </c>
      <c r="F140" s="17"/>
      <c r="G140" s="17">
        <v>8.6306025163039E-3</v>
      </c>
      <c r="H140" s="17">
        <v>1.7616319775935401E-2</v>
      </c>
      <c r="I140" s="17">
        <v>1.7991901385817501E-2</v>
      </c>
      <c r="J140" s="17"/>
      <c r="K140" s="17">
        <v>1.5309890855881201E-2</v>
      </c>
      <c r="L140" s="17">
        <v>3.73126495514952E-2</v>
      </c>
      <c r="M140" s="17">
        <v>0</v>
      </c>
      <c r="N140" s="17">
        <v>9.1116276448768695E-3</v>
      </c>
      <c r="O140" s="17"/>
      <c r="P140" s="17">
        <v>2.5672441857671799E-2</v>
      </c>
      <c r="Q140" s="17">
        <v>1.3357972893472301E-2</v>
      </c>
      <c r="R140" s="17">
        <v>2.18805561454E-2</v>
      </c>
      <c r="S140" s="17">
        <v>1.58582333983474E-2</v>
      </c>
      <c r="T140" s="17">
        <v>8.2452552633901707E-3</v>
      </c>
      <c r="U140" s="17"/>
      <c r="V140" s="17">
        <v>9.7163166010178909E-3</v>
      </c>
      <c r="W140" s="17">
        <v>2.0165809446146099E-2</v>
      </c>
      <c r="X140" s="17">
        <v>8.7567075070430593E-3</v>
      </c>
      <c r="Y140" s="17"/>
      <c r="Z140" s="17">
        <v>1.48896238279989E-2</v>
      </c>
      <c r="AA140" s="17">
        <v>2.3064021918199899E-2</v>
      </c>
      <c r="AB140" s="17"/>
      <c r="AC140" s="17">
        <v>1.66270855108425E-2</v>
      </c>
      <c r="AD140" s="17">
        <v>1.5196027367203799E-2</v>
      </c>
      <c r="AE140" s="17"/>
      <c r="AF140" s="17">
        <v>0</v>
      </c>
      <c r="AG140" s="17">
        <v>0</v>
      </c>
      <c r="AH140" s="17">
        <v>1.7112945888817101E-2</v>
      </c>
      <c r="AI140" s="17"/>
      <c r="AJ140" s="17">
        <v>0</v>
      </c>
      <c r="AK140" s="17">
        <v>2.23847611485017E-2</v>
      </c>
      <c r="AL140" s="17">
        <v>0</v>
      </c>
      <c r="AM140" s="17">
        <v>3.3439143883358398E-2</v>
      </c>
      <c r="AN140" s="17">
        <v>1.37310350016469E-2</v>
      </c>
      <c r="AO140" s="17">
        <v>2.9605048303813801E-3</v>
      </c>
      <c r="AP140" s="17">
        <v>3.0126411686738502E-2</v>
      </c>
      <c r="AQ140" s="17"/>
      <c r="AR140" s="17">
        <v>1.82147619928993E-2</v>
      </c>
      <c r="AS140" s="17">
        <v>1.29714309030441E-2</v>
      </c>
      <c r="AT140" s="17"/>
      <c r="AU140" s="17">
        <v>2.10631482970958E-2</v>
      </c>
      <c r="AV140" s="17">
        <v>1.76452683115274E-2</v>
      </c>
      <c r="AW140" s="17">
        <v>0</v>
      </c>
      <c r="AX140" s="17"/>
      <c r="AY140" s="17">
        <v>1.5777178429889498E-2</v>
      </c>
      <c r="AZ140" s="17">
        <v>1.40016956626016E-2</v>
      </c>
      <c r="BA140" s="17">
        <v>1.46708827155922E-2</v>
      </c>
      <c r="BB140" s="17">
        <v>2.9283429860477401E-2</v>
      </c>
      <c r="BC140" s="17"/>
      <c r="BD140" s="17">
        <v>3.4688752226003601E-2</v>
      </c>
      <c r="BE140" s="17">
        <v>2.6313167486082499E-2</v>
      </c>
      <c r="BF140" s="17">
        <v>0</v>
      </c>
      <c r="BG140" s="17">
        <v>2.42003728451382E-2</v>
      </c>
      <c r="BH140" s="17"/>
      <c r="BI140" s="17">
        <v>2.43026370350303E-2</v>
      </c>
      <c r="BJ140" s="17">
        <v>2.4115546811744801E-2</v>
      </c>
      <c r="BK140" s="17">
        <v>7.35292285728293E-3</v>
      </c>
      <c r="BL140" s="17">
        <v>2.22425927703221E-2</v>
      </c>
      <c r="BM140" s="17"/>
      <c r="BN140" s="17">
        <v>7.9769220860725198E-3</v>
      </c>
      <c r="BO140" s="17">
        <v>2.7425202441897702E-2</v>
      </c>
      <c r="BP140" s="17">
        <v>8.5468948857226092E-3</v>
      </c>
      <c r="BQ140" s="17">
        <v>1.8531342379195001E-2</v>
      </c>
      <c r="BR140" s="17"/>
      <c r="BS140" s="17">
        <v>3.1593811962699302E-2</v>
      </c>
      <c r="BT140" s="17">
        <v>1.6893978652408902E-2</v>
      </c>
      <c r="BU140" s="17">
        <v>3.71892513182407E-3</v>
      </c>
      <c r="BV140" s="17">
        <v>3.4333031408135699E-2</v>
      </c>
      <c r="BW140" s="17"/>
      <c r="BX140" s="17">
        <v>5.1853036684862699E-2</v>
      </c>
      <c r="BY140" s="17">
        <v>5.2266463235284598E-3</v>
      </c>
      <c r="BZ140" s="17">
        <v>7.0980476631968001E-3</v>
      </c>
      <c r="CA140" s="17">
        <v>3.6482983581948202E-2</v>
      </c>
    </row>
    <row r="141" spans="2:79" x14ac:dyDescent="0.3">
      <c r="C141" s="17"/>
      <c r="D141" s="17"/>
      <c r="E141" s="17"/>
      <c r="F141" s="17"/>
      <c r="G141" s="17"/>
      <c r="H141" s="17"/>
      <c r="I141" s="17"/>
      <c r="J141" s="17"/>
      <c r="K141" s="17"/>
      <c r="L141" s="17"/>
      <c r="M141" s="17"/>
      <c r="N141" s="17"/>
      <c r="O141" s="17"/>
      <c r="P141" s="17"/>
      <c r="Q141" s="17"/>
      <c r="R141" s="17"/>
      <c r="S141" s="17"/>
      <c r="T141" s="17"/>
      <c r="U141" s="17"/>
      <c r="V141" s="17"/>
      <c r="W141" s="17"/>
      <c r="X141" s="17"/>
      <c r="Y141" s="17"/>
      <c r="Z141" s="17"/>
      <c r="AA141" s="17"/>
      <c r="AB141" s="17"/>
      <c r="AC141" s="17"/>
      <c r="AD141" s="17"/>
      <c r="AE141" s="17"/>
      <c r="AF141" s="17"/>
      <c r="AG141" s="17"/>
      <c r="AH141" s="17"/>
      <c r="AI141" s="17"/>
      <c r="AJ141" s="17"/>
      <c r="AK141" s="17"/>
      <c r="AL141" s="17"/>
      <c r="AM141" s="17"/>
      <c r="AN141" s="17"/>
      <c r="AO141" s="17"/>
      <c r="AP141" s="17"/>
      <c r="AQ141" s="17"/>
      <c r="AR141" s="17"/>
      <c r="AS141" s="17"/>
      <c r="AT141" s="17"/>
      <c r="AU141" s="17"/>
      <c r="AV141" s="17"/>
      <c r="AW141" s="17"/>
      <c r="AX141" s="17"/>
      <c r="AY141" s="17"/>
      <c r="AZ141" s="17"/>
      <c r="BA141" s="17"/>
      <c r="BB141" s="17"/>
      <c r="BC141" s="17"/>
      <c r="BD141" s="17"/>
      <c r="BE141" s="17"/>
      <c r="BF141" s="17"/>
      <c r="BG141" s="17"/>
      <c r="BH141" s="17"/>
      <c r="BI141" s="17"/>
      <c r="BJ141" s="17"/>
      <c r="BK141" s="17"/>
      <c r="BL141" s="17"/>
      <c r="BM141" s="17"/>
      <c r="BN141" s="17"/>
      <c r="BO141" s="17"/>
      <c r="BP141" s="17"/>
      <c r="BQ141" s="17"/>
      <c r="BR141" s="17"/>
      <c r="BS141" s="17"/>
      <c r="BT141" s="17"/>
      <c r="BU141" s="17"/>
      <c r="BV141" s="17"/>
      <c r="BW141" s="17"/>
      <c r="BX141" s="17"/>
      <c r="BY141" s="17"/>
      <c r="BZ141" s="17"/>
      <c r="CA141" s="17"/>
    </row>
    <row r="142" spans="2:79" x14ac:dyDescent="0.3">
      <c r="B142" s="6" t="s">
        <v>153</v>
      </c>
      <c r="C142" s="17"/>
      <c r="D142" s="17"/>
      <c r="E142" s="17"/>
      <c r="F142" s="17"/>
      <c r="G142" s="17"/>
      <c r="H142" s="17"/>
      <c r="I142" s="17"/>
      <c r="J142" s="17"/>
      <c r="K142" s="17"/>
      <c r="L142" s="17"/>
      <c r="M142" s="17"/>
      <c r="N142" s="17"/>
      <c r="O142" s="17"/>
      <c r="P142" s="17"/>
      <c r="Q142" s="17"/>
      <c r="R142" s="17"/>
      <c r="S142" s="17"/>
      <c r="T142" s="17"/>
      <c r="U142" s="17"/>
      <c r="V142" s="17"/>
      <c r="W142" s="17"/>
      <c r="X142" s="17"/>
      <c r="Y142" s="17"/>
      <c r="Z142" s="17"/>
      <c r="AA142" s="17"/>
      <c r="AB142" s="17"/>
      <c r="AC142" s="17"/>
      <c r="AD142" s="17"/>
      <c r="AE142" s="17"/>
      <c r="AF142" s="17"/>
      <c r="AG142" s="17"/>
      <c r="AH142" s="17"/>
      <c r="AI142" s="17"/>
      <c r="AJ142" s="17"/>
      <c r="AK142" s="17"/>
      <c r="AL142" s="17"/>
      <c r="AM142" s="17"/>
      <c r="AN142" s="17"/>
      <c r="AO142" s="17"/>
      <c r="AP142" s="17"/>
      <c r="AQ142" s="17"/>
      <c r="AR142" s="17"/>
      <c r="AS142" s="17"/>
      <c r="AT142" s="17"/>
      <c r="AU142" s="17"/>
      <c r="AV142" s="17"/>
      <c r="AW142" s="17"/>
      <c r="AX142" s="17"/>
      <c r="AY142" s="17"/>
      <c r="AZ142" s="17"/>
      <c r="BA142" s="17"/>
      <c r="BB142" s="17"/>
      <c r="BC142" s="17"/>
      <c r="BD142" s="17"/>
      <c r="BE142" s="17"/>
      <c r="BF142" s="17"/>
      <c r="BG142" s="17"/>
      <c r="BH142" s="17"/>
      <c r="BI142" s="17"/>
      <c r="BJ142" s="17"/>
      <c r="BK142" s="17"/>
      <c r="BL142" s="17"/>
      <c r="BM142" s="17"/>
      <c r="BN142" s="17"/>
      <c r="BO142" s="17"/>
      <c r="BP142" s="17"/>
      <c r="BQ142" s="17"/>
      <c r="BR142" s="17"/>
      <c r="BS142" s="17"/>
      <c r="BT142" s="17"/>
      <c r="BU142" s="17"/>
      <c r="BV142" s="17"/>
      <c r="BW142" s="17"/>
      <c r="BX142" s="17"/>
      <c r="BY142" s="17"/>
      <c r="BZ142" s="17"/>
      <c r="CA142" s="17"/>
    </row>
    <row r="143" spans="2:79" x14ac:dyDescent="0.3">
      <c r="B143" s="24" t="s">
        <v>148</v>
      </c>
      <c r="C143" s="17"/>
      <c r="D143" s="17"/>
      <c r="E143" s="17"/>
      <c r="F143" s="17"/>
      <c r="G143" s="17"/>
      <c r="H143" s="17"/>
      <c r="I143" s="17"/>
      <c r="J143" s="17"/>
      <c r="K143" s="17"/>
      <c r="L143" s="17"/>
      <c r="M143" s="17"/>
      <c r="N143" s="17"/>
      <c r="O143" s="17"/>
      <c r="P143" s="17"/>
      <c r="Q143" s="17"/>
      <c r="R143" s="17"/>
      <c r="S143" s="17"/>
      <c r="T143" s="17"/>
      <c r="U143" s="17"/>
      <c r="V143" s="17"/>
      <c r="W143" s="17"/>
      <c r="X143" s="17"/>
      <c r="Y143" s="17"/>
      <c r="Z143" s="17"/>
      <c r="AA143" s="17"/>
      <c r="AB143" s="17"/>
      <c r="AC143" s="17"/>
      <c r="AD143" s="17"/>
      <c r="AE143" s="17"/>
      <c r="AF143" s="17"/>
      <c r="AG143" s="17"/>
      <c r="AH143" s="17"/>
      <c r="AI143" s="17"/>
      <c r="AJ143" s="17"/>
      <c r="AK143" s="17"/>
      <c r="AL143" s="17"/>
      <c r="AM143" s="17"/>
      <c r="AN143" s="17"/>
      <c r="AO143" s="17"/>
      <c r="AP143" s="17"/>
      <c r="AQ143" s="17"/>
      <c r="AR143" s="17"/>
      <c r="AS143" s="17"/>
      <c r="AT143" s="17"/>
      <c r="AU143" s="17"/>
      <c r="AV143" s="17"/>
      <c r="AW143" s="17"/>
      <c r="AX143" s="17"/>
      <c r="AY143" s="17"/>
      <c r="AZ143" s="17"/>
      <c r="BA143" s="17"/>
      <c r="BB143" s="17"/>
      <c r="BC143" s="17"/>
      <c r="BD143" s="17"/>
      <c r="BE143" s="17"/>
      <c r="BF143" s="17"/>
      <c r="BG143" s="17"/>
      <c r="BH143" s="17"/>
      <c r="BI143" s="17"/>
      <c r="BJ143" s="17"/>
      <c r="BK143" s="17"/>
      <c r="BL143" s="17"/>
      <c r="BM143" s="17"/>
      <c r="BN143" s="17"/>
      <c r="BO143" s="17"/>
      <c r="BP143" s="17"/>
      <c r="BQ143" s="17"/>
      <c r="BR143" s="17"/>
      <c r="BS143" s="17"/>
      <c r="BT143" s="17"/>
      <c r="BU143" s="17"/>
      <c r="BV143" s="17"/>
      <c r="BW143" s="17"/>
      <c r="BX143" s="17"/>
      <c r="BY143" s="17"/>
      <c r="BZ143" s="17"/>
      <c r="CA143" s="17"/>
    </row>
    <row r="144" spans="2:79" x14ac:dyDescent="0.3">
      <c r="B144" t="s">
        <v>149</v>
      </c>
      <c r="C144" s="17">
        <v>0.25002542165542302</v>
      </c>
      <c r="D144" s="17">
        <v>0.226528233298882</v>
      </c>
      <c r="E144" s="17">
        <v>0.273965033327291</v>
      </c>
      <c r="F144" s="17"/>
      <c r="G144" s="17">
        <v>0.17064807452036801</v>
      </c>
      <c r="H144" s="17">
        <v>0.24992806299411199</v>
      </c>
      <c r="I144" s="17">
        <v>0.28534923584967897</v>
      </c>
      <c r="J144" s="17"/>
      <c r="K144" s="17">
        <v>0.235316346920287</v>
      </c>
      <c r="L144" s="17">
        <v>0.25733396766551397</v>
      </c>
      <c r="M144" s="17">
        <v>0.32842579279581902</v>
      </c>
      <c r="N144" s="17">
        <v>0.185484691747623</v>
      </c>
      <c r="O144" s="17"/>
      <c r="P144" s="17">
        <v>0.31570719935803399</v>
      </c>
      <c r="Q144" s="17">
        <v>0.26397160223719701</v>
      </c>
      <c r="R144" s="17">
        <v>0.24001560835032801</v>
      </c>
      <c r="S144" s="17">
        <v>0.244280917047524</v>
      </c>
      <c r="T144" s="17">
        <v>0.192601114584288</v>
      </c>
      <c r="U144" s="17"/>
      <c r="V144" s="17">
        <v>0.22446774942458</v>
      </c>
      <c r="W144" s="17">
        <v>0.26260712977796002</v>
      </c>
      <c r="X144" s="17">
        <v>0.269893693221819</v>
      </c>
      <c r="Y144" s="17"/>
      <c r="Z144" s="17">
        <v>0.25241712600237398</v>
      </c>
      <c r="AA144" s="17">
        <v>0.23396245519994399</v>
      </c>
      <c r="AB144" s="17"/>
      <c r="AC144" s="17">
        <v>0.24983360880421701</v>
      </c>
      <c r="AD144" s="17">
        <v>0.25043230323265903</v>
      </c>
      <c r="AE144" s="17"/>
      <c r="AF144" s="17">
        <v>0.23121187628731299</v>
      </c>
      <c r="AG144" s="17">
        <v>0.27783090088219098</v>
      </c>
      <c r="AH144" s="17">
        <v>0.24777463533926</v>
      </c>
      <c r="AI144" s="17"/>
      <c r="AJ144" s="17">
        <v>0.18067436583409699</v>
      </c>
      <c r="AK144" s="17">
        <v>0.13360833136611799</v>
      </c>
      <c r="AL144" s="17">
        <v>0.28819938328087402</v>
      </c>
      <c r="AM144" s="17">
        <v>0.24422876336152299</v>
      </c>
      <c r="AN144" s="17">
        <v>0.33009003500642897</v>
      </c>
      <c r="AO144" s="17">
        <v>0.34441452305236397</v>
      </c>
      <c r="AP144" s="17">
        <v>0.203245629146249</v>
      </c>
      <c r="AQ144" s="17"/>
      <c r="AR144" s="17">
        <v>0.27567748881888499</v>
      </c>
      <c r="AS144" s="17">
        <v>0.238432274067362</v>
      </c>
      <c r="AT144" s="17"/>
      <c r="AU144" s="17">
        <v>0.251381220549177</v>
      </c>
      <c r="AV144" s="17">
        <v>0.26314930501775902</v>
      </c>
      <c r="AW144" s="17">
        <v>0.191851557992711</v>
      </c>
      <c r="AX144" s="17"/>
      <c r="AY144" s="17">
        <v>0.26699067433462098</v>
      </c>
      <c r="AZ144" s="17">
        <v>0.237766150707417</v>
      </c>
      <c r="BA144" s="17">
        <v>0.256114653331874</v>
      </c>
      <c r="BB144" s="17">
        <v>0.26883768783470702</v>
      </c>
      <c r="BC144" s="17"/>
      <c r="BD144" s="17">
        <v>0.24381524562113899</v>
      </c>
      <c r="BE144" s="17">
        <v>0.27508887710488</v>
      </c>
      <c r="BF144" s="17">
        <v>0.21091064204548901</v>
      </c>
      <c r="BG144" s="17">
        <v>0.316277707449658</v>
      </c>
      <c r="BH144" s="17"/>
      <c r="BI144" s="17">
        <v>0.22842426939240501</v>
      </c>
      <c r="BJ144" s="17">
        <v>0.22010173415866499</v>
      </c>
      <c r="BK144" s="17">
        <v>0.25200579723324001</v>
      </c>
      <c r="BL144" s="17">
        <v>0.34798445115409599</v>
      </c>
      <c r="BM144" s="17"/>
      <c r="BN144" s="17">
        <v>0.30769729655487998</v>
      </c>
      <c r="BO144" s="17">
        <v>0.20541721898721199</v>
      </c>
      <c r="BP144" s="17">
        <v>0.24035605909817301</v>
      </c>
      <c r="BQ144" s="17">
        <v>0.276908043222442</v>
      </c>
      <c r="BR144" s="17"/>
      <c r="BS144" s="17">
        <v>0.344320210852123</v>
      </c>
      <c r="BT144" s="17">
        <v>0.21619754840727801</v>
      </c>
      <c r="BU144" s="17">
        <v>0.199454646980362</v>
      </c>
      <c r="BV144" s="17">
        <v>0.375950880966127</v>
      </c>
      <c r="BW144" s="17"/>
      <c r="BX144" s="17">
        <v>0.30137271512213998</v>
      </c>
      <c r="BY144" s="17">
        <v>0.16370508673109799</v>
      </c>
      <c r="BZ144" s="17">
        <v>0.29147195584556101</v>
      </c>
      <c r="CA144" s="17">
        <v>0.32050793992530102</v>
      </c>
    </row>
    <row r="145" spans="2:79" x14ac:dyDescent="0.3">
      <c r="B145" t="s">
        <v>150</v>
      </c>
      <c r="C145" s="17">
        <v>0.51313141602162304</v>
      </c>
      <c r="D145" s="17">
        <v>0.49586674087667798</v>
      </c>
      <c r="E145" s="17">
        <v>0.52763994835157202</v>
      </c>
      <c r="F145" s="17"/>
      <c r="G145" s="17">
        <v>0.50646056302674203</v>
      </c>
      <c r="H145" s="17">
        <v>0.52369156308714404</v>
      </c>
      <c r="I145" s="17">
        <v>0.50499335288840297</v>
      </c>
      <c r="J145" s="17"/>
      <c r="K145" s="17">
        <v>0.540226508060757</v>
      </c>
      <c r="L145" s="17">
        <v>0.51657636425647302</v>
      </c>
      <c r="M145" s="17">
        <v>0.44902841750494898</v>
      </c>
      <c r="N145" s="17">
        <v>0.53384069389524302</v>
      </c>
      <c r="O145" s="17"/>
      <c r="P145" s="17">
        <v>0.46429288449314798</v>
      </c>
      <c r="Q145" s="17">
        <v>0.50004561709946305</v>
      </c>
      <c r="R145" s="17">
        <v>0.54079169224604895</v>
      </c>
      <c r="S145" s="17">
        <v>0.49610102350808399</v>
      </c>
      <c r="T145" s="17">
        <v>0.57001016809456795</v>
      </c>
      <c r="U145" s="17"/>
      <c r="V145" s="17">
        <v>0.52420800559463698</v>
      </c>
      <c r="W145" s="17">
        <v>0.51866920920241399</v>
      </c>
      <c r="X145" s="17">
        <v>0.49923280031154499</v>
      </c>
      <c r="Y145" s="17"/>
      <c r="Z145" s="17">
        <v>0.52860159059590195</v>
      </c>
      <c r="AA145" s="17">
        <v>0.43943328419316602</v>
      </c>
      <c r="AB145" s="17"/>
      <c r="AC145" s="17">
        <v>0.51099443104133602</v>
      </c>
      <c r="AD145" s="17">
        <v>0.51766447944171801</v>
      </c>
      <c r="AE145" s="17"/>
      <c r="AF145" s="17">
        <v>0.59177964132870298</v>
      </c>
      <c r="AG145" s="17">
        <v>0.48014541015283102</v>
      </c>
      <c r="AH145" s="17">
        <v>0.51147188531016896</v>
      </c>
      <c r="AI145" s="17"/>
      <c r="AJ145" s="17">
        <v>0.50349500424022298</v>
      </c>
      <c r="AK145" s="17">
        <v>0.56670626181058104</v>
      </c>
      <c r="AL145" s="17">
        <v>0.50955418253358897</v>
      </c>
      <c r="AM145" s="17">
        <v>0.52252000474162696</v>
      </c>
      <c r="AN145" s="17">
        <v>0.46317891279461199</v>
      </c>
      <c r="AO145" s="17">
        <v>0.454450660782656</v>
      </c>
      <c r="AP145" s="17">
        <v>0.55950884345099505</v>
      </c>
      <c r="AQ145" s="17"/>
      <c r="AR145" s="17">
        <v>0.489797476347823</v>
      </c>
      <c r="AS145" s="17">
        <v>0.52670379384994803</v>
      </c>
      <c r="AT145" s="17"/>
      <c r="AU145" s="17">
        <v>0.501400376663512</v>
      </c>
      <c r="AV145" s="17">
        <v>0.51144706577825305</v>
      </c>
      <c r="AW145" s="17">
        <v>0.54405039163746205</v>
      </c>
      <c r="AX145" s="17"/>
      <c r="AY145" s="17">
        <v>0.45681234559012102</v>
      </c>
      <c r="AZ145" s="17">
        <v>0.52891524011715496</v>
      </c>
      <c r="BA145" s="17">
        <v>0.50806823827257097</v>
      </c>
      <c r="BB145" s="17">
        <v>0.50878287867163297</v>
      </c>
      <c r="BC145" s="17"/>
      <c r="BD145" s="17">
        <v>0.52680008390615496</v>
      </c>
      <c r="BE145" s="17">
        <v>0.50643954898437904</v>
      </c>
      <c r="BF145" s="17">
        <v>0.542293320516398</v>
      </c>
      <c r="BG145" s="17">
        <v>0.43213144518725499</v>
      </c>
      <c r="BH145" s="17"/>
      <c r="BI145" s="17">
        <v>0.47317257039229299</v>
      </c>
      <c r="BJ145" s="17">
        <v>0.54436068585787001</v>
      </c>
      <c r="BK145" s="17">
        <v>0.52490919617077603</v>
      </c>
      <c r="BL145" s="17">
        <v>0.41778404952536402</v>
      </c>
      <c r="BM145" s="17"/>
      <c r="BN145" s="17">
        <v>0.370902175573395</v>
      </c>
      <c r="BO145" s="17">
        <v>0.56486943391300604</v>
      </c>
      <c r="BP145" s="17">
        <v>0.56783317502404695</v>
      </c>
      <c r="BQ145" s="17">
        <v>0.45552463042579899</v>
      </c>
      <c r="BR145" s="17"/>
      <c r="BS145" s="17">
        <v>0.453428958061666</v>
      </c>
      <c r="BT145" s="17">
        <v>0.58452786099292597</v>
      </c>
      <c r="BU145" s="17">
        <v>0.53685786626421494</v>
      </c>
      <c r="BV145" s="17">
        <v>0.28821513931730602</v>
      </c>
      <c r="BW145" s="17"/>
      <c r="BX145" s="17">
        <v>0.42275039347494903</v>
      </c>
      <c r="BY145" s="17">
        <v>0.56310532274815195</v>
      </c>
      <c r="BZ145" s="17">
        <v>0.52157190956987298</v>
      </c>
      <c r="CA145" s="17">
        <v>0.44452409586082697</v>
      </c>
    </row>
    <row r="146" spans="2:79" x14ac:dyDescent="0.3">
      <c r="B146" t="s">
        <v>151</v>
      </c>
      <c r="C146" s="17">
        <v>0.19974382140792499</v>
      </c>
      <c r="D146" s="17">
        <v>0.23885478347330399</v>
      </c>
      <c r="E146" s="17">
        <v>0.16272647959935399</v>
      </c>
      <c r="F146" s="17"/>
      <c r="G146" s="17">
        <v>0.27052216556540498</v>
      </c>
      <c r="H146" s="17">
        <v>0.19492940823994101</v>
      </c>
      <c r="I146" s="17">
        <v>0.173397548268415</v>
      </c>
      <c r="J146" s="17"/>
      <c r="K146" s="17">
        <v>0.182178095348177</v>
      </c>
      <c r="L146" s="17">
        <v>0.187523872486168</v>
      </c>
      <c r="M146" s="17">
        <v>0.195431025047614</v>
      </c>
      <c r="N146" s="17">
        <v>0.24208745203236201</v>
      </c>
      <c r="O146" s="17"/>
      <c r="P146" s="17">
        <v>0.156631752072762</v>
      </c>
      <c r="Q146" s="17">
        <v>0.220366990061197</v>
      </c>
      <c r="R146" s="17">
        <v>0.17637781654783599</v>
      </c>
      <c r="S146" s="17">
        <v>0.22730942359474099</v>
      </c>
      <c r="T146" s="17">
        <v>0.186269583272855</v>
      </c>
      <c r="U146" s="17"/>
      <c r="V146" s="17">
        <v>0.211899948807136</v>
      </c>
      <c r="W146" s="17">
        <v>0.18485199579054101</v>
      </c>
      <c r="X146" s="17">
        <v>0.191981035989674</v>
      </c>
      <c r="Y146" s="17"/>
      <c r="Z146" s="17">
        <v>0.18830268428606001</v>
      </c>
      <c r="AA146" s="17">
        <v>0.25578372330993898</v>
      </c>
      <c r="AB146" s="17"/>
      <c r="AC146" s="17">
        <v>0.20375533107141899</v>
      </c>
      <c r="AD146" s="17">
        <v>0.191234436511596</v>
      </c>
      <c r="AE146" s="17"/>
      <c r="AF146" s="17">
        <v>0.14220467968894199</v>
      </c>
      <c r="AG146" s="17">
        <v>0.20761491327812101</v>
      </c>
      <c r="AH146" s="17">
        <v>0.20307648950022</v>
      </c>
      <c r="AI146" s="17"/>
      <c r="AJ146" s="17">
        <v>0.24120659504910399</v>
      </c>
      <c r="AK146" s="17">
        <v>0.27054668344091998</v>
      </c>
      <c r="AL146" s="17">
        <v>0.16520720535043501</v>
      </c>
      <c r="AM146" s="17">
        <v>0.20413052207430801</v>
      </c>
      <c r="AN146" s="17">
        <v>0.17884425333565701</v>
      </c>
      <c r="AO146" s="17">
        <v>0.15599142620548101</v>
      </c>
      <c r="AP146" s="17">
        <v>0.20591019328583901</v>
      </c>
      <c r="AQ146" s="17"/>
      <c r="AR146" s="17">
        <v>0.18128381087404599</v>
      </c>
      <c r="AS146" s="17">
        <v>0.20724993511235501</v>
      </c>
      <c r="AT146" s="17"/>
      <c r="AU146" s="17">
        <v>0.19786820280551401</v>
      </c>
      <c r="AV146" s="17">
        <v>0.192318218072732</v>
      </c>
      <c r="AW146" s="17">
        <v>0.234908564255012</v>
      </c>
      <c r="AX146" s="17"/>
      <c r="AY146" s="17">
        <v>0.24242326728879199</v>
      </c>
      <c r="AZ146" s="17">
        <v>0.20848086461707699</v>
      </c>
      <c r="BA146" s="17">
        <v>0.18261973766763601</v>
      </c>
      <c r="BB146" s="17">
        <v>0.17781093318822999</v>
      </c>
      <c r="BC146" s="17"/>
      <c r="BD146" s="17">
        <v>0.19707743880106501</v>
      </c>
      <c r="BE146" s="17">
        <v>0.19081659351223301</v>
      </c>
      <c r="BF146" s="17">
        <v>0.206092379365306</v>
      </c>
      <c r="BG146" s="17">
        <v>0.20180704848766701</v>
      </c>
      <c r="BH146" s="17"/>
      <c r="BI146" s="17">
        <v>0.24247680248832901</v>
      </c>
      <c r="BJ146" s="17">
        <v>0.208353124572419</v>
      </c>
      <c r="BK146" s="17">
        <v>0.1842005856376</v>
      </c>
      <c r="BL146" s="17">
        <v>0.196245302472945</v>
      </c>
      <c r="BM146" s="17"/>
      <c r="BN146" s="17">
        <v>0.257618760963084</v>
      </c>
      <c r="BO146" s="17">
        <v>0.187423579323688</v>
      </c>
      <c r="BP146" s="17">
        <v>0.175024707458872</v>
      </c>
      <c r="BQ146" s="17">
        <v>0.21954104256310999</v>
      </c>
      <c r="BR146" s="17"/>
      <c r="BS146" s="17">
        <v>0.175081650250621</v>
      </c>
      <c r="BT146" s="17">
        <v>0.16209522405047899</v>
      </c>
      <c r="BU146" s="17">
        <v>0.22854817953123799</v>
      </c>
      <c r="BV146" s="17">
        <v>0.26242507033465701</v>
      </c>
      <c r="BW146" s="17"/>
      <c r="BX146" s="17">
        <v>0.19610973441915</v>
      </c>
      <c r="BY146" s="17">
        <v>0.24177836971272501</v>
      </c>
      <c r="BZ146" s="17">
        <v>0.15895371116360599</v>
      </c>
      <c r="CA146" s="17">
        <v>0.189539423284175</v>
      </c>
    </row>
    <row r="147" spans="2:79" x14ac:dyDescent="0.3">
      <c r="B147" t="s">
        <v>152</v>
      </c>
      <c r="C147" s="17">
        <v>2.5930584631829501E-2</v>
      </c>
      <c r="D147" s="17">
        <v>3.0705398632021898E-2</v>
      </c>
      <c r="E147" s="17">
        <v>2.14184672691227E-2</v>
      </c>
      <c r="F147" s="17"/>
      <c r="G147" s="17">
        <v>2.2274059317661101E-2</v>
      </c>
      <c r="H147" s="17">
        <v>2.3901024611564101E-2</v>
      </c>
      <c r="I147" s="17">
        <v>2.96860098573337E-2</v>
      </c>
      <c r="J147" s="17"/>
      <c r="K147" s="17">
        <v>2.55412206820071E-2</v>
      </c>
      <c r="L147" s="17">
        <v>3.0883994145567001E-2</v>
      </c>
      <c r="M147" s="17">
        <v>1.53675799582055E-2</v>
      </c>
      <c r="N147" s="17">
        <v>3.1283410688121099E-2</v>
      </c>
      <c r="O147" s="17"/>
      <c r="P147" s="17">
        <v>5.21080878652374E-2</v>
      </c>
      <c r="Q147" s="17">
        <v>9.9724523980380692E-3</v>
      </c>
      <c r="R147" s="17">
        <v>3.2681755851425097E-2</v>
      </c>
      <c r="S147" s="17">
        <v>2.3483674929816699E-2</v>
      </c>
      <c r="T147" s="17">
        <v>2.7290024908551501E-2</v>
      </c>
      <c r="U147" s="17"/>
      <c r="V147" s="17">
        <v>2.41893499679268E-2</v>
      </c>
      <c r="W147" s="17">
        <v>2.7209661593815201E-2</v>
      </c>
      <c r="X147" s="17">
        <v>2.70112112446503E-2</v>
      </c>
      <c r="Y147" s="17"/>
      <c r="Z147" s="17">
        <v>1.92813763371271E-2</v>
      </c>
      <c r="AA147" s="17">
        <v>6.0597905881601299E-2</v>
      </c>
      <c r="AB147" s="17"/>
      <c r="AC147" s="17">
        <v>2.2860122263534399E-2</v>
      </c>
      <c r="AD147" s="17">
        <v>3.2443779985510401E-2</v>
      </c>
      <c r="AE147" s="17"/>
      <c r="AF147" s="17">
        <v>3.4803802695041401E-2</v>
      </c>
      <c r="AG147" s="17">
        <v>1.40177495543687E-2</v>
      </c>
      <c r="AH147" s="17">
        <v>2.65335223103309E-2</v>
      </c>
      <c r="AI147" s="17"/>
      <c r="AJ147" s="17">
        <v>1.14548906297244E-2</v>
      </c>
      <c r="AK147" s="17">
        <v>2.9138723382380799E-2</v>
      </c>
      <c r="AL147" s="17">
        <v>3.0339812484428599E-2</v>
      </c>
      <c r="AM147" s="17">
        <v>1.9995982239300499E-2</v>
      </c>
      <c r="AN147" s="17">
        <v>2.0911590965763501E-2</v>
      </c>
      <c r="AO147" s="17">
        <v>3.5578359331212901E-2</v>
      </c>
      <c r="AP147" s="17">
        <v>2.6236402612458999E-2</v>
      </c>
      <c r="AQ147" s="17"/>
      <c r="AR147" s="17">
        <v>3.0528718393543399E-2</v>
      </c>
      <c r="AS147" s="17">
        <v>2.4755512491465001E-2</v>
      </c>
      <c r="AT147" s="17"/>
      <c r="AU147" s="17">
        <v>3.7396241632620397E-2</v>
      </c>
      <c r="AV147" s="17">
        <v>2.1538373203080202E-2</v>
      </c>
      <c r="AW147" s="17">
        <v>2.1211642347490602E-2</v>
      </c>
      <c r="AX147" s="17"/>
      <c r="AY147" s="17">
        <v>6.2595204723169201E-3</v>
      </c>
      <c r="AZ147" s="17">
        <v>1.9774391191471199E-2</v>
      </c>
      <c r="BA147" s="17">
        <v>4.1719097768766499E-2</v>
      </c>
      <c r="BB147" s="17">
        <v>2.2838268994359999E-2</v>
      </c>
      <c r="BC147" s="17"/>
      <c r="BD147" s="17">
        <v>2.07339931929665E-2</v>
      </c>
      <c r="BE147" s="17">
        <v>1.55661168777827E-2</v>
      </c>
      <c r="BF147" s="17">
        <v>3.4104041482350099E-2</v>
      </c>
      <c r="BG147" s="17">
        <v>2.8063350442784199E-2</v>
      </c>
      <c r="BH147" s="17"/>
      <c r="BI147" s="17">
        <v>4.7887258073278802E-2</v>
      </c>
      <c r="BJ147" s="17">
        <v>1.6437239311189001E-2</v>
      </c>
      <c r="BK147" s="17">
        <v>2.7321987600629E-2</v>
      </c>
      <c r="BL147" s="17">
        <v>2.4041822541278599E-2</v>
      </c>
      <c r="BM147" s="17"/>
      <c r="BN147" s="17">
        <v>2.6960548948748199E-2</v>
      </c>
      <c r="BO147" s="17">
        <v>3.5209949867401003E-2</v>
      </c>
      <c r="BP147" s="17">
        <v>1.6786058418908401E-2</v>
      </c>
      <c r="BQ147" s="17">
        <v>2.8843593035882201E-2</v>
      </c>
      <c r="BR147" s="17"/>
      <c r="BS147" s="17">
        <v>1.96306054748547E-2</v>
      </c>
      <c r="BT147" s="17">
        <v>2.5494090225480801E-2</v>
      </c>
      <c r="BU147" s="17">
        <v>2.8287819174926999E-2</v>
      </c>
      <c r="BV147" s="17">
        <v>3.2720969923605903E-2</v>
      </c>
      <c r="BW147" s="17"/>
      <c r="BX147" s="17">
        <v>2.61285745896878E-2</v>
      </c>
      <c r="BY147" s="17">
        <v>3.1411220808024803E-2</v>
      </c>
      <c r="BZ147" s="17">
        <v>1.5121435981205701E-2</v>
      </c>
      <c r="CA147" s="17">
        <v>3.2914421315582698E-2</v>
      </c>
    </row>
    <row r="148" spans="2:79" x14ac:dyDescent="0.3">
      <c r="B148" t="s">
        <v>73</v>
      </c>
      <c r="C148" s="17">
        <v>1.11687562831989E-2</v>
      </c>
      <c r="D148" s="17">
        <v>8.0448437191133898E-3</v>
      </c>
      <c r="E148" s="17">
        <v>1.42500714526598E-2</v>
      </c>
      <c r="F148" s="17"/>
      <c r="G148" s="17">
        <v>3.0095137569823498E-2</v>
      </c>
      <c r="H148" s="17">
        <v>7.5499410672382698E-3</v>
      </c>
      <c r="I148" s="17">
        <v>6.5738531361691603E-3</v>
      </c>
      <c r="J148" s="17"/>
      <c r="K148" s="17">
        <v>1.67378289887717E-2</v>
      </c>
      <c r="L148" s="17">
        <v>7.6818014462788397E-3</v>
      </c>
      <c r="M148" s="17">
        <v>1.17471846934133E-2</v>
      </c>
      <c r="N148" s="17">
        <v>7.3037516366508898E-3</v>
      </c>
      <c r="O148" s="17"/>
      <c r="P148" s="17">
        <v>1.1260076210819E-2</v>
      </c>
      <c r="Q148" s="17">
        <v>5.6433382041043796E-3</v>
      </c>
      <c r="R148" s="17">
        <v>1.01331270043611E-2</v>
      </c>
      <c r="S148" s="17">
        <v>8.8249609198336396E-3</v>
      </c>
      <c r="T148" s="17">
        <v>2.3829109139737899E-2</v>
      </c>
      <c r="U148" s="17"/>
      <c r="V148" s="17">
        <v>1.52349462057204E-2</v>
      </c>
      <c r="W148" s="17">
        <v>6.6620036352701599E-3</v>
      </c>
      <c r="X148" s="17">
        <v>1.18812592323112E-2</v>
      </c>
      <c r="Y148" s="17"/>
      <c r="Z148" s="17">
        <v>1.13972227785372E-2</v>
      </c>
      <c r="AA148" s="17">
        <v>1.02226314153494E-2</v>
      </c>
      <c r="AB148" s="17"/>
      <c r="AC148" s="17">
        <v>1.25565068194942E-2</v>
      </c>
      <c r="AD148" s="17">
        <v>8.2250008285161703E-3</v>
      </c>
      <c r="AE148" s="17"/>
      <c r="AF148" s="17">
        <v>0</v>
      </c>
      <c r="AG148" s="17">
        <v>2.0391026132488398E-2</v>
      </c>
      <c r="AH148" s="17">
        <v>1.11434675400201E-2</v>
      </c>
      <c r="AI148" s="17"/>
      <c r="AJ148" s="17">
        <v>6.3169144246850897E-2</v>
      </c>
      <c r="AK148" s="17">
        <v>0</v>
      </c>
      <c r="AL148" s="17">
        <v>6.6994163506726304E-3</v>
      </c>
      <c r="AM148" s="17">
        <v>9.1247275832416104E-3</v>
      </c>
      <c r="AN148" s="17">
        <v>6.9752078975375397E-3</v>
      </c>
      <c r="AO148" s="17">
        <v>9.5650306282858404E-3</v>
      </c>
      <c r="AP148" s="17">
        <v>5.0989315044577899E-3</v>
      </c>
      <c r="AQ148" s="17"/>
      <c r="AR148" s="17">
        <v>2.2712505565702999E-2</v>
      </c>
      <c r="AS148" s="17">
        <v>2.85848447887043E-3</v>
      </c>
      <c r="AT148" s="17"/>
      <c r="AU148" s="17">
        <v>1.1953958349176501E-2</v>
      </c>
      <c r="AV148" s="17">
        <v>1.15470379281761E-2</v>
      </c>
      <c r="AW148" s="17">
        <v>7.97784376732367E-3</v>
      </c>
      <c r="AX148" s="17"/>
      <c r="AY148" s="17">
        <v>2.7514192314148998E-2</v>
      </c>
      <c r="AZ148" s="17">
        <v>5.0633533668785202E-3</v>
      </c>
      <c r="BA148" s="17">
        <v>1.1478272959152601E-2</v>
      </c>
      <c r="BB148" s="17">
        <v>2.1730231311069999E-2</v>
      </c>
      <c r="BC148" s="17"/>
      <c r="BD148" s="17">
        <v>1.15732384786738E-2</v>
      </c>
      <c r="BE148" s="17">
        <v>1.2088863520724901E-2</v>
      </c>
      <c r="BF148" s="17">
        <v>6.5996165904570001E-3</v>
      </c>
      <c r="BG148" s="17">
        <v>2.1720448432636E-2</v>
      </c>
      <c r="BH148" s="17"/>
      <c r="BI148" s="17">
        <v>8.0390996536935308E-3</v>
      </c>
      <c r="BJ148" s="17">
        <v>1.07472160998564E-2</v>
      </c>
      <c r="BK148" s="17">
        <v>1.15624333577542E-2</v>
      </c>
      <c r="BL148" s="17">
        <v>1.3944374306316201E-2</v>
      </c>
      <c r="BM148" s="17"/>
      <c r="BN148" s="17">
        <v>3.6821217959892703E-2</v>
      </c>
      <c r="BO148" s="17">
        <v>7.0798179086937396E-3</v>
      </c>
      <c r="BP148" s="17">
        <v>0</v>
      </c>
      <c r="BQ148" s="17">
        <v>1.9182690752766299E-2</v>
      </c>
      <c r="BR148" s="17"/>
      <c r="BS148" s="17">
        <v>7.5385753607363397E-3</v>
      </c>
      <c r="BT148" s="17">
        <v>1.1685276323835999E-2</v>
      </c>
      <c r="BU148" s="17">
        <v>6.8514880492573996E-3</v>
      </c>
      <c r="BV148" s="17">
        <v>4.0687939458303499E-2</v>
      </c>
      <c r="BW148" s="17"/>
      <c r="BX148" s="17">
        <v>5.3638582394073701E-2</v>
      </c>
      <c r="BY148" s="17">
        <v>0</v>
      </c>
      <c r="BZ148" s="17">
        <v>1.2880987439753499E-2</v>
      </c>
      <c r="CA148" s="17">
        <v>1.25141196141149E-2</v>
      </c>
    </row>
    <row r="149" spans="2:79" x14ac:dyDescent="0.3">
      <c r="C149" s="17"/>
      <c r="D149" s="17"/>
      <c r="E149" s="17"/>
      <c r="F149" s="17"/>
      <c r="G149" s="17"/>
      <c r="H149" s="17"/>
      <c r="I149" s="17"/>
      <c r="J149" s="17"/>
      <c r="K149" s="17"/>
      <c r="L149" s="17"/>
      <c r="M149" s="17"/>
      <c r="N149" s="17"/>
      <c r="O149" s="17"/>
      <c r="P149" s="17"/>
      <c r="Q149" s="17"/>
      <c r="R149" s="17"/>
      <c r="S149" s="17"/>
      <c r="T149" s="17"/>
      <c r="U149" s="17"/>
      <c r="V149" s="17"/>
      <c r="W149" s="17"/>
      <c r="X149" s="17"/>
      <c r="Y149" s="17"/>
      <c r="Z149" s="17"/>
      <c r="AA149" s="17"/>
      <c r="AB149" s="17"/>
      <c r="AC149" s="17"/>
      <c r="AD149" s="17"/>
      <c r="AE149" s="17"/>
      <c r="AF149" s="17"/>
      <c r="AG149" s="17"/>
      <c r="AH149" s="17"/>
      <c r="AI149" s="17"/>
      <c r="AJ149" s="17"/>
      <c r="AK149" s="17"/>
      <c r="AL149" s="17"/>
      <c r="AM149" s="17"/>
      <c r="AN149" s="17"/>
      <c r="AO149" s="17"/>
      <c r="AP149" s="17"/>
      <c r="AQ149" s="17"/>
      <c r="AR149" s="17"/>
      <c r="AS149" s="17"/>
      <c r="AT149" s="17"/>
      <c r="AU149" s="17"/>
      <c r="AV149" s="17"/>
      <c r="AW149" s="17"/>
      <c r="AX149" s="17"/>
      <c r="AY149" s="17"/>
      <c r="AZ149" s="17"/>
      <c r="BA149" s="17"/>
      <c r="BB149" s="17"/>
      <c r="BC149" s="17"/>
      <c r="BD149" s="17"/>
      <c r="BE149" s="17"/>
      <c r="BF149" s="17"/>
      <c r="BG149" s="17"/>
      <c r="BH149" s="17"/>
      <c r="BI149" s="17"/>
      <c r="BJ149" s="17"/>
      <c r="BK149" s="17"/>
      <c r="BL149" s="17"/>
      <c r="BM149" s="17"/>
      <c r="BN149" s="17"/>
      <c r="BO149" s="17"/>
      <c r="BP149" s="17"/>
      <c r="BQ149" s="17"/>
      <c r="BR149" s="17"/>
      <c r="BS149" s="17"/>
      <c r="BT149" s="17"/>
      <c r="BU149" s="17"/>
      <c r="BV149" s="17"/>
      <c r="BW149" s="17"/>
      <c r="BX149" s="17"/>
      <c r="BY149" s="17"/>
      <c r="BZ149" s="17"/>
      <c r="CA149" s="17"/>
    </row>
    <row r="150" spans="2:79" x14ac:dyDescent="0.3">
      <c r="B150" s="6" t="s">
        <v>156</v>
      </c>
      <c r="C150" s="17"/>
      <c r="D150" s="17"/>
      <c r="E150" s="17"/>
      <c r="F150" s="17"/>
      <c r="G150" s="17"/>
      <c r="H150" s="17"/>
      <c r="I150" s="17"/>
      <c r="J150" s="17"/>
      <c r="K150" s="17"/>
      <c r="L150" s="17"/>
      <c r="M150" s="17"/>
      <c r="N150" s="17"/>
      <c r="O150" s="17"/>
      <c r="P150" s="17"/>
      <c r="Q150" s="17"/>
      <c r="R150" s="17"/>
      <c r="S150" s="17"/>
      <c r="T150" s="17"/>
      <c r="U150" s="17"/>
      <c r="V150" s="17"/>
      <c r="W150" s="17"/>
      <c r="X150" s="17"/>
      <c r="Y150" s="17"/>
      <c r="Z150" s="17"/>
      <c r="AA150" s="17"/>
      <c r="AB150" s="17"/>
      <c r="AC150" s="17"/>
      <c r="AD150" s="17"/>
      <c r="AE150" s="17"/>
      <c r="AF150" s="17"/>
      <c r="AG150" s="17"/>
      <c r="AH150" s="17"/>
      <c r="AI150" s="17"/>
      <c r="AJ150" s="17"/>
      <c r="AK150" s="17"/>
      <c r="AL150" s="17"/>
      <c r="AM150" s="17"/>
      <c r="AN150" s="17"/>
      <c r="AO150" s="17"/>
      <c r="AP150" s="17"/>
      <c r="AQ150" s="17"/>
      <c r="AR150" s="17"/>
      <c r="AS150" s="17"/>
      <c r="AT150" s="17"/>
      <c r="AU150" s="17"/>
      <c r="AV150" s="17"/>
      <c r="AW150" s="17"/>
      <c r="AX150" s="17"/>
      <c r="AY150" s="17"/>
      <c r="AZ150" s="17"/>
      <c r="BA150" s="17"/>
      <c r="BB150" s="17"/>
      <c r="BC150" s="17"/>
      <c r="BD150" s="17"/>
      <c r="BE150" s="17"/>
      <c r="BF150" s="17"/>
      <c r="BG150" s="17"/>
      <c r="BH150" s="17"/>
      <c r="BI150" s="17"/>
      <c r="BJ150" s="17"/>
      <c r="BK150" s="17"/>
      <c r="BL150" s="17"/>
      <c r="BM150" s="17"/>
      <c r="BN150" s="17"/>
      <c r="BO150" s="17"/>
      <c r="BP150" s="17"/>
      <c r="BQ150" s="17"/>
      <c r="BR150" s="17"/>
      <c r="BS150" s="17"/>
      <c r="BT150" s="17"/>
      <c r="BU150" s="17"/>
      <c r="BV150" s="17"/>
      <c r="BW150" s="17"/>
      <c r="BX150" s="17"/>
      <c r="BY150" s="17"/>
      <c r="BZ150" s="17"/>
      <c r="CA150" s="17"/>
    </row>
    <row r="151" spans="2:79" x14ac:dyDescent="0.3">
      <c r="B151" s="24" t="s">
        <v>75</v>
      </c>
      <c r="C151" s="17"/>
      <c r="D151" s="17"/>
      <c r="E151" s="17"/>
      <c r="F151" s="17"/>
      <c r="G151" s="17"/>
      <c r="H151" s="17"/>
      <c r="I151" s="17"/>
      <c r="J151" s="17"/>
      <c r="K151" s="17"/>
      <c r="L151" s="17"/>
      <c r="M151" s="17"/>
      <c r="N151" s="17"/>
      <c r="O151" s="17"/>
      <c r="P151" s="17"/>
      <c r="Q151" s="17"/>
      <c r="R151" s="17"/>
      <c r="S151" s="17"/>
      <c r="T151" s="17"/>
      <c r="U151" s="17"/>
      <c r="V151" s="17"/>
      <c r="W151" s="17"/>
      <c r="X151" s="17"/>
      <c r="Y151" s="17"/>
      <c r="Z151" s="17"/>
      <c r="AA151" s="17"/>
      <c r="AB151" s="17"/>
      <c r="AC151" s="17"/>
      <c r="AD151" s="17"/>
      <c r="AE151" s="17"/>
      <c r="AF151" s="17"/>
      <c r="AG151" s="17"/>
      <c r="AH151" s="17"/>
      <c r="AI151" s="17"/>
      <c r="AJ151" s="17"/>
      <c r="AK151" s="17"/>
      <c r="AL151" s="17"/>
      <c r="AM151" s="17"/>
      <c r="AN151" s="17"/>
      <c r="AO151" s="17"/>
      <c r="AP151" s="17"/>
      <c r="AQ151" s="17"/>
      <c r="AR151" s="17"/>
      <c r="AS151" s="17"/>
      <c r="AT151" s="17"/>
      <c r="AU151" s="17"/>
      <c r="AV151" s="17"/>
      <c r="AW151" s="17"/>
      <c r="AX151" s="17"/>
      <c r="AY151" s="17"/>
      <c r="AZ151" s="17"/>
      <c r="BA151" s="17"/>
      <c r="BB151" s="17"/>
      <c r="BC151" s="17"/>
      <c r="BD151" s="17"/>
      <c r="BE151" s="17"/>
      <c r="BF151" s="17"/>
      <c r="BG151" s="17"/>
      <c r="BH151" s="17"/>
      <c r="BI151" s="17"/>
      <c r="BJ151" s="17"/>
      <c r="BK151" s="17"/>
      <c r="BL151" s="17"/>
      <c r="BM151" s="17"/>
      <c r="BN151" s="17"/>
      <c r="BO151" s="17"/>
      <c r="BP151" s="17"/>
      <c r="BQ151" s="17"/>
      <c r="BR151" s="17"/>
      <c r="BS151" s="17"/>
      <c r="BT151" s="17"/>
      <c r="BU151" s="17"/>
      <c r="BV151" s="17"/>
      <c r="BW151" s="17"/>
      <c r="BX151" s="17"/>
      <c r="BY151" s="17"/>
      <c r="BZ151" s="17"/>
      <c r="CA151" s="17"/>
    </row>
    <row r="152" spans="2:79" x14ac:dyDescent="0.3">
      <c r="B152" t="s">
        <v>154</v>
      </c>
      <c r="C152" s="17">
        <v>0.13232517585123699</v>
      </c>
      <c r="D152" s="17">
        <v>0.13199259484480599</v>
      </c>
      <c r="E152" s="17">
        <v>0.131396904864192</v>
      </c>
      <c r="F152" s="17"/>
      <c r="G152" s="17">
        <v>0.13921640481147499</v>
      </c>
      <c r="H152" s="17">
        <v>0.15273256674153099</v>
      </c>
      <c r="I152" s="17">
        <v>0.105595177004707</v>
      </c>
      <c r="J152" s="17"/>
      <c r="K152" s="17">
        <v>0.13560713160358501</v>
      </c>
      <c r="L152" s="17">
        <v>0.115691873022404</v>
      </c>
      <c r="M152" s="17">
        <v>0.118177591385453</v>
      </c>
      <c r="N152" s="17">
        <v>0.16026762691818999</v>
      </c>
      <c r="O152" s="17"/>
      <c r="P152" s="17">
        <v>0.115907141687166</v>
      </c>
      <c r="Q152" s="17">
        <v>0.113994214025134</v>
      </c>
      <c r="R152" s="17">
        <v>0.15779137783681399</v>
      </c>
      <c r="S152" s="17">
        <v>0.13377548652670801</v>
      </c>
      <c r="T152" s="17">
        <v>0.152279743952172</v>
      </c>
      <c r="U152" s="17"/>
      <c r="V152" s="17">
        <v>0.12749994763604</v>
      </c>
      <c r="W152" s="17">
        <v>0.14428924540944801</v>
      </c>
      <c r="X152" s="17">
        <v>0.11131782294263599</v>
      </c>
      <c r="Y152" s="17"/>
      <c r="Z152" s="17">
        <v>0.12730245852980199</v>
      </c>
      <c r="AA152" s="17">
        <v>0.150650699410385</v>
      </c>
      <c r="AB152" s="17"/>
      <c r="AC152" s="17">
        <v>0.14639688095830899</v>
      </c>
      <c r="AD152" s="17">
        <v>9.8170649925094694E-2</v>
      </c>
      <c r="AE152" s="17"/>
      <c r="AF152" s="17">
        <v>0.145439792126377</v>
      </c>
      <c r="AG152" s="17">
        <v>0.128354019177012</v>
      </c>
      <c r="AH152" s="17">
        <v>0.13169175823866</v>
      </c>
      <c r="AI152" s="17"/>
      <c r="AJ152" s="17">
        <v>0.11926755526130201</v>
      </c>
      <c r="AK152" s="17">
        <v>0.15441768090817301</v>
      </c>
      <c r="AL152" s="17">
        <v>0.18271331085513501</v>
      </c>
      <c r="AM152" s="17">
        <v>0.17248130057761099</v>
      </c>
      <c r="AN152" s="17">
        <v>0.11938123362828899</v>
      </c>
      <c r="AO152" s="17">
        <v>0.12718462715142301</v>
      </c>
      <c r="AP152" s="17">
        <v>6.3533986871374001E-2</v>
      </c>
      <c r="AQ152" s="17"/>
      <c r="AR152" s="17">
        <v>0.10703843254142301</v>
      </c>
      <c r="AS152" s="17">
        <v>0.14193260736451399</v>
      </c>
      <c r="AT152" s="17"/>
      <c r="AU152" s="17">
        <v>0.17582870351826099</v>
      </c>
      <c r="AV152" s="17">
        <v>0.122725394544429</v>
      </c>
      <c r="AW152" s="17">
        <v>8.4460769879200398E-2</v>
      </c>
      <c r="AX152" s="17"/>
      <c r="AY152" s="17">
        <v>0.15293388429649801</v>
      </c>
      <c r="AZ152" s="17">
        <v>0.15369289699527899</v>
      </c>
      <c r="BA152" s="17">
        <v>0.104148839809271</v>
      </c>
      <c r="BB152" s="17">
        <v>0.10659967278894</v>
      </c>
      <c r="BC152" s="17"/>
      <c r="BD152" s="17">
        <v>0.12585034400351899</v>
      </c>
      <c r="BE152" s="17">
        <v>0.146297366894553</v>
      </c>
      <c r="BF152" s="17">
        <v>0.119212803708436</v>
      </c>
      <c r="BG152" s="17">
        <v>0.14828016400354399</v>
      </c>
      <c r="BH152" s="17"/>
      <c r="BI152" s="17">
        <v>0.101219764619258</v>
      </c>
      <c r="BJ152" s="17">
        <v>0.121601314898198</v>
      </c>
      <c r="BK152" s="17">
        <v>0.146664120955288</v>
      </c>
      <c r="BL152" s="17">
        <v>0.13440847458822899</v>
      </c>
      <c r="BM152" s="17"/>
      <c r="BN152" s="17">
        <v>0.18126705057859099</v>
      </c>
      <c r="BO152" s="17">
        <v>0.15913089591384499</v>
      </c>
      <c r="BP152" s="17">
        <v>0.14839050885440699</v>
      </c>
      <c r="BQ152" s="17">
        <v>8.1450322991556801E-2</v>
      </c>
      <c r="BR152" s="17"/>
      <c r="BS152" s="17">
        <v>0.13759745374886101</v>
      </c>
      <c r="BT152" s="17">
        <v>0.12987854961203299</v>
      </c>
      <c r="BU152" s="17">
        <v>0.14342852132075801</v>
      </c>
      <c r="BV152" s="17">
        <v>7.0686109757544094E-2</v>
      </c>
      <c r="BW152" s="17"/>
      <c r="BX152" s="17">
        <v>0.11199716014818201</v>
      </c>
      <c r="BY152" s="17">
        <v>0.15259424496858101</v>
      </c>
      <c r="BZ152" s="17">
        <v>0.13009336530749099</v>
      </c>
      <c r="CA152" s="17">
        <v>0.107051510888885</v>
      </c>
    </row>
    <row r="153" spans="2:79" x14ac:dyDescent="0.3">
      <c r="B153" t="s">
        <v>155</v>
      </c>
      <c r="C153" s="17">
        <v>0.86767482414876296</v>
      </c>
      <c r="D153" s="17">
        <v>0.86800740515519403</v>
      </c>
      <c r="E153" s="17">
        <v>0.86860309513580802</v>
      </c>
      <c r="F153" s="17"/>
      <c r="G153" s="17">
        <v>0.86078359518852499</v>
      </c>
      <c r="H153" s="17">
        <v>0.84726743325846898</v>
      </c>
      <c r="I153" s="17">
        <v>0.894404822995293</v>
      </c>
      <c r="J153" s="17"/>
      <c r="K153" s="17">
        <v>0.86439286839641505</v>
      </c>
      <c r="L153" s="17">
        <v>0.88430812697759598</v>
      </c>
      <c r="M153" s="17">
        <v>0.88182240861454697</v>
      </c>
      <c r="N153" s="17">
        <v>0.83973237308181004</v>
      </c>
      <c r="O153" s="17"/>
      <c r="P153" s="17">
        <v>0.88409285831283402</v>
      </c>
      <c r="Q153" s="17">
        <v>0.88600578597486601</v>
      </c>
      <c r="R153" s="17">
        <v>0.84220862216318604</v>
      </c>
      <c r="S153" s="17">
        <v>0.86622451347329199</v>
      </c>
      <c r="T153" s="17">
        <v>0.84772025604782797</v>
      </c>
      <c r="U153" s="17"/>
      <c r="V153" s="17">
        <v>0.87250005236396</v>
      </c>
      <c r="W153" s="17">
        <v>0.85571075459055201</v>
      </c>
      <c r="X153" s="17">
        <v>0.88868217705736396</v>
      </c>
      <c r="Y153" s="17"/>
      <c r="Z153" s="17">
        <v>0.87269754147019796</v>
      </c>
      <c r="AA153" s="17">
        <v>0.849349300589615</v>
      </c>
      <c r="AB153" s="17"/>
      <c r="AC153" s="17">
        <v>0.85360311904169095</v>
      </c>
      <c r="AD153" s="17">
        <v>0.90182935007490495</v>
      </c>
      <c r="AE153" s="17"/>
      <c r="AF153" s="17">
        <v>0.85456020787362297</v>
      </c>
      <c r="AG153" s="17">
        <v>0.87164598082298805</v>
      </c>
      <c r="AH153" s="17">
        <v>0.86830824176134003</v>
      </c>
      <c r="AI153" s="17"/>
      <c r="AJ153" s="17">
        <v>0.88073244473869805</v>
      </c>
      <c r="AK153" s="17">
        <v>0.84558231909182702</v>
      </c>
      <c r="AL153" s="17">
        <v>0.81728668914486502</v>
      </c>
      <c r="AM153" s="17">
        <v>0.82751869942238998</v>
      </c>
      <c r="AN153" s="17">
        <v>0.88061876637171099</v>
      </c>
      <c r="AO153" s="17">
        <v>0.87281537284857702</v>
      </c>
      <c r="AP153" s="17">
        <v>0.93646601312862598</v>
      </c>
      <c r="AQ153" s="17"/>
      <c r="AR153" s="17">
        <v>0.89296156745857802</v>
      </c>
      <c r="AS153" s="17">
        <v>0.85806739263548604</v>
      </c>
      <c r="AT153" s="17"/>
      <c r="AU153" s="17">
        <v>0.82417129648173904</v>
      </c>
      <c r="AV153" s="17">
        <v>0.87727460545557101</v>
      </c>
      <c r="AW153" s="17">
        <v>0.91553923012079996</v>
      </c>
      <c r="AX153" s="17"/>
      <c r="AY153" s="17">
        <v>0.84706611570350199</v>
      </c>
      <c r="AZ153" s="17">
        <v>0.84630710300472101</v>
      </c>
      <c r="BA153" s="17">
        <v>0.89585116019072897</v>
      </c>
      <c r="BB153" s="17">
        <v>0.89340032721106</v>
      </c>
      <c r="BC153" s="17"/>
      <c r="BD153" s="17">
        <v>0.87414965599648098</v>
      </c>
      <c r="BE153" s="17">
        <v>0.85370263310544703</v>
      </c>
      <c r="BF153" s="17">
        <v>0.88078719629156399</v>
      </c>
      <c r="BG153" s="17">
        <v>0.85171983599645595</v>
      </c>
      <c r="BH153" s="17"/>
      <c r="BI153" s="17">
        <v>0.89878023538074203</v>
      </c>
      <c r="BJ153" s="17">
        <v>0.87839868510180197</v>
      </c>
      <c r="BK153" s="17">
        <v>0.85333587904471198</v>
      </c>
      <c r="BL153" s="17">
        <v>0.86559152541177098</v>
      </c>
      <c r="BM153" s="17"/>
      <c r="BN153" s="17">
        <v>0.81873294942140895</v>
      </c>
      <c r="BO153" s="17">
        <v>0.84086910408615501</v>
      </c>
      <c r="BP153" s="17">
        <v>0.85160949114559303</v>
      </c>
      <c r="BQ153" s="17">
        <v>0.91854967700844303</v>
      </c>
      <c r="BR153" s="17"/>
      <c r="BS153" s="17">
        <v>0.86240254625113899</v>
      </c>
      <c r="BT153" s="17">
        <v>0.87012145038796695</v>
      </c>
      <c r="BU153" s="17">
        <v>0.85657147867924199</v>
      </c>
      <c r="BV153" s="17">
        <v>0.92931389024245603</v>
      </c>
      <c r="BW153" s="17"/>
      <c r="BX153" s="17">
        <v>0.88800283985181805</v>
      </c>
      <c r="BY153" s="17">
        <v>0.84740575503141902</v>
      </c>
      <c r="BZ153" s="17">
        <v>0.86990663469250895</v>
      </c>
      <c r="CA153" s="17">
        <v>0.89294848911111502</v>
      </c>
    </row>
    <row r="154" spans="2:79" x14ac:dyDescent="0.3">
      <c r="C154" s="17"/>
      <c r="D154" s="17"/>
      <c r="E154" s="17"/>
      <c r="F154" s="17"/>
      <c r="G154" s="17"/>
      <c r="H154" s="17"/>
      <c r="I154" s="17"/>
      <c r="J154" s="17"/>
      <c r="K154" s="17"/>
      <c r="L154" s="17"/>
      <c r="M154" s="17"/>
      <c r="N154" s="17"/>
      <c r="O154" s="17"/>
      <c r="P154" s="17"/>
      <c r="Q154" s="17"/>
      <c r="R154" s="17"/>
      <c r="S154" s="17"/>
      <c r="T154" s="17"/>
      <c r="U154" s="17"/>
      <c r="V154" s="17"/>
      <c r="W154" s="17"/>
      <c r="X154" s="17"/>
      <c r="Y154" s="17"/>
      <c r="Z154" s="17"/>
      <c r="AA154" s="17"/>
      <c r="AB154" s="17"/>
      <c r="AC154" s="17"/>
      <c r="AD154" s="17"/>
      <c r="AE154" s="17"/>
      <c r="AF154" s="17"/>
      <c r="AG154" s="17"/>
      <c r="AH154" s="17"/>
      <c r="AI154" s="17"/>
      <c r="AJ154" s="17"/>
      <c r="AK154" s="17"/>
      <c r="AL154" s="17"/>
      <c r="AM154" s="17"/>
      <c r="AN154" s="17"/>
      <c r="AO154" s="17"/>
      <c r="AP154" s="17"/>
      <c r="AQ154" s="17"/>
      <c r="AR154" s="17"/>
      <c r="AS154" s="17"/>
      <c r="AT154" s="17"/>
      <c r="AU154" s="17"/>
      <c r="AV154" s="17"/>
      <c r="AW154" s="17"/>
      <c r="AX154" s="17"/>
      <c r="AY154" s="17"/>
      <c r="AZ154" s="17"/>
      <c r="BA154" s="17"/>
      <c r="BB154" s="17"/>
      <c r="BC154" s="17"/>
      <c r="BD154" s="17"/>
      <c r="BE154" s="17"/>
      <c r="BF154" s="17"/>
      <c r="BG154" s="17"/>
      <c r="BH154" s="17"/>
      <c r="BI154" s="17"/>
      <c r="BJ154" s="17"/>
      <c r="BK154" s="17"/>
      <c r="BL154" s="17"/>
      <c r="BM154" s="17"/>
      <c r="BN154" s="17"/>
      <c r="BO154" s="17"/>
      <c r="BP154" s="17"/>
      <c r="BQ154" s="17"/>
      <c r="BR154" s="17"/>
      <c r="BS154" s="17"/>
      <c r="BT154" s="17"/>
      <c r="BU154" s="17"/>
      <c r="BV154" s="17"/>
      <c r="BW154" s="17"/>
      <c r="BX154" s="17"/>
      <c r="BY154" s="17"/>
      <c r="BZ154" s="17"/>
      <c r="CA154" s="17"/>
    </row>
    <row r="155" spans="2:79" x14ac:dyDescent="0.3">
      <c r="B155" s="6" t="s">
        <v>172</v>
      </c>
      <c r="C155" s="17"/>
      <c r="D155" s="17"/>
      <c r="E155" s="17"/>
      <c r="F155" s="17"/>
      <c r="G155" s="17"/>
      <c r="H155" s="17"/>
      <c r="I155" s="17"/>
      <c r="J155" s="17"/>
      <c r="K155" s="17"/>
      <c r="L155" s="17"/>
      <c r="M155" s="17"/>
      <c r="N155" s="17"/>
      <c r="O155" s="17"/>
      <c r="P155" s="17"/>
      <c r="Q155" s="17"/>
      <c r="R155" s="17"/>
      <c r="S155" s="17"/>
      <c r="T155" s="17"/>
      <c r="U155" s="17"/>
      <c r="V155" s="17"/>
      <c r="W155" s="17"/>
      <c r="X155" s="17"/>
      <c r="Y155" s="17"/>
      <c r="Z155" s="17"/>
      <c r="AA155" s="17"/>
      <c r="AB155" s="17"/>
      <c r="AC155" s="17"/>
      <c r="AD155" s="17"/>
      <c r="AE155" s="17"/>
      <c r="AF155" s="17"/>
      <c r="AG155" s="17"/>
      <c r="AH155" s="17"/>
      <c r="AI155" s="17"/>
      <c r="AJ155" s="17"/>
      <c r="AK155" s="17"/>
      <c r="AL155" s="17"/>
      <c r="AM155" s="17"/>
      <c r="AN155" s="17"/>
      <c r="AO155" s="17"/>
      <c r="AP155" s="17"/>
      <c r="AQ155" s="17"/>
      <c r="AR155" s="17"/>
      <c r="AS155" s="17"/>
      <c r="AT155" s="17"/>
      <c r="AU155" s="17"/>
      <c r="AV155" s="17"/>
      <c r="AW155" s="17"/>
      <c r="AX155" s="17"/>
      <c r="AY155" s="17"/>
      <c r="AZ155" s="17"/>
      <c r="BA155" s="17"/>
      <c r="BB155" s="17"/>
      <c r="BC155" s="17"/>
      <c r="BD155" s="17"/>
      <c r="BE155" s="17"/>
      <c r="BF155" s="17"/>
      <c r="BG155" s="17"/>
      <c r="BH155" s="17"/>
      <c r="BI155" s="17"/>
      <c r="BJ155" s="17"/>
      <c r="BK155" s="17"/>
      <c r="BL155" s="17"/>
      <c r="BM155" s="17"/>
      <c r="BN155" s="17"/>
      <c r="BO155" s="17"/>
      <c r="BP155" s="17"/>
      <c r="BQ155" s="17"/>
      <c r="BR155" s="17"/>
      <c r="BS155" s="17"/>
      <c r="BT155" s="17"/>
      <c r="BU155" s="17"/>
      <c r="BV155" s="17"/>
      <c r="BW155" s="17"/>
      <c r="BX155" s="17"/>
      <c r="BY155" s="17"/>
      <c r="BZ155" s="17"/>
      <c r="CA155" s="17"/>
    </row>
    <row r="156" spans="2:79" x14ac:dyDescent="0.3">
      <c r="B156" s="24" t="s">
        <v>336</v>
      </c>
      <c r="C156" s="17"/>
      <c r="D156" s="17"/>
      <c r="E156" s="17"/>
      <c r="F156" s="17"/>
      <c r="G156" s="17"/>
      <c r="H156" s="17"/>
      <c r="I156" s="17"/>
      <c r="J156" s="17"/>
      <c r="K156" s="17"/>
      <c r="L156" s="17"/>
      <c r="M156" s="17"/>
      <c r="N156" s="17"/>
      <c r="O156" s="17"/>
      <c r="P156" s="17"/>
      <c r="Q156" s="17"/>
      <c r="R156" s="17"/>
      <c r="S156" s="17"/>
      <c r="T156" s="17"/>
      <c r="U156" s="17"/>
      <c r="V156" s="17"/>
      <c r="W156" s="17"/>
      <c r="X156" s="17"/>
      <c r="Y156" s="17"/>
      <c r="Z156" s="17"/>
      <c r="AA156" s="17"/>
      <c r="AB156" s="17"/>
      <c r="AC156" s="17"/>
      <c r="AD156" s="17"/>
      <c r="AE156" s="17"/>
      <c r="AF156" s="17"/>
      <c r="AG156" s="17"/>
      <c r="AH156" s="17"/>
      <c r="AI156" s="17"/>
      <c r="AJ156" s="17"/>
      <c r="AK156" s="17"/>
      <c r="AL156" s="17"/>
      <c r="AM156" s="17"/>
      <c r="AN156" s="17"/>
      <c r="AO156" s="17"/>
      <c r="AP156" s="17"/>
      <c r="AQ156" s="17"/>
      <c r="AR156" s="17"/>
      <c r="AS156" s="17"/>
      <c r="AT156" s="17"/>
      <c r="AU156" s="17"/>
      <c r="AV156" s="17"/>
      <c r="AW156" s="17"/>
      <c r="AX156" s="17"/>
      <c r="AY156" s="17"/>
      <c r="AZ156" s="17"/>
      <c r="BA156" s="17"/>
      <c r="BB156" s="17"/>
      <c r="BC156" s="17"/>
      <c r="BD156" s="17"/>
      <c r="BE156" s="17"/>
      <c r="BF156" s="17"/>
      <c r="BG156" s="17"/>
      <c r="BH156" s="17"/>
      <c r="BI156" s="17"/>
      <c r="BJ156" s="17"/>
      <c r="BK156" s="17"/>
      <c r="BL156" s="17"/>
      <c r="BM156" s="17"/>
      <c r="BN156" s="17"/>
      <c r="BO156" s="17"/>
      <c r="BP156" s="17"/>
      <c r="BQ156" s="17"/>
      <c r="BR156" s="17"/>
      <c r="BS156" s="17"/>
      <c r="BT156" s="17"/>
      <c r="BU156" s="17"/>
      <c r="BV156" s="17"/>
      <c r="BW156" s="17"/>
      <c r="BX156" s="17"/>
      <c r="BY156" s="17"/>
      <c r="BZ156" s="17"/>
      <c r="CA156" s="17"/>
    </row>
    <row r="157" spans="2:79" x14ac:dyDescent="0.3">
      <c r="B157" t="s">
        <v>164</v>
      </c>
      <c r="C157" s="17">
        <v>5.2694308247566201E-3</v>
      </c>
      <c r="D157" s="17">
        <v>5.8882808112471902E-3</v>
      </c>
      <c r="E157" s="17">
        <v>4.67609295368467E-3</v>
      </c>
      <c r="F157" s="17"/>
      <c r="G157" s="17">
        <v>6.3578763666861798E-3</v>
      </c>
      <c r="H157" s="17">
        <v>9.7152846134047396E-3</v>
      </c>
      <c r="I157" s="17">
        <v>0</v>
      </c>
      <c r="J157" s="17"/>
      <c r="K157" s="17">
        <v>0</v>
      </c>
      <c r="L157" s="17">
        <v>1.0310694162929099E-2</v>
      </c>
      <c r="M157" s="17">
        <v>1.1937502657456E-2</v>
      </c>
      <c r="N157" s="17">
        <v>0</v>
      </c>
      <c r="O157" s="17"/>
      <c r="P157" s="17">
        <v>2.0551438797042999E-2</v>
      </c>
      <c r="Q157" s="17">
        <v>3.68138657411171E-3</v>
      </c>
      <c r="R157" s="17">
        <v>7.7796041412285201E-3</v>
      </c>
      <c r="S157" s="17">
        <v>0</v>
      </c>
      <c r="T157" s="17">
        <v>0</v>
      </c>
      <c r="U157" s="17"/>
      <c r="V157" s="17">
        <v>4.9822606143958897E-3</v>
      </c>
      <c r="W157" s="17">
        <v>9.8548316097232698E-3</v>
      </c>
      <c r="X157" s="17">
        <v>0</v>
      </c>
      <c r="Y157" s="17"/>
      <c r="Z157" s="17">
        <v>4.4726506929072003E-3</v>
      </c>
      <c r="AA157" s="17">
        <v>9.5274247298378599E-3</v>
      </c>
      <c r="AB157" s="17"/>
      <c r="AC157" s="17">
        <v>7.5630987599651298E-3</v>
      </c>
      <c r="AD157" s="17">
        <v>0</v>
      </c>
      <c r="AE157" s="17"/>
      <c r="AF157" s="17">
        <v>0</v>
      </c>
      <c r="AG157" s="17">
        <v>0</v>
      </c>
      <c r="AH157" s="17">
        <v>6.1221876361522301E-3</v>
      </c>
      <c r="AI157" s="17"/>
      <c r="AJ157" s="17">
        <v>0</v>
      </c>
      <c r="AK157" s="17">
        <v>1.7238905770750799E-2</v>
      </c>
      <c r="AL157" s="17">
        <v>1.1468413282097301E-2</v>
      </c>
      <c r="AM157" s="17">
        <v>9.0126043160278502E-3</v>
      </c>
      <c r="AN157" s="17">
        <v>0</v>
      </c>
      <c r="AO157" s="17">
        <v>0</v>
      </c>
      <c r="AP157" s="17">
        <v>0</v>
      </c>
      <c r="AQ157" s="17"/>
      <c r="AR157" s="17">
        <v>8.9003626568083007E-3</v>
      </c>
      <c r="AS157" s="17">
        <v>3.6344129332821799E-3</v>
      </c>
      <c r="AT157" s="17"/>
      <c r="AU157" s="17">
        <v>9.9455248516047007E-3</v>
      </c>
      <c r="AV157" s="17">
        <v>4.4534781594577503E-3</v>
      </c>
      <c r="AW157" s="17">
        <v>0</v>
      </c>
      <c r="AX157" s="17"/>
      <c r="AY157" s="17">
        <v>0</v>
      </c>
      <c r="AZ157" s="17">
        <v>6.3773718774430199E-3</v>
      </c>
      <c r="BA157" s="17">
        <v>7.2049372732304598E-3</v>
      </c>
      <c r="BB157" s="17">
        <v>0</v>
      </c>
      <c r="BC157" s="17"/>
      <c r="BD157" s="17">
        <v>0</v>
      </c>
      <c r="BE157" s="17">
        <v>0</v>
      </c>
      <c r="BF157" s="17">
        <v>3.3221231348367799E-3</v>
      </c>
      <c r="BG157" s="17">
        <v>2.5930256806376999E-2</v>
      </c>
      <c r="BH157" s="17"/>
      <c r="BI157" s="17">
        <v>1.17610712926667E-2</v>
      </c>
      <c r="BJ157" s="17">
        <v>4.8568599697462302E-3</v>
      </c>
      <c r="BK157" s="17">
        <v>5.0813137975348104E-3</v>
      </c>
      <c r="BL157" s="17">
        <v>0</v>
      </c>
      <c r="BM157" s="17"/>
      <c r="BN157" s="17">
        <v>1.6631444744480701E-2</v>
      </c>
      <c r="BO157" s="17">
        <v>6.7588394468093898E-3</v>
      </c>
      <c r="BP157" s="17">
        <v>3.2193011668096298E-3</v>
      </c>
      <c r="BQ157" s="17">
        <v>3.5491089284961602E-3</v>
      </c>
      <c r="BR157" s="17"/>
      <c r="BS157" s="17">
        <v>5.5701259964482898E-3</v>
      </c>
      <c r="BT157" s="17">
        <v>3.7780821272783201E-3</v>
      </c>
      <c r="BU157" s="17">
        <v>3.5563469456268101E-3</v>
      </c>
      <c r="BV157" s="17">
        <v>1.7732128109599E-2</v>
      </c>
      <c r="BW157" s="17"/>
      <c r="BX157" s="17">
        <v>0</v>
      </c>
      <c r="BY157" s="17">
        <v>3.8205064088378399E-3</v>
      </c>
      <c r="BZ157" s="17">
        <v>0</v>
      </c>
      <c r="CA157" s="17">
        <v>1.8626665501340199E-2</v>
      </c>
    </row>
    <row r="158" spans="2:79" x14ac:dyDescent="0.3">
      <c r="B158" t="s">
        <v>165</v>
      </c>
      <c r="C158" s="17">
        <v>3.05141484052888E-2</v>
      </c>
      <c r="D158" s="17">
        <v>2.1894827933169499E-2</v>
      </c>
      <c r="E158" s="17">
        <v>3.9250559957928297E-2</v>
      </c>
      <c r="F158" s="17"/>
      <c r="G158" s="17">
        <v>2.69417264444788E-2</v>
      </c>
      <c r="H158" s="17">
        <v>1.6550635511731498E-2</v>
      </c>
      <c r="I158" s="17">
        <v>4.71619351134775E-2</v>
      </c>
      <c r="J158" s="17"/>
      <c r="K158" s="17">
        <v>1.79135850508917E-2</v>
      </c>
      <c r="L158" s="17">
        <v>1.60647830796967E-2</v>
      </c>
      <c r="M158" s="17">
        <v>4.2998950968103397E-2</v>
      </c>
      <c r="N158" s="17">
        <v>5.27550457891372E-2</v>
      </c>
      <c r="O158" s="17"/>
      <c r="P158" s="17">
        <v>8.7342025838200998E-3</v>
      </c>
      <c r="Q158" s="17">
        <v>5.1313772138276599E-2</v>
      </c>
      <c r="R158" s="17">
        <v>3.3685796888187597E-2</v>
      </c>
      <c r="S158" s="17">
        <v>2.0190349646927199E-2</v>
      </c>
      <c r="T158" s="17">
        <v>2.2177781200270801E-2</v>
      </c>
      <c r="U158" s="17"/>
      <c r="V158" s="17">
        <v>5.8603491039651602E-2</v>
      </c>
      <c r="W158" s="17">
        <v>2.1269283325911E-2</v>
      </c>
      <c r="X158" s="17">
        <v>1.5353259158826399E-2</v>
      </c>
      <c r="Y158" s="17"/>
      <c r="Z158" s="17">
        <v>3.6339591212074002E-2</v>
      </c>
      <c r="AA158" s="17">
        <v>0</v>
      </c>
      <c r="AB158" s="17"/>
      <c r="AC158" s="17">
        <v>2.40518132958163E-2</v>
      </c>
      <c r="AD158" s="17">
        <v>4.5360599063223997E-2</v>
      </c>
      <c r="AE158" s="17"/>
      <c r="AF158" s="17">
        <v>1.2336123984432699E-2</v>
      </c>
      <c r="AG158" s="17">
        <v>1.5431560625739801E-2</v>
      </c>
      <c r="AH158" s="17">
        <v>3.1444733694216701E-2</v>
      </c>
      <c r="AI158" s="17"/>
      <c r="AJ158" s="17">
        <v>5.0590829451104699E-2</v>
      </c>
      <c r="AK158" s="17">
        <v>0</v>
      </c>
      <c r="AL158" s="17">
        <v>2.42825742066985E-2</v>
      </c>
      <c r="AM158" s="17">
        <v>0</v>
      </c>
      <c r="AN158" s="17">
        <v>4.9141926216185301E-2</v>
      </c>
      <c r="AO158" s="17">
        <v>2.38887613434225E-2</v>
      </c>
      <c r="AP158" s="17">
        <v>6.2346656825633E-2</v>
      </c>
      <c r="AQ158" s="17"/>
      <c r="AR158" s="17">
        <v>4.5567190305953298E-2</v>
      </c>
      <c r="AS158" s="17">
        <v>1.9137205523991299E-2</v>
      </c>
      <c r="AT158" s="17"/>
      <c r="AU158" s="17">
        <v>4.48239425845572E-2</v>
      </c>
      <c r="AV158" s="17">
        <v>2.9383357617520499E-2</v>
      </c>
      <c r="AW158" s="17">
        <v>8.7079228888006597E-3</v>
      </c>
      <c r="AX158" s="17"/>
      <c r="AY158" s="17">
        <v>4.7501479357945402E-2</v>
      </c>
      <c r="AZ158" s="17">
        <v>4.6703984890597801E-2</v>
      </c>
      <c r="BA158" s="17">
        <v>1.4626502298463099E-2</v>
      </c>
      <c r="BB158" s="17">
        <v>0</v>
      </c>
      <c r="BC158" s="17"/>
      <c r="BD158" s="17">
        <v>9.5783219594596694E-2</v>
      </c>
      <c r="BE158" s="17">
        <v>2.29703795603662E-2</v>
      </c>
      <c r="BF158" s="17">
        <v>2.3080188975040598E-2</v>
      </c>
      <c r="BG158" s="17">
        <v>4.1713976768224898E-3</v>
      </c>
      <c r="BH158" s="17"/>
      <c r="BI158" s="17">
        <v>4.4055592950135503E-2</v>
      </c>
      <c r="BJ158" s="17">
        <v>4.3865357368554098E-2</v>
      </c>
      <c r="BK158" s="17">
        <v>1.79615906558869E-2</v>
      </c>
      <c r="BL158" s="17">
        <v>3.0270286714159399E-2</v>
      </c>
      <c r="BM158" s="17"/>
      <c r="BN158" s="17">
        <v>8.2311885231310597E-2</v>
      </c>
      <c r="BO158" s="17">
        <v>3.1079808851421399E-2</v>
      </c>
      <c r="BP158" s="17">
        <v>2.5257017326362301E-2</v>
      </c>
      <c r="BQ158" s="17">
        <v>2.2558963188528201E-2</v>
      </c>
      <c r="BR158" s="17"/>
      <c r="BS158" s="17">
        <v>0.10328286568231</v>
      </c>
      <c r="BT158" s="17">
        <v>1.5941268759814602E-2</v>
      </c>
      <c r="BU158" s="17">
        <v>8.4074658054200807E-3</v>
      </c>
      <c r="BV158" s="17">
        <v>0</v>
      </c>
      <c r="BW158" s="17"/>
      <c r="BX158" s="17">
        <v>6.2758791864639604E-2</v>
      </c>
      <c r="BY158" s="17">
        <v>3.2391307361194999E-2</v>
      </c>
      <c r="BZ158" s="17">
        <v>3.3292538394922397E-2</v>
      </c>
      <c r="CA158" s="17">
        <v>7.7276962317846002E-3</v>
      </c>
    </row>
    <row r="159" spans="2:79" x14ac:dyDescent="0.3">
      <c r="B159" t="s">
        <v>166</v>
      </c>
      <c r="C159" s="17">
        <v>0.119066440148881</v>
      </c>
      <c r="D159" s="17">
        <v>9.6913796571324096E-2</v>
      </c>
      <c r="E159" s="17">
        <v>0.13715819116882</v>
      </c>
      <c r="F159" s="17"/>
      <c r="G159" s="17">
        <v>0.115233401017513</v>
      </c>
      <c r="H159" s="17">
        <v>0.102453451184965</v>
      </c>
      <c r="I159" s="17">
        <v>0.13860835747780501</v>
      </c>
      <c r="J159" s="17"/>
      <c r="K159" s="17">
        <v>7.5999888987689196E-2</v>
      </c>
      <c r="L159" s="17">
        <v>0.14230519333155001</v>
      </c>
      <c r="M159" s="17">
        <v>0.131187797572729</v>
      </c>
      <c r="N159" s="17">
        <v>0.13832392293505699</v>
      </c>
      <c r="O159" s="17"/>
      <c r="P159" s="17">
        <v>9.3617170881985998E-2</v>
      </c>
      <c r="Q159" s="17">
        <v>0.148910856088981</v>
      </c>
      <c r="R159" s="17">
        <v>0.13000013284159301</v>
      </c>
      <c r="S159" s="17">
        <v>9.6475245768887705E-2</v>
      </c>
      <c r="T159" s="17">
        <v>0.10690306138302</v>
      </c>
      <c r="U159" s="17"/>
      <c r="V159" s="17">
        <v>0.14622354275409699</v>
      </c>
      <c r="W159" s="17">
        <v>0.120750783410882</v>
      </c>
      <c r="X159" s="17">
        <v>8.2268473874263406E-2</v>
      </c>
      <c r="Y159" s="17"/>
      <c r="Z159" s="17">
        <v>0.12297222594866</v>
      </c>
      <c r="AA159" s="17">
        <v>9.9488886933014706E-2</v>
      </c>
      <c r="AB159" s="17"/>
      <c r="AC159" s="17">
        <v>0.104279237279747</v>
      </c>
      <c r="AD159" s="17">
        <v>0.15303828995959001</v>
      </c>
      <c r="AE159" s="17"/>
      <c r="AF159" s="17">
        <v>4.2817735388986998E-2</v>
      </c>
      <c r="AG159" s="17">
        <v>6.6574769763158306E-2</v>
      </c>
      <c r="AH159" s="17">
        <v>0.1282721136735</v>
      </c>
      <c r="AI159" s="17"/>
      <c r="AJ159" s="17">
        <v>0.10850100155233</v>
      </c>
      <c r="AK159" s="17">
        <v>0.110270076316072</v>
      </c>
      <c r="AL159" s="17">
        <v>0.157180852232817</v>
      </c>
      <c r="AM159" s="17">
        <v>5.2638441501561099E-2</v>
      </c>
      <c r="AN159" s="17">
        <v>0.121729754309755</v>
      </c>
      <c r="AO159" s="17">
        <v>0.13296899425181399</v>
      </c>
      <c r="AP159" s="17">
        <v>0.142417253772574</v>
      </c>
      <c r="AQ159" s="17"/>
      <c r="AR159" s="17">
        <v>0.152648041727696</v>
      </c>
      <c r="AS159" s="17">
        <v>9.5828041207891401E-2</v>
      </c>
      <c r="AT159" s="17"/>
      <c r="AU159" s="17">
        <v>0.17859039910614199</v>
      </c>
      <c r="AV159" s="17">
        <v>0.11292120488252801</v>
      </c>
      <c r="AW159" s="17">
        <v>3.4353778260056499E-2</v>
      </c>
      <c r="AX159" s="17"/>
      <c r="AY159" s="17">
        <v>0.166948167896426</v>
      </c>
      <c r="AZ159" s="17">
        <v>0.12757051043670301</v>
      </c>
      <c r="BA159" s="17">
        <v>0.115581151613923</v>
      </c>
      <c r="BB159" s="17">
        <v>6.2476769376934499E-2</v>
      </c>
      <c r="BC159" s="17"/>
      <c r="BD159" s="17">
        <v>0.174733097552042</v>
      </c>
      <c r="BE159" s="17">
        <v>0.13998164149076001</v>
      </c>
      <c r="BF159" s="17">
        <v>9.9732306825379799E-2</v>
      </c>
      <c r="BG159" s="17">
        <v>8.19081152898192E-2</v>
      </c>
      <c r="BH159" s="17"/>
      <c r="BI159" s="17">
        <v>0.12515221118328501</v>
      </c>
      <c r="BJ159" s="17">
        <v>0.15187168958906999</v>
      </c>
      <c r="BK159" s="17">
        <v>9.6131705204302198E-2</v>
      </c>
      <c r="BL159" s="17">
        <v>0.115200272585566</v>
      </c>
      <c r="BM159" s="17"/>
      <c r="BN159" s="17">
        <v>0.18537824836851799</v>
      </c>
      <c r="BO159" s="17">
        <v>0.13812356201331499</v>
      </c>
      <c r="BP159" s="17">
        <v>0.106819277642921</v>
      </c>
      <c r="BQ159" s="17">
        <v>0.102496351965378</v>
      </c>
      <c r="BR159" s="17"/>
      <c r="BS159" s="17">
        <v>0.14934641566099999</v>
      </c>
      <c r="BT159" s="17">
        <v>0.18458971136715299</v>
      </c>
      <c r="BU159" s="17">
        <v>7.9096195897434801E-2</v>
      </c>
      <c r="BV159" s="17">
        <v>0</v>
      </c>
      <c r="BW159" s="17"/>
      <c r="BX159" s="17">
        <v>0.186017292987668</v>
      </c>
      <c r="BY159" s="17">
        <v>0.12695673184313899</v>
      </c>
      <c r="BZ159" s="17">
        <v>0.13028627015762101</v>
      </c>
      <c r="CA159" s="17">
        <v>5.5993638913163002E-2</v>
      </c>
    </row>
    <row r="160" spans="2:79" x14ac:dyDescent="0.3">
      <c r="B160" t="s">
        <v>167</v>
      </c>
      <c r="C160" s="17">
        <v>0.400125044361197</v>
      </c>
      <c r="D160" s="17">
        <v>0.40132978433855998</v>
      </c>
      <c r="E160" s="17">
        <v>0.40074254287644401</v>
      </c>
      <c r="F160" s="17"/>
      <c r="G160" s="17">
        <v>0.42045402963691397</v>
      </c>
      <c r="H160" s="17">
        <v>0.39345416055296101</v>
      </c>
      <c r="I160" s="17">
        <v>0.39409993306271102</v>
      </c>
      <c r="J160" s="17"/>
      <c r="K160" s="17">
        <v>0.35555287696978699</v>
      </c>
      <c r="L160" s="17">
        <v>0.43591493866222197</v>
      </c>
      <c r="M160" s="17">
        <v>0.34437057137948202</v>
      </c>
      <c r="N160" s="17">
        <v>0.47305163571550801</v>
      </c>
      <c r="O160" s="17"/>
      <c r="P160" s="17">
        <v>0.32314508696186101</v>
      </c>
      <c r="Q160" s="17">
        <v>0.42077024447109201</v>
      </c>
      <c r="R160" s="17">
        <v>0.40735807833197801</v>
      </c>
      <c r="S160" s="17">
        <v>0.39393405601755499</v>
      </c>
      <c r="T160" s="17">
        <v>0.43001427467088499</v>
      </c>
      <c r="U160" s="17"/>
      <c r="V160" s="17">
        <v>0.40931844473127899</v>
      </c>
      <c r="W160" s="17">
        <v>0.40667094990458602</v>
      </c>
      <c r="X160" s="17">
        <v>0.37398725222627599</v>
      </c>
      <c r="Y160" s="17"/>
      <c r="Z160" s="17">
        <v>0.409340559428851</v>
      </c>
      <c r="AA160" s="17">
        <v>0.35499799590958497</v>
      </c>
      <c r="AB160" s="17"/>
      <c r="AC160" s="17">
        <v>0.40879179263653898</v>
      </c>
      <c r="AD160" s="17">
        <v>0.38021421515551401</v>
      </c>
      <c r="AE160" s="17"/>
      <c r="AF160" s="17">
        <v>0.29793857710024702</v>
      </c>
      <c r="AG160" s="17">
        <v>0.40653678112534197</v>
      </c>
      <c r="AH160" s="17">
        <v>0.404642238880904</v>
      </c>
      <c r="AI160" s="17"/>
      <c r="AJ160" s="17">
        <v>0.42365553292386299</v>
      </c>
      <c r="AK160" s="17">
        <v>0.42470954866830801</v>
      </c>
      <c r="AL160" s="17">
        <v>0.37666766392513801</v>
      </c>
      <c r="AM160" s="17">
        <v>0.38299590252541899</v>
      </c>
      <c r="AN160" s="17">
        <v>0.43429422029345599</v>
      </c>
      <c r="AO160" s="17">
        <v>0.42037729905601301</v>
      </c>
      <c r="AP160" s="17">
        <v>0.35278158010479499</v>
      </c>
      <c r="AQ160" s="17"/>
      <c r="AR160" s="17">
        <v>0.35106432237372198</v>
      </c>
      <c r="AS160" s="17">
        <v>0.42589501118414402</v>
      </c>
      <c r="AT160" s="17"/>
      <c r="AU160" s="17">
        <v>0.455945749926359</v>
      </c>
      <c r="AV160" s="17">
        <v>0.39208118811246701</v>
      </c>
      <c r="AW160" s="17">
        <v>0.33016704373729999</v>
      </c>
      <c r="AX160" s="17"/>
      <c r="AY160" s="17">
        <v>0.50634259095437795</v>
      </c>
      <c r="AZ160" s="17">
        <v>0.4304171404928</v>
      </c>
      <c r="BA160" s="17">
        <v>0.32804967853886902</v>
      </c>
      <c r="BB160" s="17">
        <v>0.39887207923225199</v>
      </c>
      <c r="BC160" s="17"/>
      <c r="BD160" s="17">
        <v>0.37824264164181798</v>
      </c>
      <c r="BE160" s="17">
        <v>0.430706857115016</v>
      </c>
      <c r="BF160" s="17">
        <v>0.42002054661306798</v>
      </c>
      <c r="BG160" s="17">
        <v>0.30540490576345097</v>
      </c>
      <c r="BH160" s="17"/>
      <c r="BI160" s="17">
        <v>0.37702434856297701</v>
      </c>
      <c r="BJ160" s="17">
        <v>0.43199606944460001</v>
      </c>
      <c r="BK160" s="17">
        <v>0.40673922866330098</v>
      </c>
      <c r="BL160" s="17">
        <v>0.30575995733351302</v>
      </c>
      <c r="BM160" s="17"/>
      <c r="BN160" s="17">
        <v>0.40204781813523</v>
      </c>
      <c r="BO160" s="17">
        <v>0.48671490529040701</v>
      </c>
      <c r="BP160" s="17">
        <v>0.40258139148317901</v>
      </c>
      <c r="BQ160" s="17">
        <v>0.340136791160706</v>
      </c>
      <c r="BR160" s="17"/>
      <c r="BS160" s="17">
        <v>0.369008460390649</v>
      </c>
      <c r="BT160" s="17">
        <v>0.47068740326734898</v>
      </c>
      <c r="BU160" s="17">
        <v>0.397469572449755</v>
      </c>
      <c r="BV160" s="17">
        <v>0.24488545217190599</v>
      </c>
      <c r="BW160" s="17"/>
      <c r="BX160" s="17">
        <v>0.50258546261974701</v>
      </c>
      <c r="BY160" s="17">
        <v>0.47716041066093001</v>
      </c>
      <c r="BZ160" s="17">
        <v>0.37195438296276501</v>
      </c>
      <c r="CA160" s="17">
        <v>0.25813734939364902</v>
      </c>
    </row>
    <row r="161" spans="2:79" x14ac:dyDescent="0.3">
      <c r="B161" t="s">
        <v>168</v>
      </c>
      <c r="C161" s="17">
        <v>0.44502493625987699</v>
      </c>
      <c r="D161" s="17">
        <v>0.47397331034569901</v>
      </c>
      <c r="E161" s="17">
        <v>0.41817261304312298</v>
      </c>
      <c r="F161" s="17"/>
      <c r="G161" s="17">
        <v>0.43101296653440802</v>
      </c>
      <c r="H161" s="17">
        <v>0.47782646813693802</v>
      </c>
      <c r="I161" s="17">
        <v>0.42012977434600701</v>
      </c>
      <c r="J161" s="17"/>
      <c r="K161" s="17">
        <v>0.55053364899163204</v>
      </c>
      <c r="L161" s="17">
        <v>0.39540439076360101</v>
      </c>
      <c r="M161" s="17">
        <v>0.46950517742223002</v>
      </c>
      <c r="N161" s="17">
        <v>0.33586939556029699</v>
      </c>
      <c r="O161" s="17"/>
      <c r="P161" s="17">
        <v>0.55395210077529</v>
      </c>
      <c r="Q161" s="17">
        <v>0.37532374072753899</v>
      </c>
      <c r="R161" s="17">
        <v>0.421176387797013</v>
      </c>
      <c r="S161" s="17">
        <v>0.48940034856663001</v>
      </c>
      <c r="T161" s="17">
        <v>0.44090488274582401</v>
      </c>
      <c r="U161" s="17"/>
      <c r="V161" s="17">
        <v>0.38087226086057602</v>
      </c>
      <c r="W161" s="17">
        <v>0.44145415174889802</v>
      </c>
      <c r="X161" s="17">
        <v>0.52839101474063499</v>
      </c>
      <c r="Y161" s="17"/>
      <c r="Z161" s="17">
        <v>0.42687497271750802</v>
      </c>
      <c r="AA161" s="17">
        <v>0.535985692427563</v>
      </c>
      <c r="AB161" s="17"/>
      <c r="AC161" s="17">
        <v>0.45531405802793301</v>
      </c>
      <c r="AD161" s="17">
        <v>0.42138689582167199</v>
      </c>
      <c r="AE161" s="17"/>
      <c r="AF161" s="17">
        <v>0.64690756352633405</v>
      </c>
      <c r="AG161" s="17">
        <v>0.51145688848575999</v>
      </c>
      <c r="AH161" s="17">
        <v>0.42951872611522601</v>
      </c>
      <c r="AI161" s="17"/>
      <c r="AJ161" s="17">
        <v>0.41725263607270202</v>
      </c>
      <c r="AK161" s="17">
        <v>0.44778146924487</v>
      </c>
      <c r="AL161" s="17">
        <v>0.43040049635324901</v>
      </c>
      <c r="AM161" s="17">
        <v>0.555353051656992</v>
      </c>
      <c r="AN161" s="17">
        <v>0.39483409918060303</v>
      </c>
      <c r="AO161" s="17">
        <v>0.42276494534875098</v>
      </c>
      <c r="AP161" s="17">
        <v>0.44245450929699698</v>
      </c>
      <c r="AQ161" s="17"/>
      <c r="AR161" s="17">
        <v>0.44182008293581998</v>
      </c>
      <c r="AS161" s="17">
        <v>0.45550532915069097</v>
      </c>
      <c r="AT161" s="17"/>
      <c r="AU161" s="17">
        <v>0.31069438353133699</v>
      </c>
      <c r="AV161" s="17">
        <v>0.46116077122802701</v>
      </c>
      <c r="AW161" s="17">
        <v>0.62677125511384302</v>
      </c>
      <c r="AX161" s="17"/>
      <c r="AY161" s="17">
        <v>0.27920776179125101</v>
      </c>
      <c r="AZ161" s="17">
        <v>0.38893099230245598</v>
      </c>
      <c r="BA161" s="17">
        <v>0.53453773027551399</v>
      </c>
      <c r="BB161" s="17">
        <v>0.53865115139081399</v>
      </c>
      <c r="BC161" s="17"/>
      <c r="BD161" s="17">
        <v>0.35124104121154298</v>
      </c>
      <c r="BE161" s="17">
        <v>0.40634112183385801</v>
      </c>
      <c r="BF161" s="17">
        <v>0.45384483445167501</v>
      </c>
      <c r="BG161" s="17">
        <v>0.58258532446353095</v>
      </c>
      <c r="BH161" s="17"/>
      <c r="BI161" s="17">
        <v>0.44200677601093602</v>
      </c>
      <c r="BJ161" s="17">
        <v>0.36741002362802899</v>
      </c>
      <c r="BK161" s="17">
        <v>0.47408616167897499</v>
      </c>
      <c r="BL161" s="17">
        <v>0.54876948336676201</v>
      </c>
      <c r="BM161" s="17"/>
      <c r="BN161" s="17">
        <v>0.31363060352046002</v>
      </c>
      <c r="BO161" s="17">
        <v>0.33732288439804797</v>
      </c>
      <c r="BP161" s="17">
        <v>0.462123012380729</v>
      </c>
      <c r="BQ161" s="17">
        <v>0.53125878475689103</v>
      </c>
      <c r="BR161" s="17"/>
      <c r="BS161" s="17">
        <v>0.37279213226959301</v>
      </c>
      <c r="BT161" s="17">
        <v>0.32500353447840502</v>
      </c>
      <c r="BU161" s="17">
        <v>0.51147041890176304</v>
      </c>
      <c r="BV161" s="17">
        <v>0.73738241971849405</v>
      </c>
      <c r="BW161" s="17"/>
      <c r="BX161" s="17">
        <v>0.248638452527945</v>
      </c>
      <c r="BY161" s="17">
        <v>0.35967104372589798</v>
      </c>
      <c r="BZ161" s="17">
        <v>0.46446680848469202</v>
      </c>
      <c r="CA161" s="17">
        <v>0.65951464996006304</v>
      </c>
    </row>
    <row r="162" spans="2:79" x14ac:dyDescent="0.3">
      <c r="B162" t="s">
        <v>169</v>
      </c>
      <c r="C162" s="17">
        <v>0</v>
      </c>
      <c r="D162" s="17">
        <v>0</v>
      </c>
      <c r="E162" s="17">
        <v>0</v>
      </c>
      <c r="F162" s="17"/>
      <c r="G162" s="17">
        <v>0</v>
      </c>
      <c r="H162" s="17">
        <v>0</v>
      </c>
      <c r="I162" s="17">
        <v>0</v>
      </c>
      <c r="J162" s="17"/>
      <c r="K162" s="17">
        <v>0</v>
      </c>
      <c r="L162" s="17">
        <v>0</v>
      </c>
      <c r="M162" s="17">
        <v>0</v>
      </c>
      <c r="N162" s="17">
        <v>0</v>
      </c>
      <c r="O162" s="17"/>
      <c r="P162" s="17">
        <v>0</v>
      </c>
      <c r="Q162" s="17">
        <v>0</v>
      </c>
      <c r="R162" s="17">
        <v>0</v>
      </c>
      <c r="S162" s="17">
        <v>0</v>
      </c>
      <c r="T162" s="17">
        <v>0</v>
      </c>
      <c r="U162" s="17"/>
      <c r="V162" s="17">
        <v>0</v>
      </c>
      <c r="W162" s="17">
        <v>0</v>
      </c>
      <c r="X162" s="17">
        <v>0</v>
      </c>
      <c r="Y162" s="17"/>
      <c r="Z162" s="17">
        <v>0</v>
      </c>
      <c r="AA162" s="17">
        <v>0</v>
      </c>
      <c r="AB162" s="17"/>
      <c r="AC162" s="17">
        <v>0</v>
      </c>
      <c r="AD162" s="17">
        <v>0</v>
      </c>
      <c r="AE162" s="17"/>
      <c r="AF162" s="17">
        <v>0</v>
      </c>
      <c r="AG162" s="17">
        <v>0</v>
      </c>
      <c r="AH162" s="17">
        <v>0</v>
      </c>
      <c r="AI162" s="17"/>
      <c r="AJ162" s="17">
        <v>0</v>
      </c>
      <c r="AK162" s="17">
        <v>0</v>
      </c>
      <c r="AL162" s="17">
        <v>0</v>
      </c>
      <c r="AM162" s="17">
        <v>0</v>
      </c>
      <c r="AN162" s="17">
        <v>0</v>
      </c>
      <c r="AO162" s="17">
        <v>0</v>
      </c>
      <c r="AP162" s="17">
        <v>0</v>
      </c>
      <c r="AQ162" s="17"/>
      <c r="AR162" s="17">
        <v>0</v>
      </c>
      <c r="AS162" s="17">
        <v>0</v>
      </c>
      <c r="AT162" s="17"/>
      <c r="AU162" s="17">
        <v>0</v>
      </c>
      <c r="AV162" s="17">
        <v>0</v>
      </c>
      <c r="AW162" s="17">
        <v>0</v>
      </c>
      <c r="AX162" s="17"/>
      <c r="AY162" s="17">
        <v>0</v>
      </c>
      <c r="AZ162" s="17">
        <v>0</v>
      </c>
      <c r="BA162" s="17">
        <v>0</v>
      </c>
      <c r="BB162" s="17">
        <v>0</v>
      </c>
      <c r="BC162" s="17"/>
      <c r="BD162" s="17">
        <v>0</v>
      </c>
      <c r="BE162" s="17">
        <v>0</v>
      </c>
      <c r="BF162" s="17">
        <v>0</v>
      </c>
      <c r="BG162" s="17">
        <v>0</v>
      </c>
      <c r="BH162" s="17"/>
      <c r="BI162" s="17">
        <v>0</v>
      </c>
      <c r="BJ162" s="17">
        <v>0</v>
      </c>
      <c r="BK162" s="17">
        <v>0</v>
      </c>
      <c r="BL162" s="17">
        <v>0</v>
      </c>
      <c r="BM162" s="17"/>
      <c r="BN162" s="17">
        <v>0</v>
      </c>
      <c r="BO162" s="17">
        <v>0</v>
      </c>
      <c r="BP162" s="17">
        <v>0</v>
      </c>
      <c r="BQ162" s="17">
        <v>0</v>
      </c>
      <c r="BR162" s="17"/>
      <c r="BS162" s="17">
        <v>0</v>
      </c>
      <c r="BT162" s="17">
        <v>0</v>
      </c>
      <c r="BU162" s="17">
        <v>0</v>
      </c>
      <c r="BV162" s="17">
        <v>0</v>
      </c>
      <c r="BW162" s="17"/>
      <c r="BX162" s="17">
        <v>0</v>
      </c>
      <c r="BY162" s="17">
        <v>0</v>
      </c>
      <c r="BZ162" s="17">
        <v>0</v>
      </c>
      <c r="CA162" s="17">
        <v>0</v>
      </c>
    </row>
    <row r="163" spans="2:79" x14ac:dyDescent="0.3">
      <c r="C163" s="17"/>
      <c r="D163" s="17"/>
      <c r="E163" s="17"/>
      <c r="F163" s="17"/>
      <c r="G163" s="17"/>
      <c r="H163" s="17"/>
      <c r="I163" s="17"/>
      <c r="J163" s="17"/>
      <c r="K163" s="17"/>
      <c r="L163" s="17"/>
      <c r="M163" s="17"/>
      <c r="N163" s="17"/>
      <c r="O163" s="17"/>
      <c r="P163" s="17"/>
      <c r="Q163" s="17"/>
      <c r="R163" s="17"/>
      <c r="S163" s="17"/>
      <c r="T163" s="17"/>
      <c r="U163" s="17"/>
      <c r="V163" s="17"/>
      <c r="W163" s="17"/>
      <c r="X163" s="17"/>
      <c r="Y163" s="17"/>
      <c r="Z163" s="17"/>
      <c r="AA163" s="17"/>
      <c r="AB163" s="17"/>
      <c r="AC163" s="17"/>
      <c r="AD163" s="17"/>
      <c r="AE163" s="17"/>
      <c r="AF163" s="17"/>
      <c r="AG163" s="17"/>
      <c r="AH163" s="17"/>
      <c r="AI163" s="17"/>
      <c r="AJ163" s="17"/>
      <c r="AK163" s="17"/>
      <c r="AL163" s="17"/>
      <c r="AM163" s="17"/>
      <c r="AN163" s="17"/>
      <c r="AO163" s="17"/>
      <c r="AP163" s="17"/>
      <c r="AQ163" s="17"/>
      <c r="AR163" s="17"/>
      <c r="AS163" s="17"/>
      <c r="AT163" s="17"/>
      <c r="AU163" s="17"/>
      <c r="AV163" s="17"/>
      <c r="AW163" s="17"/>
      <c r="AX163" s="17"/>
      <c r="AY163" s="17"/>
      <c r="AZ163" s="17"/>
      <c r="BA163" s="17"/>
      <c r="BB163" s="17"/>
      <c r="BC163" s="17"/>
      <c r="BD163" s="17"/>
      <c r="BE163" s="17"/>
      <c r="BF163" s="17"/>
      <c r="BG163" s="17"/>
      <c r="BH163" s="17"/>
      <c r="BI163" s="17"/>
      <c r="BJ163" s="17"/>
      <c r="BK163" s="17"/>
      <c r="BL163" s="17"/>
      <c r="BM163" s="17"/>
      <c r="BN163" s="17"/>
      <c r="BO163" s="17"/>
      <c r="BP163" s="17"/>
      <c r="BQ163" s="17"/>
      <c r="BR163" s="17"/>
      <c r="BS163" s="17"/>
      <c r="BT163" s="17"/>
      <c r="BU163" s="17"/>
      <c r="BV163" s="17"/>
      <c r="BW163" s="17"/>
      <c r="BX163" s="17"/>
      <c r="BY163" s="17"/>
      <c r="BZ163" s="17"/>
      <c r="CA163" s="17"/>
    </row>
    <row r="164" spans="2:79" x14ac:dyDescent="0.3">
      <c r="B164" s="6" t="s">
        <v>173</v>
      </c>
      <c r="C164" s="17"/>
      <c r="D164" s="17"/>
      <c r="E164" s="17"/>
      <c r="F164" s="17"/>
      <c r="G164" s="17"/>
      <c r="H164" s="17"/>
      <c r="I164" s="17"/>
      <c r="J164" s="17"/>
      <c r="K164" s="17"/>
      <c r="L164" s="17"/>
      <c r="M164" s="17"/>
      <c r="N164" s="17"/>
      <c r="O164" s="17"/>
      <c r="P164" s="17"/>
      <c r="Q164" s="17"/>
      <c r="R164" s="17"/>
      <c r="S164" s="17"/>
      <c r="T164" s="17"/>
      <c r="U164" s="17"/>
      <c r="V164" s="17"/>
      <c r="W164" s="17"/>
      <c r="X164" s="17"/>
      <c r="Y164" s="17"/>
      <c r="Z164" s="17"/>
      <c r="AA164" s="17"/>
      <c r="AB164" s="17"/>
      <c r="AC164" s="17"/>
      <c r="AD164" s="17"/>
      <c r="AE164" s="17"/>
      <c r="AF164" s="17"/>
      <c r="AG164" s="17"/>
      <c r="AH164" s="17"/>
      <c r="AI164" s="17"/>
      <c r="AJ164" s="17"/>
      <c r="AK164" s="17"/>
      <c r="AL164" s="17"/>
      <c r="AM164" s="17"/>
      <c r="AN164" s="17"/>
      <c r="AO164" s="17"/>
      <c r="AP164" s="17"/>
      <c r="AQ164" s="17"/>
      <c r="AR164" s="17"/>
      <c r="AS164" s="17"/>
      <c r="AT164" s="17"/>
      <c r="AU164" s="17"/>
      <c r="AV164" s="17"/>
      <c r="AW164" s="17"/>
      <c r="AX164" s="17"/>
      <c r="AY164" s="17"/>
      <c r="AZ164" s="17"/>
      <c r="BA164" s="17"/>
      <c r="BB164" s="17"/>
      <c r="BC164" s="17"/>
      <c r="BD164" s="17"/>
      <c r="BE164" s="17"/>
      <c r="BF164" s="17"/>
      <c r="BG164" s="17"/>
      <c r="BH164" s="17"/>
      <c r="BI164" s="17"/>
      <c r="BJ164" s="17"/>
      <c r="BK164" s="17"/>
      <c r="BL164" s="17"/>
      <c r="BM164" s="17"/>
      <c r="BN164" s="17"/>
      <c r="BO164" s="17"/>
      <c r="BP164" s="17"/>
      <c r="BQ164" s="17"/>
      <c r="BR164" s="17"/>
      <c r="BS164" s="17"/>
      <c r="BT164" s="17"/>
      <c r="BU164" s="17"/>
      <c r="BV164" s="17"/>
      <c r="BW164" s="17"/>
      <c r="BX164" s="17"/>
      <c r="BY164" s="17"/>
      <c r="BZ164" s="17"/>
      <c r="CA164" s="17"/>
    </row>
    <row r="165" spans="2:79" x14ac:dyDescent="0.3">
      <c r="B165" s="24" t="s">
        <v>336</v>
      </c>
      <c r="C165" s="17"/>
      <c r="D165" s="17"/>
      <c r="E165" s="17"/>
      <c r="F165" s="17"/>
      <c r="G165" s="17"/>
      <c r="H165" s="17"/>
      <c r="I165" s="17"/>
      <c r="J165" s="17"/>
      <c r="K165" s="17"/>
      <c r="L165" s="17"/>
      <c r="M165" s="17"/>
      <c r="N165" s="17"/>
      <c r="O165" s="17"/>
      <c r="P165" s="17"/>
      <c r="Q165" s="17"/>
      <c r="R165" s="17"/>
      <c r="S165" s="17"/>
      <c r="T165" s="17"/>
      <c r="U165" s="17"/>
      <c r="V165" s="17"/>
      <c r="W165" s="17"/>
      <c r="X165" s="17"/>
      <c r="Y165" s="17"/>
      <c r="Z165" s="17"/>
      <c r="AA165" s="17"/>
      <c r="AB165" s="17"/>
      <c r="AC165" s="17"/>
      <c r="AD165" s="17"/>
      <c r="AE165" s="17"/>
      <c r="AF165" s="17"/>
      <c r="AG165" s="17"/>
      <c r="AH165" s="17"/>
      <c r="AI165" s="17"/>
      <c r="AJ165" s="17"/>
      <c r="AK165" s="17"/>
      <c r="AL165" s="17"/>
      <c r="AM165" s="17"/>
      <c r="AN165" s="17"/>
      <c r="AO165" s="17"/>
      <c r="AP165" s="17"/>
      <c r="AQ165" s="17"/>
      <c r="AR165" s="17"/>
      <c r="AS165" s="17"/>
      <c r="AT165" s="17"/>
      <c r="AU165" s="17"/>
      <c r="AV165" s="17"/>
      <c r="AW165" s="17"/>
      <c r="AX165" s="17"/>
      <c r="AY165" s="17"/>
      <c r="AZ165" s="17"/>
      <c r="BA165" s="17"/>
      <c r="BB165" s="17"/>
      <c r="BC165" s="17"/>
      <c r="BD165" s="17"/>
      <c r="BE165" s="17"/>
      <c r="BF165" s="17"/>
      <c r="BG165" s="17"/>
      <c r="BH165" s="17"/>
      <c r="BI165" s="17"/>
      <c r="BJ165" s="17"/>
      <c r="BK165" s="17"/>
      <c r="BL165" s="17"/>
      <c r="BM165" s="17"/>
      <c r="BN165" s="17"/>
      <c r="BO165" s="17"/>
      <c r="BP165" s="17"/>
      <c r="BQ165" s="17"/>
      <c r="BR165" s="17"/>
      <c r="BS165" s="17"/>
      <c r="BT165" s="17"/>
      <c r="BU165" s="17"/>
      <c r="BV165" s="17"/>
      <c r="BW165" s="17"/>
      <c r="BX165" s="17"/>
      <c r="BY165" s="17"/>
      <c r="BZ165" s="17"/>
      <c r="CA165" s="17"/>
    </row>
    <row r="166" spans="2:79" x14ac:dyDescent="0.3">
      <c r="B166" t="s">
        <v>164</v>
      </c>
      <c r="C166" s="17">
        <v>2.3672690443560299E-2</v>
      </c>
      <c r="D166" s="17">
        <v>6.7525800781138602E-3</v>
      </c>
      <c r="E166" s="17">
        <v>4.06579414355841E-2</v>
      </c>
      <c r="F166" s="17"/>
      <c r="G166" s="17">
        <v>4.3448220911560399E-2</v>
      </c>
      <c r="H166" s="17">
        <v>1.37516629975465E-2</v>
      </c>
      <c r="I166" s="17">
        <v>2.1346124920289498E-2</v>
      </c>
      <c r="J166" s="17"/>
      <c r="K166" s="17">
        <v>1.1730275108980099E-2</v>
      </c>
      <c r="L166" s="17">
        <v>3.03190945822139E-2</v>
      </c>
      <c r="M166" s="17">
        <v>2.2135663700646999E-2</v>
      </c>
      <c r="N166" s="17">
        <v>3.3420817124219397E-2</v>
      </c>
      <c r="O166" s="17"/>
      <c r="P166" s="17">
        <v>4.7902675153685202E-2</v>
      </c>
      <c r="Q166" s="17">
        <v>3.1567487747383702E-2</v>
      </c>
      <c r="R166" s="17">
        <v>6.2834240886919497E-3</v>
      </c>
      <c r="S166" s="17">
        <v>1.1844713324701101E-2</v>
      </c>
      <c r="T166" s="17">
        <v>2.08942927005226E-2</v>
      </c>
      <c r="U166" s="17"/>
      <c r="V166" s="17">
        <v>1.30141030769523E-2</v>
      </c>
      <c r="W166" s="17">
        <v>4.9351129767338499E-2</v>
      </c>
      <c r="X166" s="17">
        <v>2.3845153747952602E-3</v>
      </c>
      <c r="Y166" s="17"/>
      <c r="Z166" s="17">
        <v>2.1280039378610401E-2</v>
      </c>
      <c r="AA166" s="17">
        <v>3.6529169343178798E-2</v>
      </c>
      <c r="AB166" s="17"/>
      <c r="AC166" s="17">
        <v>2.5049684288926399E-2</v>
      </c>
      <c r="AD166" s="17">
        <v>2.0509209931455299E-2</v>
      </c>
      <c r="AE166" s="17"/>
      <c r="AF166" s="17">
        <v>1.2336123984432699E-2</v>
      </c>
      <c r="AG166" s="17">
        <v>0</v>
      </c>
      <c r="AH166" s="17">
        <v>2.6706321040158999E-2</v>
      </c>
      <c r="AI166" s="17"/>
      <c r="AJ166" s="17">
        <v>9.1828209410453106E-3</v>
      </c>
      <c r="AK166" s="17">
        <v>5.99144363117248E-2</v>
      </c>
      <c r="AL166" s="17">
        <v>2.8022591618529501E-2</v>
      </c>
      <c r="AM166" s="17">
        <v>0</v>
      </c>
      <c r="AN166" s="17">
        <v>2.18405127487264E-2</v>
      </c>
      <c r="AO166" s="17">
        <v>1.29361443864974E-2</v>
      </c>
      <c r="AP166" s="17">
        <v>2.8306351253247101E-2</v>
      </c>
      <c r="AQ166" s="17"/>
      <c r="AR166" s="17">
        <v>4.63785770471686E-2</v>
      </c>
      <c r="AS166" s="17">
        <v>1.1529663699331401E-2</v>
      </c>
      <c r="AT166" s="17"/>
      <c r="AU166" s="17">
        <v>4.1060122841636702E-2</v>
      </c>
      <c r="AV166" s="17">
        <v>1.7820038775698401E-2</v>
      </c>
      <c r="AW166" s="17">
        <v>1.5799095750887698E-2</v>
      </c>
      <c r="AX166" s="17"/>
      <c r="AY166" s="17">
        <v>6.1113237944103602E-2</v>
      </c>
      <c r="AZ166" s="17">
        <v>2.5131239958027199E-2</v>
      </c>
      <c r="BA166" s="17">
        <v>2.0345544773419499E-2</v>
      </c>
      <c r="BB166" s="17">
        <v>0</v>
      </c>
      <c r="BC166" s="17"/>
      <c r="BD166" s="17">
        <v>7.3024141392788899E-2</v>
      </c>
      <c r="BE166" s="17">
        <v>1.5169145481199501E-2</v>
      </c>
      <c r="BF166" s="17">
        <v>1.7666483809973502E-2</v>
      </c>
      <c r="BG166" s="17">
        <v>1.0196930695943299E-2</v>
      </c>
      <c r="BH166" s="17"/>
      <c r="BI166" s="17">
        <v>4.3573932454273101E-2</v>
      </c>
      <c r="BJ166" s="17">
        <v>2.4996308939122198E-2</v>
      </c>
      <c r="BK166" s="17">
        <v>1.9772462547020801E-2</v>
      </c>
      <c r="BL166" s="17">
        <v>1.4198101987857301E-2</v>
      </c>
      <c r="BM166" s="17"/>
      <c r="BN166" s="17">
        <v>4.4291277163673801E-2</v>
      </c>
      <c r="BO166" s="17">
        <v>3.1755063201368797E-2</v>
      </c>
      <c r="BP166" s="17">
        <v>2.7387093235425899E-2</v>
      </c>
      <c r="BQ166" s="17">
        <v>9.3595997565680197E-3</v>
      </c>
      <c r="BR166" s="17"/>
      <c r="BS166" s="17">
        <v>5.0168778069434303E-2</v>
      </c>
      <c r="BT166" s="17">
        <v>2.56833315305037E-2</v>
      </c>
      <c r="BU166" s="17">
        <v>9.0484068157462693E-3</v>
      </c>
      <c r="BV166" s="17">
        <v>1.7732128109599E-2</v>
      </c>
      <c r="BW166" s="17"/>
      <c r="BX166" s="17">
        <v>0.10692490718450801</v>
      </c>
      <c r="BY166" s="17">
        <v>1.52133926014842E-2</v>
      </c>
      <c r="BZ166" s="17">
        <v>1.54787587210577E-2</v>
      </c>
      <c r="CA166" s="17">
        <v>1.29588152438216E-2</v>
      </c>
    </row>
    <row r="167" spans="2:79" x14ac:dyDescent="0.3">
      <c r="B167" t="s">
        <v>165</v>
      </c>
      <c r="C167" s="17">
        <v>5.4604973335182001E-2</v>
      </c>
      <c r="D167" s="17">
        <v>3.8522892503739498E-2</v>
      </c>
      <c r="E167" s="17">
        <v>6.8576896751463307E-2</v>
      </c>
      <c r="F167" s="17"/>
      <c r="G167" s="17">
        <v>2.3969081684212801E-2</v>
      </c>
      <c r="H167" s="17">
        <v>4.5335928300447498E-2</v>
      </c>
      <c r="I167" s="17">
        <v>8.35855008934282E-2</v>
      </c>
      <c r="J167" s="17"/>
      <c r="K167" s="17">
        <v>1.8879081479698499E-2</v>
      </c>
      <c r="L167" s="17">
        <v>6.4706454462720803E-2</v>
      </c>
      <c r="M167" s="17">
        <v>6.7016094904886497E-2</v>
      </c>
      <c r="N167" s="17">
        <v>7.89746001599443E-2</v>
      </c>
      <c r="O167" s="17"/>
      <c r="P167" s="17">
        <v>1.7782169108778001E-2</v>
      </c>
      <c r="Q167" s="17">
        <v>6.4008024785549802E-2</v>
      </c>
      <c r="R167" s="17">
        <v>5.7577395264746402E-2</v>
      </c>
      <c r="S167" s="17">
        <v>6.24090521589366E-2</v>
      </c>
      <c r="T167" s="17">
        <v>5.5345067021270997E-2</v>
      </c>
      <c r="U167" s="17"/>
      <c r="V167" s="17">
        <v>0.108564500808734</v>
      </c>
      <c r="W167" s="17">
        <v>4.3337247975687498E-2</v>
      </c>
      <c r="X167" s="17">
        <v>1.96318524407566E-2</v>
      </c>
      <c r="Y167" s="17"/>
      <c r="Z167" s="17">
        <v>6.1038830247903297E-2</v>
      </c>
      <c r="AA167" s="17">
        <v>2.1090723742519E-2</v>
      </c>
      <c r="AB167" s="17"/>
      <c r="AC167" s="17">
        <v>4.13905631794333E-2</v>
      </c>
      <c r="AD167" s="17">
        <v>8.4963517890302806E-2</v>
      </c>
      <c r="AE167" s="17"/>
      <c r="AF167" s="17">
        <v>0</v>
      </c>
      <c r="AG167" s="17">
        <v>1.74415359293691E-2</v>
      </c>
      <c r="AH167" s="17">
        <v>5.4876456479604999E-2</v>
      </c>
      <c r="AI167" s="17"/>
      <c r="AJ167" s="17">
        <v>4.5008835127345999E-2</v>
      </c>
      <c r="AK167" s="17">
        <v>3.2539674792241902E-2</v>
      </c>
      <c r="AL167" s="17">
        <v>4.3085296712730703E-2</v>
      </c>
      <c r="AM167" s="17">
        <v>2.1278106073588099E-2</v>
      </c>
      <c r="AN167" s="17">
        <v>5.9850184951740798E-2</v>
      </c>
      <c r="AO167" s="17">
        <v>7.0340226018429999E-2</v>
      </c>
      <c r="AP167" s="17">
        <v>9.4282827055199997E-2</v>
      </c>
      <c r="AQ167" s="17"/>
      <c r="AR167" s="17">
        <v>6.6933902734360895E-2</v>
      </c>
      <c r="AS167" s="17">
        <v>4.4378327053402999E-2</v>
      </c>
      <c r="AT167" s="17"/>
      <c r="AU167" s="17">
        <v>7.9198254350329206E-2</v>
      </c>
      <c r="AV167" s="17">
        <v>4.9206162601868803E-2</v>
      </c>
      <c r="AW167" s="17">
        <v>3.1495833137975701E-2</v>
      </c>
      <c r="AX167" s="17"/>
      <c r="AY167" s="17">
        <v>0.15950879409962701</v>
      </c>
      <c r="AZ167" s="17">
        <v>5.55394634179577E-2</v>
      </c>
      <c r="BA167" s="17">
        <v>2.65268301236414E-2</v>
      </c>
      <c r="BB167" s="17">
        <v>4.8261909012352298E-2</v>
      </c>
      <c r="BC167" s="17"/>
      <c r="BD167" s="17">
        <v>7.7903937280249094E-2</v>
      </c>
      <c r="BE167" s="17">
        <v>6.2774586772546603E-2</v>
      </c>
      <c r="BF167" s="17">
        <v>3.8582013341162902E-2</v>
      </c>
      <c r="BG167" s="17">
        <v>6.3000411807162496E-2</v>
      </c>
      <c r="BH167" s="17"/>
      <c r="BI167" s="17">
        <v>9.2751824125700599E-2</v>
      </c>
      <c r="BJ167" s="17">
        <v>4.3504397343158599E-2</v>
      </c>
      <c r="BK167" s="17">
        <v>3.5613678520004799E-2</v>
      </c>
      <c r="BL167" s="17">
        <v>0.124870244004264</v>
      </c>
      <c r="BM167" s="17"/>
      <c r="BN167" s="17">
        <v>0.150138950478477</v>
      </c>
      <c r="BO167" s="17">
        <v>5.7671719748849402E-2</v>
      </c>
      <c r="BP167" s="17">
        <v>4.6773143636622001E-2</v>
      </c>
      <c r="BQ167" s="17">
        <v>3.6682662420183802E-2</v>
      </c>
      <c r="BR167" s="17"/>
      <c r="BS167" s="17">
        <v>0.122591954110672</v>
      </c>
      <c r="BT167" s="17">
        <v>5.8305505789916501E-2</v>
      </c>
      <c r="BU167" s="17">
        <v>2.1286322878526099E-2</v>
      </c>
      <c r="BV167" s="17">
        <v>2.4788840500248301E-2</v>
      </c>
      <c r="BW167" s="17"/>
      <c r="BX167" s="17">
        <v>0.11428169927356099</v>
      </c>
      <c r="BY167" s="17">
        <v>5.2848748754860002E-2</v>
      </c>
      <c r="BZ167" s="17">
        <v>6.3403093492674506E-2</v>
      </c>
      <c r="CA167" s="17">
        <v>1.60851096301197E-2</v>
      </c>
    </row>
    <row r="168" spans="2:79" x14ac:dyDescent="0.3">
      <c r="B168" t="s">
        <v>166</v>
      </c>
      <c r="C168" s="17">
        <v>0.15280494150221099</v>
      </c>
      <c r="D168" s="17">
        <v>0.12012257134054601</v>
      </c>
      <c r="E168" s="17">
        <v>0.18609998417405299</v>
      </c>
      <c r="F168" s="17"/>
      <c r="G168" s="17">
        <v>9.7244100467566902E-2</v>
      </c>
      <c r="H168" s="17">
        <v>0.13022300772428599</v>
      </c>
      <c r="I168" s="17">
        <v>0.21130817351919401</v>
      </c>
      <c r="J168" s="17"/>
      <c r="K168" s="17">
        <v>0.105834715499267</v>
      </c>
      <c r="L168" s="17">
        <v>0.166754599736089</v>
      </c>
      <c r="M168" s="17">
        <v>0.15477177029275499</v>
      </c>
      <c r="N168" s="17">
        <v>0.19822971620409699</v>
      </c>
      <c r="O168" s="17"/>
      <c r="P168" s="17">
        <v>0.121592517977637</v>
      </c>
      <c r="Q168" s="17">
        <v>0.18223530112952199</v>
      </c>
      <c r="R168" s="17">
        <v>0.17068685543534301</v>
      </c>
      <c r="S168" s="17">
        <v>0.13369909215597001</v>
      </c>
      <c r="T168" s="17">
        <v>0.13504363219260199</v>
      </c>
      <c r="U168" s="17"/>
      <c r="V168" s="17">
        <v>0.19316388213983199</v>
      </c>
      <c r="W168" s="17">
        <v>0.13601114503123499</v>
      </c>
      <c r="X168" s="17">
        <v>0.126392781734709</v>
      </c>
      <c r="Y168" s="17"/>
      <c r="Z168" s="17">
        <v>0.16150613387045301</v>
      </c>
      <c r="AA168" s="17">
        <v>0.108185690799593</v>
      </c>
      <c r="AB168" s="17"/>
      <c r="AC168" s="17">
        <v>0.12599585427853899</v>
      </c>
      <c r="AD168" s="17">
        <v>0.214395648871613</v>
      </c>
      <c r="AE168" s="17"/>
      <c r="AF168" s="17">
        <v>8.6186823624699094E-2</v>
      </c>
      <c r="AG168" s="17">
        <v>0.19992248753310801</v>
      </c>
      <c r="AH168" s="17">
        <v>0.15409444619727999</v>
      </c>
      <c r="AI168" s="17"/>
      <c r="AJ168" s="17">
        <v>8.5343987137443802E-2</v>
      </c>
      <c r="AK168" s="17">
        <v>9.9449073488731707E-2</v>
      </c>
      <c r="AL168" s="17">
        <v>0.13207027838992799</v>
      </c>
      <c r="AM168" s="17">
        <v>0.12506630181199899</v>
      </c>
      <c r="AN168" s="17">
        <v>0.19008365644775799</v>
      </c>
      <c r="AO168" s="17">
        <v>0.17254483635495399</v>
      </c>
      <c r="AP168" s="17">
        <v>0.236552161292337</v>
      </c>
      <c r="AQ168" s="17"/>
      <c r="AR168" s="17">
        <v>0.17409037494381599</v>
      </c>
      <c r="AS168" s="17">
        <v>0.13695563699247201</v>
      </c>
      <c r="AT168" s="17"/>
      <c r="AU168" s="17">
        <v>0.200501234778557</v>
      </c>
      <c r="AV168" s="17">
        <v>0.14053142740201</v>
      </c>
      <c r="AW168" s="17">
        <v>0.11548415676235201</v>
      </c>
      <c r="AX168" s="17"/>
      <c r="AY168" s="17">
        <v>0.206319116062463</v>
      </c>
      <c r="AZ168" s="17">
        <v>0.19016498014483599</v>
      </c>
      <c r="BA168" s="17">
        <v>0.115124375053429</v>
      </c>
      <c r="BB168" s="17">
        <v>7.4726670821349997E-2</v>
      </c>
      <c r="BC168" s="17"/>
      <c r="BD168" s="17">
        <v>0.23413074620619401</v>
      </c>
      <c r="BE168" s="17">
        <v>0.120907618740542</v>
      </c>
      <c r="BF168" s="17">
        <v>0.158530767664989</v>
      </c>
      <c r="BG168" s="17">
        <v>0.119686884469396</v>
      </c>
      <c r="BH168" s="17"/>
      <c r="BI168" s="17">
        <v>0.12825652621602701</v>
      </c>
      <c r="BJ168" s="17">
        <v>0.20256877524941699</v>
      </c>
      <c r="BK168" s="17">
        <v>0.13627254230695501</v>
      </c>
      <c r="BL168" s="17">
        <v>0.106967960489758</v>
      </c>
      <c r="BM168" s="17"/>
      <c r="BN168" s="17">
        <v>0.20923970051829799</v>
      </c>
      <c r="BO168" s="17">
        <v>0.173190455417434</v>
      </c>
      <c r="BP168" s="17">
        <v>0.17242024208371601</v>
      </c>
      <c r="BQ168" s="17">
        <v>0.105047605264738</v>
      </c>
      <c r="BR168" s="17"/>
      <c r="BS168" s="17">
        <v>0.217802221959598</v>
      </c>
      <c r="BT168" s="17">
        <v>0.192560454652831</v>
      </c>
      <c r="BU168" s="17">
        <v>0.10862020906105301</v>
      </c>
      <c r="BV168" s="17">
        <v>5.53465793780204E-2</v>
      </c>
      <c r="BW168" s="17"/>
      <c r="BX168" s="17">
        <v>0.18396539210782201</v>
      </c>
      <c r="BY168" s="17">
        <v>0.170430777708245</v>
      </c>
      <c r="BZ168" s="17">
        <v>0.153546900774397</v>
      </c>
      <c r="CA168" s="17">
        <v>0.105405978404694</v>
      </c>
    </row>
    <row r="169" spans="2:79" x14ac:dyDescent="0.3">
      <c r="B169" t="s">
        <v>167</v>
      </c>
      <c r="C169" s="17">
        <v>0.40941967017240799</v>
      </c>
      <c r="D169" s="17">
        <v>0.42605325861857601</v>
      </c>
      <c r="E169" s="17">
        <v>0.39246075235436001</v>
      </c>
      <c r="F169" s="17"/>
      <c r="G169" s="17">
        <v>0.39671219991719398</v>
      </c>
      <c r="H169" s="17">
        <v>0.433580266727568</v>
      </c>
      <c r="I169" s="17">
        <v>0.392596661133844</v>
      </c>
      <c r="J169" s="17"/>
      <c r="K169" s="17">
        <v>0.43522796229951399</v>
      </c>
      <c r="L169" s="17">
        <v>0.43518246304706598</v>
      </c>
      <c r="M169" s="17">
        <v>0.40015112030166899</v>
      </c>
      <c r="N169" s="17">
        <v>0.350045408555267</v>
      </c>
      <c r="O169" s="17"/>
      <c r="P169" s="17">
        <v>0.280437198343225</v>
      </c>
      <c r="Q169" s="17">
        <v>0.45340296510273898</v>
      </c>
      <c r="R169" s="17">
        <v>0.42977614830529898</v>
      </c>
      <c r="S169" s="17">
        <v>0.40298606890497402</v>
      </c>
      <c r="T169" s="17">
        <v>0.42902672280162002</v>
      </c>
      <c r="U169" s="17"/>
      <c r="V169" s="17">
        <v>0.363992293463407</v>
      </c>
      <c r="W169" s="17">
        <v>0.43266238819611502</v>
      </c>
      <c r="X169" s="17">
        <v>0.43014146261400599</v>
      </c>
      <c r="Y169" s="17"/>
      <c r="Z169" s="17">
        <v>0.41489166498354801</v>
      </c>
      <c r="AA169" s="17">
        <v>0.38415980433212399</v>
      </c>
      <c r="AB169" s="17"/>
      <c r="AC169" s="17">
        <v>0.41678082586043902</v>
      </c>
      <c r="AD169" s="17">
        <v>0.39250828553258499</v>
      </c>
      <c r="AE169" s="17"/>
      <c r="AF169" s="17">
        <v>0.36429075869637501</v>
      </c>
      <c r="AG169" s="17">
        <v>0.33443535454935602</v>
      </c>
      <c r="AH169" s="17">
        <v>0.42142676926390299</v>
      </c>
      <c r="AI169" s="17"/>
      <c r="AJ169" s="17">
        <v>0.427458385799381</v>
      </c>
      <c r="AK169" s="17">
        <v>0.34470721608689697</v>
      </c>
      <c r="AL169" s="17">
        <v>0.418391321342931</v>
      </c>
      <c r="AM169" s="17">
        <v>0.448665966949507</v>
      </c>
      <c r="AN169" s="17">
        <v>0.46862101567771403</v>
      </c>
      <c r="AO169" s="17">
        <v>0.44298702959837599</v>
      </c>
      <c r="AP169" s="17">
        <v>0.34999730868749701</v>
      </c>
      <c r="AQ169" s="17"/>
      <c r="AR169" s="17">
        <v>0.34649896476644398</v>
      </c>
      <c r="AS169" s="17">
        <v>0.44913801709127499</v>
      </c>
      <c r="AT169" s="17"/>
      <c r="AU169" s="17">
        <v>0.43549606091790899</v>
      </c>
      <c r="AV169" s="17">
        <v>0.39797056997008901</v>
      </c>
      <c r="AW169" s="17">
        <v>0.40872062736970999</v>
      </c>
      <c r="AX169" s="17"/>
      <c r="AY169" s="17">
        <v>0.43796536767820099</v>
      </c>
      <c r="AZ169" s="17">
        <v>0.48230323355854399</v>
      </c>
      <c r="BA169" s="17">
        <v>0.31739847858987003</v>
      </c>
      <c r="BB169" s="17">
        <v>0.35944343368311998</v>
      </c>
      <c r="BC169" s="17"/>
      <c r="BD169" s="17">
        <v>0.34748544610756399</v>
      </c>
      <c r="BE169" s="17">
        <v>0.48383669284045799</v>
      </c>
      <c r="BF169" s="17">
        <v>0.42586669607634098</v>
      </c>
      <c r="BG169" s="17">
        <v>0.27923544943484502</v>
      </c>
      <c r="BH169" s="17"/>
      <c r="BI169" s="17">
        <v>0.391812483289386</v>
      </c>
      <c r="BJ169" s="17">
        <v>0.43262271498789301</v>
      </c>
      <c r="BK169" s="17">
        <v>0.41705533266665301</v>
      </c>
      <c r="BL169" s="17">
        <v>0.32959030971027897</v>
      </c>
      <c r="BM169" s="17"/>
      <c r="BN169" s="17">
        <v>0.397745845526078</v>
      </c>
      <c r="BO169" s="17">
        <v>0.53310086865943096</v>
      </c>
      <c r="BP169" s="17">
        <v>0.41783985604215801</v>
      </c>
      <c r="BQ169" s="17">
        <v>0.32229756870500698</v>
      </c>
      <c r="BR169" s="17"/>
      <c r="BS169" s="17">
        <v>0.38358902954157897</v>
      </c>
      <c r="BT169" s="17">
        <v>0.45181221681081601</v>
      </c>
      <c r="BU169" s="17">
        <v>0.44536146798962001</v>
      </c>
      <c r="BV169" s="17">
        <v>0.15871683657472299</v>
      </c>
      <c r="BW169" s="17"/>
      <c r="BX169" s="17">
        <v>0.39887035084654598</v>
      </c>
      <c r="BY169" s="17">
        <v>0.49429977923083901</v>
      </c>
      <c r="BZ169" s="17">
        <v>0.427492067617191</v>
      </c>
      <c r="CA169" s="17">
        <v>0.23323987413545699</v>
      </c>
    </row>
    <row r="170" spans="2:79" x14ac:dyDescent="0.3">
      <c r="B170" t="s">
        <v>168</v>
      </c>
      <c r="C170" s="17">
        <v>0.35658871138607301</v>
      </c>
      <c r="D170" s="17">
        <v>0.40714403369659602</v>
      </c>
      <c r="E170" s="17">
        <v>0.30778161430590101</v>
      </c>
      <c r="F170" s="17"/>
      <c r="G170" s="17">
        <v>0.43862639701946599</v>
      </c>
      <c r="H170" s="17">
        <v>0.37529871991452302</v>
      </c>
      <c r="I170" s="17">
        <v>0.28527769399951503</v>
      </c>
      <c r="J170" s="17"/>
      <c r="K170" s="17">
        <v>0.42598619380476899</v>
      </c>
      <c r="L170" s="17">
        <v>0.294668596263507</v>
      </c>
      <c r="M170" s="17">
        <v>0.35592535080004301</v>
      </c>
      <c r="N170" s="17">
        <v>0.33932945795647201</v>
      </c>
      <c r="O170" s="17"/>
      <c r="P170" s="17">
        <v>0.53228543941667406</v>
      </c>
      <c r="Q170" s="17">
        <v>0.26369303303143199</v>
      </c>
      <c r="R170" s="17">
        <v>0.33567617690592</v>
      </c>
      <c r="S170" s="17">
        <v>0.38318599414416499</v>
      </c>
      <c r="T170" s="17">
        <v>0.359690285283985</v>
      </c>
      <c r="U170" s="17"/>
      <c r="V170" s="17">
        <v>0.31351404087381701</v>
      </c>
      <c r="W170" s="17">
        <v>0.338638089029623</v>
      </c>
      <c r="X170" s="17">
        <v>0.41901770593957299</v>
      </c>
      <c r="Y170" s="17"/>
      <c r="Z170" s="17">
        <v>0.33781895992105798</v>
      </c>
      <c r="AA170" s="17">
        <v>0.45003461178258503</v>
      </c>
      <c r="AB170" s="17"/>
      <c r="AC170" s="17">
        <v>0.38977858448233099</v>
      </c>
      <c r="AD170" s="17">
        <v>0.28033890308621301</v>
      </c>
      <c r="AE170" s="17"/>
      <c r="AF170" s="17">
        <v>0.537186293694493</v>
      </c>
      <c r="AG170" s="17">
        <v>0.44820062198816801</v>
      </c>
      <c r="AH170" s="17">
        <v>0.33951622559724498</v>
      </c>
      <c r="AI170" s="17"/>
      <c r="AJ170" s="17">
        <v>0.433005970994784</v>
      </c>
      <c r="AK170" s="17">
        <v>0.46338959932040402</v>
      </c>
      <c r="AL170" s="17">
        <v>0.37277819220158798</v>
      </c>
      <c r="AM170" s="17">
        <v>0.404989625164906</v>
      </c>
      <c r="AN170" s="17">
        <v>0.25960463017406099</v>
      </c>
      <c r="AO170" s="17">
        <v>0.29584526740106099</v>
      </c>
      <c r="AP170" s="17">
        <v>0.28358049407393898</v>
      </c>
      <c r="AQ170" s="17"/>
      <c r="AR170" s="17">
        <v>0.36200596656691802</v>
      </c>
      <c r="AS170" s="17">
        <v>0.35557072378913201</v>
      </c>
      <c r="AT170" s="17"/>
      <c r="AU170" s="17">
        <v>0.24374432711156799</v>
      </c>
      <c r="AV170" s="17">
        <v>0.389567194080368</v>
      </c>
      <c r="AW170" s="17">
        <v>0.428500286979075</v>
      </c>
      <c r="AX170" s="17"/>
      <c r="AY170" s="17">
        <v>0.13509348421560499</v>
      </c>
      <c r="AZ170" s="17">
        <v>0.24499103775955</v>
      </c>
      <c r="BA170" s="17">
        <v>0.51428492994000996</v>
      </c>
      <c r="BB170" s="17">
        <v>0.51756798648317803</v>
      </c>
      <c r="BC170" s="17"/>
      <c r="BD170" s="17">
        <v>0.26745572901320502</v>
      </c>
      <c r="BE170" s="17">
        <v>0.31254259814541402</v>
      </c>
      <c r="BF170" s="17">
        <v>0.355704060529348</v>
      </c>
      <c r="BG170" s="17">
        <v>0.52788032359265302</v>
      </c>
      <c r="BH170" s="17"/>
      <c r="BI170" s="17">
        <v>0.34360523391461301</v>
      </c>
      <c r="BJ170" s="17">
        <v>0.29354766790831599</v>
      </c>
      <c r="BK170" s="17">
        <v>0.38835144387660497</v>
      </c>
      <c r="BL170" s="17">
        <v>0.41788891346842599</v>
      </c>
      <c r="BM170" s="17"/>
      <c r="BN170" s="17">
        <v>0.198584226313474</v>
      </c>
      <c r="BO170" s="17">
        <v>0.20428189297291599</v>
      </c>
      <c r="BP170" s="17">
        <v>0.33112577068921201</v>
      </c>
      <c r="BQ170" s="17">
        <v>0.522649532029696</v>
      </c>
      <c r="BR170" s="17"/>
      <c r="BS170" s="17">
        <v>0.22584801631871601</v>
      </c>
      <c r="BT170" s="17">
        <v>0.27163849121593397</v>
      </c>
      <c r="BU170" s="17">
        <v>0.411776275662875</v>
      </c>
      <c r="BV170" s="17">
        <v>0.72761492853420795</v>
      </c>
      <c r="BW170" s="17"/>
      <c r="BX170" s="17">
        <v>0.187031586631321</v>
      </c>
      <c r="BY170" s="17">
        <v>0.26720730170457202</v>
      </c>
      <c r="BZ170" s="17">
        <v>0.33378085759625198</v>
      </c>
      <c r="CA170" s="17">
        <v>0.63231022258590697</v>
      </c>
    </row>
    <row r="171" spans="2:79" x14ac:dyDescent="0.3">
      <c r="B171" t="s">
        <v>169</v>
      </c>
      <c r="C171" s="17">
        <v>2.9090131605651898E-3</v>
      </c>
      <c r="D171" s="17">
        <v>1.4046637624294E-3</v>
      </c>
      <c r="E171" s="17">
        <v>4.4228109786383901E-3</v>
      </c>
      <c r="F171" s="17"/>
      <c r="G171" s="17">
        <v>0</v>
      </c>
      <c r="H171" s="17">
        <v>1.8104143356283001E-3</v>
      </c>
      <c r="I171" s="17">
        <v>5.8858455337292203E-3</v>
      </c>
      <c r="J171" s="17"/>
      <c r="K171" s="17">
        <v>2.34177180777157E-3</v>
      </c>
      <c r="L171" s="17">
        <v>8.3687919084024405E-3</v>
      </c>
      <c r="M171" s="17">
        <v>0</v>
      </c>
      <c r="N171" s="17">
        <v>0</v>
      </c>
      <c r="O171" s="17"/>
      <c r="P171" s="17">
        <v>0</v>
      </c>
      <c r="Q171" s="17">
        <v>5.0931882033724701E-3</v>
      </c>
      <c r="R171" s="17">
        <v>0</v>
      </c>
      <c r="S171" s="17">
        <v>5.8750793112543097E-3</v>
      </c>
      <c r="T171" s="17">
        <v>0</v>
      </c>
      <c r="U171" s="17"/>
      <c r="V171" s="17">
        <v>7.7511796372590498E-3</v>
      </c>
      <c r="W171" s="17">
        <v>0</v>
      </c>
      <c r="X171" s="17">
        <v>2.4316818961594702E-3</v>
      </c>
      <c r="Y171" s="17"/>
      <c r="Z171" s="17">
        <v>3.4643715984274399E-3</v>
      </c>
      <c r="AA171" s="17">
        <v>0</v>
      </c>
      <c r="AB171" s="17"/>
      <c r="AC171" s="17">
        <v>1.0044879103314199E-3</v>
      </c>
      <c r="AD171" s="17">
        <v>7.2844346878303597E-3</v>
      </c>
      <c r="AE171" s="17"/>
      <c r="AF171" s="17">
        <v>0</v>
      </c>
      <c r="AG171" s="17">
        <v>0</v>
      </c>
      <c r="AH171" s="17">
        <v>3.3797814218082798E-3</v>
      </c>
      <c r="AI171" s="17"/>
      <c r="AJ171" s="17">
        <v>0</v>
      </c>
      <c r="AK171" s="17">
        <v>0</v>
      </c>
      <c r="AL171" s="17">
        <v>5.6523197342925897E-3</v>
      </c>
      <c r="AM171" s="17">
        <v>0</v>
      </c>
      <c r="AN171" s="17">
        <v>0</v>
      </c>
      <c r="AO171" s="17">
        <v>5.3464962406822502E-3</v>
      </c>
      <c r="AP171" s="17">
        <v>7.2808576377794004E-3</v>
      </c>
      <c r="AQ171" s="17"/>
      <c r="AR171" s="17">
        <v>4.0922139412925898E-3</v>
      </c>
      <c r="AS171" s="17">
        <v>2.42763137438651E-3</v>
      </c>
      <c r="AT171" s="17"/>
      <c r="AU171" s="17">
        <v>0</v>
      </c>
      <c r="AV171" s="17">
        <v>4.9046071699654498E-3</v>
      </c>
      <c r="AW171" s="17">
        <v>0</v>
      </c>
      <c r="AX171" s="17"/>
      <c r="AY171" s="17">
        <v>0</v>
      </c>
      <c r="AZ171" s="17">
        <v>1.8700451610845501E-3</v>
      </c>
      <c r="BA171" s="17">
        <v>6.3198415196312197E-3</v>
      </c>
      <c r="BB171" s="17">
        <v>0</v>
      </c>
      <c r="BC171" s="17"/>
      <c r="BD171" s="17">
        <v>0</v>
      </c>
      <c r="BE171" s="17">
        <v>4.7693580198397197E-3</v>
      </c>
      <c r="BF171" s="17">
        <v>3.64997857818577E-3</v>
      </c>
      <c r="BG171" s="17">
        <v>0</v>
      </c>
      <c r="BH171" s="17"/>
      <c r="BI171" s="17">
        <v>0</v>
      </c>
      <c r="BJ171" s="17">
        <v>2.7601355720937599E-3</v>
      </c>
      <c r="BK171" s="17">
        <v>2.9345400827615201E-3</v>
      </c>
      <c r="BL171" s="17">
        <v>6.4844703394156197E-3</v>
      </c>
      <c r="BM171" s="17"/>
      <c r="BN171" s="17">
        <v>0</v>
      </c>
      <c r="BO171" s="17">
        <v>0</v>
      </c>
      <c r="BP171" s="17">
        <v>4.4538943128661704E-3</v>
      </c>
      <c r="BQ171" s="17">
        <v>3.9630318238078402E-3</v>
      </c>
      <c r="BR171" s="17"/>
      <c r="BS171" s="17">
        <v>0</v>
      </c>
      <c r="BT171" s="17">
        <v>0</v>
      </c>
      <c r="BU171" s="17">
        <v>3.9073175921795003E-3</v>
      </c>
      <c r="BV171" s="17">
        <v>1.58006869032008E-2</v>
      </c>
      <c r="BW171" s="17"/>
      <c r="BX171" s="17">
        <v>8.9260639562409403E-3</v>
      </c>
      <c r="BY171" s="17">
        <v>0</v>
      </c>
      <c r="BZ171" s="17">
        <v>6.2983217984280701E-3</v>
      </c>
      <c r="CA171" s="17">
        <v>0</v>
      </c>
    </row>
    <row r="172" spans="2:79" x14ac:dyDescent="0.3">
      <c r="C172" s="17"/>
      <c r="D172" s="17"/>
      <c r="E172" s="17"/>
      <c r="F172" s="17"/>
      <c r="G172" s="17"/>
      <c r="H172" s="17"/>
      <c r="I172" s="17"/>
      <c r="J172" s="17"/>
      <c r="K172" s="17"/>
      <c r="L172" s="17"/>
      <c r="M172" s="17"/>
      <c r="N172" s="17"/>
      <c r="O172" s="17"/>
      <c r="P172" s="17"/>
      <c r="Q172" s="17"/>
      <c r="R172" s="17"/>
      <c r="S172" s="17"/>
      <c r="T172" s="17"/>
      <c r="U172" s="17"/>
      <c r="V172" s="17"/>
      <c r="W172" s="17"/>
      <c r="X172" s="17"/>
      <c r="Y172" s="17"/>
      <c r="Z172" s="17"/>
      <c r="AA172" s="17"/>
      <c r="AB172" s="17"/>
      <c r="AC172" s="17"/>
      <c r="AD172" s="17"/>
      <c r="AE172" s="17"/>
      <c r="AF172" s="17"/>
      <c r="AG172" s="17"/>
      <c r="AH172" s="17"/>
      <c r="AI172" s="17"/>
      <c r="AJ172" s="17"/>
      <c r="AK172" s="17"/>
      <c r="AL172" s="17"/>
      <c r="AM172" s="17"/>
      <c r="AN172" s="17"/>
      <c r="AO172" s="17"/>
      <c r="AP172" s="17"/>
      <c r="AQ172" s="17"/>
      <c r="AR172" s="17"/>
      <c r="AS172" s="17"/>
      <c r="AT172" s="17"/>
      <c r="AU172" s="17"/>
      <c r="AV172" s="17"/>
      <c r="AW172" s="17"/>
      <c r="AX172" s="17"/>
      <c r="AY172" s="17"/>
      <c r="AZ172" s="17"/>
      <c r="BA172" s="17"/>
      <c r="BB172" s="17"/>
      <c r="BC172" s="17"/>
      <c r="BD172" s="17"/>
      <c r="BE172" s="17"/>
      <c r="BF172" s="17"/>
      <c r="BG172" s="17"/>
      <c r="BH172" s="17"/>
      <c r="BI172" s="17"/>
      <c r="BJ172" s="17"/>
      <c r="BK172" s="17"/>
      <c r="BL172" s="17"/>
      <c r="BM172" s="17"/>
      <c r="BN172" s="17"/>
      <c r="BO172" s="17"/>
      <c r="BP172" s="17"/>
      <c r="BQ172" s="17"/>
      <c r="BR172" s="17"/>
      <c r="BS172" s="17"/>
      <c r="BT172" s="17"/>
      <c r="BU172" s="17"/>
      <c r="BV172" s="17"/>
      <c r="BW172" s="17"/>
      <c r="BX172" s="17"/>
      <c r="BY172" s="17"/>
      <c r="BZ172" s="17"/>
      <c r="CA172" s="17"/>
    </row>
    <row r="173" spans="2:79" x14ac:dyDescent="0.3">
      <c r="B173" s="6" t="s">
        <v>174</v>
      </c>
      <c r="C173" s="17"/>
      <c r="D173" s="17"/>
      <c r="E173" s="17"/>
      <c r="F173" s="17"/>
      <c r="G173" s="17"/>
      <c r="H173" s="17"/>
      <c r="I173" s="17"/>
      <c r="J173" s="17"/>
      <c r="K173" s="17"/>
      <c r="L173" s="17"/>
      <c r="M173" s="17"/>
      <c r="N173" s="17"/>
      <c r="O173" s="17"/>
      <c r="P173" s="17"/>
      <c r="Q173" s="17"/>
      <c r="R173" s="17"/>
      <c r="S173" s="17"/>
      <c r="T173" s="17"/>
      <c r="U173" s="17"/>
      <c r="V173" s="17"/>
      <c r="W173" s="17"/>
      <c r="X173" s="17"/>
      <c r="Y173" s="17"/>
      <c r="Z173" s="17"/>
      <c r="AA173" s="17"/>
      <c r="AB173" s="17"/>
      <c r="AC173" s="17"/>
      <c r="AD173" s="17"/>
      <c r="AE173" s="17"/>
      <c r="AF173" s="17"/>
      <c r="AG173" s="17"/>
      <c r="AH173" s="17"/>
      <c r="AI173" s="17"/>
      <c r="AJ173" s="17"/>
      <c r="AK173" s="17"/>
      <c r="AL173" s="17"/>
      <c r="AM173" s="17"/>
      <c r="AN173" s="17"/>
      <c r="AO173" s="17"/>
      <c r="AP173" s="17"/>
      <c r="AQ173" s="17"/>
      <c r="AR173" s="17"/>
      <c r="AS173" s="17"/>
      <c r="AT173" s="17"/>
      <c r="AU173" s="17"/>
      <c r="AV173" s="17"/>
      <c r="AW173" s="17"/>
      <c r="AX173" s="17"/>
      <c r="AY173" s="17"/>
      <c r="AZ173" s="17"/>
      <c r="BA173" s="17"/>
      <c r="BB173" s="17"/>
      <c r="BC173" s="17"/>
      <c r="BD173" s="17"/>
      <c r="BE173" s="17"/>
      <c r="BF173" s="17"/>
      <c r="BG173" s="17"/>
      <c r="BH173" s="17"/>
      <c r="BI173" s="17"/>
      <c r="BJ173" s="17"/>
      <c r="BK173" s="17"/>
      <c r="BL173" s="17"/>
      <c r="BM173" s="17"/>
      <c r="BN173" s="17"/>
      <c r="BO173" s="17"/>
      <c r="BP173" s="17"/>
      <c r="BQ173" s="17"/>
      <c r="BR173" s="17"/>
      <c r="BS173" s="17"/>
      <c r="BT173" s="17"/>
      <c r="BU173" s="17"/>
      <c r="BV173" s="17"/>
      <c r="BW173" s="17"/>
      <c r="BX173" s="17"/>
      <c r="BY173" s="17"/>
      <c r="BZ173" s="17"/>
      <c r="CA173" s="17"/>
    </row>
    <row r="174" spans="2:79" x14ac:dyDescent="0.3">
      <c r="B174" s="24" t="s">
        <v>336</v>
      </c>
      <c r="C174" s="17"/>
      <c r="D174" s="17"/>
      <c r="E174" s="17"/>
      <c r="F174" s="17"/>
      <c r="G174" s="17"/>
      <c r="H174" s="17"/>
      <c r="I174" s="17"/>
      <c r="J174" s="17"/>
      <c r="K174" s="17"/>
      <c r="L174" s="17"/>
      <c r="M174" s="17"/>
      <c r="N174" s="17"/>
      <c r="O174" s="17"/>
      <c r="P174" s="17"/>
      <c r="Q174" s="17"/>
      <c r="R174" s="17"/>
      <c r="S174" s="17"/>
      <c r="T174" s="17"/>
      <c r="U174" s="17"/>
      <c r="V174" s="17"/>
      <c r="W174" s="17"/>
      <c r="X174" s="17"/>
      <c r="Y174" s="17"/>
      <c r="Z174" s="17"/>
      <c r="AA174" s="17"/>
      <c r="AB174" s="17"/>
      <c r="AC174" s="17"/>
      <c r="AD174" s="17"/>
      <c r="AE174" s="17"/>
      <c r="AF174" s="17"/>
      <c r="AG174" s="17"/>
      <c r="AH174" s="17"/>
      <c r="AI174" s="17"/>
      <c r="AJ174" s="17"/>
      <c r="AK174" s="17"/>
      <c r="AL174" s="17"/>
      <c r="AM174" s="17"/>
      <c r="AN174" s="17"/>
      <c r="AO174" s="17"/>
      <c r="AP174" s="17"/>
      <c r="AQ174" s="17"/>
      <c r="AR174" s="17"/>
      <c r="AS174" s="17"/>
      <c r="AT174" s="17"/>
      <c r="AU174" s="17"/>
      <c r="AV174" s="17"/>
      <c r="AW174" s="17"/>
      <c r="AX174" s="17"/>
      <c r="AY174" s="17"/>
      <c r="AZ174" s="17"/>
      <c r="BA174" s="17"/>
      <c r="BB174" s="17"/>
      <c r="BC174" s="17"/>
      <c r="BD174" s="17"/>
      <c r="BE174" s="17"/>
      <c r="BF174" s="17"/>
      <c r="BG174" s="17"/>
      <c r="BH174" s="17"/>
      <c r="BI174" s="17"/>
      <c r="BJ174" s="17"/>
      <c r="BK174" s="17"/>
      <c r="BL174" s="17"/>
      <c r="BM174" s="17"/>
      <c r="BN174" s="17"/>
      <c r="BO174" s="17"/>
      <c r="BP174" s="17"/>
      <c r="BQ174" s="17"/>
      <c r="BR174" s="17"/>
      <c r="BS174" s="17"/>
      <c r="BT174" s="17"/>
      <c r="BU174" s="17"/>
      <c r="BV174" s="17"/>
      <c r="BW174" s="17"/>
      <c r="BX174" s="17"/>
      <c r="BY174" s="17"/>
      <c r="BZ174" s="17"/>
      <c r="CA174" s="17"/>
    </row>
    <row r="175" spans="2:79" x14ac:dyDescent="0.3">
      <c r="B175" t="s">
        <v>164</v>
      </c>
      <c r="C175" s="17">
        <v>2.6501585436719498E-2</v>
      </c>
      <c r="D175" s="17">
        <v>1.7062491139200799E-2</v>
      </c>
      <c r="E175" s="17">
        <v>3.6037468627864201E-2</v>
      </c>
      <c r="F175" s="17"/>
      <c r="G175" s="17">
        <v>3.21219832759548E-2</v>
      </c>
      <c r="H175" s="17">
        <v>1.8670177849561199E-2</v>
      </c>
      <c r="I175" s="17">
        <v>3.10021717388466E-2</v>
      </c>
      <c r="J175" s="17"/>
      <c r="K175" s="17">
        <v>1.3180514194450901E-2</v>
      </c>
      <c r="L175" s="17">
        <v>4.0937365743818503E-2</v>
      </c>
      <c r="M175" s="17">
        <v>2.18766371230458E-2</v>
      </c>
      <c r="N175" s="17">
        <v>3.1838571165820402E-2</v>
      </c>
      <c r="O175" s="17"/>
      <c r="P175" s="17">
        <v>4.8822474370244499E-2</v>
      </c>
      <c r="Q175" s="17">
        <v>2.7768047101921101E-2</v>
      </c>
      <c r="R175" s="17">
        <v>1.41822719321167E-2</v>
      </c>
      <c r="S175" s="17">
        <v>2.1472383897195899E-2</v>
      </c>
      <c r="T175" s="17">
        <v>2.3450278319912199E-2</v>
      </c>
      <c r="U175" s="17"/>
      <c r="V175" s="17">
        <v>2.6488393251695601E-2</v>
      </c>
      <c r="W175" s="17">
        <v>3.5693699755501303E-2</v>
      </c>
      <c r="X175" s="17">
        <v>1.4244864415233999E-2</v>
      </c>
      <c r="Y175" s="17"/>
      <c r="Z175" s="17">
        <v>2.4952013273815299E-2</v>
      </c>
      <c r="AA175" s="17">
        <v>3.492776244259E-2</v>
      </c>
      <c r="AB175" s="17"/>
      <c r="AC175" s="17">
        <v>2.58973158379407E-2</v>
      </c>
      <c r="AD175" s="17">
        <v>2.78898233770901E-2</v>
      </c>
      <c r="AE175" s="17"/>
      <c r="AF175" s="17">
        <v>0</v>
      </c>
      <c r="AG175" s="17">
        <v>1.5431560625739801E-2</v>
      </c>
      <c r="AH175" s="17">
        <v>2.94111407610596E-2</v>
      </c>
      <c r="AI175" s="17"/>
      <c r="AJ175" s="17">
        <v>0</v>
      </c>
      <c r="AK175" s="17">
        <v>5.3850315755685697E-2</v>
      </c>
      <c r="AL175" s="17">
        <v>3.5495063086354597E-2</v>
      </c>
      <c r="AM175" s="17">
        <v>0</v>
      </c>
      <c r="AN175" s="17">
        <v>3.4912099964410997E-2</v>
      </c>
      <c r="AO175" s="17">
        <v>1.36864123209637E-2</v>
      </c>
      <c r="AP175" s="17">
        <v>4.1048629166907803E-2</v>
      </c>
      <c r="AQ175" s="17"/>
      <c r="AR175" s="17">
        <v>4.1652416141697401E-2</v>
      </c>
      <c r="AS175" s="17">
        <v>1.8935247556854499E-2</v>
      </c>
      <c r="AT175" s="17"/>
      <c r="AU175" s="17">
        <v>5.5214521709117698E-2</v>
      </c>
      <c r="AV175" s="17">
        <v>1.63899067065418E-2</v>
      </c>
      <c r="AW175" s="17">
        <v>1.5357402609121201E-2</v>
      </c>
      <c r="AX175" s="17"/>
      <c r="AY175" s="17">
        <v>3.8135530108639001E-2</v>
      </c>
      <c r="AZ175" s="17">
        <v>3.4079970369441298E-2</v>
      </c>
      <c r="BA175" s="17">
        <v>2.2770823396865002E-2</v>
      </c>
      <c r="BB175" s="17">
        <v>0</v>
      </c>
      <c r="BC175" s="17"/>
      <c r="BD175" s="17">
        <v>4.4513486381865502E-2</v>
      </c>
      <c r="BE175" s="17">
        <v>3.3729292162865201E-2</v>
      </c>
      <c r="BF175" s="17">
        <v>1.5256131234432001E-2</v>
      </c>
      <c r="BG175" s="17">
        <v>2.7967745212707701E-2</v>
      </c>
      <c r="BH175" s="17"/>
      <c r="BI175" s="17">
        <v>3.63146527277632E-2</v>
      </c>
      <c r="BJ175" s="17">
        <v>3.7883174023817003E-2</v>
      </c>
      <c r="BK175" s="17">
        <v>2.24291915297677E-2</v>
      </c>
      <c r="BL175" s="17">
        <v>0</v>
      </c>
      <c r="BM175" s="17"/>
      <c r="BN175" s="17">
        <v>4.2494882073682898E-2</v>
      </c>
      <c r="BO175" s="17">
        <v>2.5001732694461501E-2</v>
      </c>
      <c r="BP175" s="17">
        <v>2.8710330810160799E-2</v>
      </c>
      <c r="BQ175" s="17">
        <v>2.12035686498575E-2</v>
      </c>
      <c r="BR175" s="17"/>
      <c r="BS175" s="17">
        <v>4.7095288166076402E-2</v>
      </c>
      <c r="BT175" s="17">
        <v>3.6884223371620999E-2</v>
      </c>
      <c r="BU175" s="17">
        <v>9.4296993640455504E-3</v>
      </c>
      <c r="BV175" s="17">
        <v>1.7732128109599E-2</v>
      </c>
      <c r="BW175" s="17"/>
      <c r="BX175" s="17">
        <v>8.3097226764928103E-2</v>
      </c>
      <c r="BY175" s="17">
        <v>2.0257477018106301E-2</v>
      </c>
      <c r="BZ175" s="17">
        <v>1.9027981547493401E-2</v>
      </c>
      <c r="CA175" s="17">
        <v>2.3101299538619099E-2</v>
      </c>
    </row>
    <row r="176" spans="2:79" x14ac:dyDescent="0.3">
      <c r="B176" t="s">
        <v>165</v>
      </c>
      <c r="C176" s="17">
        <v>0.120105979952022</v>
      </c>
      <c r="D176" s="17">
        <v>6.5538063306356004E-2</v>
      </c>
      <c r="E176" s="17">
        <v>0.172764900911554</v>
      </c>
      <c r="F176" s="17"/>
      <c r="G176" s="17">
        <v>6.6067131118395406E-2</v>
      </c>
      <c r="H176" s="17">
        <v>0.115395353735999</v>
      </c>
      <c r="I176" s="17">
        <v>0.15923731680196501</v>
      </c>
      <c r="J176" s="17"/>
      <c r="K176" s="17">
        <v>9.5208741014791695E-2</v>
      </c>
      <c r="L176" s="17">
        <v>9.3890175911982093E-2</v>
      </c>
      <c r="M176" s="17">
        <v>9.8638002450194606E-2</v>
      </c>
      <c r="N176" s="17">
        <v>0.205826334295337</v>
      </c>
      <c r="O176" s="17"/>
      <c r="P176" s="17">
        <v>9.6625919876888802E-2</v>
      </c>
      <c r="Q176" s="17">
        <v>0.12721290247841099</v>
      </c>
      <c r="R176" s="17">
        <v>0.102759063882447</v>
      </c>
      <c r="S176" s="17">
        <v>0.13692184809136301</v>
      </c>
      <c r="T176" s="17">
        <v>0.120151880649188</v>
      </c>
      <c r="U176" s="17"/>
      <c r="V176" s="17">
        <v>0.187546422519384</v>
      </c>
      <c r="W176" s="17">
        <v>0.10212369591510601</v>
      </c>
      <c r="X176" s="17">
        <v>8.7011078863170499E-2</v>
      </c>
      <c r="Y176" s="17"/>
      <c r="Z176" s="17">
        <v>0.125110471970795</v>
      </c>
      <c r="AA176" s="17">
        <v>9.4731169293352693E-2</v>
      </c>
      <c r="AB176" s="17"/>
      <c r="AC176" s="17">
        <v>0.106129923144392</v>
      </c>
      <c r="AD176" s="17">
        <v>0.152214317615112</v>
      </c>
      <c r="AE176" s="17"/>
      <c r="AF176" s="17">
        <v>0.116096647626761</v>
      </c>
      <c r="AG176" s="17">
        <v>0.110924226852802</v>
      </c>
      <c r="AH176" s="17">
        <v>0.115118505112817</v>
      </c>
      <c r="AI176" s="17"/>
      <c r="AJ176" s="17">
        <v>5.9083056941429603E-2</v>
      </c>
      <c r="AK176" s="17">
        <v>9.3267873422237704E-2</v>
      </c>
      <c r="AL176" s="17">
        <v>0.100929806109041</v>
      </c>
      <c r="AM176" s="17">
        <v>0.11801285917839199</v>
      </c>
      <c r="AN176" s="17">
        <v>0.107949340518119</v>
      </c>
      <c r="AO176" s="17">
        <v>0.15187180599245201</v>
      </c>
      <c r="AP176" s="17">
        <v>0.17841717480480501</v>
      </c>
      <c r="AQ176" s="17"/>
      <c r="AR176" s="17">
        <v>0.15925393774011201</v>
      </c>
      <c r="AS176" s="17">
        <v>0.101058337148469</v>
      </c>
      <c r="AT176" s="17"/>
      <c r="AU176" s="17">
        <v>0.121310368446768</v>
      </c>
      <c r="AV176" s="17">
        <v>0.120218250734097</v>
      </c>
      <c r="AW176" s="17">
        <v>0.117408086212572</v>
      </c>
      <c r="AX176" s="17"/>
      <c r="AY176" s="17">
        <v>0.29576273126084701</v>
      </c>
      <c r="AZ176" s="17">
        <v>0.12848153380708799</v>
      </c>
      <c r="BA176" s="17">
        <v>8.0729947379547098E-2</v>
      </c>
      <c r="BB176" s="17">
        <v>6.4798958795274794E-2</v>
      </c>
      <c r="BC176" s="17"/>
      <c r="BD176" s="17">
        <v>0.19519354438311101</v>
      </c>
      <c r="BE176" s="17">
        <v>9.4032173293941299E-2</v>
      </c>
      <c r="BF176" s="17">
        <v>0.13033336066748699</v>
      </c>
      <c r="BG176" s="17">
        <v>6.8869432545995105E-2</v>
      </c>
      <c r="BH176" s="17"/>
      <c r="BI176" s="17">
        <v>0.193001099984865</v>
      </c>
      <c r="BJ176" s="17">
        <v>0.120143846951469</v>
      </c>
      <c r="BK176" s="17">
        <v>9.5393663985457705E-2</v>
      </c>
      <c r="BL176" s="17">
        <v>0.14369881957067199</v>
      </c>
      <c r="BM176" s="17"/>
      <c r="BN176" s="17">
        <v>0.248395139874627</v>
      </c>
      <c r="BO176" s="17">
        <v>0.11941791539183801</v>
      </c>
      <c r="BP176" s="17">
        <v>0.10479829435832499</v>
      </c>
      <c r="BQ176" s="17">
        <v>0.104131565808199</v>
      </c>
      <c r="BR176" s="17"/>
      <c r="BS176" s="17">
        <v>0.221825793438545</v>
      </c>
      <c r="BT176" s="17">
        <v>0.10441955904526599</v>
      </c>
      <c r="BU176" s="17">
        <v>9.2302612888315205E-2</v>
      </c>
      <c r="BV176" s="17">
        <v>4.65819275178301E-2</v>
      </c>
      <c r="BW176" s="17"/>
      <c r="BX176" s="17">
        <v>0.18744327193497001</v>
      </c>
      <c r="BY176" s="17">
        <v>0.114250475253415</v>
      </c>
      <c r="BZ176" s="17">
        <v>0.129615473246466</v>
      </c>
      <c r="CA176" s="17">
        <v>8.4266325531512601E-2</v>
      </c>
    </row>
    <row r="177" spans="2:79" x14ac:dyDescent="0.3">
      <c r="B177" t="s">
        <v>166</v>
      </c>
      <c r="C177" s="17">
        <v>0.24725657304403001</v>
      </c>
      <c r="D177" s="17">
        <v>0.24556723658729299</v>
      </c>
      <c r="E177" s="17">
        <v>0.25006584681355398</v>
      </c>
      <c r="F177" s="17"/>
      <c r="G177" s="17">
        <v>0.235135658703507</v>
      </c>
      <c r="H177" s="17">
        <v>0.233645391989829</v>
      </c>
      <c r="I177" s="17">
        <v>0.26896423336817299</v>
      </c>
      <c r="J177" s="17"/>
      <c r="K177" s="17">
        <v>0.211947538837268</v>
      </c>
      <c r="L177" s="17">
        <v>0.33150670261811999</v>
      </c>
      <c r="M177" s="17">
        <v>0.20772919553934599</v>
      </c>
      <c r="N177" s="17">
        <v>0.23392865824175299</v>
      </c>
      <c r="O177" s="17"/>
      <c r="P177" s="17">
        <v>0.2077336648234</v>
      </c>
      <c r="Q177" s="17">
        <v>0.312712226024775</v>
      </c>
      <c r="R177" s="17">
        <v>0.238694915654664</v>
      </c>
      <c r="S177" s="17">
        <v>0.19499005717350701</v>
      </c>
      <c r="T177" s="17">
        <v>0.240761236806043</v>
      </c>
      <c r="U177" s="17"/>
      <c r="V177" s="17">
        <v>0.25990893326732101</v>
      </c>
      <c r="W177" s="17">
        <v>0.26074416227636299</v>
      </c>
      <c r="X177" s="17">
        <v>0.20674340112572001</v>
      </c>
      <c r="Y177" s="17"/>
      <c r="Z177" s="17">
        <v>0.25657168644858303</v>
      </c>
      <c r="AA177" s="17">
        <v>0.20023694476593101</v>
      </c>
      <c r="AB177" s="17"/>
      <c r="AC177" s="17">
        <v>0.22711575683508101</v>
      </c>
      <c r="AD177" s="17">
        <v>0.293527716367812</v>
      </c>
      <c r="AE177" s="17"/>
      <c r="AF177" s="17">
        <v>0.21871750021772901</v>
      </c>
      <c r="AG177" s="17">
        <v>0.27569423899755302</v>
      </c>
      <c r="AH177" s="17">
        <v>0.248492959799619</v>
      </c>
      <c r="AI177" s="17"/>
      <c r="AJ177" s="17">
        <v>0.24504263518217401</v>
      </c>
      <c r="AK177" s="17">
        <v>0.235330763386321</v>
      </c>
      <c r="AL177" s="17">
        <v>0.23899630516501499</v>
      </c>
      <c r="AM177" s="17">
        <v>0.21405697101008</v>
      </c>
      <c r="AN177" s="17">
        <v>0.25879208333187398</v>
      </c>
      <c r="AO177" s="17">
        <v>0.27062509125613599</v>
      </c>
      <c r="AP177" s="17">
        <v>0.26065894693687702</v>
      </c>
      <c r="AQ177" s="17"/>
      <c r="AR177" s="17">
        <v>0.23148420632134001</v>
      </c>
      <c r="AS177" s="17">
        <v>0.24781613628947599</v>
      </c>
      <c r="AT177" s="17"/>
      <c r="AU177" s="17">
        <v>0.30409268478700002</v>
      </c>
      <c r="AV177" s="17">
        <v>0.21509158689442701</v>
      </c>
      <c r="AW177" s="17">
        <v>0.27571473927359402</v>
      </c>
      <c r="AX177" s="17"/>
      <c r="AY177" s="17">
        <v>0.25906340628700097</v>
      </c>
      <c r="AZ177" s="17">
        <v>0.30158448490574302</v>
      </c>
      <c r="BA177" s="17">
        <v>0.181692950461597</v>
      </c>
      <c r="BB177" s="17">
        <v>0.20899036072607</v>
      </c>
      <c r="BC177" s="17"/>
      <c r="BD177" s="17">
        <v>0.31414539583205597</v>
      </c>
      <c r="BE177" s="17">
        <v>0.26467342524728199</v>
      </c>
      <c r="BF177" s="17">
        <v>0.239697548747869</v>
      </c>
      <c r="BG177" s="17">
        <v>0.17217911007610801</v>
      </c>
      <c r="BH177" s="17"/>
      <c r="BI177" s="17">
        <v>0.23805866924684099</v>
      </c>
      <c r="BJ177" s="17">
        <v>0.29578870880174002</v>
      </c>
      <c r="BK177" s="17">
        <v>0.228882678982086</v>
      </c>
      <c r="BL177" s="17">
        <v>0.195647083082895</v>
      </c>
      <c r="BM177" s="17"/>
      <c r="BN177" s="17">
        <v>0.289771020738264</v>
      </c>
      <c r="BO177" s="17">
        <v>0.300733304913052</v>
      </c>
      <c r="BP177" s="17">
        <v>0.25681151201150199</v>
      </c>
      <c r="BQ177" s="17">
        <v>0.191569812621249</v>
      </c>
      <c r="BR177" s="17"/>
      <c r="BS177" s="17">
        <v>0.28098897048166499</v>
      </c>
      <c r="BT177" s="17">
        <v>0.30142856487539299</v>
      </c>
      <c r="BU177" s="17">
        <v>0.21694162781148399</v>
      </c>
      <c r="BV177" s="17">
        <v>0.113947927744632</v>
      </c>
      <c r="BW177" s="17"/>
      <c r="BX177" s="17">
        <v>0.27925866480787098</v>
      </c>
      <c r="BY177" s="17">
        <v>0.29195599542085499</v>
      </c>
      <c r="BZ177" s="17">
        <v>0.26986354428217402</v>
      </c>
      <c r="CA177" s="17">
        <v>0.116359082575884</v>
      </c>
    </row>
    <row r="178" spans="2:79" x14ac:dyDescent="0.3">
      <c r="B178" t="s">
        <v>167</v>
      </c>
      <c r="C178" s="17">
        <v>0.40322206849940501</v>
      </c>
      <c r="D178" s="17">
        <v>0.43280730351507501</v>
      </c>
      <c r="E178" s="17">
        <v>0.37331585029106301</v>
      </c>
      <c r="F178" s="17"/>
      <c r="G178" s="17">
        <v>0.41433317489510302</v>
      </c>
      <c r="H178" s="17">
        <v>0.413710963788611</v>
      </c>
      <c r="I178" s="17">
        <v>0.38537075633992102</v>
      </c>
      <c r="J178" s="17"/>
      <c r="K178" s="17">
        <v>0.45341954336293699</v>
      </c>
      <c r="L178" s="17">
        <v>0.363596726035396</v>
      </c>
      <c r="M178" s="17">
        <v>0.42763296870450102</v>
      </c>
      <c r="N178" s="17">
        <v>0.35632365632255197</v>
      </c>
      <c r="O178" s="17"/>
      <c r="P178" s="17">
        <v>0.378483878528939</v>
      </c>
      <c r="Q178" s="17">
        <v>0.37978330070646299</v>
      </c>
      <c r="R178" s="17">
        <v>0.44453168303462298</v>
      </c>
      <c r="S178" s="17">
        <v>0.416050381289365</v>
      </c>
      <c r="T178" s="17">
        <v>0.41135967881565699</v>
      </c>
      <c r="U178" s="17"/>
      <c r="V178" s="17">
        <v>0.31995139589478699</v>
      </c>
      <c r="W178" s="17">
        <v>0.423288300456656</v>
      </c>
      <c r="X178" s="17">
        <v>0.46113818138795598</v>
      </c>
      <c r="Y178" s="17"/>
      <c r="Z178" s="17">
        <v>0.40635214127208602</v>
      </c>
      <c r="AA178" s="17">
        <v>0.39028362776898201</v>
      </c>
      <c r="AB178" s="17"/>
      <c r="AC178" s="17">
        <v>0.41728326425089601</v>
      </c>
      <c r="AD178" s="17">
        <v>0.37091813418159397</v>
      </c>
      <c r="AE178" s="17"/>
      <c r="AF178" s="17">
        <v>0.40414708532792998</v>
      </c>
      <c r="AG178" s="17">
        <v>0.31419663951180798</v>
      </c>
      <c r="AH178" s="17">
        <v>0.41345896710609797</v>
      </c>
      <c r="AI178" s="17"/>
      <c r="AJ178" s="17">
        <v>0.43151278634217299</v>
      </c>
      <c r="AK178" s="17">
        <v>0.38120361756723598</v>
      </c>
      <c r="AL178" s="17">
        <v>0.448394349415426</v>
      </c>
      <c r="AM178" s="17">
        <v>0.38901201954376802</v>
      </c>
      <c r="AN178" s="17">
        <v>0.41224303236128002</v>
      </c>
      <c r="AO178" s="17">
        <v>0.42631707218767301</v>
      </c>
      <c r="AP178" s="17">
        <v>0.35645687604665399</v>
      </c>
      <c r="AQ178" s="17"/>
      <c r="AR178" s="17">
        <v>0.29330764926198699</v>
      </c>
      <c r="AS178" s="17">
        <v>0.46470538283486301</v>
      </c>
      <c r="AT178" s="17"/>
      <c r="AU178" s="17">
        <v>0.38541725423087098</v>
      </c>
      <c r="AV178" s="17">
        <v>0.41720200913715</v>
      </c>
      <c r="AW178" s="17">
        <v>0.37807506971714</v>
      </c>
      <c r="AX178" s="17"/>
      <c r="AY178" s="17">
        <v>0.35291890002510501</v>
      </c>
      <c r="AZ178" s="17">
        <v>0.43115545776778702</v>
      </c>
      <c r="BA178" s="17">
        <v>0.37258834666347102</v>
      </c>
      <c r="BB178" s="17">
        <v>0.416134674177147</v>
      </c>
      <c r="BC178" s="17"/>
      <c r="BD178" s="17">
        <v>0.26234477872399498</v>
      </c>
      <c r="BE178" s="17">
        <v>0.46126038756933202</v>
      </c>
      <c r="BF178" s="17">
        <v>0.439361435757403</v>
      </c>
      <c r="BG178" s="17">
        <v>0.32267513875135101</v>
      </c>
      <c r="BH178" s="17"/>
      <c r="BI178" s="17">
        <v>0.35852044957330498</v>
      </c>
      <c r="BJ178" s="17">
        <v>0.417964579344479</v>
      </c>
      <c r="BK178" s="17">
        <v>0.43884504240668898</v>
      </c>
      <c r="BL178" s="17">
        <v>0.25893891991846901</v>
      </c>
      <c r="BM178" s="17"/>
      <c r="BN178" s="17">
        <v>0.31400016932956698</v>
      </c>
      <c r="BO178" s="17">
        <v>0.45207477913482003</v>
      </c>
      <c r="BP178" s="17">
        <v>0.44186382242961803</v>
      </c>
      <c r="BQ178" s="17">
        <v>0.35368932835276901</v>
      </c>
      <c r="BR178" s="17"/>
      <c r="BS178" s="17">
        <v>0.31212158809634299</v>
      </c>
      <c r="BT178" s="17">
        <v>0.42749025466416901</v>
      </c>
      <c r="BU178" s="17">
        <v>0.46702068099147798</v>
      </c>
      <c r="BV178" s="17">
        <v>0.25140884666170599</v>
      </c>
      <c r="BW178" s="17"/>
      <c r="BX178" s="17">
        <v>0.32636713270529</v>
      </c>
      <c r="BY178" s="17">
        <v>0.48094090291894798</v>
      </c>
      <c r="BZ178" s="17">
        <v>0.378617919487514</v>
      </c>
      <c r="CA178" s="17">
        <v>0.33801538656409102</v>
      </c>
    </row>
    <row r="179" spans="2:79" x14ac:dyDescent="0.3">
      <c r="B179" t="s">
        <v>168</v>
      </c>
      <c r="C179" s="17">
        <v>0.193812074170679</v>
      </c>
      <c r="D179" s="17">
        <v>0.22430225960280301</v>
      </c>
      <c r="E179" s="17">
        <v>0.16427964411933901</v>
      </c>
      <c r="F179" s="17"/>
      <c r="G179" s="17">
        <v>0.22744801798078301</v>
      </c>
      <c r="H179" s="17">
        <v>0.21036593016090499</v>
      </c>
      <c r="I179" s="17">
        <v>0.155425521751095</v>
      </c>
      <c r="J179" s="17"/>
      <c r="K179" s="17">
        <v>0.217991557806058</v>
      </c>
      <c r="L179" s="17">
        <v>0.15789007912244701</v>
      </c>
      <c r="M179" s="17">
        <v>0.228095515846753</v>
      </c>
      <c r="N179" s="17">
        <v>0.172082779974538</v>
      </c>
      <c r="O179" s="17"/>
      <c r="P179" s="17">
        <v>0.25470338199680398</v>
      </c>
      <c r="Q179" s="17">
        <v>0.14038713936230701</v>
      </c>
      <c r="R179" s="17">
        <v>0.19033450612660799</v>
      </c>
      <c r="S179" s="17">
        <v>0.22598932230368601</v>
      </c>
      <c r="T179" s="17">
        <v>0.19877918153051</v>
      </c>
      <c r="U179" s="17"/>
      <c r="V179" s="17">
        <v>0.19724413026493601</v>
      </c>
      <c r="W179" s="17">
        <v>0.17106814349934499</v>
      </c>
      <c r="X179" s="17">
        <v>0.217624454533839</v>
      </c>
      <c r="Y179" s="17"/>
      <c r="Z179" s="17">
        <v>0.178441882672354</v>
      </c>
      <c r="AA179" s="17">
        <v>0.26783688998108102</v>
      </c>
      <c r="AB179" s="17"/>
      <c r="AC179" s="17">
        <v>0.21051024195746301</v>
      </c>
      <c r="AD179" s="17">
        <v>0.15545000845839199</v>
      </c>
      <c r="AE179" s="17"/>
      <c r="AF179" s="17">
        <v>0.26103876682757898</v>
      </c>
      <c r="AG179" s="17">
        <v>0.28375333401209701</v>
      </c>
      <c r="AH179" s="17">
        <v>0.182943768826935</v>
      </c>
      <c r="AI179" s="17"/>
      <c r="AJ179" s="17">
        <v>0.24844817165431801</v>
      </c>
      <c r="AK179" s="17">
        <v>0.20626600953626001</v>
      </c>
      <c r="AL179" s="17">
        <v>0.16810819515695699</v>
      </c>
      <c r="AM179" s="17">
        <v>0.26791530963323201</v>
      </c>
      <c r="AN179" s="17">
        <v>0.18610344382431601</v>
      </c>
      <c r="AO179" s="17">
        <v>0.13749961824277501</v>
      </c>
      <c r="AP179" s="17">
        <v>0.16341837304475701</v>
      </c>
      <c r="AQ179" s="17"/>
      <c r="AR179" s="17">
        <v>0.27111442919880402</v>
      </c>
      <c r="AS179" s="17">
        <v>0.154957013029802</v>
      </c>
      <c r="AT179" s="17"/>
      <c r="AU179" s="17">
        <v>0.12062354045989999</v>
      </c>
      <c r="AV179" s="17">
        <v>0.22323574276075001</v>
      </c>
      <c r="AW179" s="17">
        <v>0.20704445785488301</v>
      </c>
      <c r="AX179" s="17"/>
      <c r="AY179" s="17">
        <v>5.4119432318407698E-2</v>
      </c>
      <c r="AZ179" s="17">
        <v>9.4345280173141602E-2</v>
      </c>
      <c r="BA179" s="17">
        <v>0.32883343210736898</v>
      </c>
      <c r="BB179" s="17">
        <v>0.310076006301509</v>
      </c>
      <c r="BC179" s="17"/>
      <c r="BD179" s="17">
        <v>0.156491682978705</v>
      </c>
      <c r="BE179" s="17">
        <v>0.13861576678731699</v>
      </c>
      <c r="BF179" s="17">
        <v>0.16817297642951501</v>
      </c>
      <c r="BG179" s="17">
        <v>0.40830857341383803</v>
      </c>
      <c r="BH179" s="17"/>
      <c r="BI179" s="17">
        <v>0.161890414046613</v>
      </c>
      <c r="BJ179" s="17">
        <v>0.125290536012339</v>
      </c>
      <c r="BK179" s="17">
        <v>0.19984291310114399</v>
      </c>
      <c r="BL179" s="17">
        <v>0.40171517742796398</v>
      </c>
      <c r="BM179" s="17"/>
      <c r="BN179" s="17">
        <v>9.3033462807301306E-2</v>
      </c>
      <c r="BO179" s="17">
        <v>9.4084425895501506E-2</v>
      </c>
      <c r="BP179" s="17">
        <v>0.15659466022309201</v>
      </c>
      <c r="BQ179" s="17">
        <v>0.32301669422267598</v>
      </c>
      <c r="BR179" s="17"/>
      <c r="BS179" s="17">
        <v>0.117585056274539</v>
      </c>
      <c r="BT179" s="17">
        <v>0.12671869794706001</v>
      </c>
      <c r="BU179" s="17">
        <v>0.20662071367429299</v>
      </c>
      <c r="BV179" s="17">
        <v>0.56213114559398303</v>
      </c>
      <c r="BW179" s="17"/>
      <c r="BX179" s="17">
        <v>8.8342290365795495E-2</v>
      </c>
      <c r="BY179" s="17">
        <v>8.7312113753279394E-2</v>
      </c>
      <c r="BZ179" s="17">
        <v>0.19359790252381101</v>
      </c>
      <c r="CA179" s="17">
        <v>0.43487144454342602</v>
      </c>
    </row>
    <row r="180" spans="2:79" x14ac:dyDescent="0.3">
      <c r="B180" t="s">
        <v>169</v>
      </c>
      <c r="C180" s="17">
        <v>9.10171889714388E-3</v>
      </c>
      <c r="D180" s="17">
        <v>1.4722645849272501E-2</v>
      </c>
      <c r="E180" s="17">
        <v>3.5362892366254E-3</v>
      </c>
      <c r="F180" s="17"/>
      <c r="G180" s="17">
        <v>2.4894034026256701E-2</v>
      </c>
      <c r="H180" s="17">
        <v>8.2121824750943408E-3</v>
      </c>
      <c r="I180" s="17">
        <v>0</v>
      </c>
      <c r="J180" s="17"/>
      <c r="K180" s="17">
        <v>8.2521047844937908E-3</v>
      </c>
      <c r="L180" s="17">
        <v>1.2178950568236801E-2</v>
      </c>
      <c r="M180" s="17">
        <v>1.6027680336160199E-2</v>
      </c>
      <c r="N180" s="17">
        <v>0</v>
      </c>
      <c r="O180" s="17"/>
      <c r="P180" s="17">
        <v>1.3630680403723901E-2</v>
      </c>
      <c r="Q180" s="17">
        <v>1.2136384326122501E-2</v>
      </c>
      <c r="R180" s="17">
        <v>9.4975593695406802E-3</v>
      </c>
      <c r="S180" s="17">
        <v>4.5760072448839803E-3</v>
      </c>
      <c r="T180" s="17">
        <v>5.49774387868895E-3</v>
      </c>
      <c r="U180" s="17"/>
      <c r="V180" s="17">
        <v>8.8607248018750702E-3</v>
      </c>
      <c r="W180" s="17">
        <v>7.0819980970279299E-3</v>
      </c>
      <c r="X180" s="17">
        <v>1.3238019674081E-2</v>
      </c>
      <c r="Y180" s="17"/>
      <c r="Z180" s="17">
        <v>8.5718043623670397E-3</v>
      </c>
      <c r="AA180" s="17">
        <v>1.19836057480636E-2</v>
      </c>
      <c r="AB180" s="17"/>
      <c r="AC180" s="17">
        <v>1.3063497974227499E-2</v>
      </c>
      <c r="AD180" s="17">
        <v>0</v>
      </c>
      <c r="AE180" s="17"/>
      <c r="AF180" s="17">
        <v>0</v>
      </c>
      <c r="AG180" s="17">
        <v>0</v>
      </c>
      <c r="AH180" s="17">
        <v>1.0574658393471E-2</v>
      </c>
      <c r="AI180" s="17"/>
      <c r="AJ180" s="17">
        <v>1.5913349879905E-2</v>
      </c>
      <c r="AK180" s="17">
        <v>3.00814203322609E-2</v>
      </c>
      <c r="AL180" s="17">
        <v>8.0762810672059399E-3</v>
      </c>
      <c r="AM180" s="17">
        <v>1.1002840634528201E-2</v>
      </c>
      <c r="AN180" s="17">
        <v>0</v>
      </c>
      <c r="AO180" s="17">
        <v>0</v>
      </c>
      <c r="AP180" s="17">
        <v>0</v>
      </c>
      <c r="AQ180" s="17"/>
      <c r="AR180" s="17">
        <v>3.1873613360586502E-3</v>
      </c>
      <c r="AS180" s="17">
        <v>1.2527883140535601E-2</v>
      </c>
      <c r="AT180" s="17"/>
      <c r="AU180" s="17">
        <v>1.33416303663433E-2</v>
      </c>
      <c r="AV180" s="17">
        <v>7.8625037670338599E-3</v>
      </c>
      <c r="AW180" s="17">
        <v>6.40024433269032E-3</v>
      </c>
      <c r="AX180" s="17"/>
      <c r="AY180" s="17">
        <v>0</v>
      </c>
      <c r="AZ180" s="17">
        <v>1.0353272976799501E-2</v>
      </c>
      <c r="BA180" s="17">
        <v>1.33844999911512E-2</v>
      </c>
      <c r="BB180" s="17">
        <v>0</v>
      </c>
      <c r="BC180" s="17"/>
      <c r="BD180" s="17">
        <v>2.7311111700267902E-2</v>
      </c>
      <c r="BE180" s="17">
        <v>7.6889549392626204E-3</v>
      </c>
      <c r="BF180" s="17">
        <v>7.1785471632940297E-3</v>
      </c>
      <c r="BG180" s="17">
        <v>0</v>
      </c>
      <c r="BH180" s="17"/>
      <c r="BI180" s="17">
        <v>1.2214714420612401E-2</v>
      </c>
      <c r="BJ180" s="17">
        <v>2.9291548661556101E-3</v>
      </c>
      <c r="BK180" s="17">
        <v>1.46065099948555E-2</v>
      </c>
      <c r="BL180" s="17">
        <v>0</v>
      </c>
      <c r="BM180" s="17"/>
      <c r="BN180" s="17">
        <v>1.23053251765567E-2</v>
      </c>
      <c r="BO180" s="17">
        <v>8.6878419703272803E-3</v>
      </c>
      <c r="BP180" s="17">
        <v>1.12213801673034E-2</v>
      </c>
      <c r="BQ180" s="17">
        <v>6.3890303452510096E-3</v>
      </c>
      <c r="BR180" s="17"/>
      <c r="BS180" s="17">
        <v>2.0383303542832801E-2</v>
      </c>
      <c r="BT180" s="17">
        <v>3.0587000964913701E-3</v>
      </c>
      <c r="BU180" s="17">
        <v>7.6846652703837903E-3</v>
      </c>
      <c r="BV180" s="17">
        <v>8.1980243722501091E-3</v>
      </c>
      <c r="BW180" s="17"/>
      <c r="BX180" s="17">
        <v>3.5491413421145E-2</v>
      </c>
      <c r="BY180" s="17">
        <v>5.2830356353965203E-3</v>
      </c>
      <c r="BZ180" s="17">
        <v>9.2771789125423495E-3</v>
      </c>
      <c r="CA180" s="17">
        <v>3.38646124646764E-3</v>
      </c>
    </row>
    <row r="181" spans="2:79" x14ac:dyDescent="0.3">
      <c r="C181" s="17"/>
      <c r="D181" s="17"/>
      <c r="E181" s="17"/>
      <c r="F181" s="17"/>
      <c r="G181" s="17"/>
      <c r="H181" s="17"/>
      <c r="I181" s="17"/>
      <c r="J181" s="17"/>
      <c r="K181" s="17"/>
      <c r="L181" s="17"/>
      <c r="M181" s="17"/>
      <c r="N181" s="17"/>
      <c r="O181" s="17"/>
      <c r="P181" s="17"/>
      <c r="Q181" s="17"/>
      <c r="R181" s="17"/>
      <c r="S181" s="17"/>
      <c r="T181" s="17"/>
      <c r="U181" s="17"/>
      <c r="V181" s="17"/>
      <c r="W181" s="17"/>
      <c r="X181" s="17"/>
      <c r="Y181" s="17"/>
      <c r="Z181" s="17"/>
      <c r="AA181" s="17"/>
      <c r="AB181" s="17"/>
      <c r="AC181" s="17"/>
      <c r="AD181" s="17"/>
      <c r="AE181" s="17"/>
      <c r="AF181" s="17"/>
      <c r="AG181" s="17"/>
      <c r="AH181" s="17"/>
      <c r="AI181" s="17"/>
      <c r="AJ181" s="17"/>
      <c r="AK181" s="17"/>
      <c r="AL181" s="17"/>
      <c r="AM181" s="17"/>
      <c r="AN181" s="17"/>
      <c r="AO181" s="17"/>
      <c r="AP181" s="17"/>
      <c r="AQ181" s="17"/>
      <c r="AR181" s="17"/>
      <c r="AS181" s="17"/>
      <c r="AT181" s="17"/>
      <c r="AU181" s="17"/>
      <c r="AV181" s="17"/>
      <c r="AW181" s="17"/>
      <c r="AX181" s="17"/>
      <c r="AY181" s="17"/>
      <c r="AZ181" s="17"/>
      <c r="BA181" s="17"/>
      <c r="BB181" s="17"/>
      <c r="BC181" s="17"/>
      <c r="BD181" s="17"/>
      <c r="BE181" s="17"/>
      <c r="BF181" s="17"/>
      <c r="BG181" s="17"/>
      <c r="BH181" s="17"/>
      <c r="BI181" s="17"/>
      <c r="BJ181" s="17"/>
      <c r="BK181" s="17"/>
      <c r="BL181" s="17"/>
      <c r="BM181" s="17"/>
      <c r="BN181" s="17"/>
      <c r="BO181" s="17"/>
      <c r="BP181" s="17"/>
      <c r="BQ181" s="17"/>
      <c r="BR181" s="17"/>
      <c r="BS181" s="17"/>
      <c r="BT181" s="17"/>
      <c r="BU181" s="17"/>
      <c r="BV181" s="17"/>
      <c r="BW181" s="17"/>
      <c r="BX181" s="17"/>
      <c r="BY181" s="17"/>
      <c r="BZ181" s="17"/>
      <c r="CA181" s="17"/>
    </row>
    <row r="182" spans="2:79" x14ac:dyDescent="0.3">
      <c r="B182" s="6" t="s">
        <v>175</v>
      </c>
      <c r="C182" s="17"/>
      <c r="D182" s="17"/>
      <c r="E182" s="17"/>
      <c r="F182" s="17"/>
      <c r="G182" s="17"/>
      <c r="H182" s="17"/>
      <c r="I182" s="17"/>
      <c r="J182" s="17"/>
      <c r="K182" s="17"/>
      <c r="L182" s="17"/>
      <c r="M182" s="17"/>
      <c r="N182" s="17"/>
      <c r="O182" s="17"/>
      <c r="P182" s="17"/>
      <c r="Q182" s="17"/>
      <c r="R182" s="17"/>
      <c r="S182" s="17"/>
      <c r="T182" s="17"/>
      <c r="U182" s="17"/>
      <c r="V182" s="17"/>
      <c r="W182" s="17"/>
      <c r="X182" s="17"/>
      <c r="Y182" s="17"/>
      <c r="Z182" s="17"/>
      <c r="AA182" s="17"/>
      <c r="AB182" s="17"/>
      <c r="AC182" s="17"/>
      <c r="AD182" s="17"/>
      <c r="AE182" s="17"/>
      <c r="AF182" s="17"/>
      <c r="AG182" s="17"/>
      <c r="AH182" s="17"/>
      <c r="AI182" s="17"/>
      <c r="AJ182" s="17"/>
      <c r="AK182" s="17"/>
      <c r="AL182" s="17"/>
      <c r="AM182" s="17"/>
      <c r="AN182" s="17"/>
      <c r="AO182" s="17"/>
      <c r="AP182" s="17"/>
      <c r="AQ182" s="17"/>
      <c r="AR182" s="17"/>
      <c r="AS182" s="17"/>
      <c r="AT182" s="17"/>
      <c r="AU182" s="17"/>
      <c r="AV182" s="17"/>
      <c r="AW182" s="17"/>
      <c r="AX182" s="17"/>
      <c r="AY182" s="17"/>
      <c r="AZ182" s="17"/>
      <c r="BA182" s="17"/>
      <c r="BB182" s="17"/>
      <c r="BC182" s="17"/>
      <c r="BD182" s="17"/>
      <c r="BE182" s="17"/>
      <c r="BF182" s="17"/>
      <c r="BG182" s="17"/>
      <c r="BH182" s="17"/>
      <c r="BI182" s="17"/>
      <c r="BJ182" s="17"/>
      <c r="BK182" s="17"/>
      <c r="BL182" s="17"/>
      <c r="BM182" s="17"/>
      <c r="BN182" s="17"/>
      <c r="BO182" s="17"/>
      <c r="BP182" s="17"/>
      <c r="BQ182" s="17"/>
      <c r="BR182" s="17"/>
      <c r="BS182" s="17"/>
      <c r="BT182" s="17"/>
      <c r="BU182" s="17"/>
      <c r="BV182" s="17"/>
      <c r="BW182" s="17"/>
      <c r="BX182" s="17"/>
      <c r="BY182" s="17"/>
      <c r="BZ182" s="17"/>
      <c r="CA182" s="17"/>
    </row>
    <row r="183" spans="2:79" x14ac:dyDescent="0.3">
      <c r="B183" s="24" t="s">
        <v>336</v>
      </c>
      <c r="C183" s="17"/>
      <c r="D183" s="17"/>
      <c r="E183" s="17"/>
      <c r="F183" s="17"/>
      <c r="G183" s="17"/>
      <c r="H183" s="17"/>
      <c r="I183" s="17"/>
      <c r="J183" s="17"/>
      <c r="K183" s="17"/>
      <c r="L183" s="17"/>
      <c r="M183" s="17"/>
      <c r="N183" s="17"/>
      <c r="O183" s="17"/>
      <c r="P183" s="17"/>
      <c r="Q183" s="17"/>
      <c r="R183" s="17"/>
      <c r="S183" s="17"/>
      <c r="T183" s="17"/>
      <c r="U183" s="17"/>
      <c r="V183" s="17"/>
      <c r="W183" s="17"/>
      <c r="X183" s="17"/>
      <c r="Y183" s="17"/>
      <c r="Z183" s="17"/>
      <c r="AA183" s="17"/>
      <c r="AB183" s="17"/>
      <c r="AC183" s="17"/>
      <c r="AD183" s="17"/>
      <c r="AE183" s="17"/>
      <c r="AF183" s="17"/>
      <c r="AG183" s="17"/>
      <c r="AH183" s="17"/>
      <c r="AI183" s="17"/>
      <c r="AJ183" s="17"/>
      <c r="AK183" s="17"/>
      <c r="AL183" s="17"/>
      <c r="AM183" s="17"/>
      <c r="AN183" s="17"/>
      <c r="AO183" s="17"/>
      <c r="AP183" s="17"/>
      <c r="AQ183" s="17"/>
      <c r="AR183" s="17"/>
      <c r="AS183" s="17"/>
      <c r="AT183" s="17"/>
      <c r="AU183" s="17"/>
      <c r="AV183" s="17"/>
      <c r="AW183" s="17"/>
      <c r="AX183" s="17"/>
      <c r="AY183" s="17"/>
      <c r="AZ183" s="17"/>
      <c r="BA183" s="17"/>
      <c r="BB183" s="17"/>
      <c r="BC183" s="17"/>
      <c r="BD183" s="17"/>
      <c r="BE183" s="17"/>
      <c r="BF183" s="17"/>
      <c r="BG183" s="17"/>
      <c r="BH183" s="17"/>
      <c r="BI183" s="17"/>
      <c r="BJ183" s="17"/>
      <c r="BK183" s="17"/>
      <c r="BL183" s="17"/>
      <c r="BM183" s="17"/>
      <c r="BN183" s="17"/>
      <c r="BO183" s="17"/>
      <c r="BP183" s="17"/>
      <c r="BQ183" s="17"/>
      <c r="BR183" s="17"/>
      <c r="BS183" s="17"/>
      <c r="BT183" s="17"/>
      <c r="BU183" s="17"/>
      <c r="BV183" s="17"/>
      <c r="BW183" s="17"/>
      <c r="BX183" s="17"/>
      <c r="BY183" s="17"/>
      <c r="BZ183" s="17"/>
      <c r="CA183" s="17"/>
    </row>
    <row r="184" spans="2:79" x14ac:dyDescent="0.3">
      <c r="B184" t="s">
        <v>164</v>
      </c>
      <c r="C184" s="17">
        <v>1.56012889557052E-2</v>
      </c>
      <c r="D184" s="17">
        <v>8.3505997264936797E-3</v>
      </c>
      <c r="E184" s="17">
        <v>2.2904703203138602E-2</v>
      </c>
      <c r="F184" s="17"/>
      <c r="G184" s="17">
        <v>2.52554547889208E-2</v>
      </c>
      <c r="H184" s="17">
        <v>1.17786268029917E-2</v>
      </c>
      <c r="I184" s="17">
        <v>1.34142690012291E-2</v>
      </c>
      <c r="J184" s="17"/>
      <c r="K184" s="17">
        <v>1.28534142419471E-2</v>
      </c>
      <c r="L184" s="17">
        <v>1.0331494495695299E-2</v>
      </c>
      <c r="M184" s="17">
        <v>1.69554503323717E-2</v>
      </c>
      <c r="N184" s="17">
        <v>2.4322436300517201E-2</v>
      </c>
      <c r="O184" s="17"/>
      <c r="P184" s="17">
        <v>5.63569113922655E-2</v>
      </c>
      <c r="Q184" s="17">
        <v>2.1476007811249399E-2</v>
      </c>
      <c r="R184" s="17">
        <v>0</v>
      </c>
      <c r="S184" s="17">
        <v>4.2586760247490798E-3</v>
      </c>
      <c r="T184" s="17">
        <v>0</v>
      </c>
      <c r="U184" s="17"/>
      <c r="V184" s="17">
        <v>1.6868688684486599E-2</v>
      </c>
      <c r="W184" s="17">
        <v>2.2007242758314699E-2</v>
      </c>
      <c r="X184" s="17">
        <v>7.6343019422294304E-3</v>
      </c>
      <c r="Y184" s="17"/>
      <c r="Z184" s="17">
        <v>1.4248198830172301E-2</v>
      </c>
      <c r="AA184" s="17">
        <v>2.2891660939641501E-2</v>
      </c>
      <c r="AB184" s="17"/>
      <c r="AC184" s="17">
        <v>1.5165807911301401E-2</v>
      </c>
      <c r="AD184" s="17">
        <v>1.6601755153864702E-2</v>
      </c>
      <c r="AE184" s="17"/>
      <c r="AF184" s="17">
        <v>2.31398827157306E-2</v>
      </c>
      <c r="AG184" s="17">
        <v>8.6622117521801996E-3</v>
      </c>
      <c r="AH184" s="17">
        <v>1.5856219711736601E-2</v>
      </c>
      <c r="AI184" s="17"/>
      <c r="AJ184" s="17">
        <v>2.4590970611963799E-2</v>
      </c>
      <c r="AK184" s="17">
        <v>2.91819196509721E-2</v>
      </c>
      <c r="AL184" s="17">
        <v>1.1468413282097301E-2</v>
      </c>
      <c r="AM184" s="17">
        <v>0</v>
      </c>
      <c r="AN184" s="17">
        <v>1.34275348492271E-2</v>
      </c>
      <c r="AO184" s="17">
        <v>0</v>
      </c>
      <c r="AP184" s="17">
        <v>2.7176398562939599E-2</v>
      </c>
      <c r="AQ184" s="17"/>
      <c r="AR184" s="17">
        <v>2.7420961532860898E-2</v>
      </c>
      <c r="AS184" s="17">
        <v>1.02119021341906E-2</v>
      </c>
      <c r="AT184" s="17"/>
      <c r="AU184" s="17">
        <v>4.3799008182112999E-2</v>
      </c>
      <c r="AV184" s="17">
        <v>5.25697682729394E-3</v>
      </c>
      <c r="AW184" s="17">
        <v>6.3788220587988401E-3</v>
      </c>
      <c r="AX184" s="17"/>
      <c r="AY184" s="17">
        <v>1.28997292097434E-2</v>
      </c>
      <c r="AZ184" s="17">
        <v>2.4411399798774502E-2</v>
      </c>
      <c r="BA184" s="17">
        <v>7.8373940160320205E-3</v>
      </c>
      <c r="BB184" s="17">
        <v>5.3081017765777899E-3</v>
      </c>
      <c r="BC184" s="17"/>
      <c r="BD184" s="17">
        <v>3.8319611037636002E-2</v>
      </c>
      <c r="BE184" s="17">
        <v>1.31001560389506E-2</v>
      </c>
      <c r="BF184" s="17">
        <v>1.5165226387194799E-2</v>
      </c>
      <c r="BG184" s="17">
        <v>0</v>
      </c>
      <c r="BH184" s="17"/>
      <c r="BI184" s="17">
        <v>2.99708260483325E-2</v>
      </c>
      <c r="BJ184" s="17">
        <v>1.14080837201876E-2</v>
      </c>
      <c r="BK184" s="17">
        <v>1.68836613153453E-2</v>
      </c>
      <c r="BL184" s="17">
        <v>6.1741272732435898E-3</v>
      </c>
      <c r="BM184" s="17"/>
      <c r="BN184" s="17">
        <v>2.4436112726226599E-2</v>
      </c>
      <c r="BO184" s="17">
        <v>2.3740685291626099E-2</v>
      </c>
      <c r="BP184" s="17">
        <v>1.49061899325013E-2</v>
      </c>
      <c r="BQ184" s="17">
        <v>8.7445570385439996E-3</v>
      </c>
      <c r="BR184" s="17"/>
      <c r="BS184" s="17">
        <v>3.2171353003110997E-2</v>
      </c>
      <c r="BT184" s="17">
        <v>1.5579885701503499E-2</v>
      </c>
      <c r="BU184" s="17">
        <v>9.9528696382829608E-3</v>
      </c>
      <c r="BV184" s="17">
        <v>0</v>
      </c>
      <c r="BW184" s="17"/>
      <c r="BX184" s="17">
        <v>6.2832716197509894E-2</v>
      </c>
      <c r="BY184" s="17">
        <v>1.48455479181376E-2</v>
      </c>
      <c r="BZ184" s="17">
        <v>0</v>
      </c>
      <c r="CA184" s="17">
        <v>1.9490214839022201E-2</v>
      </c>
    </row>
    <row r="185" spans="2:79" x14ac:dyDescent="0.3">
      <c r="B185" t="s">
        <v>165</v>
      </c>
      <c r="C185" s="17">
        <v>0.10806674846179699</v>
      </c>
      <c r="D185" s="17">
        <v>8.53522150215269E-2</v>
      </c>
      <c r="E185" s="17">
        <v>0.12889753894834499</v>
      </c>
      <c r="F185" s="17"/>
      <c r="G185" s="17">
        <v>0.107699515220508</v>
      </c>
      <c r="H185" s="17">
        <v>9.2796090377210094E-2</v>
      </c>
      <c r="I185" s="17">
        <v>0.124027600756925</v>
      </c>
      <c r="J185" s="17"/>
      <c r="K185" s="17">
        <v>5.6649244568919697E-2</v>
      </c>
      <c r="L185" s="17">
        <v>0.14412828781811299</v>
      </c>
      <c r="M185" s="17">
        <v>0.102091382612749</v>
      </c>
      <c r="N185" s="17">
        <v>0.14062310149794</v>
      </c>
      <c r="O185" s="17"/>
      <c r="P185" s="17">
        <v>5.8464922740032697E-2</v>
      </c>
      <c r="Q185" s="17">
        <v>0.112563862988711</v>
      </c>
      <c r="R185" s="17">
        <v>6.2806670861875899E-2</v>
      </c>
      <c r="S185" s="17">
        <v>0.14245345341592799</v>
      </c>
      <c r="T185" s="17">
        <v>0.13718960784787601</v>
      </c>
      <c r="U185" s="17"/>
      <c r="V185" s="17">
        <v>0.13949713376596101</v>
      </c>
      <c r="W185" s="17">
        <v>0.128930977489326</v>
      </c>
      <c r="X185" s="17">
        <v>5.4695888708318499E-2</v>
      </c>
      <c r="Y185" s="17"/>
      <c r="Z185" s="17">
        <v>0.11194491329303199</v>
      </c>
      <c r="AA185" s="17">
        <v>8.8536862969281302E-2</v>
      </c>
      <c r="AB185" s="17"/>
      <c r="AC185" s="17">
        <v>0.110129368974567</v>
      </c>
      <c r="AD185" s="17">
        <v>0.103328121765699</v>
      </c>
      <c r="AE185" s="17"/>
      <c r="AF185" s="17">
        <v>9.0268859211954405E-2</v>
      </c>
      <c r="AG185" s="17">
        <v>4.4952005089583601E-2</v>
      </c>
      <c r="AH185" s="17">
        <v>0.110840958625851</v>
      </c>
      <c r="AI185" s="17"/>
      <c r="AJ185" s="17">
        <v>9.3194866767851894E-2</v>
      </c>
      <c r="AK185" s="17">
        <v>0.122683951336077</v>
      </c>
      <c r="AL185" s="17">
        <v>0.10342446635503701</v>
      </c>
      <c r="AM185" s="17">
        <v>7.8071828191149897E-2</v>
      </c>
      <c r="AN185" s="17">
        <v>0.11618283714024299</v>
      </c>
      <c r="AO185" s="17">
        <v>0.118616914144354</v>
      </c>
      <c r="AP185" s="17">
        <v>0.11671603747416701</v>
      </c>
      <c r="AQ185" s="17"/>
      <c r="AR185" s="17">
        <v>0.142657654582483</v>
      </c>
      <c r="AS185" s="17">
        <v>8.2633743473414206E-2</v>
      </c>
      <c r="AT185" s="17"/>
      <c r="AU185" s="17">
        <v>0.151347760376315</v>
      </c>
      <c r="AV185" s="17">
        <v>0.101236615051011</v>
      </c>
      <c r="AW185" s="17">
        <v>5.6291120779771497E-2</v>
      </c>
      <c r="AX185" s="17"/>
      <c r="AY185" s="17">
        <v>0.24939816819695501</v>
      </c>
      <c r="AZ185" s="17">
        <v>0.104524955416747</v>
      </c>
      <c r="BA185" s="17">
        <v>7.8060295488936504E-2</v>
      </c>
      <c r="BB185" s="17">
        <v>9.6915139015002399E-2</v>
      </c>
      <c r="BC185" s="17"/>
      <c r="BD185" s="17">
        <v>0.168113152452633</v>
      </c>
      <c r="BE185" s="17">
        <v>0.12678611686924701</v>
      </c>
      <c r="BF185" s="17">
        <v>9.0425699774716303E-2</v>
      </c>
      <c r="BG185" s="17">
        <v>6.6048610183482598E-2</v>
      </c>
      <c r="BH185" s="17"/>
      <c r="BI185" s="17">
        <v>0.149537040374393</v>
      </c>
      <c r="BJ185" s="17">
        <v>9.5667547251780796E-2</v>
      </c>
      <c r="BK185" s="17">
        <v>0.100553967066203</v>
      </c>
      <c r="BL185" s="17">
        <v>0.129478099377874</v>
      </c>
      <c r="BM185" s="17"/>
      <c r="BN185" s="17">
        <v>0.18931594620994799</v>
      </c>
      <c r="BO185" s="17">
        <v>0.126635551157215</v>
      </c>
      <c r="BP185" s="17">
        <v>0.106508858895147</v>
      </c>
      <c r="BQ185" s="17">
        <v>7.7070299881781906E-2</v>
      </c>
      <c r="BR185" s="17"/>
      <c r="BS185" s="17">
        <v>0.17127108221947601</v>
      </c>
      <c r="BT185" s="17">
        <v>0.131281764535356</v>
      </c>
      <c r="BU185" s="17">
        <v>6.5970253796794998E-2</v>
      </c>
      <c r="BV185" s="17">
        <v>6.3226993826258293E-2</v>
      </c>
      <c r="BW185" s="17"/>
      <c r="BX185" s="17">
        <v>0.175365692095304</v>
      </c>
      <c r="BY185" s="17">
        <v>9.7879899697170203E-2</v>
      </c>
      <c r="BZ185" s="17">
        <v>0.116878818753046</v>
      </c>
      <c r="CA185" s="17">
        <v>8.1132476770723494E-2</v>
      </c>
    </row>
    <row r="186" spans="2:79" x14ac:dyDescent="0.3">
      <c r="B186" t="s">
        <v>166</v>
      </c>
      <c r="C186" s="17">
        <v>0.12341998976624401</v>
      </c>
      <c r="D186" s="17">
        <v>0.114078393252145</v>
      </c>
      <c r="E186" s="17">
        <v>0.13107069839514199</v>
      </c>
      <c r="F186" s="17"/>
      <c r="G186" s="17">
        <v>7.9117801848447994E-2</v>
      </c>
      <c r="H186" s="17">
        <v>0.117560594061543</v>
      </c>
      <c r="I186" s="17">
        <v>0.15755802049904499</v>
      </c>
      <c r="J186" s="17"/>
      <c r="K186" s="17">
        <v>0.11583982767592201</v>
      </c>
      <c r="L186" s="17">
        <v>0.128407715247217</v>
      </c>
      <c r="M186" s="17">
        <v>0.13246437974414299</v>
      </c>
      <c r="N186" s="17">
        <v>0.119650046955428</v>
      </c>
      <c r="O186" s="17"/>
      <c r="P186" s="17">
        <v>0.117075710866543</v>
      </c>
      <c r="Q186" s="17">
        <v>0.155198232161809</v>
      </c>
      <c r="R186" s="17">
        <v>0.15913753678689599</v>
      </c>
      <c r="S186" s="17">
        <v>8.8635816938475401E-2</v>
      </c>
      <c r="T186" s="17">
        <v>8.4949201505307201E-2</v>
      </c>
      <c r="U186" s="17"/>
      <c r="V186" s="17">
        <v>0.15472775056639901</v>
      </c>
      <c r="W186" s="17">
        <v>0.10447194096491901</v>
      </c>
      <c r="X186" s="17">
        <v>0.10876914936847699</v>
      </c>
      <c r="Y186" s="17"/>
      <c r="Z186" s="17">
        <v>0.13187168610868999</v>
      </c>
      <c r="AA186" s="17">
        <v>7.9856680997195895E-2</v>
      </c>
      <c r="AB186" s="17"/>
      <c r="AC186" s="17">
        <v>0.11283425136507801</v>
      </c>
      <c r="AD186" s="17">
        <v>0.1477394718402</v>
      </c>
      <c r="AE186" s="17"/>
      <c r="AF186" s="17">
        <v>0.11244535734228001</v>
      </c>
      <c r="AG186" s="17">
        <v>0.12883230923820699</v>
      </c>
      <c r="AH186" s="17">
        <v>0.122466426806581</v>
      </c>
      <c r="AI186" s="17"/>
      <c r="AJ186" s="17">
        <v>8.2707174596099595E-2</v>
      </c>
      <c r="AK186" s="17">
        <v>7.3281402005747995E-2</v>
      </c>
      <c r="AL186" s="17">
        <v>0.14474084718126001</v>
      </c>
      <c r="AM186" s="17">
        <v>0.120513596168004</v>
      </c>
      <c r="AN186" s="17">
        <v>0.13216129501870399</v>
      </c>
      <c r="AO186" s="17">
        <v>0.15223261847007399</v>
      </c>
      <c r="AP186" s="17">
        <v>0.15010968701600599</v>
      </c>
      <c r="AQ186" s="17"/>
      <c r="AR186" s="17">
        <v>0.119034953245584</v>
      </c>
      <c r="AS186" s="17">
        <v>0.123626432728761</v>
      </c>
      <c r="AT186" s="17"/>
      <c r="AU186" s="17">
        <v>0.15723450776336301</v>
      </c>
      <c r="AV186" s="17">
        <v>0.111672363345916</v>
      </c>
      <c r="AW186" s="17">
        <v>0.109627773153331</v>
      </c>
      <c r="AX186" s="17"/>
      <c r="AY186" s="17">
        <v>0.18582774746334699</v>
      </c>
      <c r="AZ186" s="17">
        <v>0.153694770511342</v>
      </c>
      <c r="BA186" s="17">
        <v>7.9267862043769705E-2</v>
      </c>
      <c r="BB186" s="17">
        <v>8.16227272966666E-2</v>
      </c>
      <c r="BC186" s="17"/>
      <c r="BD186" s="17">
        <v>0.147944644283272</v>
      </c>
      <c r="BE186" s="17">
        <v>0.164186933947715</v>
      </c>
      <c r="BF186" s="17">
        <v>0.113732944900623</v>
      </c>
      <c r="BG186" s="17">
        <v>5.0304083694271202E-2</v>
      </c>
      <c r="BH186" s="17"/>
      <c r="BI186" s="17">
        <v>0.13600718985165899</v>
      </c>
      <c r="BJ186" s="17">
        <v>0.143330890393008</v>
      </c>
      <c r="BK186" s="17">
        <v>0.122540331785999</v>
      </c>
      <c r="BL186" s="17">
        <v>5.5586243642246999E-2</v>
      </c>
      <c r="BM186" s="17"/>
      <c r="BN186" s="17">
        <v>0.22266063316125401</v>
      </c>
      <c r="BO186" s="17">
        <v>0.127088990582542</v>
      </c>
      <c r="BP186" s="17">
        <v>0.127252413919618</v>
      </c>
      <c r="BQ186" s="17">
        <v>9.2167494470090594E-2</v>
      </c>
      <c r="BR186" s="17"/>
      <c r="BS186" s="17">
        <v>0.14689923501500299</v>
      </c>
      <c r="BT186" s="17">
        <v>0.177320992441315</v>
      </c>
      <c r="BU186" s="17">
        <v>9.07917286011488E-2</v>
      </c>
      <c r="BV186" s="17">
        <v>2.7925688421430901E-2</v>
      </c>
      <c r="BW186" s="17"/>
      <c r="BX186" s="17">
        <v>0.171861465421176</v>
      </c>
      <c r="BY186" s="17">
        <v>0.131767414172375</v>
      </c>
      <c r="BZ186" s="17">
        <v>0.147818983547639</v>
      </c>
      <c r="CA186" s="17">
        <v>4.7413135158396402E-2</v>
      </c>
    </row>
    <row r="187" spans="2:79" x14ac:dyDescent="0.3">
      <c r="B187" t="s">
        <v>167</v>
      </c>
      <c r="C187" s="17">
        <v>0.44756215627839702</v>
      </c>
      <c r="D187" s="17">
        <v>0.44995727956085602</v>
      </c>
      <c r="E187" s="17">
        <v>0.447207938907624</v>
      </c>
      <c r="F187" s="17"/>
      <c r="G187" s="17">
        <v>0.39803824335778298</v>
      </c>
      <c r="H187" s="17">
        <v>0.46502143289919001</v>
      </c>
      <c r="I187" s="17">
        <v>0.460995712276763</v>
      </c>
      <c r="J187" s="17"/>
      <c r="K187" s="17">
        <v>0.44967630547704701</v>
      </c>
      <c r="L187" s="17">
        <v>0.47621167089533101</v>
      </c>
      <c r="M187" s="17">
        <v>0.38536865376546198</v>
      </c>
      <c r="N187" s="17">
        <v>0.467515665797475</v>
      </c>
      <c r="O187" s="17"/>
      <c r="P187" s="17">
        <v>0.41527740541651098</v>
      </c>
      <c r="Q187" s="17">
        <v>0.43986270817680301</v>
      </c>
      <c r="R187" s="17">
        <v>0.39522385748384298</v>
      </c>
      <c r="S187" s="17">
        <v>0.47591245177145602</v>
      </c>
      <c r="T187" s="17">
        <v>0.49926117445304302</v>
      </c>
      <c r="U187" s="17"/>
      <c r="V187" s="17">
        <v>0.43474428492845202</v>
      </c>
      <c r="W187" s="17">
        <v>0.42014088388391302</v>
      </c>
      <c r="X187" s="17">
        <v>0.50486691618975499</v>
      </c>
      <c r="Y187" s="17"/>
      <c r="Z187" s="17">
        <v>0.45166091990599</v>
      </c>
      <c r="AA187" s="17">
        <v>0.420963380941834</v>
      </c>
      <c r="AB187" s="17"/>
      <c r="AC187" s="17">
        <v>0.44020010662554299</v>
      </c>
      <c r="AD187" s="17">
        <v>0.46447559469667998</v>
      </c>
      <c r="AE187" s="17"/>
      <c r="AF187" s="17">
        <v>0.441538818347539</v>
      </c>
      <c r="AG187" s="17">
        <v>0.46192245795700398</v>
      </c>
      <c r="AH187" s="17">
        <v>0.44935461366102097</v>
      </c>
      <c r="AI187" s="17"/>
      <c r="AJ187" s="17">
        <v>0.437342793139185</v>
      </c>
      <c r="AK187" s="17">
        <v>0.38826621548991302</v>
      </c>
      <c r="AL187" s="17">
        <v>0.47943743808484701</v>
      </c>
      <c r="AM187" s="17">
        <v>0.42476877589412299</v>
      </c>
      <c r="AN187" s="17">
        <v>0.46867862172944702</v>
      </c>
      <c r="AO187" s="17">
        <v>0.499125076107439</v>
      </c>
      <c r="AP187" s="17">
        <v>0.440785322253539</v>
      </c>
      <c r="AQ187" s="17"/>
      <c r="AR187" s="17">
        <v>0.43368673648056599</v>
      </c>
      <c r="AS187" s="17">
        <v>0.46157225791894002</v>
      </c>
      <c r="AT187" s="17"/>
      <c r="AU187" s="17">
        <v>0.40319029676005402</v>
      </c>
      <c r="AV187" s="17">
        <v>0.46625619987300698</v>
      </c>
      <c r="AW187" s="17">
        <v>0.45202764706639798</v>
      </c>
      <c r="AX187" s="17"/>
      <c r="AY187" s="17">
        <v>0.44133894580340499</v>
      </c>
      <c r="AZ187" s="17">
        <v>0.46815055643791198</v>
      </c>
      <c r="BA187" s="17">
        <v>0.41100224764137999</v>
      </c>
      <c r="BB187" s="17">
        <v>0.471000329800357</v>
      </c>
      <c r="BC187" s="17"/>
      <c r="BD187" s="17">
        <v>0.426343933854062</v>
      </c>
      <c r="BE187" s="17">
        <v>0.47809783847590798</v>
      </c>
      <c r="BF187" s="17">
        <v>0.44971726586642802</v>
      </c>
      <c r="BG187" s="17">
        <v>0.40337672558023902</v>
      </c>
      <c r="BH187" s="17"/>
      <c r="BI187" s="17">
        <v>0.39759366452212402</v>
      </c>
      <c r="BJ187" s="17">
        <v>0.491118265683406</v>
      </c>
      <c r="BK187" s="17">
        <v>0.44234956243563001</v>
      </c>
      <c r="BL187" s="17">
        <v>0.39987847016883499</v>
      </c>
      <c r="BM187" s="17"/>
      <c r="BN187" s="17">
        <v>0.36357642618175601</v>
      </c>
      <c r="BO187" s="17">
        <v>0.48668253153206797</v>
      </c>
      <c r="BP187" s="17">
        <v>0.45564667266984399</v>
      </c>
      <c r="BQ187" s="17">
        <v>0.43456753701137202</v>
      </c>
      <c r="BR187" s="17"/>
      <c r="BS187" s="17">
        <v>0.43447249076772299</v>
      </c>
      <c r="BT187" s="17">
        <v>0.445996159280097</v>
      </c>
      <c r="BU187" s="17">
        <v>0.47431133743592302</v>
      </c>
      <c r="BV187" s="17">
        <v>0.36118036287274002</v>
      </c>
      <c r="BW187" s="17"/>
      <c r="BX187" s="17">
        <v>0.36326740717971301</v>
      </c>
      <c r="BY187" s="17">
        <v>0.50799812435458203</v>
      </c>
      <c r="BZ187" s="17">
        <v>0.43715178007014899</v>
      </c>
      <c r="CA187" s="17">
        <v>0.39456689813384599</v>
      </c>
    </row>
    <row r="188" spans="2:79" x14ac:dyDescent="0.3">
      <c r="B188" t="s">
        <v>168</v>
      </c>
      <c r="C188" s="17">
        <v>0.30309182207854501</v>
      </c>
      <c r="D188" s="17">
        <v>0.34014234132440002</v>
      </c>
      <c r="E188" s="17">
        <v>0.26751238513222098</v>
      </c>
      <c r="F188" s="17"/>
      <c r="G188" s="17">
        <v>0.384839949936985</v>
      </c>
      <c r="H188" s="17">
        <v>0.31011194188336599</v>
      </c>
      <c r="I188" s="17">
        <v>0.244004397466038</v>
      </c>
      <c r="J188" s="17"/>
      <c r="K188" s="17">
        <v>0.36498120803616402</v>
      </c>
      <c r="L188" s="17">
        <v>0.23636683456034699</v>
      </c>
      <c r="M188" s="17">
        <v>0.358172761951702</v>
      </c>
      <c r="N188" s="17">
        <v>0.24788874944864001</v>
      </c>
      <c r="O188" s="17"/>
      <c r="P188" s="17">
        <v>0.352825049584648</v>
      </c>
      <c r="Q188" s="17">
        <v>0.26697466960078498</v>
      </c>
      <c r="R188" s="17">
        <v>0.38283193486738498</v>
      </c>
      <c r="S188" s="17">
        <v>0.28414084319114902</v>
      </c>
      <c r="T188" s="17">
        <v>0.278600016193774</v>
      </c>
      <c r="U188" s="17"/>
      <c r="V188" s="17">
        <v>0.254162142054701</v>
      </c>
      <c r="W188" s="17">
        <v>0.31866833486471502</v>
      </c>
      <c r="X188" s="17">
        <v>0.32403374379122002</v>
      </c>
      <c r="Y188" s="17"/>
      <c r="Z188" s="17">
        <v>0.28758521466218401</v>
      </c>
      <c r="AA188" s="17">
        <v>0.387751414152048</v>
      </c>
      <c r="AB188" s="17"/>
      <c r="AC188" s="17">
        <v>0.31842961508426199</v>
      </c>
      <c r="AD188" s="17">
        <v>0.26785505654355601</v>
      </c>
      <c r="AE188" s="17"/>
      <c r="AF188" s="17">
        <v>0.33260708238249598</v>
      </c>
      <c r="AG188" s="17">
        <v>0.35563101596302499</v>
      </c>
      <c r="AH188" s="17">
        <v>0.29885837342630001</v>
      </c>
      <c r="AI188" s="17"/>
      <c r="AJ188" s="17">
        <v>0.35268318180351199</v>
      </c>
      <c r="AK188" s="17">
        <v>0.38658651151729001</v>
      </c>
      <c r="AL188" s="17">
        <v>0.25240136180980199</v>
      </c>
      <c r="AM188" s="17">
        <v>0.37664579974672302</v>
      </c>
      <c r="AN188" s="17">
        <v>0.26954971126237898</v>
      </c>
      <c r="AO188" s="17">
        <v>0.23002539127813301</v>
      </c>
      <c r="AP188" s="17">
        <v>0.26521255469334898</v>
      </c>
      <c r="AQ188" s="17"/>
      <c r="AR188" s="17">
        <v>0.27399648560643503</v>
      </c>
      <c r="AS188" s="17">
        <v>0.32008506998179098</v>
      </c>
      <c r="AT188" s="17"/>
      <c r="AU188" s="17">
        <v>0.244428426918155</v>
      </c>
      <c r="AV188" s="17">
        <v>0.31177085772065499</v>
      </c>
      <c r="AW188" s="17">
        <v>0.375674636941701</v>
      </c>
      <c r="AX188" s="17"/>
      <c r="AY188" s="17">
        <v>0.11053540932655</v>
      </c>
      <c r="AZ188" s="17">
        <v>0.246605112402114</v>
      </c>
      <c r="BA188" s="17">
        <v>0.42057517560740199</v>
      </c>
      <c r="BB188" s="17">
        <v>0.34515370211139701</v>
      </c>
      <c r="BC188" s="17"/>
      <c r="BD188" s="17">
        <v>0.21927865837239699</v>
      </c>
      <c r="BE188" s="17">
        <v>0.214095706940615</v>
      </c>
      <c r="BF188" s="17">
        <v>0.32814639852838901</v>
      </c>
      <c r="BG188" s="17">
        <v>0.480270580542007</v>
      </c>
      <c r="BH188" s="17"/>
      <c r="BI188" s="17">
        <v>0.286891279203492</v>
      </c>
      <c r="BJ188" s="17">
        <v>0.25461819311957601</v>
      </c>
      <c r="BK188" s="17">
        <v>0.31767247739682303</v>
      </c>
      <c r="BL188" s="17">
        <v>0.39910014735327798</v>
      </c>
      <c r="BM188" s="17"/>
      <c r="BN188" s="17">
        <v>0.18764437579767601</v>
      </c>
      <c r="BO188" s="17">
        <v>0.23585224143654901</v>
      </c>
      <c r="BP188" s="17">
        <v>0.29568586458288898</v>
      </c>
      <c r="BQ188" s="17">
        <v>0.38391820880451</v>
      </c>
      <c r="BR188" s="17"/>
      <c r="BS188" s="17">
        <v>0.21518583899468699</v>
      </c>
      <c r="BT188" s="17">
        <v>0.22982119804172901</v>
      </c>
      <c r="BU188" s="17">
        <v>0.35331869176484798</v>
      </c>
      <c r="BV188" s="17">
        <v>0.54766695487956996</v>
      </c>
      <c r="BW188" s="17"/>
      <c r="BX188" s="17">
        <v>0.22667271910629699</v>
      </c>
      <c r="BY188" s="17">
        <v>0.24143384239468099</v>
      </c>
      <c r="BZ188" s="17">
        <v>0.298150417629166</v>
      </c>
      <c r="CA188" s="17">
        <v>0.45739727509801198</v>
      </c>
    </row>
    <row r="189" spans="2:79" x14ac:dyDescent="0.3">
      <c r="B189" t="s">
        <v>169</v>
      </c>
      <c r="C189" s="17">
        <v>2.2579944593117398E-3</v>
      </c>
      <c r="D189" s="17">
        <v>2.1191711145781E-3</v>
      </c>
      <c r="E189" s="17">
        <v>2.4067354135290601E-3</v>
      </c>
      <c r="F189" s="17"/>
      <c r="G189" s="17">
        <v>5.0490348473558504E-3</v>
      </c>
      <c r="H189" s="17">
        <v>2.7313139756991699E-3</v>
      </c>
      <c r="I189" s="17">
        <v>0</v>
      </c>
      <c r="J189" s="17"/>
      <c r="K189" s="17">
        <v>0</v>
      </c>
      <c r="L189" s="17">
        <v>4.5539969832959796E-3</v>
      </c>
      <c r="M189" s="17">
        <v>4.9473715935722798E-3</v>
      </c>
      <c r="N189" s="17">
        <v>0</v>
      </c>
      <c r="O189" s="17"/>
      <c r="P189" s="17">
        <v>0</v>
      </c>
      <c r="Q189" s="17">
        <v>3.9245192606428697E-3</v>
      </c>
      <c r="R189" s="17">
        <v>0</v>
      </c>
      <c r="S189" s="17">
        <v>4.5987586582426198E-3</v>
      </c>
      <c r="T189" s="17">
        <v>0</v>
      </c>
      <c r="U189" s="17"/>
      <c r="V189" s="17">
        <v>0</v>
      </c>
      <c r="W189" s="17">
        <v>5.78062003881192E-3</v>
      </c>
      <c r="X189" s="17">
        <v>0</v>
      </c>
      <c r="Y189" s="17"/>
      <c r="Z189" s="17">
        <v>2.6890671999319098E-3</v>
      </c>
      <c r="AA189" s="17">
        <v>0</v>
      </c>
      <c r="AB189" s="17"/>
      <c r="AC189" s="17">
        <v>3.2408500392483199E-3</v>
      </c>
      <c r="AD189" s="17">
        <v>0</v>
      </c>
      <c r="AE189" s="17"/>
      <c r="AF189" s="17">
        <v>0</v>
      </c>
      <c r="AG189" s="17">
        <v>0</v>
      </c>
      <c r="AH189" s="17">
        <v>2.6234077685111401E-3</v>
      </c>
      <c r="AI189" s="17"/>
      <c r="AJ189" s="17">
        <v>9.4810130813873898E-3</v>
      </c>
      <c r="AK189" s="17">
        <v>0</v>
      </c>
      <c r="AL189" s="17">
        <v>8.5274732869565703E-3</v>
      </c>
      <c r="AM189" s="17">
        <v>0</v>
      </c>
      <c r="AN189" s="17">
        <v>0</v>
      </c>
      <c r="AO189" s="17">
        <v>0</v>
      </c>
      <c r="AP189" s="17">
        <v>0</v>
      </c>
      <c r="AQ189" s="17"/>
      <c r="AR189" s="17">
        <v>3.2032085520701799E-3</v>
      </c>
      <c r="AS189" s="17">
        <v>1.87059376290322E-3</v>
      </c>
      <c r="AT189" s="17"/>
      <c r="AU189" s="17">
        <v>0</v>
      </c>
      <c r="AV189" s="17">
        <v>3.80698718211745E-3</v>
      </c>
      <c r="AW189" s="17">
        <v>0</v>
      </c>
      <c r="AX189" s="17"/>
      <c r="AY189" s="17">
        <v>0</v>
      </c>
      <c r="AZ189" s="17">
        <v>2.6132054331102599E-3</v>
      </c>
      <c r="BA189" s="17">
        <v>3.2570252024796699E-3</v>
      </c>
      <c r="BB189" s="17">
        <v>0</v>
      </c>
      <c r="BC189" s="17"/>
      <c r="BD189" s="17">
        <v>0</v>
      </c>
      <c r="BE189" s="17">
        <v>3.7332477275637201E-3</v>
      </c>
      <c r="BF189" s="17">
        <v>2.8124645426491398E-3</v>
      </c>
      <c r="BG189" s="17">
        <v>0</v>
      </c>
      <c r="BH189" s="17"/>
      <c r="BI189" s="17">
        <v>0</v>
      </c>
      <c r="BJ189" s="17">
        <v>3.8570198320414801E-3</v>
      </c>
      <c r="BK189" s="17">
        <v>0</v>
      </c>
      <c r="BL189" s="17">
        <v>9.7829121845226606E-3</v>
      </c>
      <c r="BM189" s="17"/>
      <c r="BN189" s="17">
        <v>1.2366505923138199E-2</v>
      </c>
      <c r="BO189" s="17">
        <v>0</v>
      </c>
      <c r="BP189" s="17">
        <v>0</v>
      </c>
      <c r="BQ189" s="17">
        <v>3.5319027937012002E-3</v>
      </c>
      <c r="BR189" s="17"/>
      <c r="BS189" s="17">
        <v>0</v>
      </c>
      <c r="BT189" s="17">
        <v>0</v>
      </c>
      <c r="BU189" s="17">
        <v>5.6551187630024197E-3</v>
      </c>
      <c r="BV189" s="17">
        <v>0</v>
      </c>
      <c r="BW189" s="17"/>
      <c r="BX189" s="17">
        <v>0</v>
      </c>
      <c r="BY189" s="17">
        <v>6.0751714630536196E-3</v>
      </c>
      <c r="BZ189" s="17">
        <v>0</v>
      </c>
      <c r="CA189" s="17">
        <v>0</v>
      </c>
    </row>
    <row r="190" spans="2:79" x14ac:dyDescent="0.3">
      <c r="C190" s="17"/>
      <c r="D190" s="17"/>
      <c r="E190" s="17"/>
      <c r="F190" s="17"/>
      <c r="G190" s="17"/>
      <c r="H190" s="17"/>
      <c r="I190" s="17"/>
      <c r="J190" s="17"/>
      <c r="K190" s="17"/>
      <c r="L190" s="17"/>
      <c r="M190" s="17"/>
      <c r="N190" s="17"/>
      <c r="O190" s="17"/>
      <c r="P190" s="17"/>
      <c r="Q190" s="17"/>
      <c r="R190" s="17"/>
      <c r="S190" s="17"/>
      <c r="T190" s="17"/>
      <c r="U190" s="17"/>
      <c r="V190" s="17"/>
      <c r="W190" s="17"/>
      <c r="X190" s="17"/>
      <c r="Y190" s="17"/>
      <c r="Z190" s="17"/>
      <c r="AA190" s="17"/>
      <c r="AB190" s="17"/>
      <c r="AC190" s="17"/>
      <c r="AD190" s="17"/>
      <c r="AE190" s="17"/>
      <c r="AF190" s="17"/>
      <c r="AG190" s="17"/>
      <c r="AH190" s="17"/>
      <c r="AI190" s="17"/>
      <c r="AJ190" s="17"/>
      <c r="AK190" s="17"/>
      <c r="AL190" s="17"/>
      <c r="AM190" s="17"/>
      <c r="AN190" s="17"/>
      <c r="AO190" s="17"/>
      <c r="AP190" s="17"/>
      <c r="AQ190" s="17"/>
      <c r="AR190" s="17"/>
      <c r="AS190" s="17"/>
      <c r="AT190" s="17"/>
      <c r="AU190" s="17"/>
      <c r="AV190" s="17"/>
      <c r="AW190" s="17"/>
      <c r="AX190" s="17"/>
      <c r="AY190" s="17"/>
      <c r="AZ190" s="17"/>
      <c r="BA190" s="17"/>
      <c r="BB190" s="17"/>
      <c r="BC190" s="17"/>
      <c r="BD190" s="17"/>
      <c r="BE190" s="17"/>
      <c r="BF190" s="17"/>
      <c r="BG190" s="17"/>
      <c r="BH190" s="17"/>
      <c r="BI190" s="17"/>
      <c r="BJ190" s="17"/>
      <c r="BK190" s="17"/>
      <c r="BL190" s="17"/>
      <c r="BM190" s="17"/>
      <c r="BN190" s="17"/>
      <c r="BO190" s="17"/>
      <c r="BP190" s="17"/>
      <c r="BQ190" s="17"/>
      <c r="BR190" s="17"/>
      <c r="BS190" s="17"/>
      <c r="BT190" s="17"/>
      <c r="BU190" s="17"/>
      <c r="BV190" s="17"/>
      <c r="BW190" s="17"/>
      <c r="BX190" s="17"/>
      <c r="BY190" s="17"/>
      <c r="BZ190" s="17"/>
      <c r="CA190" s="17"/>
    </row>
    <row r="191" spans="2:79" x14ac:dyDescent="0.3">
      <c r="B191" s="6" t="s">
        <v>176</v>
      </c>
      <c r="C191" s="17"/>
      <c r="D191" s="17"/>
      <c r="E191" s="17"/>
      <c r="F191" s="17"/>
      <c r="G191" s="17"/>
      <c r="H191" s="17"/>
      <c r="I191" s="17"/>
      <c r="J191" s="17"/>
      <c r="K191" s="17"/>
      <c r="L191" s="17"/>
      <c r="M191" s="17"/>
      <c r="N191" s="17"/>
      <c r="O191" s="17"/>
      <c r="P191" s="17"/>
      <c r="Q191" s="17"/>
      <c r="R191" s="17"/>
      <c r="S191" s="17"/>
      <c r="T191" s="17"/>
      <c r="U191" s="17"/>
      <c r="V191" s="17"/>
      <c r="W191" s="17"/>
      <c r="X191" s="17"/>
      <c r="Y191" s="17"/>
      <c r="Z191" s="17"/>
      <c r="AA191" s="17"/>
      <c r="AB191" s="17"/>
      <c r="AC191" s="17"/>
      <c r="AD191" s="17"/>
      <c r="AE191" s="17"/>
      <c r="AF191" s="17"/>
      <c r="AG191" s="17"/>
      <c r="AH191" s="17"/>
      <c r="AI191" s="17"/>
      <c r="AJ191" s="17"/>
      <c r="AK191" s="17"/>
      <c r="AL191" s="17"/>
      <c r="AM191" s="17"/>
      <c r="AN191" s="17"/>
      <c r="AO191" s="17"/>
      <c r="AP191" s="17"/>
      <c r="AQ191" s="17"/>
      <c r="AR191" s="17"/>
      <c r="AS191" s="17"/>
      <c r="AT191" s="17"/>
      <c r="AU191" s="17"/>
      <c r="AV191" s="17"/>
      <c r="AW191" s="17"/>
      <c r="AX191" s="17"/>
      <c r="AY191" s="17"/>
      <c r="AZ191" s="17"/>
      <c r="BA191" s="17"/>
      <c r="BB191" s="17"/>
      <c r="BC191" s="17"/>
      <c r="BD191" s="17"/>
      <c r="BE191" s="17"/>
      <c r="BF191" s="17"/>
      <c r="BG191" s="17"/>
      <c r="BH191" s="17"/>
      <c r="BI191" s="17"/>
      <c r="BJ191" s="17"/>
      <c r="BK191" s="17"/>
      <c r="BL191" s="17"/>
      <c r="BM191" s="17"/>
      <c r="BN191" s="17"/>
      <c r="BO191" s="17"/>
      <c r="BP191" s="17"/>
      <c r="BQ191" s="17"/>
      <c r="BR191" s="17"/>
      <c r="BS191" s="17"/>
      <c r="BT191" s="17"/>
      <c r="BU191" s="17"/>
      <c r="BV191" s="17"/>
      <c r="BW191" s="17"/>
      <c r="BX191" s="17"/>
      <c r="BY191" s="17"/>
      <c r="BZ191" s="17"/>
      <c r="CA191" s="17"/>
    </row>
    <row r="192" spans="2:79" x14ac:dyDescent="0.3">
      <c r="B192" s="24" t="s">
        <v>336</v>
      </c>
      <c r="C192" s="17"/>
      <c r="D192" s="17"/>
      <c r="E192" s="17"/>
      <c r="F192" s="17"/>
      <c r="G192" s="17"/>
      <c r="H192" s="17"/>
      <c r="I192" s="17"/>
      <c r="J192" s="17"/>
      <c r="K192" s="17"/>
      <c r="L192" s="17"/>
      <c r="M192" s="17"/>
      <c r="N192" s="17"/>
      <c r="O192" s="17"/>
      <c r="P192" s="17"/>
      <c r="Q192" s="17"/>
      <c r="R192" s="17"/>
      <c r="S192" s="17"/>
      <c r="T192" s="17"/>
      <c r="U192" s="17"/>
      <c r="V192" s="17"/>
      <c r="W192" s="17"/>
      <c r="X192" s="17"/>
      <c r="Y192" s="17"/>
      <c r="Z192" s="17"/>
      <c r="AA192" s="17"/>
      <c r="AB192" s="17"/>
      <c r="AC192" s="17"/>
      <c r="AD192" s="17"/>
      <c r="AE192" s="17"/>
      <c r="AF192" s="17"/>
      <c r="AG192" s="17"/>
      <c r="AH192" s="17"/>
      <c r="AI192" s="17"/>
      <c r="AJ192" s="17"/>
      <c r="AK192" s="17"/>
      <c r="AL192" s="17"/>
      <c r="AM192" s="17"/>
      <c r="AN192" s="17"/>
      <c r="AO192" s="17"/>
      <c r="AP192" s="17"/>
      <c r="AQ192" s="17"/>
      <c r="AR192" s="17"/>
      <c r="AS192" s="17"/>
      <c r="AT192" s="17"/>
      <c r="AU192" s="17"/>
      <c r="AV192" s="17"/>
      <c r="AW192" s="17"/>
      <c r="AX192" s="17"/>
      <c r="AY192" s="17"/>
      <c r="AZ192" s="17"/>
      <c r="BA192" s="17"/>
      <c r="BB192" s="17"/>
      <c r="BC192" s="17"/>
      <c r="BD192" s="17"/>
      <c r="BE192" s="17"/>
      <c r="BF192" s="17"/>
      <c r="BG192" s="17"/>
      <c r="BH192" s="17"/>
      <c r="BI192" s="17"/>
      <c r="BJ192" s="17"/>
      <c r="BK192" s="17"/>
      <c r="BL192" s="17"/>
      <c r="BM192" s="17"/>
      <c r="BN192" s="17"/>
      <c r="BO192" s="17"/>
      <c r="BP192" s="17"/>
      <c r="BQ192" s="17"/>
      <c r="BR192" s="17"/>
      <c r="BS192" s="17"/>
      <c r="BT192" s="17"/>
      <c r="BU192" s="17"/>
      <c r="BV192" s="17"/>
      <c r="BW192" s="17"/>
      <c r="BX192" s="17"/>
      <c r="BY192" s="17"/>
      <c r="BZ192" s="17"/>
      <c r="CA192" s="17"/>
    </row>
    <row r="193" spans="2:79" x14ac:dyDescent="0.3">
      <c r="B193" t="s">
        <v>164</v>
      </c>
      <c r="C193" s="17">
        <v>1.13247748167497E-2</v>
      </c>
      <c r="D193" s="17">
        <v>4.3888806606879396E-3</v>
      </c>
      <c r="E193" s="17">
        <v>1.8294740858144701E-2</v>
      </c>
      <c r="F193" s="17"/>
      <c r="G193" s="17">
        <v>6.6190162173832201E-3</v>
      </c>
      <c r="H193" s="17">
        <v>1.50266228457865E-2</v>
      </c>
      <c r="I193" s="17">
        <v>1.0497193253267499E-2</v>
      </c>
      <c r="J193" s="17"/>
      <c r="K193" s="17">
        <v>7.1864465621829304E-3</v>
      </c>
      <c r="L193" s="17">
        <v>7.4806711617013202E-3</v>
      </c>
      <c r="M193" s="17">
        <v>2.50395825666846E-2</v>
      </c>
      <c r="N193" s="17">
        <v>8.3490536354805904E-3</v>
      </c>
      <c r="O193" s="17"/>
      <c r="P193" s="17">
        <v>9.9472426440517393E-3</v>
      </c>
      <c r="Q193" s="17">
        <v>1.48220067534162E-2</v>
      </c>
      <c r="R193" s="17">
        <v>2.20623910453507E-2</v>
      </c>
      <c r="S193" s="17">
        <v>3.3394264304930799E-3</v>
      </c>
      <c r="T193" s="17">
        <v>7.05800775446887E-3</v>
      </c>
      <c r="U193" s="17"/>
      <c r="V193" s="17">
        <v>4.9822606143958897E-3</v>
      </c>
      <c r="W193" s="17">
        <v>2.0563172190670699E-2</v>
      </c>
      <c r="X193" s="17">
        <v>6.5061229886842096E-3</v>
      </c>
      <c r="Y193" s="17"/>
      <c r="Z193" s="17">
        <v>1.34867826538506E-2</v>
      </c>
      <c r="AA193" s="17">
        <v>0</v>
      </c>
      <c r="AB193" s="17"/>
      <c r="AC193" s="17">
        <v>1.0599274247988E-2</v>
      </c>
      <c r="AD193" s="17">
        <v>1.29915265735002E-2</v>
      </c>
      <c r="AE193" s="17"/>
      <c r="AF193" s="17">
        <v>0</v>
      </c>
      <c r="AG193" s="17">
        <v>0</v>
      </c>
      <c r="AH193" s="17">
        <v>1.31574734864301E-2</v>
      </c>
      <c r="AI193" s="17"/>
      <c r="AJ193" s="17">
        <v>1.24291040248593E-2</v>
      </c>
      <c r="AK193" s="17">
        <v>0</v>
      </c>
      <c r="AL193" s="17">
        <v>1.1468413282097301E-2</v>
      </c>
      <c r="AM193" s="17">
        <v>2.3477231874020701E-2</v>
      </c>
      <c r="AN193" s="17">
        <v>1.07117467473244E-2</v>
      </c>
      <c r="AO193" s="17">
        <v>1.29361443864974E-2</v>
      </c>
      <c r="AP193" s="17">
        <v>1.0031477530047E-2</v>
      </c>
      <c r="AQ193" s="17"/>
      <c r="AR193" s="17">
        <v>1.3300860374811201E-2</v>
      </c>
      <c r="AS193" s="17">
        <v>4.8965100851476101E-3</v>
      </c>
      <c r="AT193" s="17"/>
      <c r="AU193" s="17">
        <v>2.11637054528678E-2</v>
      </c>
      <c r="AV193" s="17">
        <v>7.5708053388497797E-3</v>
      </c>
      <c r="AW193" s="17">
        <v>8.7079228888006597E-3</v>
      </c>
      <c r="AX193" s="17"/>
      <c r="AY193" s="17">
        <v>1.9304044668572599E-2</v>
      </c>
      <c r="AZ193" s="17">
        <v>1.5800359075801101E-2</v>
      </c>
      <c r="BA193" s="17">
        <v>7.1374646707082004E-3</v>
      </c>
      <c r="BB193" s="17">
        <v>0</v>
      </c>
      <c r="BC193" s="17"/>
      <c r="BD193" s="17">
        <v>2.78858860547548E-2</v>
      </c>
      <c r="BE193" s="17">
        <v>7.1027996943008103E-3</v>
      </c>
      <c r="BF193" s="17">
        <v>6.0641717173900399E-3</v>
      </c>
      <c r="BG193" s="17">
        <v>1.8752979069897001E-2</v>
      </c>
      <c r="BH193" s="17"/>
      <c r="BI193" s="17">
        <v>1.17610712926667E-2</v>
      </c>
      <c r="BJ193" s="17">
        <v>7.1157046943996702E-3</v>
      </c>
      <c r="BK193" s="17">
        <v>1.43175568833154E-2</v>
      </c>
      <c r="BL193" s="17">
        <v>1.0245679766791201E-2</v>
      </c>
      <c r="BM193" s="17"/>
      <c r="BN193" s="17">
        <v>3.8562971704514101E-2</v>
      </c>
      <c r="BO193" s="17">
        <v>9.5893705792648599E-3</v>
      </c>
      <c r="BP193" s="17">
        <v>8.8516928813732101E-3</v>
      </c>
      <c r="BQ193" s="17">
        <v>8.1792456925495992E-3</v>
      </c>
      <c r="BR193" s="17"/>
      <c r="BS193" s="17">
        <v>3.3000172294985697E-2</v>
      </c>
      <c r="BT193" s="17">
        <v>0</v>
      </c>
      <c r="BU193" s="17">
        <v>6.4917216158383402E-3</v>
      </c>
      <c r="BV193" s="17">
        <v>1.8460447601834601E-2</v>
      </c>
      <c r="BW193" s="17"/>
      <c r="BX193" s="17">
        <v>1.9283356700030101E-2</v>
      </c>
      <c r="BY193" s="17">
        <v>1.79789662298496E-2</v>
      </c>
      <c r="BZ193" s="17">
        <v>0</v>
      </c>
      <c r="CA193" s="17">
        <v>1.34709606193604E-2</v>
      </c>
    </row>
    <row r="194" spans="2:79" x14ac:dyDescent="0.3">
      <c r="B194" t="s">
        <v>165</v>
      </c>
      <c r="C194" s="17">
        <v>7.7429621250548003E-2</v>
      </c>
      <c r="D194" s="17">
        <v>5.3356159579158097E-2</v>
      </c>
      <c r="E194" s="17">
        <v>9.9476632302136395E-2</v>
      </c>
      <c r="F194" s="17"/>
      <c r="G194" s="17">
        <v>8.39514863592834E-2</v>
      </c>
      <c r="H194" s="17">
        <v>7.3442776492571096E-2</v>
      </c>
      <c r="I194" s="17">
        <v>7.7398681817593101E-2</v>
      </c>
      <c r="J194" s="17"/>
      <c r="K194" s="17">
        <v>5.4373558259344902E-2</v>
      </c>
      <c r="L194" s="17">
        <v>5.2467567059250701E-2</v>
      </c>
      <c r="M194" s="17">
        <v>0.12769605311788099</v>
      </c>
      <c r="N194" s="17">
        <v>9.0194531058808494E-2</v>
      </c>
      <c r="O194" s="17"/>
      <c r="P194" s="17">
        <v>3.4747201938039603E-2</v>
      </c>
      <c r="Q194" s="17">
        <v>0.107013168534922</v>
      </c>
      <c r="R194" s="17">
        <v>6.3324527453365295E-2</v>
      </c>
      <c r="S194" s="17">
        <v>7.8136274562775998E-2</v>
      </c>
      <c r="T194" s="17">
        <v>7.1763252374215797E-2</v>
      </c>
      <c r="U194" s="17"/>
      <c r="V194" s="17">
        <v>0.10512825532098</v>
      </c>
      <c r="W194" s="17">
        <v>7.7507577870072994E-2</v>
      </c>
      <c r="X194" s="17">
        <v>4.9335728988531002E-2</v>
      </c>
      <c r="Y194" s="17"/>
      <c r="Z194" s="17">
        <v>7.6511947701249805E-2</v>
      </c>
      <c r="AA194" s="17">
        <v>8.2971432864349506E-2</v>
      </c>
      <c r="AB194" s="17"/>
      <c r="AC194" s="17">
        <v>8.3903048475916397E-2</v>
      </c>
      <c r="AD194" s="17">
        <v>6.2557687768130504E-2</v>
      </c>
      <c r="AE194" s="17"/>
      <c r="AF194" s="17">
        <v>7.0002669956679101E-2</v>
      </c>
      <c r="AG194" s="17">
        <v>3.1658187614618402E-2</v>
      </c>
      <c r="AH194" s="17">
        <v>7.9429819585567996E-2</v>
      </c>
      <c r="AI194" s="17"/>
      <c r="AJ194" s="17">
        <v>9.3515054497545103E-2</v>
      </c>
      <c r="AK194" s="17">
        <v>7.53746739929438E-2</v>
      </c>
      <c r="AL194" s="17">
        <v>7.5965417743796296E-2</v>
      </c>
      <c r="AM194" s="17">
        <v>2.51968146407839E-2</v>
      </c>
      <c r="AN194" s="17">
        <v>0.13455268382148</v>
      </c>
      <c r="AO194" s="17">
        <v>6.1764965471932602E-2</v>
      </c>
      <c r="AP194" s="17">
        <v>8.4739039514902706E-2</v>
      </c>
      <c r="AQ194" s="17"/>
      <c r="AR194" s="17">
        <v>9.1492660956887295E-2</v>
      </c>
      <c r="AS194" s="17">
        <v>6.5338504193813499E-2</v>
      </c>
      <c r="AT194" s="17"/>
      <c r="AU194" s="17">
        <v>0.104208257431172</v>
      </c>
      <c r="AV194" s="17">
        <v>8.0517607976654207E-2</v>
      </c>
      <c r="AW194" s="17">
        <v>1.4983598715803501E-2</v>
      </c>
      <c r="AX194" s="17"/>
      <c r="AY194" s="17">
        <v>0.11110683967009299</v>
      </c>
      <c r="AZ194" s="17">
        <v>8.4774302307504407E-2</v>
      </c>
      <c r="BA194" s="17">
        <v>6.7768966860088306E-2</v>
      </c>
      <c r="BB194" s="17">
        <v>5.1248300682348098E-2</v>
      </c>
      <c r="BC194" s="17"/>
      <c r="BD194" s="17">
        <v>0.111503866941464</v>
      </c>
      <c r="BE194" s="17">
        <v>8.2866583171123803E-2</v>
      </c>
      <c r="BF194" s="17">
        <v>6.3812004597107203E-2</v>
      </c>
      <c r="BG194" s="17">
        <v>7.3850338400017798E-2</v>
      </c>
      <c r="BH194" s="17"/>
      <c r="BI194" s="17">
        <v>0.117893150988418</v>
      </c>
      <c r="BJ194" s="17">
        <v>7.1038223625810207E-2</v>
      </c>
      <c r="BK194" s="17">
        <v>6.9333562212983105E-2</v>
      </c>
      <c r="BL194" s="17">
        <v>8.51018816493673E-2</v>
      </c>
      <c r="BM194" s="17"/>
      <c r="BN194" s="17">
        <v>0.146579901663731</v>
      </c>
      <c r="BO194" s="17">
        <v>9.5127107389788801E-2</v>
      </c>
      <c r="BP194" s="17">
        <v>7.3862740963082305E-2</v>
      </c>
      <c r="BQ194" s="17">
        <v>5.2109006266294798E-2</v>
      </c>
      <c r="BR194" s="17"/>
      <c r="BS194" s="17">
        <v>0.14254427217131299</v>
      </c>
      <c r="BT194" s="17">
        <v>8.0302607193089001E-2</v>
      </c>
      <c r="BU194" s="17">
        <v>4.6689977098697898E-2</v>
      </c>
      <c r="BV194" s="17">
        <v>4.5741319435379998E-2</v>
      </c>
      <c r="BW194" s="17"/>
      <c r="BX194" s="17">
        <v>8.9105386889881302E-2</v>
      </c>
      <c r="BY194" s="17">
        <v>6.99733948251577E-2</v>
      </c>
      <c r="BZ194" s="17">
        <v>0.110493065164381</v>
      </c>
      <c r="CA194" s="17">
        <v>3.3353084562137397E-2</v>
      </c>
    </row>
    <row r="195" spans="2:79" x14ac:dyDescent="0.3">
      <c r="B195" t="s">
        <v>166</v>
      </c>
      <c r="C195" s="17">
        <v>0.20316004592143999</v>
      </c>
      <c r="D195" s="17">
        <v>0.18277854669799401</v>
      </c>
      <c r="E195" s="17">
        <v>0.22218548083684</v>
      </c>
      <c r="F195" s="17"/>
      <c r="G195" s="17">
        <v>0.19645680530103299</v>
      </c>
      <c r="H195" s="17">
        <v>0.18575114715003599</v>
      </c>
      <c r="I195" s="17">
        <v>0.22534242312362901</v>
      </c>
      <c r="J195" s="17"/>
      <c r="K195" s="17">
        <v>0.14177197565265301</v>
      </c>
      <c r="L195" s="17">
        <v>0.24369381367627899</v>
      </c>
      <c r="M195" s="17">
        <v>0.20828706703476699</v>
      </c>
      <c r="N195" s="17">
        <v>0.233647285882886</v>
      </c>
      <c r="O195" s="17"/>
      <c r="P195" s="17">
        <v>0.166574629582593</v>
      </c>
      <c r="Q195" s="17">
        <v>0.18022777407368101</v>
      </c>
      <c r="R195" s="17">
        <v>0.229216501022107</v>
      </c>
      <c r="S195" s="17">
        <v>0.18413024660928401</v>
      </c>
      <c r="T195" s="17">
        <v>0.278857948570856</v>
      </c>
      <c r="U195" s="17"/>
      <c r="V195" s="17">
        <v>0.21543318356775201</v>
      </c>
      <c r="W195" s="17">
        <v>0.223528507245111</v>
      </c>
      <c r="X195" s="17">
        <v>0.164860372432274</v>
      </c>
      <c r="Y195" s="17"/>
      <c r="Z195" s="17">
        <v>0.21733762244455501</v>
      </c>
      <c r="AA195" s="17">
        <v>0.130048707640747</v>
      </c>
      <c r="AB195" s="17"/>
      <c r="AC195" s="17">
        <v>0.202781617014929</v>
      </c>
      <c r="AD195" s="17">
        <v>0.204029441579957</v>
      </c>
      <c r="AE195" s="17"/>
      <c r="AF195" s="17">
        <v>9.2572935454168906E-2</v>
      </c>
      <c r="AG195" s="17">
        <v>0.226195067734591</v>
      </c>
      <c r="AH195" s="17">
        <v>0.208151678626187</v>
      </c>
      <c r="AI195" s="17"/>
      <c r="AJ195" s="17">
        <v>0.23187679272013401</v>
      </c>
      <c r="AK195" s="17">
        <v>0.16907325364405501</v>
      </c>
      <c r="AL195" s="17">
        <v>0.16837202974634899</v>
      </c>
      <c r="AM195" s="17">
        <v>0.191861689322679</v>
      </c>
      <c r="AN195" s="17">
        <v>0.22071608119554501</v>
      </c>
      <c r="AO195" s="17">
        <v>0.25250013848583902</v>
      </c>
      <c r="AP195" s="17">
        <v>0.18928142940748399</v>
      </c>
      <c r="AQ195" s="17"/>
      <c r="AR195" s="17">
        <v>0.20115092665012099</v>
      </c>
      <c r="AS195" s="17">
        <v>0.20872669028489799</v>
      </c>
      <c r="AT195" s="17"/>
      <c r="AU195" s="17">
        <v>0.29320864128638502</v>
      </c>
      <c r="AV195" s="17">
        <v>0.17233866658456901</v>
      </c>
      <c r="AW195" s="17">
        <v>0.16450707318557201</v>
      </c>
      <c r="AX195" s="17"/>
      <c r="AY195" s="17">
        <v>0.29898709661107198</v>
      </c>
      <c r="AZ195" s="17">
        <v>0.25068991238884097</v>
      </c>
      <c r="BA195" s="17">
        <v>0.13031761863528099</v>
      </c>
      <c r="BB195" s="17">
        <v>0.14819111913678501</v>
      </c>
      <c r="BC195" s="17"/>
      <c r="BD195" s="17">
        <v>0.26892419329201001</v>
      </c>
      <c r="BE195" s="17">
        <v>0.23716795173406599</v>
      </c>
      <c r="BF195" s="17">
        <v>0.193651349333645</v>
      </c>
      <c r="BG195" s="17">
        <v>0.10315844378374101</v>
      </c>
      <c r="BH195" s="17"/>
      <c r="BI195" s="17">
        <v>0.243417349437342</v>
      </c>
      <c r="BJ195" s="17">
        <v>0.27312052057806202</v>
      </c>
      <c r="BK195" s="17">
        <v>0.16782404398601999</v>
      </c>
      <c r="BL195" s="17">
        <v>0.10658551168704</v>
      </c>
      <c r="BM195" s="17"/>
      <c r="BN195" s="17">
        <v>0.26881547237387698</v>
      </c>
      <c r="BO195" s="17">
        <v>0.25278318389026</v>
      </c>
      <c r="BP195" s="17">
        <v>0.222867834226362</v>
      </c>
      <c r="BQ195" s="17">
        <v>0.13375556267657299</v>
      </c>
      <c r="BR195" s="17"/>
      <c r="BS195" s="17">
        <v>0.18852488676290599</v>
      </c>
      <c r="BT195" s="17">
        <v>0.28668693814733498</v>
      </c>
      <c r="BU195" s="17">
        <v>0.18012821935206499</v>
      </c>
      <c r="BV195" s="17">
        <v>5.6026228488886498E-2</v>
      </c>
      <c r="BW195" s="17"/>
      <c r="BX195" s="17">
        <v>0.31373676681222301</v>
      </c>
      <c r="BY195" s="17">
        <v>0.211448804899668</v>
      </c>
      <c r="BZ195" s="17">
        <v>0.220052520675212</v>
      </c>
      <c r="CA195" s="17">
        <v>0.11009701765084701</v>
      </c>
    </row>
    <row r="196" spans="2:79" x14ac:dyDescent="0.3">
      <c r="B196" t="s">
        <v>167</v>
      </c>
      <c r="C196" s="17">
        <v>0.45538854558393899</v>
      </c>
      <c r="D196" s="17">
        <v>0.48149184627396902</v>
      </c>
      <c r="E196" s="17">
        <v>0.431421270500217</v>
      </c>
      <c r="F196" s="17"/>
      <c r="G196" s="17">
        <v>0.49576921281180802</v>
      </c>
      <c r="H196" s="17">
        <v>0.43929275007334501</v>
      </c>
      <c r="I196" s="17">
        <v>0.44635072085417599</v>
      </c>
      <c r="J196" s="17"/>
      <c r="K196" s="17">
        <v>0.45800000875677399</v>
      </c>
      <c r="L196" s="17">
        <v>0.50980934671062506</v>
      </c>
      <c r="M196" s="17">
        <v>0.37568062803198798</v>
      </c>
      <c r="N196" s="17">
        <v>0.46612438411892798</v>
      </c>
      <c r="O196" s="17"/>
      <c r="P196" s="17">
        <v>0.42668363730484599</v>
      </c>
      <c r="Q196" s="17">
        <v>0.47798261375842699</v>
      </c>
      <c r="R196" s="17">
        <v>0.461757951804392</v>
      </c>
      <c r="S196" s="17">
        <v>0.46712807207087598</v>
      </c>
      <c r="T196" s="17">
        <v>0.41620004408514599</v>
      </c>
      <c r="U196" s="17"/>
      <c r="V196" s="17">
        <v>0.43125958747974102</v>
      </c>
      <c r="W196" s="17">
        <v>0.45416873248296402</v>
      </c>
      <c r="X196" s="17">
        <v>0.47556154065400702</v>
      </c>
      <c r="Y196" s="17"/>
      <c r="Z196" s="17">
        <v>0.45654965032735101</v>
      </c>
      <c r="AA196" s="17">
        <v>0.45332211710193498</v>
      </c>
      <c r="AB196" s="17"/>
      <c r="AC196" s="17">
        <v>0.449537199801055</v>
      </c>
      <c r="AD196" s="17">
        <v>0.46883132052155602</v>
      </c>
      <c r="AE196" s="17"/>
      <c r="AF196" s="17">
        <v>0.44185080757726197</v>
      </c>
      <c r="AG196" s="17">
        <v>0.43170573015122898</v>
      </c>
      <c r="AH196" s="17">
        <v>0.45979691369056302</v>
      </c>
      <c r="AI196" s="17"/>
      <c r="AJ196" s="17">
        <v>0.46298939948596501</v>
      </c>
      <c r="AK196" s="17">
        <v>0.479863974951656</v>
      </c>
      <c r="AL196" s="17">
        <v>0.50428125827999004</v>
      </c>
      <c r="AM196" s="17">
        <v>0.44342342928038903</v>
      </c>
      <c r="AN196" s="17">
        <v>0.39263142468412499</v>
      </c>
      <c r="AO196" s="17">
        <v>0.461834737649988</v>
      </c>
      <c r="AP196" s="17">
        <v>0.43960572966046702</v>
      </c>
      <c r="AQ196" s="17"/>
      <c r="AR196" s="17">
        <v>0.38706245832637298</v>
      </c>
      <c r="AS196" s="17">
        <v>0.49046427239777901</v>
      </c>
      <c r="AT196" s="17"/>
      <c r="AU196" s="17">
        <v>0.43258765542635402</v>
      </c>
      <c r="AV196" s="17">
        <v>0.46030608850238702</v>
      </c>
      <c r="AW196" s="17">
        <v>0.47717851955624302</v>
      </c>
      <c r="AX196" s="17"/>
      <c r="AY196" s="17">
        <v>0.42258608804456599</v>
      </c>
      <c r="AZ196" s="17">
        <v>0.47963966671455399</v>
      </c>
      <c r="BA196" s="17">
        <v>0.42865371500877097</v>
      </c>
      <c r="BB196" s="17">
        <v>0.45914360265408799</v>
      </c>
      <c r="BC196" s="17"/>
      <c r="BD196" s="17">
        <v>0.42950731008469101</v>
      </c>
      <c r="BE196" s="17">
        <v>0.443129621026364</v>
      </c>
      <c r="BF196" s="17">
        <v>0.48692171818555802</v>
      </c>
      <c r="BG196" s="17">
        <v>0.41258370282444901</v>
      </c>
      <c r="BH196" s="17"/>
      <c r="BI196" s="17">
        <v>0.41045437462763701</v>
      </c>
      <c r="BJ196" s="17">
        <v>0.44831555872773099</v>
      </c>
      <c r="BK196" s="17">
        <v>0.48193098192637701</v>
      </c>
      <c r="BL196" s="17">
        <v>0.41303828297712503</v>
      </c>
      <c r="BM196" s="17"/>
      <c r="BN196" s="17">
        <v>0.43284483538943003</v>
      </c>
      <c r="BO196" s="17">
        <v>0.45518368442865398</v>
      </c>
      <c r="BP196" s="17">
        <v>0.49155681386598199</v>
      </c>
      <c r="BQ196" s="17">
        <v>0.42395634252574299</v>
      </c>
      <c r="BR196" s="17"/>
      <c r="BS196" s="17">
        <v>0.43244527138059602</v>
      </c>
      <c r="BT196" s="17">
        <v>0.444482632303554</v>
      </c>
      <c r="BU196" s="17">
        <v>0.50897071009478201</v>
      </c>
      <c r="BV196" s="17">
        <v>0.301192193327395</v>
      </c>
      <c r="BW196" s="17"/>
      <c r="BX196" s="17">
        <v>0.424571557101455</v>
      </c>
      <c r="BY196" s="17">
        <v>0.51849817753709304</v>
      </c>
      <c r="BZ196" s="17">
        <v>0.44057586465667797</v>
      </c>
      <c r="CA196" s="17">
        <v>0.379574561231175</v>
      </c>
    </row>
    <row r="197" spans="2:79" x14ac:dyDescent="0.3">
      <c r="B197" t="s">
        <v>168</v>
      </c>
      <c r="C197" s="17">
        <v>0.25199715649184201</v>
      </c>
      <c r="D197" s="17">
        <v>0.27657990302576202</v>
      </c>
      <c r="E197" s="17">
        <v>0.228621875502662</v>
      </c>
      <c r="F197" s="17"/>
      <c r="G197" s="17">
        <v>0.217203479310492</v>
      </c>
      <c r="H197" s="17">
        <v>0.28467628910263298</v>
      </c>
      <c r="I197" s="17">
        <v>0.24041098095133401</v>
      </c>
      <c r="J197" s="17"/>
      <c r="K197" s="17">
        <v>0.336326238961274</v>
      </c>
      <c r="L197" s="17">
        <v>0.18654860139214399</v>
      </c>
      <c r="M197" s="17">
        <v>0.26329666924867901</v>
      </c>
      <c r="N197" s="17">
        <v>0.20168474530389699</v>
      </c>
      <c r="O197" s="17"/>
      <c r="P197" s="17">
        <v>0.36204728853047002</v>
      </c>
      <c r="Q197" s="17">
        <v>0.21766968775255799</v>
      </c>
      <c r="R197" s="17">
        <v>0.22363862867478501</v>
      </c>
      <c r="S197" s="17">
        <v>0.26726598032657101</v>
      </c>
      <c r="T197" s="17">
        <v>0.226120747215313</v>
      </c>
      <c r="U197" s="17"/>
      <c r="V197" s="17">
        <v>0.243196713017132</v>
      </c>
      <c r="W197" s="17">
        <v>0.224232010211181</v>
      </c>
      <c r="X197" s="17">
        <v>0.30130455304034398</v>
      </c>
      <c r="Y197" s="17"/>
      <c r="Z197" s="17">
        <v>0.23528053174511401</v>
      </c>
      <c r="AA197" s="17">
        <v>0.33365774239296903</v>
      </c>
      <c r="AB197" s="17"/>
      <c r="AC197" s="17">
        <v>0.25217437254978098</v>
      </c>
      <c r="AD197" s="17">
        <v>0.251590023556857</v>
      </c>
      <c r="AE197" s="17"/>
      <c r="AF197" s="17">
        <v>0.39557358701188999</v>
      </c>
      <c r="AG197" s="17">
        <v>0.31044101449956202</v>
      </c>
      <c r="AH197" s="17">
        <v>0.23865100034942999</v>
      </c>
      <c r="AI197" s="17"/>
      <c r="AJ197" s="17">
        <v>0.19918964927149699</v>
      </c>
      <c r="AK197" s="17">
        <v>0.27112060786723802</v>
      </c>
      <c r="AL197" s="17">
        <v>0.239912880947767</v>
      </c>
      <c r="AM197" s="17">
        <v>0.31604083488212698</v>
      </c>
      <c r="AN197" s="17">
        <v>0.24138806355152601</v>
      </c>
      <c r="AO197" s="17">
        <v>0.21096401400574299</v>
      </c>
      <c r="AP197" s="17">
        <v>0.27634232388709901</v>
      </c>
      <c r="AQ197" s="17"/>
      <c r="AR197" s="17">
        <v>0.30699309369180799</v>
      </c>
      <c r="AS197" s="17">
        <v>0.22948501386732501</v>
      </c>
      <c r="AT197" s="17"/>
      <c r="AU197" s="17">
        <v>0.148831740403221</v>
      </c>
      <c r="AV197" s="17">
        <v>0.27808687184842801</v>
      </c>
      <c r="AW197" s="17">
        <v>0.334622885653581</v>
      </c>
      <c r="AX197" s="17"/>
      <c r="AY197" s="17">
        <v>0.14801593100569599</v>
      </c>
      <c r="AZ197" s="17">
        <v>0.169095759513299</v>
      </c>
      <c r="BA197" s="17">
        <v>0.363963359950079</v>
      </c>
      <c r="BB197" s="17">
        <v>0.34141697752677902</v>
      </c>
      <c r="BC197" s="17"/>
      <c r="BD197" s="17">
        <v>0.16217874362708001</v>
      </c>
      <c r="BE197" s="17">
        <v>0.22725851187273099</v>
      </c>
      <c r="BF197" s="17">
        <v>0.24955075616629999</v>
      </c>
      <c r="BG197" s="17">
        <v>0.39165453592189597</v>
      </c>
      <c r="BH197" s="17"/>
      <c r="BI197" s="17">
        <v>0.21647405365393699</v>
      </c>
      <c r="BJ197" s="17">
        <v>0.20040999237399701</v>
      </c>
      <c r="BK197" s="17">
        <v>0.26507129896148102</v>
      </c>
      <c r="BL197" s="17">
        <v>0.385028643919677</v>
      </c>
      <c r="BM197" s="17"/>
      <c r="BN197" s="17">
        <v>0.113196818868448</v>
      </c>
      <c r="BO197" s="17">
        <v>0.18731665371203199</v>
      </c>
      <c r="BP197" s="17">
        <v>0.202860918063201</v>
      </c>
      <c r="BQ197" s="17">
        <v>0.37994366441579902</v>
      </c>
      <c r="BR197" s="17"/>
      <c r="BS197" s="17">
        <v>0.203485397390199</v>
      </c>
      <c r="BT197" s="17">
        <v>0.188527822356022</v>
      </c>
      <c r="BU197" s="17">
        <v>0.25771937183861598</v>
      </c>
      <c r="BV197" s="17">
        <v>0.570381786774253</v>
      </c>
      <c r="BW197" s="17"/>
      <c r="BX197" s="17">
        <v>0.15330293249641</v>
      </c>
      <c r="BY197" s="17">
        <v>0.18210065650823201</v>
      </c>
      <c r="BZ197" s="17">
        <v>0.22887854950372899</v>
      </c>
      <c r="CA197" s="17">
        <v>0.46011791469001201</v>
      </c>
    </row>
    <row r="198" spans="2:79" x14ac:dyDescent="0.3">
      <c r="B198" t="s">
        <v>169</v>
      </c>
      <c r="C198" s="17">
        <v>6.9985593548167898E-4</v>
      </c>
      <c r="D198" s="17">
        <v>1.4046637624294E-3</v>
      </c>
      <c r="E198" s="17">
        <v>0</v>
      </c>
      <c r="F198" s="17"/>
      <c r="G198" s="17">
        <v>0</v>
      </c>
      <c r="H198" s="17">
        <v>1.8104143356283001E-3</v>
      </c>
      <c r="I198" s="17">
        <v>0</v>
      </c>
      <c r="J198" s="17"/>
      <c r="K198" s="17">
        <v>2.34177180777157E-3</v>
      </c>
      <c r="L198" s="17">
        <v>0</v>
      </c>
      <c r="M198" s="17">
        <v>0</v>
      </c>
      <c r="N198" s="17">
        <v>0</v>
      </c>
      <c r="O198" s="17"/>
      <c r="P198" s="17">
        <v>0</v>
      </c>
      <c r="Q198" s="17">
        <v>2.28474912699516E-3</v>
      </c>
      <c r="R198" s="17">
        <v>0</v>
      </c>
      <c r="S198" s="17">
        <v>0</v>
      </c>
      <c r="T198" s="17">
        <v>0</v>
      </c>
      <c r="U198" s="17"/>
      <c r="V198" s="17">
        <v>0</v>
      </c>
      <c r="W198" s="17">
        <v>0</v>
      </c>
      <c r="X198" s="17">
        <v>2.4316818961594702E-3</v>
      </c>
      <c r="Y198" s="17"/>
      <c r="Z198" s="17">
        <v>8.3346512787949305E-4</v>
      </c>
      <c r="AA198" s="17">
        <v>0</v>
      </c>
      <c r="AB198" s="17"/>
      <c r="AC198" s="17">
        <v>1.0044879103314199E-3</v>
      </c>
      <c r="AD198" s="17">
        <v>0</v>
      </c>
      <c r="AE198" s="17"/>
      <c r="AF198" s="17">
        <v>0</v>
      </c>
      <c r="AG198" s="17">
        <v>0</v>
      </c>
      <c r="AH198" s="17">
        <v>8.1311426182192805E-4</v>
      </c>
      <c r="AI198" s="17"/>
      <c r="AJ198" s="17">
        <v>0</v>
      </c>
      <c r="AK198" s="17">
        <v>4.5674895441074701E-3</v>
      </c>
      <c r="AL198" s="17">
        <v>0</v>
      </c>
      <c r="AM198" s="17">
        <v>0</v>
      </c>
      <c r="AN198" s="17">
        <v>0</v>
      </c>
      <c r="AO198" s="17">
        <v>0</v>
      </c>
      <c r="AP198" s="17">
        <v>0</v>
      </c>
      <c r="AQ198" s="17"/>
      <c r="AR198" s="17">
        <v>0</v>
      </c>
      <c r="AS198" s="17">
        <v>1.0890091710381001E-3</v>
      </c>
      <c r="AT198" s="17"/>
      <c r="AU198" s="17">
        <v>0</v>
      </c>
      <c r="AV198" s="17">
        <v>1.1799597491128E-3</v>
      </c>
      <c r="AW198" s="17">
        <v>0</v>
      </c>
      <c r="AX198" s="17"/>
      <c r="AY198" s="17">
        <v>0</v>
      </c>
      <c r="AZ198" s="17">
        <v>0</v>
      </c>
      <c r="BA198" s="17">
        <v>2.1588748750726999E-3</v>
      </c>
      <c r="BB198" s="17">
        <v>0</v>
      </c>
      <c r="BC198" s="17"/>
      <c r="BD198" s="17">
        <v>0</v>
      </c>
      <c r="BE198" s="17">
        <v>2.4745325014137302E-3</v>
      </c>
      <c r="BF198" s="17">
        <v>0</v>
      </c>
      <c r="BG198" s="17">
        <v>0</v>
      </c>
      <c r="BH198" s="17"/>
      <c r="BI198" s="17">
        <v>0</v>
      </c>
      <c r="BJ198" s="17">
        <v>0</v>
      </c>
      <c r="BK198" s="17">
        <v>1.5225560298236401E-3</v>
      </c>
      <c r="BL198" s="17">
        <v>0</v>
      </c>
      <c r="BM198" s="17"/>
      <c r="BN198" s="17">
        <v>0</v>
      </c>
      <c r="BO198" s="17">
        <v>0</v>
      </c>
      <c r="BP198" s="17">
        <v>0</v>
      </c>
      <c r="BQ198" s="17">
        <v>2.0561784230404699E-3</v>
      </c>
      <c r="BR198" s="17"/>
      <c r="BS198" s="17">
        <v>0</v>
      </c>
      <c r="BT198" s="17">
        <v>0</v>
      </c>
      <c r="BU198" s="17">
        <v>0</v>
      </c>
      <c r="BV198" s="17">
        <v>8.1980243722501091E-3</v>
      </c>
      <c r="BW198" s="17"/>
      <c r="BX198" s="17">
        <v>0</v>
      </c>
      <c r="BY198" s="17">
        <v>0</v>
      </c>
      <c r="BZ198" s="17">
        <v>0</v>
      </c>
      <c r="CA198" s="17">
        <v>3.38646124646764E-3</v>
      </c>
    </row>
    <row r="199" spans="2:79" x14ac:dyDescent="0.3">
      <c r="C199" s="17"/>
      <c r="D199" s="17"/>
      <c r="E199" s="17"/>
      <c r="F199" s="17"/>
      <c r="G199" s="17"/>
      <c r="H199" s="17"/>
      <c r="I199" s="17"/>
      <c r="J199" s="17"/>
      <c r="K199" s="17"/>
      <c r="L199" s="17"/>
      <c r="M199" s="17"/>
      <c r="N199" s="17"/>
      <c r="O199" s="17"/>
      <c r="P199" s="17"/>
      <c r="Q199" s="17"/>
      <c r="R199" s="17"/>
      <c r="S199" s="17"/>
      <c r="T199" s="17"/>
      <c r="U199" s="17"/>
      <c r="V199" s="17"/>
      <c r="W199" s="17"/>
      <c r="X199" s="17"/>
      <c r="Y199" s="17"/>
      <c r="Z199" s="17"/>
      <c r="AA199" s="17"/>
      <c r="AB199" s="17"/>
      <c r="AC199" s="17"/>
      <c r="AD199" s="17"/>
      <c r="AE199" s="17"/>
      <c r="AF199" s="17"/>
      <c r="AG199" s="17"/>
      <c r="AH199" s="17"/>
      <c r="AI199" s="17"/>
      <c r="AJ199" s="17"/>
      <c r="AK199" s="17"/>
      <c r="AL199" s="17"/>
      <c r="AM199" s="17"/>
      <c r="AN199" s="17"/>
      <c r="AO199" s="17"/>
      <c r="AP199" s="17"/>
      <c r="AQ199" s="17"/>
      <c r="AR199" s="17"/>
      <c r="AS199" s="17"/>
      <c r="AT199" s="17"/>
      <c r="AU199" s="17"/>
      <c r="AV199" s="17"/>
      <c r="AW199" s="17"/>
      <c r="AX199" s="17"/>
      <c r="AY199" s="17"/>
      <c r="AZ199" s="17"/>
      <c r="BA199" s="17"/>
      <c r="BB199" s="17"/>
      <c r="BC199" s="17"/>
      <c r="BD199" s="17"/>
      <c r="BE199" s="17"/>
      <c r="BF199" s="17"/>
      <c r="BG199" s="17"/>
      <c r="BH199" s="17"/>
      <c r="BI199" s="17"/>
      <c r="BJ199" s="17"/>
      <c r="BK199" s="17"/>
      <c r="BL199" s="17"/>
      <c r="BM199" s="17"/>
      <c r="BN199" s="17"/>
      <c r="BO199" s="17"/>
      <c r="BP199" s="17"/>
      <c r="BQ199" s="17"/>
      <c r="BR199" s="17"/>
      <c r="BS199" s="17"/>
      <c r="BT199" s="17"/>
      <c r="BU199" s="17"/>
      <c r="BV199" s="17"/>
      <c r="BW199" s="17"/>
      <c r="BX199" s="17"/>
      <c r="BY199" s="17"/>
      <c r="BZ199" s="17"/>
      <c r="CA199" s="17"/>
    </row>
    <row r="200" spans="2:79" x14ac:dyDescent="0.3">
      <c r="B200" s="6" t="s">
        <v>177</v>
      </c>
      <c r="C200" s="17"/>
      <c r="D200" s="17"/>
      <c r="E200" s="17"/>
      <c r="F200" s="17"/>
      <c r="G200" s="17"/>
      <c r="H200" s="17"/>
      <c r="I200" s="17"/>
      <c r="J200" s="17"/>
      <c r="K200" s="17"/>
      <c r="L200" s="17"/>
      <c r="M200" s="17"/>
      <c r="N200" s="17"/>
      <c r="O200" s="17"/>
      <c r="P200" s="17"/>
      <c r="Q200" s="17"/>
      <c r="R200" s="17"/>
      <c r="S200" s="17"/>
      <c r="T200" s="17"/>
      <c r="U200" s="17"/>
      <c r="V200" s="17"/>
      <c r="W200" s="17"/>
      <c r="X200" s="17"/>
      <c r="Y200" s="17"/>
      <c r="Z200" s="17"/>
      <c r="AA200" s="17"/>
      <c r="AB200" s="17"/>
      <c r="AC200" s="17"/>
      <c r="AD200" s="17"/>
      <c r="AE200" s="17"/>
      <c r="AF200" s="17"/>
      <c r="AG200" s="17"/>
      <c r="AH200" s="17"/>
      <c r="AI200" s="17"/>
      <c r="AJ200" s="17"/>
      <c r="AK200" s="17"/>
      <c r="AL200" s="17"/>
      <c r="AM200" s="17"/>
      <c r="AN200" s="17"/>
      <c r="AO200" s="17"/>
      <c r="AP200" s="17"/>
      <c r="AQ200" s="17"/>
      <c r="AR200" s="17"/>
      <c r="AS200" s="17"/>
      <c r="AT200" s="17"/>
      <c r="AU200" s="17"/>
      <c r="AV200" s="17"/>
      <c r="AW200" s="17"/>
      <c r="AX200" s="17"/>
      <c r="AY200" s="17"/>
      <c r="AZ200" s="17"/>
      <c r="BA200" s="17"/>
      <c r="BB200" s="17"/>
      <c r="BC200" s="17"/>
      <c r="BD200" s="17"/>
      <c r="BE200" s="17"/>
      <c r="BF200" s="17"/>
      <c r="BG200" s="17"/>
      <c r="BH200" s="17"/>
      <c r="BI200" s="17"/>
      <c r="BJ200" s="17"/>
      <c r="BK200" s="17"/>
      <c r="BL200" s="17"/>
      <c r="BM200" s="17"/>
      <c r="BN200" s="17"/>
      <c r="BO200" s="17"/>
      <c r="BP200" s="17"/>
      <c r="BQ200" s="17"/>
      <c r="BR200" s="17"/>
      <c r="BS200" s="17"/>
      <c r="BT200" s="17"/>
      <c r="BU200" s="17"/>
      <c r="BV200" s="17"/>
      <c r="BW200" s="17"/>
      <c r="BX200" s="17"/>
      <c r="BY200" s="17"/>
      <c r="BZ200" s="17"/>
      <c r="CA200" s="17"/>
    </row>
    <row r="201" spans="2:79" x14ac:dyDescent="0.3">
      <c r="B201" s="24" t="s">
        <v>336</v>
      </c>
      <c r="C201" s="17"/>
      <c r="D201" s="17"/>
      <c r="E201" s="17"/>
      <c r="F201" s="17"/>
      <c r="G201" s="17"/>
      <c r="H201" s="17"/>
      <c r="I201" s="17"/>
      <c r="J201" s="17"/>
      <c r="K201" s="17"/>
      <c r="L201" s="17"/>
      <c r="M201" s="17"/>
      <c r="N201" s="17"/>
      <c r="O201" s="17"/>
      <c r="P201" s="17"/>
      <c r="Q201" s="17"/>
      <c r="R201" s="17"/>
      <c r="S201" s="17"/>
      <c r="T201" s="17"/>
      <c r="U201" s="17"/>
      <c r="V201" s="17"/>
      <c r="W201" s="17"/>
      <c r="X201" s="17"/>
      <c r="Y201" s="17"/>
      <c r="Z201" s="17"/>
      <c r="AA201" s="17"/>
      <c r="AB201" s="17"/>
      <c r="AC201" s="17"/>
      <c r="AD201" s="17"/>
      <c r="AE201" s="17"/>
      <c r="AF201" s="17"/>
      <c r="AG201" s="17"/>
      <c r="AH201" s="17"/>
      <c r="AI201" s="17"/>
      <c r="AJ201" s="17"/>
      <c r="AK201" s="17"/>
      <c r="AL201" s="17"/>
      <c r="AM201" s="17"/>
      <c r="AN201" s="17"/>
      <c r="AO201" s="17"/>
      <c r="AP201" s="17"/>
      <c r="AQ201" s="17"/>
      <c r="AR201" s="17"/>
      <c r="AS201" s="17"/>
      <c r="AT201" s="17"/>
      <c r="AU201" s="17"/>
      <c r="AV201" s="17"/>
      <c r="AW201" s="17"/>
      <c r="AX201" s="17"/>
      <c r="AY201" s="17"/>
      <c r="AZ201" s="17"/>
      <c r="BA201" s="17"/>
      <c r="BB201" s="17"/>
      <c r="BC201" s="17"/>
      <c r="BD201" s="17"/>
      <c r="BE201" s="17"/>
      <c r="BF201" s="17"/>
      <c r="BG201" s="17"/>
      <c r="BH201" s="17"/>
      <c r="BI201" s="17"/>
      <c r="BJ201" s="17"/>
      <c r="BK201" s="17"/>
      <c r="BL201" s="17"/>
      <c r="BM201" s="17"/>
      <c r="BN201" s="17"/>
      <c r="BO201" s="17"/>
      <c r="BP201" s="17"/>
      <c r="BQ201" s="17"/>
      <c r="BR201" s="17"/>
      <c r="BS201" s="17"/>
      <c r="BT201" s="17"/>
      <c r="BU201" s="17"/>
      <c r="BV201" s="17"/>
      <c r="BW201" s="17"/>
      <c r="BX201" s="17"/>
      <c r="BY201" s="17"/>
      <c r="BZ201" s="17"/>
      <c r="CA201" s="17"/>
    </row>
    <row r="202" spans="2:79" x14ac:dyDescent="0.3">
      <c r="B202" t="s">
        <v>164</v>
      </c>
      <c r="C202" s="17">
        <v>5.4902510755176701E-3</v>
      </c>
      <c r="D202" s="17">
        <v>2.14961170564858E-3</v>
      </c>
      <c r="E202" s="17">
        <v>8.8474634470342602E-3</v>
      </c>
      <c r="F202" s="17"/>
      <c r="G202" s="17">
        <v>0</v>
      </c>
      <c r="H202" s="17">
        <v>6.0419998756620101E-3</v>
      </c>
      <c r="I202" s="17">
        <v>8.4047345733566405E-3</v>
      </c>
      <c r="J202" s="17"/>
      <c r="K202" s="17">
        <v>3.2716904369843999E-3</v>
      </c>
      <c r="L202" s="17">
        <v>4.5761823860455001E-3</v>
      </c>
      <c r="M202" s="17">
        <v>1.5483728186274999E-2</v>
      </c>
      <c r="N202" s="17">
        <v>0</v>
      </c>
      <c r="O202" s="17"/>
      <c r="P202" s="17">
        <v>0</v>
      </c>
      <c r="Q202" s="17">
        <v>1.0787807165118001E-2</v>
      </c>
      <c r="R202" s="17">
        <v>7.7796041412285201E-3</v>
      </c>
      <c r="S202" s="17">
        <v>4.2586760247490798E-3</v>
      </c>
      <c r="T202" s="17">
        <v>0</v>
      </c>
      <c r="U202" s="17"/>
      <c r="V202" s="17">
        <v>0</v>
      </c>
      <c r="W202" s="17">
        <v>1.1313541540443801E-2</v>
      </c>
      <c r="X202" s="17">
        <v>3.7212975860910599E-3</v>
      </c>
      <c r="Y202" s="17"/>
      <c r="Z202" s="17">
        <v>6.5383925215943897E-3</v>
      </c>
      <c r="AA202" s="17">
        <v>0</v>
      </c>
      <c r="AB202" s="17"/>
      <c r="AC202" s="17">
        <v>4.9394597251162702E-3</v>
      </c>
      <c r="AD202" s="17">
        <v>6.7556290647472102E-3</v>
      </c>
      <c r="AE202" s="17"/>
      <c r="AF202" s="17">
        <v>0</v>
      </c>
      <c r="AG202" s="17">
        <v>0</v>
      </c>
      <c r="AH202" s="17">
        <v>6.3787434301233502E-3</v>
      </c>
      <c r="AI202" s="17"/>
      <c r="AJ202" s="17">
        <v>0</v>
      </c>
      <c r="AK202" s="17">
        <v>7.3595365400957796E-3</v>
      </c>
      <c r="AL202" s="17">
        <v>0</v>
      </c>
      <c r="AM202" s="17">
        <v>9.0126043160278502E-3</v>
      </c>
      <c r="AN202" s="17">
        <v>0</v>
      </c>
      <c r="AO202" s="17">
        <v>1.3528671956641701E-2</v>
      </c>
      <c r="AP202" s="17">
        <v>5.2776843032953796E-3</v>
      </c>
      <c r="AQ202" s="17"/>
      <c r="AR202" s="17">
        <v>0</v>
      </c>
      <c r="AS202" s="17">
        <v>8.5430921842871606E-3</v>
      </c>
      <c r="AT202" s="17"/>
      <c r="AU202" s="17">
        <v>8.27195766720599E-3</v>
      </c>
      <c r="AV202" s="17">
        <v>5.57136802707567E-3</v>
      </c>
      <c r="AW202" s="17">
        <v>0</v>
      </c>
      <c r="AX202" s="17"/>
      <c r="AY202" s="17">
        <v>0</v>
      </c>
      <c r="AZ202" s="17">
        <v>2.40376428005658E-3</v>
      </c>
      <c r="BA202" s="17">
        <v>1.3524912692416201E-2</v>
      </c>
      <c r="BB202" s="17">
        <v>0</v>
      </c>
      <c r="BC202" s="17"/>
      <c r="BD202" s="17">
        <v>0</v>
      </c>
      <c r="BE202" s="17">
        <v>3.4571704612783799E-3</v>
      </c>
      <c r="BF202" s="17">
        <v>5.0927399281213096E-3</v>
      </c>
      <c r="BG202" s="17">
        <v>1.5733326110433699E-2</v>
      </c>
      <c r="BH202" s="17"/>
      <c r="BI202" s="17">
        <v>8.8707003237682592E-3</v>
      </c>
      <c r="BJ202" s="17">
        <v>3.5478904116222798E-3</v>
      </c>
      <c r="BK202" s="17">
        <v>7.2084775058071197E-3</v>
      </c>
      <c r="BL202" s="17">
        <v>0</v>
      </c>
      <c r="BM202" s="17"/>
      <c r="BN202" s="17">
        <v>0</v>
      </c>
      <c r="BO202" s="17">
        <v>0</v>
      </c>
      <c r="BP202" s="17">
        <v>6.3761586243898704E-3</v>
      </c>
      <c r="BQ202" s="17">
        <v>9.5684467053732403E-3</v>
      </c>
      <c r="BR202" s="17"/>
      <c r="BS202" s="17">
        <v>1.0668982117729001E-2</v>
      </c>
      <c r="BT202" s="17">
        <v>3.7780821272783201E-3</v>
      </c>
      <c r="BU202" s="17">
        <v>5.1311584440016803E-3</v>
      </c>
      <c r="BV202" s="17">
        <v>0</v>
      </c>
      <c r="BW202" s="17"/>
      <c r="BX202" s="17">
        <v>0</v>
      </c>
      <c r="BY202" s="17">
        <v>5.5122922537625702E-3</v>
      </c>
      <c r="BZ202" s="17">
        <v>3.3994792922208798E-3</v>
      </c>
      <c r="CA202" s="17">
        <v>1.1301831866565901E-2</v>
      </c>
    </row>
    <row r="203" spans="2:79" x14ac:dyDescent="0.3">
      <c r="B203" t="s">
        <v>165</v>
      </c>
      <c r="C203" s="17">
        <v>2.2266905793916499E-2</v>
      </c>
      <c r="D203" s="17">
        <v>2.0055045603929299E-2</v>
      </c>
      <c r="E203" s="17">
        <v>2.45744505156257E-2</v>
      </c>
      <c r="F203" s="17"/>
      <c r="G203" s="17">
        <v>1.5983190579041299E-2</v>
      </c>
      <c r="H203" s="17">
        <v>1.5833140600664399E-2</v>
      </c>
      <c r="I203" s="17">
        <v>3.2879401543039997E-2</v>
      </c>
      <c r="J203" s="17"/>
      <c r="K203" s="17">
        <v>5.6657315176488303E-3</v>
      </c>
      <c r="L203" s="17">
        <v>1.55747274382466E-2</v>
      </c>
      <c r="M203" s="17">
        <v>3.8017020963185301E-2</v>
      </c>
      <c r="N203" s="17">
        <v>3.7506490680853197E-2</v>
      </c>
      <c r="O203" s="17"/>
      <c r="P203" s="17">
        <v>2.5348632920142201E-2</v>
      </c>
      <c r="Q203" s="17">
        <v>2.3699946810053201E-2</v>
      </c>
      <c r="R203" s="17">
        <v>1.6721240554341099E-2</v>
      </c>
      <c r="S203" s="17">
        <v>2.48967069726398E-2</v>
      </c>
      <c r="T203" s="17">
        <v>1.8523925518283399E-2</v>
      </c>
      <c r="U203" s="17"/>
      <c r="V203" s="17">
        <v>2.29952152824528E-2</v>
      </c>
      <c r="W203" s="17">
        <v>3.5612460562237401E-2</v>
      </c>
      <c r="X203" s="17">
        <v>2.4932269795289899E-3</v>
      </c>
      <c r="Y203" s="17"/>
      <c r="Z203" s="17">
        <v>2.4055011659484999E-2</v>
      </c>
      <c r="AA203" s="17">
        <v>1.3015955764887101E-2</v>
      </c>
      <c r="AB203" s="17"/>
      <c r="AC203" s="17">
        <v>1.6573034261699999E-2</v>
      </c>
      <c r="AD203" s="17">
        <v>3.5347902264025802E-2</v>
      </c>
      <c r="AE203" s="17"/>
      <c r="AF203" s="17">
        <v>0</v>
      </c>
      <c r="AG203" s="17">
        <v>1.7555258985887098E-2</v>
      </c>
      <c r="AH203" s="17">
        <v>2.4301350088587598E-2</v>
      </c>
      <c r="AI203" s="17"/>
      <c r="AJ203" s="17">
        <v>8.5551014267244308E-3</v>
      </c>
      <c r="AK203" s="17">
        <v>1.7756549430113101E-2</v>
      </c>
      <c r="AL203" s="17">
        <v>2.8730158685861699E-2</v>
      </c>
      <c r="AM203" s="17">
        <v>0</v>
      </c>
      <c r="AN203" s="17">
        <v>3.6082722270660401E-2</v>
      </c>
      <c r="AO203" s="17">
        <v>6.0637345889953303E-3</v>
      </c>
      <c r="AP203" s="17">
        <v>5.2596687621019399E-2</v>
      </c>
      <c r="AQ203" s="17"/>
      <c r="AR203" s="17">
        <v>4.4560596657786902E-2</v>
      </c>
      <c r="AS203" s="17">
        <v>1.0274653574764699E-2</v>
      </c>
      <c r="AT203" s="17"/>
      <c r="AU203" s="17">
        <v>5.5899494117067801E-2</v>
      </c>
      <c r="AV203" s="17">
        <v>9.0349593477277897E-3</v>
      </c>
      <c r="AW203" s="17">
        <v>1.4983598715803501E-2</v>
      </c>
      <c r="AX203" s="17"/>
      <c r="AY203" s="17">
        <v>3.67160735627996E-2</v>
      </c>
      <c r="AZ203" s="17">
        <v>3.5177698709840902E-2</v>
      </c>
      <c r="BA203" s="17">
        <v>4.37952086905631E-3</v>
      </c>
      <c r="BB203" s="17">
        <v>1.07576568291368E-2</v>
      </c>
      <c r="BC203" s="17"/>
      <c r="BD203" s="17">
        <v>5.7902220994762103E-2</v>
      </c>
      <c r="BE203" s="17">
        <v>1.8276530525824199E-2</v>
      </c>
      <c r="BF203" s="17">
        <v>1.10035917289125E-2</v>
      </c>
      <c r="BG203" s="17">
        <v>2.8383588822976601E-2</v>
      </c>
      <c r="BH203" s="17"/>
      <c r="BI203" s="17">
        <v>6.8439643017295396E-2</v>
      </c>
      <c r="BJ203" s="17">
        <v>1.6713202070548001E-2</v>
      </c>
      <c r="BK203" s="17">
        <v>1.6194947110520001E-2</v>
      </c>
      <c r="BL203" s="17">
        <v>1.2512786156069201E-2</v>
      </c>
      <c r="BM203" s="17"/>
      <c r="BN203" s="17">
        <v>6.4218786022353896E-2</v>
      </c>
      <c r="BO203" s="17">
        <v>2.5614929027818999E-2</v>
      </c>
      <c r="BP203" s="17">
        <v>3.1537187510534199E-2</v>
      </c>
      <c r="BQ203" s="17">
        <v>0</v>
      </c>
      <c r="BR203" s="17"/>
      <c r="BS203" s="17">
        <v>5.6703583868717503E-2</v>
      </c>
      <c r="BT203" s="17">
        <v>1.6165947683614599E-2</v>
      </c>
      <c r="BU203" s="17">
        <v>1.2884004843152301E-2</v>
      </c>
      <c r="BV203" s="17">
        <v>0</v>
      </c>
      <c r="BW203" s="17"/>
      <c r="BX203" s="17">
        <v>5.3350730465596102E-2</v>
      </c>
      <c r="BY203" s="17">
        <v>2.89845658238214E-2</v>
      </c>
      <c r="BZ203" s="17">
        <v>1.9528294199364499E-2</v>
      </c>
      <c r="CA203" s="17">
        <v>0</v>
      </c>
    </row>
    <row r="204" spans="2:79" x14ac:dyDescent="0.3">
      <c r="B204" t="s">
        <v>166</v>
      </c>
      <c r="C204" s="17">
        <v>6.28922148099096E-2</v>
      </c>
      <c r="D204" s="17">
        <v>6.7120810219229804E-2</v>
      </c>
      <c r="E204" s="17">
        <v>5.8960184748429699E-2</v>
      </c>
      <c r="F204" s="17"/>
      <c r="G204" s="17">
        <v>0.105256050753814</v>
      </c>
      <c r="H204" s="17">
        <v>5.3268827306511099E-2</v>
      </c>
      <c r="I204" s="17">
        <v>4.5930155665405398E-2</v>
      </c>
      <c r="J204" s="17"/>
      <c r="K204" s="17">
        <v>5.2672265242797299E-2</v>
      </c>
      <c r="L204" s="17">
        <v>7.75707995626643E-2</v>
      </c>
      <c r="M204" s="17">
        <v>6.2814421683384303E-2</v>
      </c>
      <c r="N204" s="17">
        <v>5.4427299349738799E-2</v>
      </c>
      <c r="O204" s="17"/>
      <c r="P204" s="17">
        <v>4.8099443710970101E-2</v>
      </c>
      <c r="Q204" s="17">
        <v>9.6701932495856097E-2</v>
      </c>
      <c r="R204" s="17">
        <v>4.73141103023711E-2</v>
      </c>
      <c r="S204" s="17">
        <v>4.2326956866023301E-2</v>
      </c>
      <c r="T204" s="17">
        <v>5.62430079667098E-2</v>
      </c>
      <c r="U204" s="17"/>
      <c r="V204" s="17">
        <v>6.0465926261259698E-2</v>
      </c>
      <c r="W204" s="17">
        <v>8.1808510003021306E-2</v>
      </c>
      <c r="X204" s="17">
        <v>3.0922235485257601E-2</v>
      </c>
      <c r="Y204" s="17"/>
      <c r="Z204" s="17">
        <v>6.2053200175556503E-2</v>
      </c>
      <c r="AA204" s="17">
        <v>6.7888398833968605E-2</v>
      </c>
      <c r="AB204" s="17"/>
      <c r="AC204" s="17">
        <v>7.0522875518249803E-2</v>
      </c>
      <c r="AD204" s="17">
        <v>4.5361674258436097E-2</v>
      </c>
      <c r="AE204" s="17"/>
      <c r="AF204" s="17">
        <v>6.1643070173145798E-2</v>
      </c>
      <c r="AG204" s="17">
        <v>2.2264307436808E-2</v>
      </c>
      <c r="AH204" s="17">
        <v>6.2765861315492E-2</v>
      </c>
      <c r="AI204" s="17"/>
      <c r="AJ204" s="17">
        <v>0.119889082948283</v>
      </c>
      <c r="AK204" s="17">
        <v>9.1041338831432797E-2</v>
      </c>
      <c r="AL204" s="17">
        <v>4.8461163831204399E-2</v>
      </c>
      <c r="AM204" s="17">
        <v>2.09802657821835E-2</v>
      </c>
      <c r="AN204" s="17">
        <v>9.1555505513722907E-2</v>
      </c>
      <c r="AO204" s="17">
        <v>5.6258898240873899E-2</v>
      </c>
      <c r="AP204" s="17">
        <v>2.83899507347397E-2</v>
      </c>
      <c r="AQ204" s="17"/>
      <c r="AR204" s="17">
        <v>8.05244419352448E-2</v>
      </c>
      <c r="AS204" s="17">
        <v>4.8418280981359099E-2</v>
      </c>
      <c r="AT204" s="17"/>
      <c r="AU204" s="17">
        <v>6.3093052573761702E-2</v>
      </c>
      <c r="AV204" s="17">
        <v>7.0020535080931007E-2</v>
      </c>
      <c r="AW204" s="17">
        <v>3.2880176455722401E-2</v>
      </c>
      <c r="AX204" s="17"/>
      <c r="AY204" s="17">
        <v>0.119989054722603</v>
      </c>
      <c r="AZ204" s="17">
        <v>7.1760285190736406E-2</v>
      </c>
      <c r="BA204" s="17">
        <v>2.9797563848648199E-2</v>
      </c>
      <c r="BB204" s="17">
        <v>7.4803998757928897E-2</v>
      </c>
      <c r="BC204" s="17"/>
      <c r="BD204" s="17">
        <v>5.8405048907422999E-2</v>
      </c>
      <c r="BE204" s="17">
        <v>7.5772185301742595E-2</v>
      </c>
      <c r="BF204" s="17">
        <v>5.7790146546903599E-2</v>
      </c>
      <c r="BG204" s="17">
        <v>5.7314891147303898E-2</v>
      </c>
      <c r="BH204" s="17"/>
      <c r="BI204" s="17">
        <v>4.7541839028862901E-2</v>
      </c>
      <c r="BJ204" s="17">
        <v>8.0137236788545202E-2</v>
      </c>
      <c r="BK204" s="17">
        <v>4.4969733827121799E-2</v>
      </c>
      <c r="BL204" s="17">
        <v>0.106594455256612</v>
      </c>
      <c r="BM204" s="17"/>
      <c r="BN204" s="17">
        <v>8.9006833212146003E-2</v>
      </c>
      <c r="BO204" s="17">
        <v>9.1704291759465595E-2</v>
      </c>
      <c r="BP204" s="17">
        <v>5.7087088092102799E-2</v>
      </c>
      <c r="BQ204" s="17">
        <v>4.3356742482277E-2</v>
      </c>
      <c r="BR204" s="17"/>
      <c r="BS204" s="17">
        <v>9.7477631044642493E-2</v>
      </c>
      <c r="BT204" s="17">
        <v>7.5217725246777903E-2</v>
      </c>
      <c r="BU204" s="17">
        <v>3.8626123271058098E-2</v>
      </c>
      <c r="BV204" s="17">
        <v>4.5433670471562403E-2</v>
      </c>
      <c r="BW204" s="17"/>
      <c r="BX204" s="17">
        <v>0.18524649842034299</v>
      </c>
      <c r="BY204" s="17">
        <v>5.6819418700607298E-2</v>
      </c>
      <c r="BZ204" s="17">
        <v>5.4570715327896001E-2</v>
      </c>
      <c r="CA204" s="17">
        <v>2.9851816199726901E-2</v>
      </c>
    </row>
    <row r="205" spans="2:79" x14ac:dyDescent="0.3">
      <c r="B205" t="s">
        <v>167</v>
      </c>
      <c r="C205" s="17">
        <v>0.33750492130146498</v>
      </c>
      <c r="D205" s="17">
        <v>0.36875393212246299</v>
      </c>
      <c r="E205" s="17">
        <v>0.30564031503404299</v>
      </c>
      <c r="F205" s="17"/>
      <c r="G205" s="17">
        <v>0.38111347718516098</v>
      </c>
      <c r="H205" s="17">
        <v>0.33365464252455102</v>
      </c>
      <c r="I205" s="17">
        <v>0.313807302286499</v>
      </c>
      <c r="J205" s="17"/>
      <c r="K205" s="17">
        <v>0.30659141806415102</v>
      </c>
      <c r="L205" s="17">
        <v>0.352824315816331</v>
      </c>
      <c r="M205" s="17">
        <v>0.334329683845356</v>
      </c>
      <c r="N205" s="17">
        <v>0.36563433486086799</v>
      </c>
      <c r="O205" s="17"/>
      <c r="P205" s="17">
        <v>0.27180144280637403</v>
      </c>
      <c r="Q205" s="17">
        <v>0.35738989955181499</v>
      </c>
      <c r="R205" s="17">
        <v>0.36280326094128901</v>
      </c>
      <c r="S205" s="17">
        <v>0.33068975157050901</v>
      </c>
      <c r="T205" s="17">
        <v>0.343073242345518</v>
      </c>
      <c r="U205" s="17"/>
      <c r="V205" s="17">
        <v>0.38585091291680002</v>
      </c>
      <c r="W205" s="17">
        <v>0.30665191566468603</v>
      </c>
      <c r="X205" s="17">
        <v>0.331243626884413</v>
      </c>
      <c r="Y205" s="17"/>
      <c r="Z205" s="17">
        <v>0.341918030540735</v>
      </c>
      <c r="AA205" s="17">
        <v>0.31719844045629197</v>
      </c>
      <c r="AB205" s="17"/>
      <c r="AC205" s="17">
        <v>0.35787898225416198</v>
      </c>
      <c r="AD205" s="17">
        <v>0.29069792576318199</v>
      </c>
      <c r="AE205" s="17"/>
      <c r="AF205" s="17">
        <v>0.24745493048103201</v>
      </c>
      <c r="AG205" s="17">
        <v>0.310678900734074</v>
      </c>
      <c r="AH205" s="17">
        <v>0.34836203330168602</v>
      </c>
      <c r="AI205" s="17"/>
      <c r="AJ205" s="17">
        <v>0.41747016604330101</v>
      </c>
      <c r="AK205" s="17">
        <v>0.33587728707057501</v>
      </c>
      <c r="AL205" s="17">
        <v>0.38711086148868701</v>
      </c>
      <c r="AM205" s="17">
        <v>0.31575262849053698</v>
      </c>
      <c r="AN205" s="17">
        <v>0.32784191996274797</v>
      </c>
      <c r="AO205" s="17">
        <v>0.34052901888561798</v>
      </c>
      <c r="AP205" s="17">
        <v>0.27012897756724102</v>
      </c>
      <c r="AQ205" s="17"/>
      <c r="AR205" s="17">
        <v>0.35002674585654803</v>
      </c>
      <c r="AS205" s="17">
        <v>0.324684079197256</v>
      </c>
      <c r="AT205" s="17"/>
      <c r="AU205" s="17">
        <v>0.40129674712452701</v>
      </c>
      <c r="AV205" s="17">
        <v>0.324760144290485</v>
      </c>
      <c r="AW205" s="17">
        <v>0.272327569054232</v>
      </c>
      <c r="AX205" s="17"/>
      <c r="AY205" s="17">
        <v>0.454948727882235</v>
      </c>
      <c r="AZ205" s="17">
        <v>0.36356628818747799</v>
      </c>
      <c r="BA205" s="17">
        <v>0.29742095740730201</v>
      </c>
      <c r="BB205" s="17">
        <v>0.26107158359098898</v>
      </c>
      <c r="BC205" s="17"/>
      <c r="BD205" s="17">
        <v>0.29635800788396399</v>
      </c>
      <c r="BE205" s="17">
        <v>0.37322065045390901</v>
      </c>
      <c r="BF205" s="17">
        <v>0.36070912398925498</v>
      </c>
      <c r="BG205" s="17">
        <v>0.24181213634743801</v>
      </c>
      <c r="BH205" s="17"/>
      <c r="BI205" s="17">
        <v>0.38247714575209402</v>
      </c>
      <c r="BJ205" s="17">
        <v>0.41800971910760498</v>
      </c>
      <c r="BK205" s="17">
        <v>0.28466713448049302</v>
      </c>
      <c r="BL205" s="17">
        <v>0.27974478025259503</v>
      </c>
      <c r="BM205" s="17"/>
      <c r="BN205" s="17">
        <v>0.482261054951032</v>
      </c>
      <c r="BO205" s="17">
        <v>0.42577456800218499</v>
      </c>
      <c r="BP205" s="17">
        <v>0.28299822712137401</v>
      </c>
      <c r="BQ205" s="17">
        <v>0.299204759590181</v>
      </c>
      <c r="BR205" s="17"/>
      <c r="BS205" s="17">
        <v>0.304516678147148</v>
      </c>
      <c r="BT205" s="17">
        <v>0.37787631783617098</v>
      </c>
      <c r="BU205" s="17">
        <v>0.35477985285027602</v>
      </c>
      <c r="BV205" s="17">
        <v>0.19935968057554601</v>
      </c>
      <c r="BW205" s="17"/>
      <c r="BX205" s="17">
        <v>0.39798207926808399</v>
      </c>
      <c r="BY205" s="17">
        <v>0.43054981935416298</v>
      </c>
      <c r="BZ205" s="17">
        <v>0.31082061532986999</v>
      </c>
      <c r="CA205" s="17">
        <v>0.18396408057066399</v>
      </c>
    </row>
    <row r="206" spans="2:79" x14ac:dyDescent="0.3">
      <c r="B206" t="s">
        <v>168</v>
      </c>
      <c r="C206" s="17">
        <v>0.57086793797961899</v>
      </c>
      <c r="D206" s="17">
        <v>0.54192060034873002</v>
      </c>
      <c r="E206" s="17">
        <v>0.60002005802025804</v>
      </c>
      <c r="F206" s="17"/>
      <c r="G206" s="17">
        <v>0.49764728148198301</v>
      </c>
      <c r="H206" s="17">
        <v>0.59120138969261105</v>
      </c>
      <c r="I206" s="17">
        <v>0.59637334121777097</v>
      </c>
      <c r="J206" s="17"/>
      <c r="K206" s="17">
        <v>0.62852720430143405</v>
      </c>
      <c r="L206" s="17">
        <v>0.54945397479671299</v>
      </c>
      <c r="M206" s="17">
        <v>0.54935514532179996</v>
      </c>
      <c r="N206" s="17">
        <v>0.54243187510853996</v>
      </c>
      <c r="O206" s="17"/>
      <c r="P206" s="17">
        <v>0.65475048056251295</v>
      </c>
      <c r="Q206" s="17">
        <v>0.51142041397715798</v>
      </c>
      <c r="R206" s="17">
        <v>0.56538178406077</v>
      </c>
      <c r="S206" s="17">
        <v>0.59356923254132998</v>
      </c>
      <c r="T206" s="17">
        <v>0.58215982416948897</v>
      </c>
      <c r="U206" s="17"/>
      <c r="V206" s="17">
        <v>0.53068794553948695</v>
      </c>
      <c r="W206" s="17">
        <v>0.56461357222961095</v>
      </c>
      <c r="X206" s="17">
        <v>0.62822230920314204</v>
      </c>
      <c r="Y206" s="17"/>
      <c r="Z206" s="17">
        <v>0.56427093060077305</v>
      </c>
      <c r="AA206" s="17">
        <v>0.60189720494485199</v>
      </c>
      <c r="AB206" s="17"/>
      <c r="AC206" s="17">
        <v>0.550085648240772</v>
      </c>
      <c r="AD206" s="17">
        <v>0.61861279087566201</v>
      </c>
      <c r="AE206" s="17"/>
      <c r="AF206" s="17">
        <v>0.69090199934582297</v>
      </c>
      <c r="AG206" s="17">
        <v>0.64950153284323098</v>
      </c>
      <c r="AH206" s="17">
        <v>0.55705600956629997</v>
      </c>
      <c r="AI206" s="17"/>
      <c r="AJ206" s="17">
        <v>0.45408564958169201</v>
      </c>
      <c r="AK206" s="17">
        <v>0.547965288127783</v>
      </c>
      <c r="AL206" s="17">
        <v>0.53569781599424704</v>
      </c>
      <c r="AM206" s="17">
        <v>0.65425450141125197</v>
      </c>
      <c r="AN206" s="17">
        <v>0.54451985225286803</v>
      </c>
      <c r="AO206" s="17">
        <v>0.58361967632787104</v>
      </c>
      <c r="AP206" s="17">
        <v>0.63832901547040899</v>
      </c>
      <c r="AQ206" s="17"/>
      <c r="AR206" s="17">
        <v>0.52488821555041998</v>
      </c>
      <c r="AS206" s="17">
        <v>0.606558438863817</v>
      </c>
      <c r="AT206" s="17"/>
      <c r="AU206" s="17">
        <v>0.467738420892644</v>
      </c>
      <c r="AV206" s="17">
        <v>0.59061299325378003</v>
      </c>
      <c r="AW206" s="17">
        <v>0.67980865577424199</v>
      </c>
      <c r="AX206" s="17"/>
      <c r="AY206" s="17">
        <v>0.38834614383236299</v>
      </c>
      <c r="AZ206" s="17">
        <v>0.52709196363188804</v>
      </c>
      <c r="BA206" s="17">
        <v>0.65487704518257694</v>
      </c>
      <c r="BB206" s="17">
        <v>0.64557804599641799</v>
      </c>
      <c r="BC206" s="17"/>
      <c r="BD206" s="17">
        <v>0.58733472221385097</v>
      </c>
      <c r="BE206" s="17">
        <v>0.52581629279596798</v>
      </c>
      <c r="BF206" s="17">
        <v>0.56540439780680796</v>
      </c>
      <c r="BG206" s="17">
        <v>0.65675605757184796</v>
      </c>
      <c r="BH206" s="17"/>
      <c r="BI206" s="17">
        <v>0.49267067187797903</v>
      </c>
      <c r="BJ206" s="17">
        <v>0.47845482853776</v>
      </c>
      <c r="BK206" s="17">
        <v>0.64695970707605799</v>
      </c>
      <c r="BL206" s="17">
        <v>0.601147978334724</v>
      </c>
      <c r="BM206" s="17"/>
      <c r="BN206" s="17">
        <v>0.36451332581446799</v>
      </c>
      <c r="BO206" s="17">
        <v>0.45690621121052999</v>
      </c>
      <c r="BP206" s="17">
        <v>0.62200133865159901</v>
      </c>
      <c r="BQ206" s="17">
        <v>0.64499736343035696</v>
      </c>
      <c r="BR206" s="17"/>
      <c r="BS206" s="17">
        <v>0.53063312482176295</v>
      </c>
      <c r="BT206" s="17">
        <v>0.52368606115917005</v>
      </c>
      <c r="BU206" s="17">
        <v>0.58857886059151199</v>
      </c>
      <c r="BV206" s="17">
        <v>0.75520664895289102</v>
      </c>
      <c r="BW206" s="17"/>
      <c r="BX206" s="17">
        <v>0.35327547957133798</v>
      </c>
      <c r="BY206" s="17">
        <v>0.47813390386764598</v>
      </c>
      <c r="BZ206" s="17">
        <v>0.611680895850649</v>
      </c>
      <c r="CA206" s="17">
        <v>0.774882271363044</v>
      </c>
    </row>
    <row r="207" spans="2:79" x14ac:dyDescent="0.3">
      <c r="B207" t="s">
        <v>169</v>
      </c>
      <c r="C207" s="17">
        <v>9.7776903957224703E-4</v>
      </c>
      <c r="D207" s="17">
        <v>0</v>
      </c>
      <c r="E207" s="17">
        <v>1.9575282346096399E-3</v>
      </c>
      <c r="F207" s="17"/>
      <c r="G207" s="17">
        <v>0</v>
      </c>
      <c r="H207" s="17">
        <v>0</v>
      </c>
      <c r="I207" s="17">
        <v>2.6050647139284002E-3</v>
      </c>
      <c r="J207" s="17"/>
      <c r="K207" s="17">
        <v>3.2716904369843999E-3</v>
      </c>
      <c r="L207" s="17">
        <v>0</v>
      </c>
      <c r="M207" s="17">
        <v>0</v>
      </c>
      <c r="N207" s="17">
        <v>0</v>
      </c>
      <c r="O207" s="17"/>
      <c r="P207" s="17">
        <v>0</v>
      </c>
      <c r="Q207" s="17">
        <v>0</v>
      </c>
      <c r="R207" s="17">
        <v>0</v>
      </c>
      <c r="S207" s="17">
        <v>4.2586760247490798E-3</v>
      </c>
      <c r="T207" s="17">
        <v>0</v>
      </c>
      <c r="U207" s="17"/>
      <c r="V207" s="17">
        <v>0</v>
      </c>
      <c r="W207" s="17">
        <v>0</v>
      </c>
      <c r="X207" s="17">
        <v>3.3973038615678201E-3</v>
      </c>
      <c r="Y207" s="17"/>
      <c r="Z207" s="17">
        <v>1.1644345018561699E-3</v>
      </c>
      <c r="AA207" s="17">
        <v>0</v>
      </c>
      <c r="AB207" s="17"/>
      <c r="AC207" s="17">
        <v>0</v>
      </c>
      <c r="AD207" s="17">
        <v>3.2240777739472198E-3</v>
      </c>
      <c r="AE207" s="17"/>
      <c r="AF207" s="17">
        <v>0</v>
      </c>
      <c r="AG207" s="17">
        <v>0</v>
      </c>
      <c r="AH207" s="17">
        <v>1.13600229781138E-3</v>
      </c>
      <c r="AI207" s="17"/>
      <c r="AJ207" s="17">
        <v>0</v>
      </c>
      <c r="AK207" s="17">
        <v>0</v>
      </c>
      <c r="AL207" s="17">
        <v>0</v>
      </c>
      <c r="AM207" s="17">
        <v>0</v>
      </c>
      <c r="AN207" s="17">
        <v>0</v>
      </c>
      <c r="AO207" s="17">
        <v>0</v>
      </c>
      <c r="AP207" s="17">
        <v>5.2776843032953796E-3</v>
      </c>
      <c r="AQ207" s="17"/>
      <c r="AR207" s="17">
        <v>0</v>
      </c>
      <c r="AS207" s="17">
        <v>1.52145519851658E-3</v>
      </c>
      <c r="AT207" s="17"/>
      <c r="AU207" s="17">
        <v>3.7003276247941498E-3</v>
      </c>
      <c r="AV207" s="17">
        <v>0</v>
      </c>
      <c r="AW207" s="17">
        <v>0</v>
      </c>
      <c r="AX207" s="17"/>
      <c r="AY207" s="17">
        <v>0</v>
      </c>
      <c r="AZ207" s="17">
        <v>0</v>
      </c>
      <c r="BA207" s="17">
        <v>0</v>
      </c>
      <c r="BB207" s="17">
        <v>7.7887148255275504E-3</v>
      </c>
      <c r="BC207" s="17"/>
      <c r="BD207" s="17">
        <v>0</v>
      </c>
      <c r="BE207" s="17">
        <v>3.4571704612783799E-3</v>
      </c>
      <c r="BF207" s="17">
        <v>0</v>
      </c>
      <c r="BG207" s="17">
        <v>0</v>
      </c>
      <c r="BH207" s="17"/>
      <c r="BI207" s="17">
        <v>0</v>
      </c>
      <c r="BJ207" s="17">
        <v>3.1371230839203198E-3</v>
      </c>
      <c r="BK207" s="17">
        <v>0</v>
      </c>
      <c r="BL207" s="17">
        <v>0</v>
      </c>
      <c r="BM207" s="17"/>
      <c r="BN207" s="17">
        <v>0</v>
      </c>
      <c r="BO207" s="17">
        <v>0</v>
      </c>
      <c r="BP207" s="17">
        <v>0</v>
      </c>
      <c r="BQ207" s="17">
        <v>2.8726877918120999E-3</v>
      </c>
      <c r="BR207" s="17"/>
      <c r="BS207" s="17">
        <v>0</v>
      </c>
      <c r="BT207" s="17">
        <v>3.2758659469876699E-3</v>
      </c>
      <c r="BU207" s="17">
        <v>0</v>
      </c>
      <c r="BV207" s="17">
        <v>0</v>
      </c>
      <c r="BW207" s="17"/>
      <c r="BX207" s="17">
        <v>1.01452122746387E-2</v>
      </c>
      <c r="BY207" s="17">
        <v>0</v>
      </c>
      <c r="BZ207" s="17">
        <v>0</v>
      </c>
      <c r="CA207" s="17">
        <v>0</v>
      </c>
    </row>
    <row r="208" spans="2:79" x14ac:dyDescent="0.3">
      <c r="C208" s="17"/>
      <c r="D208" s="17"/>
      <c r="E208" s="17"/>
      <c r="F208" s="17"/>
      <c r="G208" s="17"/>
      <c r="H208" s="17"/>
      <c r="I208" s="17"/>
      <c r="J208" s="17"/>
      <c r="K208" s="17"/>
      <c r="L208" s="17"/>
      <c r="M208" s="17"/>
      <c r="N208" s="17"/>
      <c r="O208" s="17"/>
      <c r="P208" s="17"/>
      <c r="Q208" s="17"/>
      <c r="R208" s="17"/>
      <c r="S208" s="17"/>
      <c r="T208" s="17"/>
      <c r="U208" s="17"/>
      <c r="V208" s="17"/>
      <c r="W208" s="17"/>
      <c r="X208" s="17"/>
      <c r="Y208" s="17"/>
      <c r="Z208" s="17"/>
      <c r="AA208" s="17"/>
      <c r="AB208" s="17"/>
      <c r="AC208" s="17"/>
      <c r="AD208" s="17"/>
      <c r="AE208" s="17"/>
      <c r="AF208" s="17"/>
      <c r="AG208" s="17"/>
      <c r="AH208" s="17"/>
      <c r="AI208" s="17"/>
      <c r="AJ208" s="17"/>
      <c r="AK208" s="17"/>
      <c r="AL208" s="17"/>
      <c r="AM208" s="17"/>
      <c r="AN208" s="17"/>
      <c r="AO208" s="17"/>
      <c r="AP208" s="17"/>
      <c r="AQ208" s="17"/>
      <c r="AR208" s="17"/>
      <c r="AS208" s="17"/>
      <c r="AT208" s="17"/>
      <c r="AU208" s="17"/>
      <c r="AV208" s="17"/>
      <c r="AW208" s="17"/>
      <c r="AX208" s="17"/>
      <c r="AY208" s="17"/>
      <c r="AZ208" s="17"/>
      <c r="BA208" s="17"/>
      <c r="BB208" s="17"/>
      <c r="BC208" s="17"/>
      <c r="BD208" s="17"/>
      <c r="BE208" s="17"/>
      <c r="BF208" s="17"/>
      <c r="BG208" s="17"/>
      <c r="BH208" s="17"/>
      <c r="BI208" s="17"/>
      <c r="BJ208" s="17"/>
      <c r="BK208" s="17"/>
      <c r="BL208" s="17"/>
      <c r="BM208" s="17"/>
      <c r="BN208" s="17"/>
      <c r="BO208" s="17"/>
      <c r="BP208" s="17"/>
      <c r="BQ208" s="17"/>
      <c r="BR208" s="17"/>
      <c r="BS208" s="17"/>
      <c r="BT208" s="17"/>
      <c r="BU208" s="17"/>
      <c r="BV208" s="17"/>
      <c r="BW208" s="17"/>
      <c r="BX208" s="17"/>
      <c r="BY208" s="17"/>
      <c r="BZ208" s="17"/>
      <c r="CA208" s="17"/>
    </row>
    <row r="209" spans="2:79" x14ac:dyDescent="0.3">
      <c r="B209" s="6" t="s">
        <v>178</v>
      </c>
      <c r="C209" s="17"/>
      <c r="D209" s="17"/>
      <c r="E209" s="17"/>
      <c r="F209" s="17"/>
      <c r="G209" s="17"/>
      <c r="H209" s="17"/>
      <c r="I209" s="17"/>
      <c r="J209" s="17"/>
      <c r="K209" s="17"/>
      <c r="L209" s="17"/>
      <c r="M209" s="17"/>
      <c r="N209" s="17"/>
      <c r="O209" s="17"/>
      <c r="P209" s="17"/>
      <c r="Q209" s="17"/>
      <c r="R209" s="17"/>
      <c r="S209" s="17"/>
      <c r="T209" s="17"/>
      <c r="U209" s="17"/>
      <c r="V209" s="17"/>
      <c r="W209" s="17"/>
      <c r="X209" s="17"/>
      <c r="Y209" s="17"/>
      <c r="Z209" s="17"/>
      <c r="AA209" s="17"/>
      <c r="AB209" s="17"/>
      <c r="AC209" s="17"/>
      <c r="AD209" s="17"/>
      <c r="AE209" s="17"/>
      <c r="AF209" s="17"/>
      <c r="AG209" s="17"/>
      <c r="AH209" s="17"/>
      <c r="AI209" s="17"/>
      <c r="AJ209" s="17"/>
      <c r="AK209" s="17"/>
      <c r="AL209" s="17"/>
      <c r="AM209" s="17"/>
      <c r="AN209" s="17"/>
      <c r="AO209" s="17"/>
      <c r="AP209" s="17"/>
      <c r="AQ209" s="17"/>
      <c r="AR209" s="17"/>
      <c r="AS209" s="17"/>
      <c r="AT209" s="17"/>
      <c r="AU209" s="17"/>
      <c r="AV209" s="17"/>
      <c r="AW209" s="17"/>
      <c r="AX209" s="17"/>
      <c r="AY209" s="17"/>
      <c r="AZ209" s="17"/>
      <c r="BA209" s="17"/>
      <c r="BB209" s="17"/>
      <c r="BC209" s="17"/>
      <c r="BD209" s="17"/>
      <c r="BE209" s="17"/>
      <c r="BF209" s="17"/>
      <c r="BG209" s="17"/>
      <c r="BH209" s="17"/>
      <c r="BI209" s="17"/>
      <c r="BJ209" s="17"/>
      <c r="BK209" s="17"/>
      <c r="BL209" s="17"/>
      <c r="BM209" s="17"/>
      <c r="BN209" s="17"/>
      <c r="BO209" s="17"/>
      <c r="BP209" s="17"/>
      <c r="BQ209" s="17"/>
      <c r="BR209" s="17"/>
      <c r="BS209" s="17"/>
      <c r="BT209" s="17"/>
      <c r="BU209" s="17"/>
      <c r="BV209" s="17"/>
      <c r="BW209" s="17"/>
      <c r="BX209" s="17"/>
      <c r="BY209" s="17"/>
      <c r="BZ209" s="17"/>
      <c r="CA209" s="17"/>
    </row>
    <row r="210" spans="2:79" x14ac:dyDescent="0.3">
      <c r="B210" s="24" t="s">
        <v>336</v>
      </c>
      <c r="C210" s="17"/>
      <c r="D210" s="17"/>
      <c r="E210" s="17"/>
      <c r="F210" s="17"/>
      <c r="G210" s="17"/>
      <c r="H210" s="17"/>
      <c r="I210" s="17"/>
      <c r="J210" s="17"/>
      <c r="K210" s="17"/>
      <c r="L210" s="17"/>
      <c r="M210" s="17"/>
      <c r="N210" s="17"/>
      <c r="O210" s="17"/>
      <c r="P210" s="17"/>
      <c r="Q210" s="17"/>
      <c r="R210" s="17"/>
      <c r="S210" s="17"/>
      <c r="T210" s="17"/>
      <c r="U210" s="17"/>
      <c r="V210" s="17"/>
      <c r="W210" s="17"/>
      <c r="X210" s="17"/>
      <c r="Y210" s="17"/>
      <c r="Z210" s="17"/>
      <c r="AA210" s="17"/>
      <c r="AB210" s="17"/>
      <c r="AC210" s="17"/>
      <c r="AD210" s="17"/>
      <c r="AE210" s="17"/>
      <c r="AF210" s="17"/>
      <c r="AG210" s="17"/>
      <c r="AH210" s="17"/>
      <c r="AI210" s="17"/>
      <c r="AJ210" s="17"/>
      <c r="AK210" s="17"/>
      <c r="AL210" s="17"/>
      <c r="AM210" s="17"/>
      <c r="AN210" s="17"/>
      <c r="AO210" s="17"/>
      <c r="AP210" s="17"/>
      <c r="AQ210" s="17"/>
      <c r="AR210" s="17"/>
      <c r="AS210" s="17"/>
      <c r="AT210" s="17"/>
      <c r="AU210" s="17"/>
      <c r="AV210" s="17"/>
      <c r="AW210" s="17"/>
      <c r="AX210" s="17"/>
      <c r="AY210" s="17"/>
      <c r="AZ210" s="17"/>
      <c r="BA210" s="17"/>
      <c r="BB210" s="17"/>
      <c r="BC210" s="17"/>
      <c r="BD210" s="17"/>
      <c r="BE210" s="17"/>
      <c r="BF210" s="17"/>
      <c r="BG210" s="17"/>
      <c r="BH210" s="17"/>
      <c r="BI210" s="17"/>
      <c r="BJ210" s="17"/>
      <c r="BK210" s="17"/>
      <c r="BL210" s="17"/>
      <c r="BM210" s="17"/>
      <c r="BN210" s="17"/>
      <c r="BO210" s="17"/>
      <c r="BP210" s="17"/>
      <c r="BQ210" s="17"/>
      <c r="BR210" s="17"/>
      <c r="BS210" s="17"/>
      <c r="BT210" s="17"/>
      <c r="BU210" s="17"/>
      <c r="BV210" s="17"/>
      <c r="BW210" s="17"/>
      <c r="BX210" s="17"/>
      <c r="BY210" s="17"/>
      <c r="BZ210" s="17"/>
      <c r="CA210" s="17"/>
    </row>
    <row r="211" spans="2:79" x14ac:dyDescent="0.3">
      <c r="B211" t="s">
        <v>164</v>
      </c>
      <c r="C211" s="17">
        <v>1.48021599292449E-2</v>
      </c>
      <c r="D211" s="17">
        <v>1.0762382612619E-2</v>
      </c>
      <c r="E211" s="17">
        <v>1.8899092199544901E-2</v>
      </c>
      <c r="F211" s="17"/>
      <c r="G211" s="17">
        <v>0</v>
      </c>
      <c r="H211" s="17">
        <v>1.37712889060567E-2</v>
      </c>
      <c r="I211" s="17">
        <v>2.52536805875175E-2</v>
      </c>
      <c r="J211" s="17"/>
      <c r="K211" s="17">
        <v>6.2564957644748297E-3</v>
      </c>
      <c r="L211" s="17">
        <v>2.3041286437057901E-2</v>
      </c>
      <c r="M211" s="17">
        <v>5.1814003927435201E-3</v>
      </c>
      <c r="N211" s="17">
        <v>2.5805421028308202E-2</v>
      </c>
      <c r="O211" s="17"/>
      <c r="P211" s="17">
        <v>1.6272863417416201E-2</v>
      </c>
      <c r="Q211" s="17">
        <v>2.18394808903652E-2</v>
      </c>
      <c r="R211" s="17">
        <v>0</v>
      </c>
      <c r="S211" s="17">
        <v>1.62871209232671E-2</v>
      </c>
      <c r="T211" s="17">
        <v>1.2344703944520599E-2</v>
      </c>
      <c r="U211" s="17"/>
      <c r="V211" s="17">
        <v>2.6756665486397501E-2</v>
      </c>
      <c r="W211" s="17">
        <v>1.52908424537797E-2</v>
      </c>
      <c r="X211" s="17">
        <v>4.1814049520863799E-3</v>
      </c>
      <c r="Y211" s="17"/>
      <c r="Z211" s="17">
        <v>1.26143169491513E-2</v>
      </c>
      <c r="AA211" s="17">
        <v>2.6496971895672301E-2</v>
      </c>
      <c r="AB211" s="17"/>
      <c r="AC211" s="17">
        <v>9.5768711327221707E-3</v>
      </c>
      <c r="AD211" s="17">
        <v>2.68066429801661E-2</v>
      </c>
      <c r="AE211" s="17"/>
      <c r="AF211" s="17">
        <v>0</v>
      </c>
      <c r="AG211" s="17">
        <v>8.6622117521801996E-3</v>
      </c>
      <c r="AH211" s="17">
        <v>1.6423407937918098E-2</v>
      </c>
      <c r="AI211" s="17"/>
      <c r="AJ211" s="17">
        <v>5.2554253390630096E-3</v>
      </c>
      <c r="AK211" s="17">
        <v>0</v>
      </c>
      <c r="AL211" s="17">
        <v>2.2351602456952599E-2</v>
      </c>
      <c r="AM211" s="17">
        <v>6.5452297344971702E-3</v>
      </c>
      <c r="AN211" s="17">
        <v>8.73093124785769E-3</v>
      </c>
      <c r="AO211" s="17">
        <v>2.13013321151935E-2</v>
      </c>
      <c r="AP211" s="17">
        <v>3.2661900672898203E-2</v>
      </c>
      <c r="AQ211" s="17"/>
      <c r="AR211" s="17">
        <v>2.2452490099334501E-2</v>
      </c>
      <c r="AS211" s="17">
        <v>1.0151690357509501E-2</v>
      </c>
      <c r="AT211" s="17"/>
      <c r="AU211" s="17">
        <v>3.5210171856318598E-2</v>
      </c>
      <c r="AV211" s="17">
        <v>6.5811817599526496E-3</v>
      </c>
      <c r="AW211" s="17">
        <v>1.11807524917959E-2</v>
      </c>
      <c r="AX211" s="17"/>
      <c r="AY211" s="17">
        <v>7.9499854734417699E-3</v>
      </c>
      <c r="AZ211" s="17">
        <v>1.6800269157563399E-2</v>
      </c>
      <c r="BA211" s="17">
        <v>1.7551123511147199E-2</v>
      </c>
      <c r="BB211" s="17">
        <v>5.3081017765777899E-3</v>
      </c>
      <c r="BC211" s="17"/>
      <c r="BD211" s="17">
        <v>3.4355213909252898E-2</v>
      </c>
      <c r="BE211" s="17">
        <v>2.5371621197616801E-3</v>
      </c>
      <c r="BF211" s="17">
        <v>1.7719612658078102E-2</v>
      </c>
      <c r="BG211" s="17">
        <v>1.1159204305539501E-2</v>
      </c>
      <c r="BH211" s="17"/>
      <c r="BI211" s="17">
        <v>7.8133701097815603E-2</v>
      </c>
      <c r="BJ211" s="17">
        <v>3.8087814220835298E-3</v>
      </c>
      <c r="BK211" s="17">
        <v>4.0431738080546498E-3</v>
      </c>
      <c r="BL211" s="17">
        <v>2.1523474989660198E-2</v>
      </c>
      <c r="BM211" s="17"/>
      <c r="BN211" s="17">
        <v>1.62091009772681E-2</v>
      </c>
      <c r="BO211" s="17">
        <v>9.1528228493526296E-3</v>
      </c>
      <c r="BP211" s="17">
        <v>2.9065497161085599E-2</v>
      </c>
      <c r="BQ211" s="17">
        <v>3.48773050983612E-3</v>
      </c>
      <c r="BR211" s="17"/>
      <c r="BS211" s="17">
        <v>3.62404004143057E-2</v>
      </c>
      <c r="BT211" s="17">
        <v>5.6050625556528797E-3</v>
      </c>
      <c r="BU211" s="17">
        <v>1.31978379016108E-2</v>
      </c>
      <c r="BV211" s="17">
        <v>0</v>
      </c>
      <c r="BW211" s="17"/>
      <c r="BX211" s="17">
        <v>0.122036980616977</v>
      </c>
      <c r="BY211" s="17">
        <v>1.93063144034413E-3</v>
      </c>
      <c r="BZ211" s="17">
        <v>0</v>
      </c>
      <c r="CA211" s="17">
        <v>1.1240457605110801E-2</v>
      </c>
    </row>
    <row r="212" spans="2:79" x14ac:dyDescent="0.3">
      <c r="B212" t="s">
        <v>165</v>
      </c>
      <c r="C212" s="17">
        <v>5.6126966819215501E-2</v>
      </c>
      <c r="D212" s="17">
        <v>5.8017644590402997E-2</v>
      </c>
      <c r="E212" s="17">
        <v>5.2178184864484098E-2</v>
      </c>
      <c r="F212" s="17"/>
      <c r="G212" s="17">
        <v>5.3974973254588998E-2</v>
      </c>
      <c r="H212" s="17">
        <v>3.5838903404118501E-2</v>
      </c>
      <c r="I212" s="17">
        <v>7.8387623887342897E-2</v>
      </c>
      <c r="J212" s="17"/>
      <c r="K212" s="17">
        <v>2.6315504666634602E-2</v>
      </c>
      <c r="L212" s="17">
        <v>5.1289570783120998E-2</v>
      </c>
      <c r="M212" s="17">
        <v>5.2343333537755297E-2</v>
      </c>
      <c r="N212" s="17">
        <v>0.105806428624447</v>
      </c>
      <c r="O212" s="17"/>
      <c r="P212" s="17">
        <v>3.00165933627521E-2</v>
      </c>
      <c r="Q212" s="17">
        <v>5.3625617788065197E-2</v>
      </c>
      <c r="R212" s="17">
        <v>0.100365849830496</v>
      </c>
      <c r="S212" s="17">
        <v>5.27595005085848E-2</v>
      </c>
      <c r="T212" s="17">
        <v>4.6475856519605001E-2</v>
      </c>
      <c r="U212" s="17"/>
      <c r="V212" s="17">
        <v>0.108549009577423</v>
      </c>
      <c r="W212" s="17">
        <v>4.0855457488739401E-2</v>
      </c>
      <c r="X212" s="17">
        <v>2.6080290303339401E-2</v>
      </c>
      <c r="Y212" s="17"/>
      <c r="Z212" s="17">
        <v>5.4273539243273897E-2</v>
      </c>
      <c r="AA212" s="17">
        <v>6.6423755407141696E-2</v>
      </c>
      <c r="AB212" s="17"/>
      <c r="AC212" s="17">
        <v>4.4544938585346402E-2</v>
      </c>
      <c r="AD212" s="17">
        <v>8.2735306959438606E-2</v>
      </c>
      <c r="AE212" s="17"/>
      <c r="AF212" s="17">
        <v>0</v>
      </c>
      <c r="AG212" s="17">
        <v>3.2052918691938097E-2</v>
      </c>
      <c r="AH212" s="17">
        <v>5.7169823996560301E-2</v>
      </c>
      <c r="AI212" s="17"/>
      <c r="AJ212" s="17">
        <v>6.9727504512411997E-2</v>
      </c>
      <c r="AK212" s="17">
        <v>3.9577876455557999E-2</v>
      </c>
      <c r="AL212" s="17">
        <v>4.2849150756942997E-2</v>
      </c>
      <c r="AM212" s="17">
        <v>1.62918969423794E-2</v>
      </c>
      <c r="AN212" s="17">
        <v>4.4741784264640101E-2</v>
      </c>
      <c r="AO212" s="17">
        <v>0.10882456589467</v>
      </c>
      <c r="AP212" s="17">
        <v>5.9557442399535102E-2</v>
      </c>
      <c r="AQ212" s="17"/>
      <c r="AR212" s="17">
        <v>7.5347220927378694E-2</v>
      </c>
      <c r="AS212" s="17">
        <v>4.3796458877984001E-2</v>
      </c>
      <c r="AT212" s="17"/>
      <c r="AU212" s="17">
        <v>0.11682733961208699</v>
      </c>
      <c r="AV212" s="17">
        <v>3.0716103445590899E-2</v>
      </c>
      <c r="AW212" s="17">
        <v>4.9342736561834202E-2</v>
      </c>
      <c r="AX212" s="17"/>
      <c r="AY212" s="17">
        <v>0.14499208830124299</v>
      </c>
      <c r="AZ212" s="17">
        <v>5.0076354527473603E-2</v>
      </c>
      <c r="BA212" s="17">
        <v>4.7429907479911701E-2</v>
      </c>
      <c r="BB212" s="17">
        <v>3.6864220117911899E-2</v>
      </c>
      <c r="BC212" s="17"/>
      <c r="BD212" s="17">
        <v>8.0085431575284194E-2</v>
      </c>
      <c r="BE212" s="17">
        <v>4.2943579621351598E-2</v>
      </c>
      <c r="BF212" s="17">
        <v>4.6994988187340901E-2</v>
      </c>
      <c r="BG212" s="17">
        <v>8.4734153835020906E-2</v>
      </c>
      <c r="BH212" s="17"/>
      <c r="BI212" s="17">
        <v>0.15019023187550101</v>
      </c>
      <c r="BJ212" s="17">
        <v>5.1746230081507298E-2</v>
      </c>
      <c r="BK212" s="17">
        <v>3.30881228664439E-2</v>
      </c>
      <c r="BL212" s="17">
        <v>6.1672448817081699E-2</v>
      </c>
      <c r="BM212" s="17"/>
      <c r="BN212" s="17">
        <v>9.9043115482118804E-2</v>
      </c>
      <c r="BO212" s="17">
        <v>1.82060955984805E-2</v>
      </c>
      <c r="BP212" s="17">
        <v>7.89117588241698E-2</v>
      </c>
      <c r="BQ212" s="17">
        <v>4.6865765346858497E-2</v>
      </c>
      <c r="BR212" s="17"/>
      <c r="BS212" s="17">
        <v>9.5824861974242198E-2</v>
      </c>
      <c r="BT212" s="17">
        <v>5.17994615283143E-2</v>
      </c>
      <c r="BU212" s="17">
        <v>4.8131281745858699E-2</v>
      </c>
      <c r="BV212" s="17">
        <v>7.8056715836542102E-3</v>
      </c>
      <c r="BW212" s="17"/>
      <c r="BX212" s="17">
        <v>0.13383750937464101</v>
      </c>
      <c r="BY212" s="17">
        <v>6.92544971031442E-2</v>
      </c>
      <c r="BZ212" s="17">
        <v>4.76781837938463E-2</v>
      </c>
      <c r="CA212" s="17">
        <v>9.5754495346296199E-3</v>
      </c>
    </row>
    <row r="213" spans="2:79" x14ac:dyDescent="0.3">
      <c r="B213" t="s">
        <v>166</v>
      </c>
      <c r="C213" s="17">
        <v>0.171786220372149</v>
      </c>
      <c r="D213" s="17">
        <v>0.14700644029917601</v>
      </c>
      <c r="E213" s="17">
        <v>0.197284818496817</v>
      </c>
      <c r="F213" s="17"/>
      <c r="G213" s="17">
        <v>0.28163228905424997</v>
      </c>
      <c r="H213" s="17">
        <v>0.124809557346059</v>
      </c>
      <c r="I213" s="17">
        <v>0.150488376707134</v>
      </c>
      <c r="J213" s="17"/>
      <c r="K213" s="17">
        <v>0.141696034199606</v>
      </c>
      <c r="L213" s="17">
        <v>0.21769494936817699</v>
      </c>
      <c r="M213" s="17">
        <v>0.13090387780551899</v>
      </c>
      <c r="N213" s="17">
        <v>0.197828295528585</v>
      </c>
      <c r="O213" s="17"/>
      <c r="P213" s="17">
        <v>0.13115680109911601</v>
      </c>
      <c r="Q213" s="17">
        <v>0.20405703985201701</v>
      </c>
      <c r="R213" s="17">
        <v>0.145478220556952</v>
      </c>
      <c r="S213" s="17">
        <v>0.15199525229727701</v>
      </c>
      <c r="T213" s="17">
        <v>0.199148822721368</v>
      </c>
      <c r="U213" s="17"/>
      <c r="V213" s="17">
        <v>0.21605327235060801</v>
      </c>
      <c r="W213" s="17">
        <v>0.14369729438523501</v>
      </c>
      <c r="X213" s="17">
        <v>0.15182786104804399</v>
      </c>
      <c r="Y213" s="17"/>
      <c r="Z213" s="17">
        <v>0.180262583990836</v>
      </c>
      <c r="AA213" s="17">
        <v>0.12852480530555599</v>
      </c>
      <c r="AB213" s="17"/>
      <c r="AC213" s="17">
        <v>0.17943728248934601</v>
      </c>
      <c r="AD213" s="17">
        <v>0.154208809996562</v>
      </c>
      <c r="AE213" s="17"/>
      <c r="AF213" s="17">
        <v>9.7926300162289301E-2</v>
      </c>
      <c r="AG213" s="17">
        <v>0.128096884423955</v>
      </c>
      <c r="AH213" s="17">
        <v>0.179977248725915</v>
      </c>
      <c r="AI213" s="17"/>
      <c r="AJ213" s="17">
        <v>0.288714280583519</v>
      </c>
      <c r="AK213" s="17">
        <v>0.228181939557737</v>
      </c>
      <c r="AL213" s="17">
        <v>0.13278349471075199</v>
      </c>
      <c r="AM213" s="17">
        <v>0.119472341970152</v>
      </c>
      <c r="AN213" s="17">
        <v>0.13970244675433799</v>
      </c>
      <c r="AO213" s="17">
        <v>0.122149572955119</v>
      </c>
      <c r="AP213" s="17">
        <v>0.172223773920439</v>
      </c>
      <c r="AQ213" s="17"/>
      <c r="AR213" s="17">
        <v>0.15542793388166801</v>
      </c>
      <c r="AS213" s="17">
        <v>0.180834477845179</v>
      </c>
      <c r="AT213" s="17"/>
      <c r="AU213" s="17">
        <v>0.192945639252323</v>
      </c>
      <c r="AV213" s="17">
        <v>0.18788316747268999</v>
      </c>
      <c r="AW213" s="17">
        <v>6.5657432501951996E-2</v>
      </c>
      <c r="AX213" s="17"/>
      <c r="AY213" s="17">
        <v>0.21471793113982199</v>
      </c>
      <c r="AZ213" s="17">
        <v>0.19916411622544</v>
      </c>
      <c r="BA213" s="17">
        <v>0.14834142445187101</v>
      </c>
      <c r="BB213" s="17">
        <v>0.10113471712253901</v>
      </c>
      <c r="BC213" s="17"/>
      <c r="BD213" s="17">
        <v>0.25460667690047001</v>
      </c>
      <c r="BE213" s="17">
        <v>0.20253378416974999</v>
      </c>
      <c r="BF213" s="17">
        <v>0.15940356903560199</v>
      </c>
      <c r="BG213" s="17">
        <v>7.0037742874353395E-2</v>
      </c>
      <c r="BH213" s="17"/>
      <c r="BI213" s="17">
        <v>0.21446492610154599</v>
      </c>
      <c r="BJ213" s="17">
        <v>0.23567007918123001</v>
      </c>
      <c r="BK213" s="17">
        <v>0.135675960310355</v>
      </c>
      <c r="BL213" s="17">
        <v>9.3348630155888304E-2</v>
      </c>
      <c r="BM213" s="17"/>
      <c r="BN213" s="17">
        <v>0.29546675646035703</v>
      </c>
      <c r="BO213" s="17">
        <v>0.223777283053885</v>
      </c>
      <c r="BP213" s="17">
        <v>0.14966956698600001</v>
      </c>
      <c r="BQ213" s="17">
        <v>0.12931118735417199</v>
      </c>
      <c r="BR213" s="17"/>
      <c r="BS213" s="17">
        <v>0.21412253944123499</v>
      </c>
      <c r="BT213" s="17">
        <v>0.23834757371930901</v>
      </c>
      <c r="BU213" s="17">
        <v>0.123363882332828</v>
      </c>
      <c r="BV213" s="17">
        <v>5.7994085065003503E-2</v>
      </c>
      <c r="BW213" s="17"/>
      <c r="BX213" s="17">
        <v>0.34179846908189598</v>
      </c>
      <c r="BY213" s="17">
        <v>0.211797038573142</v>
      </c>
      <c r="BZ213" s="17">
        <v>0.15202222536266499</v>
      </c>
      <c r="CA213" s="17">
        <v>5.1651059420952397E-2</v>
      </c>
    </row>
    <row r="214" spans="2:79" x14ac:dyDescent="0.3">
      <c r="B214" t="s">
        <v>167</v>
      </c>
      <c r="C214" s="17">
        <v>0.46280261444695697</v>
      </c>
      <c r="D214" s="17">
        <v>0.47179852101992698</v>
      </c>
      <c r="E214" s="17">
        <v>0.45370491021144699</v>
      </c>
      <c r="F214" s="17"/>
      <c r="G214" s="17">
        <v>0.36739384231635602</v>
      </c>
      <c r="H214" s="17">
        <v>0.50739116807415996</v>
      </c>
      <c r="I214" s="17">
        <v>0.47740174198726099</v>
      </c>
      <c r="J214" s="17"/>
      <c r="K214" s="17">
        <v>0.46186611749136802</v>
      </c>
      <c r="L214" s="17">
        <v>0.46732182935654698</v>
      </c>
      <c r="M214" s="17">
        <v>0.475430202499807</v>
      </c>
      <c r="N214" s="17">
        <v>0.44381160917954798</v>
      </c>
      <c r="O214" s="17"/>
      <c r="P214" s="17">
        <v>0.40926162626354401</v>
      </c>
      <c r="Q214" s="17">
        <v>0.45565423876003902</v>
      </c>
      <c r="R214" s="17">
        <v>0.48265587582692199</v>
      </c>
      <c r="S214" s="17">
        <v>0.43374258461828702</v>
      </c>
      <c r="T214" s="17">
        <v>0.54362932278559695</v>
      </c>
      <c r="U214" s="17"/>
      <c r="V214" s="17">
        <v>0.40160888902138298</v>
      </c>
      <c r="W214" s="17">
        <v>0.50240909626080099</v>
      </c>
      <c r="X214" s="17">
        <v>0.46297873976652698</v>
      </c>
      <c r="Y214" s="17"/>
      <c r="Z214" s="17">
        <v>0.46810939602090301</v>
      </c>
      <c r="AA214" s="17">
        <v>0.43889297632794899</v>
      </c>
      <c r="AB214" s="17"/>
      <c r="AC214" s="17">
        <v>0.47266896031050898</v>
      </c>
      <c r="AD214" s="17">
        <v>0.44013585165054497</v>
      </c>
      <c r="AE214" s="17"/>
      <c r="AF214" s="17">
        <v>0.47862424831985501</v>
      </c>
      <c r="AG214" s="17">
        <v>0.44777860670655001</v>
      </c>
      <c r="AH214" s="17">
        <v>0.46592857022426198</v>
      </c>
      <c r="AI214" s="17"/>
      <c r="AJ214" s="17">
        <v>0.39320336110324799</v>
      </c>
      <c r="AK214" s="17">
        <v>0.37542093500598001</v>
      </c>
      <c r="AL214" s="17">
        <v>0.47156162421424802</v>
      </c>
      <c r="AM214" s="17">
        <v>0.55834434572885405</v>
      </c>
      <c r="AN214" s="17">
        <v>0.51078748929136997</v>
      </c>
      <c r="AO214" s="17">
        <v>0.45742776178724098</v>
      </c>
      <c r="AP214" s="17">
        <v>0.48236418852079499</v>
      </c>
      <c r="AQ214" s="17"/>
      <c r="AR214" s="17">
        <v>0.43350073279846801</v>
      </c>
      <c r="AS214" s="17">
        <v>0.480465043523363</v>
      </c>
      <c r="AT214" s="17"/>
      <c r="AU214" s="17">
        <v>0.473256457605852</v>
      </c>
      <c r="AV214" s="17">
        <v>0.445009902104813</v>
      </c>
      <c r="AW214" s="17">
        <v>0.51742063252987303</v>
      </c>
      <c r="AX214" s="17"/>
      <c r="AY214" s="17">
        <v>0.45598080605202601</v>
      </c>
      <c r="AZ214" s="17">
        <v>0.52793741457024801</v>
      </c>
      <c r="BA214" s="17">
        <v>0.36621244605560599</v>
      </c>
      <c r="BB214" s="17">
        <v>0.47844927696092898</v>
      </c>
      <c r="BC214" s="17"/>
      <c r="BD214" s="17">
        <v>0.46132291216010302</v>
      </c>
      <c r="BE214" s="17">
        <v>0.52291988303550196</v>
      </c>
      <c r="BF214" s="17">
        <v>0.45966498222847202</v>
      </c>
      <c r="BG214" s="17">
        <v>0.35871369033043399</v>
      </c>
      <c r="BH214" s="17"/>
      <c r="BI214" s="17">
        <v>0.390405380271375</v>
      </c>
      <c r="BJ214" s="17">
        <v>0.52713880501143295</v>
      </c>
      <c r="BK214" s="17">
        <v>0.46262525542386301</v>
      </c>
      <c r="BL214" s="17">
        <v>0.35875547352637399</v>
      </c>
      <c r="BM214" s="17"/>
      <c r="BN214" s="17">
        <v>0.38125512063153</v>
      </c>
      <c r="BO214" s="17">
        <v>0.53570221256835904</v>
      </c>
      <c r="BP214" s="17">
        <v>0.48434086375303498</v>
      </c>
      <c r="BQ214" s="17">
        <v>0.41312320655718099</v>
      </c>
      <c r="BR214" s="17"/>
      <c r="BS214" s="17">
        <v>0.45553579086885299</v>
      </c>
      <c r="BT214" s="17">
        <v>0.47918816523918201</v>
      </c>
      <c r="BU214" s="17">
        <v>0.48744750709802498</v>
      </c>
      <c r="BV214" s="17">
        <v>0.30870624537722902</v>
      </c>
      <c r="BW214" s="17"/>
      <c r="BX214" s="17">
        <v>0.353699324237431</v>
      </c>
      <c r="BY214" s="17">
        <v>0.53372460417407397</v>
      </c>
      <c r="BZ214" s="17">
        <v>0.50292485754196903</v>
      </c>
      <c r="CA214" s="17">
        <v>0.322980628554766</v>
      </c>
    </row>
    <row r="215" spans="2:79" x14ac:dyDescent="0.3">
      <c r="B215" t="s">
        <v>168</v>
      </c>
      <c r="C215" s="17">
        <v>0.29275029939205799</v>
      </c>
      <c r="D215" s="17">
        <v>0.31070960907589801</v>
      </c>
      <c r="E215" s="17">
        <v>0.27616711114099302</v>
      </c>
      <c r="F215" s="17"/>
      <c r="G215" s="17">
        <v>0.29699889537480501</v>
      </c>
      <c r="H215" s="17">
        <v>0.31370935290629698</v>
      </c>
      <c r="I215" s="17">
        <v>0.26846857683074399</v>
      </c>
      <c r="J215" s="17"/>
      <c r="K215" s="17">
        <v>0.36386584787791698</v>
      </c>
      <c r="L215" s="17">
        <v>0.234092141222602</v>
      </c>
      <c r="M215" s="17">
        <v>0.33614118576417501</v>
      </c>
      <c r="N215" s="17">
        <v>0.226748245639112</v>
      </c>
      <c r="O215" s="17"/>
      <c r="P215" s="17">
        <v>0.41329211585717202</v>
      </c>
      <c r="Q215" s="17">
        <v>0.26204970858621202</v>
      </c>
      <c r="R215" s="17">
        <v>0.27150005378563002</v>
      </c>
      <c r="S215" s="17">
        <v>0.34137379682819902</v>
      </c>
      <c r="T215" s="17">
        <v>0.19840129402890899</v>
      </c>
      <c r="U215" s="17"/>
      <c r="V215" s="17">
        <v>0.247032163564188</v>
      </c>
      <c r="W215" s="17">
        <v>0.29331393918880899</v>
      </c>
      <c r="X215" s="17">
        <v>0.35493170393000301</v>
      </c>
      <c r="Y215" s="17"/>
      <c r="Z215" s="17">
        <v>0.28372825370812099</v>
      </c>
      <c r="AA215" s="17">
        <v>0.334110054076799</v>
      </c>
      <c r="AB215" s="17"/>
      <c r="AC215" s="17">
        <v>0.29128642033039398</v>
      </c>
      <c r="AD215" s="17">
        <v>0.29611338841328799</v>
      </c>
      <c r="AE215" s="17"/>
      <c r="AF215" s="17">
        <v>0.42344945151785601</v>
      </c>
      <c r="AG215" s="17">
        <v>0.38340937842537698</v>
      </c>
      <c r="AH215" s="17">
        <v>0.27848896116168897</v>
      </c>
      <c r="AI215" s="17"/>
      <c r="AJ215" s="17">
        <v>0.243099428461758</v>
      </c>
      <c r="AK215" s="17">
        <v>0.35681924898072598</v>
      </c>
      <c r="AL215" s="17">
        <v>0.32359164595658602</v>
      </c>
      <c r="AM215" s="17">
        <v>0.29934618562411802</v>
      </c>
      <c r="AN215" s="17">
        <v>0.28843083893666499</v>
      </c>
      <c r="AO215" s="17">
        <v>0.29029676724777598</v>
      </c>
      <c r="AP215" s="17">
        <v>0.25319269448633303</v>
      </c>
      <c r="AQ215" s="17"/>
      <c r="AR215" s="17">
        <v>0.31069384104596698</v>
      </c>
      <c r="AS215" s="17">
        <v>0.28337982709701798</v>
      </c>
      <c r="AT215" s="17"/>
      <c r="AU215" s="17">
        <v>0.178422332046797</v>
      </c>
      <c r="AV215" s="17">
        <v>0.32980964521695399</v>
      </c>
      <c r="AW215" s="17">
        <v>0.35044165112661202</v>
      </c>
      <c r="AX215" s="17"/>
      <c r="AY215" s="17">
        <v>0.17635918903346601</v>
      </c>
      <c r="AZ215" s="17">
        <v>0.204174789363713</v>
      </c>
      <c r="BA215" s="17">
        <v>0.41774422083764201</v>
      </c>
      <c r="BB215" s="17">
        <v>0.378243684022042</v>
      </c>
      <c r="BC215" s="17"/>
      <c r="BD215" s="17">
        <v>0.16338690418191601</v>
      </c>
      <c r="BE215" s="17">
        <v>0.229065591053635</v>
      </c>
      <c r="BF215" s="17">
        <v>0.31422895215143498</v>
      </c>
      <c r="BG215" s="17">
        <v>0.47535520865465197</v>
      </c>
      <c r="BH215" s="17"/>
      <c r="BI215" s="17">
        <v>0.15950022925766499</v>
      </c>
      <c r="BJ215" s="17">
        <v>0.18163610430374599</v>
      </c>
      <c r="BK215" s="17">
        <v>0.36271895217671901</v>
      </c>
      <c r="BL215" s="17">
        <v>0.46469997251099598</v>
      </c>
      <c r="BM215" s="17"/>
      <c r="BN215" s="17">
        <v>0.20802590644872601</v>
      </c>
      <c r="BO215" s="17">
        <v>0.20936778126137301</v>
      </c>
      <c r="BP215" s="17">
        <v>0.25549422908542901</v>
      </c>
      <c r="BQ215" s="17">
        <v>0.40721211023195297</v>
      </c>
      <c r="BR215" s="17"/>
      <c r="BS215" s="17">
        <v>0.19420927751801401</v>
      </c>
      <c r="BT215" s="17">
        <v>0.22221296301493401</v>
      </c>
      <c r="BU215" s="17">
        <v>0.32785949092167699</v>
      </c>
      <c r="BV215" s="17">
        <v>0.62549399797411398</v>
      </c>
      <c r="BW215" s="17"/>
      <c r="BX215" s="17">
        <v>3.9475736937160097E-2</v>
      </c>
      <c r="BY215" s="17">
        <v>0.18100710983200799</v>
      </c>
      <c r="BZ215" s="17">
        <v>0.29737473330151998</v>
      </c>
      <c r="CA215" s="17">
        <v>0.60455240488454198</v>
      </c>
    </row>
    <row r="216" spans="2:79" x14ac:dyDescent="0.3">
      <c r="B216" t="s">
        <v>169</v>
      </c>
      <c r="C216" s="17">
        <v>1.73173904037592E-3</v>
      </c>
      <c r="D216" s="17">
        <v>1.7054024019769499E-3</v>
      </c>
      <c r="E216" s="17">
        <v>1.7658830867142399E-3</v>
      </c>
      <c r="F216" s="17"/>
      <c r="G216" s="17">
        <v>0</v>
      </c>
      <c r="H216" s="17">
        <v>4.4797293633095699E-3</v>
      </c>
      <c r="I216" s="17">
        <v>0</v>
      </c>
      <c r="J216" s="17"/>
      <c r="K216" s="17">
        <v>0</v>
      </c>
      <c r="L216" s="17">
        <v>6.5602228324943097E-3</v>
      </c>
      <c r="M216" s="17">
        <v>0</v>
      </c>
      <c r="N216" s="17">
        <v>0</v>
      </c>
      <c r="O216" s="17"/>
      <c r="P216" s="17">
        <v>0</v>
      </c>
      <c r="Q216" s="17">
        <v>2.7739141233011902E-3</v>
      </c>
      <c r="R216" s="17">
        <v>0</v>
      </c>
      <c r="S216" s="17">
        <v>3.8417448243853801E-3</v>
      </c>
      <c r="T216" s="17">
        <v>0</v>
      </c>
      <c r="U216" s="17"/>
      <c r="V216" s="17">
        <v>0</v>
      </c>
      <c r="W216" s="17">
        <v>4.4333702226361004E-3</v>
      </c>
      <c r="X216" s="17">
        <v>0</v>
      </c>
      <c r="Y216" s="17"/>
      <c r="Z216" s="17">
        <v>1.0119100877147901E-3</v>
      </c>
      <c r="AA216" s="17">
        <v>5.5514369868822798E-3</v>
      </c>
      <c r="AB216" s="17"/>
      <c r="AC216" s="17">
        <v>2.48552715168346E-3</v>
      </c>
      <c r="AD216" s="17">
        <v>0</v>
      </c>
      <c r="AE216" s="17"/>
      <c r="AF216" s="17">
        <v>0</v>
      </c>
      <c r="AG216" s="17">
        <v>0</v>
      </c>
      <c r="AH216" s="17">
        <v>2.0119879536555601E-3</v>
      </c>
      <c r="AI216" s="17"/>
      <c r="AJ216" s="17">
        <v>0</v>
      </c>
      <c r="AK216" s="17">
        <v>0</v>
      </c>
      <c r="AL216" s="17">
        <v>6.8624819045182703E-3</v>
      </c>
      <c r="AM216" s="17">
        <v>0</v>
      </c>
      <c r="AN216" s="17">
        <v>7.60650950512978E-3</v>
      </c>
      <c r="AO216" s="17">
        <v>0</v>
      </c>
      <c r="AP216" s="17">
        <v>0</v>
      </c>
      <c r="AQ216" s="17"/>
      <c r="AR216" s="17">
        <v>2.57778124718408E-3</v>
      </c>
      <c r="AS216" s="17">
        <v>1.37250229894623E-3</v>
      </c>
      <c r="AT216" s="17"/>
      <c r="AU216" s="17">
        <v>3.3380596266232299E-3</v>
      </c>
      <c r="AV216" s="17">
        <v>0</v>
      </c>
      <c r="AW216" s="17">
        <v>5.9567947879326996E-3</v>
      </c>
      <c r="AX216" s="17"/>
      <c r="AY216" s="17">
        <v>0</v>
      </c>
      <c r="AZ216" s="17">
        <v>1.8470561555619801E-3</v>
      </c>
      <c r="BA216" s="17">
        <v>2.7208776638217099E-3</v>
      </c>
      <c r="BB216" s="17">
        <v>0</v>
      </c>
      <c r="BC216" s="17"/>
      <c r="BD216" s="17">
        <v>6.2428612729731403E-3</v>
      </c>
      <c r="BE216" s="17">
        <v>0</v>
      </c>
      <c r="BF216" s="17">
        <v>1.98789573907208E-3</v>
      </c>
      <c r="BG216" s="17">
        <v>0</v>
      </c>
      <c r="BH216" s="17"/>
      <c r="BI216" s="17">
        <v>7.3055313960982901E-3</v>
      </c>
      <c r="BJ216" s="17">
        <v>0</v>
      </c>
      <c r="BK216" s="17">
        <v>1.8485354145641899E-3</v>
      </c>
      <c r="BL216" s="17">
        <v>0</v>
      </c>
      <c r="BM216" s="17"/>
      <c r="BN216" s="17">
        <v>0</v>
      </c>
      <c r="BO216" s="17">
        <v>3.7938046685500799E-3</v>
      </c>
      <c r="BP216" s="17">
        <v>2.51808419028082E-3</v>
      </c>
      <c r="BQ216" s="17">
        <v>0</v>
      </c>
      <c r="BR216" s="17"/>
      <c r="BS216" s="17">
        <v>4.0671297833494904E-3</v>
      </c>
      <c r="BT216" s="17">
        <v>2.84677394260826E-3</v>
      </c>
      <c r="BU216" s="17">
        <v>0</v>
      </c>
      <c r="BV216" s="17">
        <v>0</v>
      </c>
      <c r="BW216" s="17"/>
      <c r="BX216" s="17">
        <v>9.1519797518950195E-3</v>
      </c>
      <c r="BY216" s="17">
        <v>2.2861188772882301E-3</v>
      </c>
      <c r="BZ216" s="17">
        <v>0</v>
      </c>
      <c r="CA216" s="17">
        <v>0</v>
      </c>
    </row>
    <row r="217" spans="2:79" x14ac:dyDescent="0.3">
      <c r="C217" s="17"/>
      <c r="D217" s="17"/>
      <c r="E217" s="17"/>
      <c r="F217" s="17"/>
      <c r="G217" s="17"/>
      <c r="H217" s="17"/>
      <c r="I217" s="17"/>
      <c r="J217" s="17"/>
      <c r="K217" s="17"/>
      <c r="L217" s="17"/>
      <c r="M217" s="17"/>
      <c r="N217" s="17"/>
      <c r="O217" s="17"/>
      <c r="P217" s="17"/>
      <c r="Q217" s="17"/>
      <c r="R217" s="17"/>
      <c r="S217" s="17"/>
      <c r="T217" s="17"/>
      <c r="U217" s="17"/>
      <c r="V217" s="17"/>
      <c r="W217" s="17"/>
      <c r="X217" s="17"/>
      <c r="Y217" s="17"/>
      <c r="Z217" s="17"/>
      <c r="AA217" s="17"/>
      <c r="AB217" s="17"/>
      <c r="AC217" s="17"/>
      <c r="AD217" s="17"/>
      <c r="AE217" s="17"/>
      <c r="AF217" s="17"/>
      <c r="AG217" s="17"/>
      <c r="AH217" s="17"/>
      <c r="AI217" s="17"/>
      <c r="AJ217" s="17"/>
      <c r="AK217" s="17"/>
      <c r="AL217" s="17"/>
      <c r="AM217" s="17"/>
      <c r="AN217" s="17"/>
      <c r="AO217" s="17"/>
      <c r="AP217" s="17"/>
      <c r="AQ217" s="17"/>
      <c r="AR217" s="17"/>
      <c r="AS217" s="17"/>
      <c r="AT217" s="17"/>
      <c r="AU217" s="17"/>
      <c r="AV217" s="17"/>
      <c r="AW217" s="17"/>
      <c r="AX217" s="17"/>
      <c r="AY217" s="17"/>
      <c r="AZ217" s="17"/>
      <c r="BA217" s="17"/>
      <c r="BB217" s="17"/>
      <c r="BC217" s="17"/>
      <c r="BD217" s="17"/>
      <c r="BE217" s="17"/>
      <c r="BF217" s="17"/>
      <c r="BG217" s="17"/>
      <c r="BH217" s="17"/>
      <c r="BI217" s="17"/>
      <c r="BJ217" s="17"/>
      <c r="BK217" s="17"/>
      <c r="BL217" s="17"/>
      <c r="BM217" s="17"/>
      <c r="BN217" s="17"/>
      <c r="BO217" s="17"/>
      <c r="BP217" s="17"/>
      <c r="BQ217" s="17"/>
      <c r="BR217" s="17"/>
      <c r="BS217" s="17"/>
      <c r="BT217" s="17"/>
      <c r="BU217" s="17"/>
      <c r="BV217" s="17"/>
      <c r="BW217" s="17"/>
      <c r="BX217" s="17"/>
      <c r="BY217" s="17"/>
      <c r="BZ217" s="17"/>
      <c r="CA217" s="17"/>
    </row>
    <row r="218" spans="2:79" x14ac:dyDescent="0.3">
      <c r="B218" s="6" t="s">
        <v>180</v>
      </c>
      <c r="C218" s="17"/>
      <c r="D218" s="17"/>
      <c r="E218" s="17"/>
      <c r="F218" s="17"/>
      <c r="G218" s="17"/>
      <c r="H218" s="17"/>
      <c r="I218" s="17"/>
      <c r="J218" s="17"/>
      <c r="K218" s="17"/>
      <c r="L218" s="17"/>
      <c r="M218" s="17"/>
      <c r="N218" s="17"/>
      <c r="O218" s="17"/>
      <c r="P218" s="17"/>
      <c r="Q218" s="17"/>
      <c r="R218" s="17"/>
      <c r="S218" s="17"/>
      <c r="T218" s="17"/>
      <c r="U218" s="17"/>
      <c r="V218" s="17"/>
      <c r="W218" s="17"/>
      <c r="X218" s="17"/>
      <c r="Y218" s="17"/>
      <c r="Z218" s="17"/>
      <c r="AA218" s="17"/>
      <c r="AB218" s="17"/>
      <c r="AC218" s="17"/>
      <c r="AD218" s="17"/>
      <c r="AE218" s="17"/>
      <c r="AF218" s="17"/>
      <c r="AG218" s="17"/>
      <c r="AH218" s="17"/>
      <c r="AI218" s="17"/>
      <c r="AJ218" s="17"/>
      <c r="AK218" s="17"/>
      <c r="AL218" s="17"/>
      <c r="AM218" s="17"/>
      <c r="AN218" s="17"/>
      <c r="AO218" s="17"/>
      <c r="AP218" s="17"/>
      <c r="AQ218" s="17"/>
      <c r="AR218" s="17"/>
      <c r="AS218" s="17"/>
      <c r="AT218" s="17"/>
      <c r="AU218" s="17"/>
      <c r="AV218" s="17"/>
      <c r="AW218" s="17"/>
      <c r="AX218" s="17"/>
      <c r="AY218" s="17"/>
      <c r="AZ218" s="17"/>
      <c r="BA218" s="17"/>
      <c r="BB218" s="17"/>
      <c r="BC218" s="17"/>
      <c r="BD218" s="17"/>
      <c r="BE218" s="17"/>
      <c r="BF218" s="17"/>
      <c r="BG218" s="17"/>
      <c r="BH218" s="17"/>
      <c r="BI218" s="17"/>
      <c r="BJ218" s="17"/>
      <c r="BK218" s="17"/>
      <c r="BL218" s="17"/>
      <c r="BM218" s="17"/>
      <c r="BN218" s="17"/>
      <c r="BO218" s="17"/>
      <c r="BP218" s="17"/>
      <c r="BQ218" s="17"/>
      <c r="BR218" s="17"/>
      <c r="BS218" s="17"/>
      <c r="BT218" s="17"/>
      <c r="BU218" s="17"/>
      <c r="BV218" s="17"/>
      <c r="BW218" s="17"/>
      <c r="BX218" s="17"/>
      <c r="BY218" s="17"/>
      <c r="BZ218" s="17"/>
      <c r="CA218" s="17"/>
    </row>
    <row r="219" spans="2:79" x14ac:dyDescent="0.3">
      <c r="B219" s="24" t="s">
        <v>336</v>
      </c>
      <c r="C219" s="17"/>
      <c r="D219" s="17"/>
      <c r="E219" s="17"/>
      <c r="F219" s="17"/>
      <c r="G219" s="17"/>
      <c r="H219" s="17"/>
      <c r="I219" s="17"/>
      <c r="J219" s="17"/>
      <c r="K219" s="17"/>
      <c r="L219" s="17"/>
      <c r="M219" s="17"/>
      <c r="N219" s="17"/>
      <c r="O219" s="17"/>
      <c r="P219" s="17"/>
      <c r="Q219" s="17"/>
      <c r="R219" s="17"/>
      <c r="S219" s="17"/>
      <c r="T219" s="17"/>
      <c r="U219" s="17"/>
      <c r="V219" s="17"/>
      <c r="W219" s="17"/>
      <c r="X219" s="17"/>
      <c r="Y219" s="17"/>
      <c r="Z219" s="17"/>
      <c r="AA219" s="17"/>
      <c r="AB219" s="17"/>
      <c r="AC219" s="17"/>
      <c r="AD219" s="17"/>
      <c r="AE219" s="17"/>
      <c r="AF219" s="17"/>
      <c r="AG219" s="17"/>
      <c r="AH219" s="17"/>
      <c r="AI219" s="17"/>
      <c r="AJ219" s="17"/>
      <c r="AK219" s="17"/>
      <c r="AL219" s="17"/>
      <c r="AM219" s="17"/>
      <c r="AN219" s="17"/>
      <c r="AO219" s="17"/>
      <c r="AP219" s="17"/>
      <c r="AQ219" s="17"/>
      <c r="AR219" s="17"/>
      <c r="AS219" s="17"/>
      <c r="AT219" s="17"/>
      <c r="AU219" s="17"/>
      <c r="AV219" s="17"/>
      <c r="AW219" s="17"/>
      <c r="AX219" s="17"/>
      <c r="AY219" s="17"/>
      <c r="AZ219" s="17"/>
      <c r="BA219" s="17"/>
      <c r="BB219" s="17"/>
      <c r="BC219" s="17"/>
      <c r="BD219" s="17"/>
      <c r="BE219" s="17"/>
      <c r="BF219" s="17"/>
      <c r="BG219" s="17"/>
      <c r="BH219" s="17"/>
      <c r="BI219" s="17"/>
      <c r="BJ219" s="17"/>
      <c r="BK219" s="17"/>
      <c r="BL219" s="17"/>
      <c r="BM219" s="17"/>
      <c r="BN219" s="17"/>
      <c r="BO219" s="17"/>
      <c r="BP219" s="17"/>
      <c r="BQ219" s="17"/>
      <c r="BR219" s="17"/>
      <c r="BS219" s="17"/>
      <c r="BT219" s="17"/>
      <c r="BU219" s="17"/>
      <c r="BV219" s="17"/>
      <c r="BW219" s="17"/>
      <c r="BX219" s="17"/>
      <c r="BY219" s="17"/>
      <c r="BZ219" s="17"/>
      <c r="CA219" s="17"/>
    </row>
    <row r="220" spans="2:79" x14ac:dyDescent="0.3">
      <c r="B220" t="s">
        <v>48</v>
      </c>
      <c r="C220" s="17">
        <v>0.16493491275010699</v>
      </c>
      <c r="D220" s="17">
        <v>0.153468818688202</v>
      </c>
      <c r="E220" s="17">
        <v>0.177122108051916</v>
      </c>
      <c r="F220" s="17"/>
      <c r="G220" s="17">
        <v>0.15917407330213401</v>
      </c>
      <c r="H220" s="17">
        <v>0.13224950143842401</v>
      </c>
      <c r="I220" s="17">
        <v>0.20225340250589</v>
      </c>
      <c r="J220" s="17"/>
      <c r="K220" s="17">
        <v>6.0515517893455398E-2</v>
      </c>
      <c r="L220" s="17">
        <v>0.154845149082522</v>
      </c>
      <c r="M220" s="17">
        <v>0.23499984382993899</v>
      </c>
      <c r="N220" s="17">
        <v>0.25077192082684702</v>
      </c>
      <c r="O220" s="17"/>
      <c r="P220" s="17">
        <v>0.17628130645142201</v>
      </c>
      <c r="Q220" s="17">
        <v>0.15558305343571399</v>
      </c>
      <c r="R220" s="17">
        <v>0.21779659857035799</v>
      </c>
      <c r="S220" s="17">
        <v>0.112225279403887</v>
      </c>
      <c r="T220" s="17">
        <v>0.19587872812340201</v>
      </c>
      <c r="U220" s="17"/>
      <c r="V220" s="17">
        <v>0.19901888794703401</v>
      </c>
      <c r="W220" s="17">
        <v>0.18684657373475</v>
      </c>
      <c r="X220" s="17">
        <v>9.4938371443946096E-2</v>
      </c>
      <c r="Y220" s="17"/>
      <c r="Z220" s="17">
        <v>0.16635107488248499</v>
      </c>
      <c r="AA220" s="17">
        <v>0.15892469623494199</v>
      </c>
      <c r="AB220" s="17"/>
      <c r="AC220" s="17">
        <v>0.14267387652983099</v>
      </c>
      <c r="AD220" s="17">
        <v>0.21607701080602501</v>
      </c>
      <c r="AE220" s="17"/>
      <c r="AF220" s="17">
        <v>0.11918116396687201</v>
      </c>
      <c r="AG220" s="17">
        <v>0.186704840976918</v>
      </c>
      <c r="AH220" s="17">
        <v>0.16371923857803999</v>
      </c>
      <c r="AI220" s="17"/>
      <c r="AJ220" s="17">
        <v>0.139060799851881</v>
      </c>
      <c r="AK220" s="17">
        <v>0.16740636079573001</v>
      </c>
      <c r="AL220" s="17">
        <v>0.13783559226568301</v>
      </c>
      <c r="AM220" s="17">
        <v>0.118431597241049</v>
      </c>
      <c r="AN220" s="17">
        <v>0.13409187716335</v>
      </c>
      <c r="AO220" s="17">
        <v>0.16793179446623699</v>
      </c>
      <c r="AP220" s="17">
        <v>0.24905645943028101</v>
      </c>
      <c r="AQ220" s="17"/>
      <c r="AR220" s="17">
        <v>0.23100719404596301</v>
      </c>
      <c r="AS220" s="17">
        <v>0.13026309269692199</v>
      </c>
      <c r="AT220" s="17"/>
      <c r="AU220" s="17">
        <v>0.24418288534808999</v>
      </c>
      <c r="AV220" s="17">
        <v>0.14020399756820401</v>
      </c>
      <c r="AW220" s="17">
        <v>0.12096498527592101</v>
      </c>
      <c r="AX220" s="17"/>
      <c r="AY220" s="17">
        <v>0.24703801797605399</v>
      </c>
      <c r="AZ220" s="17">
        <v>0.18769292795314901</v>
      </c>
      <c r="BA220" s="17">
        <v>0.13658749906013401</v>
      </c>
      <c r="BB220" s="17">
        <v>9.5708921384253007E-2</v>
      </c>
      <c r="BC220" s="17"/>
      <c r="BD220" s="17">
        <v>0.201651279612033</v>
      </c>
      <c r="BE220" s="17">
        <v>0.173669403036771</v>
      </c>
      <c r="BF220" s="17">
        <v>0.16142559754650601</v>
      </c>
      <c r="BG220" s="17">
        <v>0.12345453036677</v>
      </c>
      <c r="BH220" s="17"/>
      <c r="BI220" s="17">
        <v>0.218779096226426</v>
      </c>
      <c r="BJ220" s="17">
        <v>0.163628445696027</v>
      </c>
      <c r="BK220" s="17">
        <v>0.15561263242485701</v>
      </c>
      <c r="BL220" s="17">
        <v>0.148176579259619</v>
      </c>
      <c r="BM220" s="17"/>
      <c r="BN220" s="17">
        <v>0.24197972608420301</v>
      </c>
      <c r="BO220" s="17">
        <v>0.163924307400624</v>
      </c>
      <c r="BP220" s="17">
        <v>0.175575867756983</v>
      </c>
      <c r="BQ220" s="17">
        <v>0.13532254576191499</v>
      </c>
      <c r="BR220" s="17"/>
      <c r="BS220" s="17">
        <v>0.22888613842018399</v>
      </c>
      <c r="BT220" s="17">
        <v>0.149770352129002</v>
      </c>
      <c r="BU220" s="17">
        <v>0.158805655778507</v>
      </c>
      <c r="BV220" s="17">
        <v>8.4160570642993801E-2</v>
      </c>
      <c r="BW220" s="17"/>
      <c r="BX220" s="17">
        <v>0.254215318104905</v>
      </c>
      <c r="BY220" s="17">
        <v>0.19316034080486699</v>
      </c>
      <c r="BZ220" s="17">
        <v>0.140075078702456</v>
      </c>
      <c r="CA220" s="17">
        <v>0.11166546580176399</v>
      </c>
    </row>
    <row r="221" spans="2:79" x14ac:dyDescent="0.3">
      <c r="B221" t="s">
        <v>49</v>
      </c>
      <c r="C221" s="17">
        <v>0.82371601902147995</v>
      </c>
      <c r="D221" s="17">
        <v>0.84000322565305696</v>
      </c>
      <c r="E221" s="17">
        <v>0.80666821815748702</v>
      </c>
      <c r="F221" s="17"/>
      <c r="G221" s="17">
        <v>0.82940493149751104</v>
      </c>
      <c r="H221" s="17">
        <v>0.85909696424140403</v>
      </c>
      <c r="I221" s="17">
        <v>0.78366691184227899</v>
      </c>
      <c r="J221" s="17"/>
      <c r="K221" s="17">
        <v>0.93096091578168305</v>
      </c>
      <c r="L221" s="17">
        <v>0.82268017825942097</v>
      </c>
      <c r="M221" s="17">
        <v>0.759715795540711</v>
      </c>
      <c r="N221" s="17">
        <v>0.74140588583341005</v>
      </c>
      <c r="O221" s="17"/>
      <c r="P221" s="17">
        <v>0.81588376708385202</v>
      </c>
      <c r="Q221" s="17">
        <v>0.82725297128901998</v>
      </c>
      <c r="R221" s="17">
        <v>0.77268638473141804</v>
      </c>
      <c r="S221" s="17">
        <v>0.87255124552354901</v>
      </c>
      <c r="T221" s="17">
        <v>0.80412127187659899</v>
      </c>
      <c r="U221" s="17"/>
      <c r="V221" s="17">
        <v>0.790914871423673</v>
      </c>
      <c r="W221" s="17">
        <v>0.80388144825362495</v>
      </c>
      <c r="X221" s="17">
        <v>0.89621080805591202</v>
      </c>
      <c r="Y221" s="17"/>
      <c r="Z221" s="17">
        <v>0.82220682492124897</v>
      </c>
      <c r="AA221" s="17">
        <v>0.83011647114143605</v>
      </c>
      <c r="AB221" s="17"/>
      <c r="AC221" s="17">
        <v>0.84904466924757704</v>
      </c>
      <c r="AD221" s="17">
        <v>0.76552644057287</v>
      </c>
      <c r="AE221" s="17"/>
      <c r="AF221" s="17">
        <v>0.83888786235915203</v>
      </c>
      <c r="AG221" s="17">
        <v>0.81329515902308203</v>
      </c>
      <c r="AH221" s="17">
        <v>0.82580526200510296</v>
      </c>
      <c r="AI221" s="17"/>
      <c r="AJ221" s="17">
        <v>0.83949300138525396</v>
      </c>
      <c r="AK221" s="17">
        <v>0.83259363920426999</v>
      </c>
      <c r="AL221" s="17">
        <v>0.85530192582979903</v>
      </c>
      <c r="AM221" s="17">
        <v>0.88156840275895199</v>
      </c>
      <c r="AN221" s="17">
        <v>0.83720200695724201</v>
      </c>
      <c r="AO221" s="17">
        <v>0.81966439931339496</v>
      </c>
      <c r="AP221" s="17">
        <v>0.73768925944896002</v>
      </c>
      <c r="AQ221" s="17"/>
      <c r="AR221" s="17">
        <v>0.75550365684865695</v>
      </c>
      <c r="AS221" s="17">
        <v>0.85899591695289901</v>
      </c>
      <c r="AT221" s="17"/>
      <c r="AU221" s="17">
        <v>0.747848789974912</v>
      </c>
      <c r="AV221" s="17">
        <v>0.84813551199256898</v>
      </c>
      <c r="AW221" s="17">
        <v>0.862718213839198</v>
      </c>
      <c r="AX221" s="17"/>
      <c r="AY221" s="17">
        <v>0.74436178931442698</v>
      </c>
      <c r="AZ221" s="17">
        <v>0.801050748898127</v>
      </c>
      <c r="BA221" s="17">
        <v>0.85235796150667698</v>
      </c>
      <c r="BB221" s="17">
        <v>0.88986514660637595</v>
      </c>
      <c r="BC221" s="17"/>
      <c r="BD221" s="17">
        <v>0.798348720387967</v>
      </c>
      <c r="BE221" s="17">
        <v>0.80268017836470595</v>
      </c>
      <c r="BF221" s="17">
        <v>0.82767173900866997</v>
      </c>
      <c r="BG221" s="17">
        <v>0.87654546963322999</v>
      </c>
      <c r="BH221" s="17"/>
      <c r="BI221" s="17">
        <v>0.77188015197434001</v>
      </c>
      <c r="BJ221" s="17">
        <v>0.82461007098272998</v>
      </c>
      <c r="BK221" s="17">
        <v>0.83203439397663603</v>
      </c>
      <c r="BL221" s="17">
        <v>0.84369424916901303</v>
      </c>
      <c r="BM221" s="17"/>
      <c r="BN221" s="17">
        <v>0.73762667914117097</v>
      </c>
      <c r="BO221" s="17">
        <v>0.81833538264865902</v>
      </c>
      <c r="BP221" s="17">
        <v>0.82204544929012902</v>
      </c>
      <c r="BQ221" s="17">
        <v>0.85057101536812896</v>
      </c>
      <c r="BR221" s="17"/>
      <c r="BS221" s="17">
        <v>0.76211467233281405</v>
      </c>
      <c r="BT221" s="17">
        <v>0.82366627820663396</v>
      </c>
      <c r="BU221" s="17">
        <v>0.83751560257118396</v>
      </c>
      <c r="BV221" s="17">
        <v>0.91583942935700602</v>
      </c>
      <c r="BW221" s="17"/>
      <c r="BX221" s="17">
        <v>0.71780059612805502</v>
      </c>
      <c r="BY221" s="17">
        <v>0.79589281020438696</v>
      </c>
      <c r="BZ221" s="17">
        <v>0.845834594645269</v>
      </c>
      <c r="CA221" s="17">
        <v>0.88833453419823605</v>
      </c>
    </row>
    <row r="222" spans="2:79" x14ac:dyDescent="0.3">
      <c r="B222" t="s">
        <v>179</v>
      </c>
      <c r="C222" s="17">
        <v>1.1349068228413001E-2</v>
      </c>
      <c r="D222" s="17">
        <v>6.52795565874095E-3</v>
      </c>
      <c r="E222" s="17">
        <v>1.6209673790597599E-2</v>
      </c>
      <c r="F222" s="17"/>
      <c r="G222" s="17">
        <v>1.1420995200354399E-2</v>
      </c>
      <c r="H222" s="17">
        <v>8.6535343201714996E-3</v>
      </c>
      <c r="I222" s="17">
        <v>1.40796856518304E-2</v>
      </c>
      <c r="J222" s="17"/>
      <c r="K222" s="17">
        <v>8.5235663248611794E-3</v>
      </c>
      <c r="L222" s="17">
        <v>2.24746726580572E-2</v>
      </c>
      <c r="M222" s="17">
        <v>5.2843606293506498E-3</v>
      </c>
      <c r="N222" s="17">
        <v>7.8221933397430599E-3</v>
      </c>
      <c r="O222" s="17"/>
      <c r="P222" s="17">
        <v>7.8349264647262305E-3</v>
      </c>
      <c r="Q222" s="17">
        <v>1.71639752752661E-2</v>
      </c>
      <c r="R222" s="17">
        <v>9.51701669822364E-3</v>
      </c>
      <c r="S222" s="17">
        <v>1.52234750725637E-2</v>
      </c>
      <c r="T222" s="17">
        <v>0</v>
      </c>
      <c r="U222" s="17"/>
      <c r="V222" s="17">
        <v>1.00662406292938E-2</v>
      </c>
      <c r="W222" s="17">
        <v>9.2719780116259001E-3</v>
      </c>
      <c r="X222" s="17">
        <v>8.8508205001420898E-3</v>
      </c>
      <c r="Y222" s="17"/>
      <c r="Z222" s="17">
        <v>1.1442100196266101E-2</v>
      </c>
      <c r="AA222" s="17">
        <v>1.09588326236216E-2</v>
      </c>
      <c r="AB222" s="17"/>
      <c r="AC222" s="17">
        <v>8.2814542225919507E-3</v>
      </c>
      <c r="AD222" s="17">
        <v>1.83965486211051E-2</v>
      </c>
      <c r="AE222" s="17"/>
      <c r="AF222" s="17">
        <v>4.1930973673976302E-2</v>
      </c>
      <c r="AG222" s="17">
        <v>0</v>
      </c>
      <c r="AH222" s="17">
        <v>1.04754994168573E-2</v>
      </c>
      <c r="AI222" s="17"/>
      <c r="AJ222" s="17">
        <v>2.14461987628645E-2</v>
      </c>
      <c r="AK222" s="17">
        <v>0</v>
      </c>
      <c r="AL222" s="17">
        <v>6.8624819045182703E-3</v>
      </c>
      <c r="AM222" s="17">
        <v>0</v>
      </c>
      <c r="AN222" s="17">
        <v>2.87061158794076E-2</v>
      </c>
      <c r="AO222" s="17">
        <v>1.24038062203689E-2</v>
      </c>
      <c r="AP222" s="17">
        <v>1.3254281120759199E-2</v>
      </c>
      <c r="AQ222" s="17"/>
      <c r="AR222" s="17">
        <v>1.3489149105380399E-2</v>
      </c>
      <c r="AS222" s="17">
        <v>1.07409903501785E-2</v>
      </c>
      <c r="AT222" s="17"/>
      <c r="AU222" s="17">
        <v>7.9683246769981907E-3</v>
      </c>
      <c r="AV222" s="17">
        <v>1.1660490439227501E-2</v>
      </c>
      <c r="AW222" s="17">
        <v>1.6316800884881098E-2</v>
      </c>
      <c r="AX222" s="17"/>
      <c r="AY222" s="17">
        <v>8.6001927095194705E-3</v>
      </c>
      <c r="AZ222" s="17">
        <v>1.12563231487236E-2</v>
      </c>
      <c r="BA222" s="17">
        <v>1.10545394331889E-2</v>
      </c>
      <c r="BB222" s="17">
        <v>1.44259320093713E-2</v>
      </c>
      <c r="BC222" s="17"/>
      <c r="BD222" s="17">
        <v>0</v>
      </c>
      <c r="BE222" s="17">
        <v>2.36504185985233E-2</v>
      </c>
      <c r="BF222" s="17">
        <v>1.09026634448234E-2</v>
      </c>
      <c r="BG222" s="17">
        <v>0</v>
      </c>
      <c r="BH222" s="17"/>
      <c r="BI222" s="17">
        <v>9.3407517992340795E-3</v>
      </c>
      <c r="BJ222" s="17">
        <v>1.1761483321243099E-2</v>
      </c>
      <c r="BK222" s="17">
        <v>1.2352973598507001E-2</v>
      </c>
      <c r="BL222" s="17">
        <v>8.1291715713685906E-3</v>
      </c>
      <c r="BM222" s="17"/>
      <c r="BN222" s="17">
        <v>2.0393594774626399E-2</v>
      </c>
      <c r="BO222" s="17">
        <v>1.7740309950717001E-2</v>
      </c>
      <c r="BP222" s="17">
        <v>2.3786829528880601E-3</v>
      </c>
      <c r="BQ222" s="17">
        <v>1.41064388699563E-2</v>
      </c>
      <c r="BR222" s="17"/>
      <c r="BS222" s="17">
        <v>8.9991892470026903E-3</v>
      </c>
      <c r="BT222" s="17">
        <v>2.6563369664363699E-2</v>
      </c>
      <c r="BU222" s="17">
        <v>3.6787416503090498E-3</v>
      </c>
      <c r="BV222" s="17">
        <v>0</v>
      </c>
      <c r="BW222" s="17"/>
      <c r="BX222" s="17">
        <v>2.7984085767039799E-2</v>
      </c>
      <c r="BY222" s="17">
        <v>1.0946848990746501E-2</v>
      </c>
      <c r="BZ222" s="17">
        <v>1.4090326652274899E-2</v>
      </c>
      <c r="CA222" s="17">
        <v>0</v>
      </c>
    </row>
    <row r="223" spans="2:79" x14ac:dyDescent="0.3">
      <c r="C223" s="17"/>
      <c r="D223" s="17"/>
      <c r="E223" s="17"/>
      <c r="F223" s="17"/>
      <c r="G223" s="17"/>
      <c r="H223" s="17"/>
      <c r="I223" s="17"/>
      <c r="J223" s="17"/>
      <c r="K223" s="17"/>
      <c r="L223" s="17"/>
      <c r="M223" s="17"/>
      <c r="N223" s="17"/>
      <c r="O223" s="17"/>
      <c r="P223" s="17"/>
      <c r="Q223" s="17"/>
      <c r="R223" s="17"/>
      <c r="S223" s="17"/>
      <c r="T223" s="17"/>
      <c r="U223" s="17"/>
      <c r="V223" s="17"/>
      <c r="W223" s="17"/>
      <c r="X223" s="17"/>
      <c r="Y223" s="17"/>
      <c r="Z223" s="17"/>
      <c r="AA223" s="17"/>
      <c r="AB223" s="17"/>
      <c r="AC223" s="17"/>
      <c r="AD223" s="17"/>
      <c r="AE223" s="17"/>
      <c r="AF223" s="17"/>
      <c r="AG223" s="17"/>
      <c r="AH223" s="17"/>
      <c r="AI223" s="17"/>
      <c r="AJ223" s="17"/>
      <c r="AK223" s="17"/>
      <c r="AL223" s="17"/>
      <c r="AM223" s="17"/>
      <c r="AN223" s="17"/>
      <c r="AO223" s="17"/>
      <c r="AP223" s="17"/>
      <c r="AQ223" s="17"/>
      <c r="AR223" s="17"/>
      <c r="AS223" s="17"/>
      <c r="AT223" s="17"/>
      <c r="AU223" s="17"/>
      <c r="AV223" s="17"/>
      <c r="AW223" s="17"/>
      <c r="AX223" s="17"/>
      <c r="AY223" s="17"/>
      <c r="AZ223" s="17"/>
      <c r="BA223" s="17"/>
      <c r="BB223" s="17"/>
      <c r="BC223" s="17"/>
      <c r="BD223" s="17"/>
      <c r="BE223" s="17"/>
      <c r="BF223" s="17"/>
      <c r="BG223" s="17"/>
      <c r="BH223" s="17"/>
      <c r="BI223" s="17"/>
      <c r="BJ223" s="17"/>
      <c r="BK223" s="17"/>
      <c r="BL223" s="17"/>
      <c r="BM223" s="17"/>
      <c r="BN223" s="17"/>
      <c r="BO223" s="17"/>
      <c r="BP223" s="17"/>
      <c r="BQ223" s="17"/>
      <c r="BR223" s="17"/>
      <c r="BS223" s="17"/>
      <c r="BT223" s="17"/>
      <c r="BU223" s="17"/>
      <c r="BV223" s="17"/>
      <c r="BW223" s="17"/>
      <c r="BX223" s="17"/>
      <c r="BY223" s="17"/>
      <c r="BZ223" s="17"/>
      <c r="CA223" s="17"/>
    </row>
    <row r="224" spans="2:79" x14ac:dyDescent="0.3">
      <c r="B224" s="6" t="s">
        <v>197</v>
      </c>
      <c r="C224" s="17"/>
      <c r="D224" s="17"/>
      <c r="E224" s="17"/>
      <c r="F224" s="17"/>
      <c r="G224" s="17"/>
      <c r="H224" s="17"/>
      <c r="I224" s="17"/>
      <c r="J224" s="17"/>
      <c r="K224" s="17"/>
      <c r="L224" s="17"/>
      <c r="M224" s="17"/>
      <c r="N224" s="17"/>
      <c r="O224" s="17"/>
      <c r="P224" s="17"/>
      <c r="Q224" s="17"/>
      <c r="R224" s="17"/>
      <c r="S224" s="17"/>
      <c r="T224" s="17"/>
      <c r="U224" s="17"/>
      <c r="V224" s="17"/>
      <c r="W224" s="17"/>
      <c r="X224" s="17"/>
      <c r="Y224" s="17"/>
      <c r="Z224" s="17"/>
      <c r="AA224" s="17"/>
      <c r="AB224" s="17"/>
      <c r="AC224" s="17"/>
      <c r="AD224" s="17"/>
      <c r="AE224" s="17"/>
      <c r="AF224" s="17"/>
      <c r="AG224" s="17"/>
      <c r="AH224" s="17"/>
      <c r="AI224" s="17"/>
      <c r="AJ224" s="17"/>
      <c r="AK224" s="17"/>
      <c r="AL224" s="17"/>
      <c r="AM224" s="17"/>
      <c r="AN224" s="17"/>
      <c r="AO224" s="17"/>
      <c r="AP224" s="17"/>
      <c r="AQ224" s="17"/>
      <c r="AR224" s="17"/>
      <c r="AS224" s="17"/>
      <c r="AT224" s="17"/>
      <c r="AU224" s="17"/>
      <c r="AV224" s="17"/>
      <c r="AW224" s="17"/>
      <c r="AX224" s="17"/>
      <c r="AY224" s="17"/>
      <c r="AZ224" s="17"/>
      <c r="BA224" s="17"/>
      <c r="BB224" s="17"/>
      <c r="BC224" s="17"/>
      <c r="BD224" s="17"/>
      <c r="BE224" s="17"/>
      <c r="BF224" s="17"/>
      <c r="BG224" s="17"/>
      <c r="BH224" s="17"/>
      <c r="BI224" s="17"/>
      <c r="BJ224" s="17"/>
      <c r="BK224" s="17"/>
      <c r="BL224" s="17"/>
      <c r="BM224" s="17"/>
      <c r="BN224" s="17"/>
      <c r="BO224" s="17"/>
      <c r="BP224" s="17"/>
      <c r="BQ224" s="17"/>
      <c r="BR224" s="17"/>
      <c r="BS224" s="17"/>
      <c r="BT224" s="17"/>
      <c r="BU224" s="17"/>
      <c r="BV224" s="17"/>
      <c r="BW224" s="17"/>
      <c r="BX224" s="17"/>
      <c r="BY224" s="17"/>
      <c r="BZ224" s="17"/>
      <c r="CA224" s="17"/>
    </row>
    <row r="225" spans="2:79" x14ac:dyDescent="0.3">
      <c r="B225" s="24" t="s">
        <v>336</v>
      </c>
      <c r="C225" s="17"/>
      <c r="D225" s="17"/>
      <c r="E225" s="17"/>
      <c r="F225" s="17"/>
      <c r="G225" s="17"/>
      <c r="H225" s="17"/>
      <c r="I225" s="17"/>
      <c r="J225" s="17"/>
      <c r="K225" s="17"/>
      <c r="L225" s="17"/>
      <c r="M225" s="17"/>
      <c r="N225" s="17"/>
      <c r="O225" s="17"/>
      <c r="P225" s="17"/>
      <c r="Q225" s="17"/>
      <c r="R225" s="17"/>
      <c r="S225" s="17"/>
      <c r="T225" s="17"/>
      <c r="U225" s="17"/>
      <c r="V225" s="17"/>
      <c r="W225" s="17"/>
      <c r="X225" s="17"/>
      <c r="Y225" s="17"/>
      <c r="Z225" s="17"/>
      <c r="AA225" s="17"/>
      <c r="AB225" s="17"/>
      <c r="AC225" s="17"/>
      <c r="AD225" s="17"/>
      <c r="AE225" s="17"/>
      <c r="AF225" s="17"/>
      <c r="AG225" s="17"/>
      <c r="AH225" s="17"/>
      <c r="AI225" s="17"/>
      <c r="AJ225" s="17"/>
      <c r="AK225" s="17"/>
      <c r="AL225" s="17"/>
      <c r="AM225" s="17"/>
      <c r="AN225" s="17"/>
      <c r="AO225" s="17"/>
      <c r="AP225" s="17"/>
      <c r="AQ225" s="17"/>
      <c r="AR225" s="17"/>
      <c r="AS225" s="17"/>
      <c r="AT225" s="17"/>
      <c r="AU225" s="17"/>
      <c r="AV225" s="17"/>
      <c r="AW225" s="17"/>
      <c r="AX225" s="17"/>
      <c r="AY225" s="17"/>
      <c r="AZ225" s="17"/>
      <c r="BA225" s="17"/>
      <c r="BB225" s="17"/>
      <c r="BC225" s="17"/>
      <c r="BD225" s="17"/>
      <c r="BE225" s="17"/>
      <c r="BF225" s="17"/>
      <c r="BG225" s="17"/>
      <c r="BH225" s="17"/>
      <c r="BI225" s="17"/>
      <c r="BJ225" s="17"/>
      <c r="BK225" s="17"/>
      <c r="BL225" s="17"/>
      <c r="BM225" s="17"/>
      <c r="BN225" s="17"/>
      <c r="BO225" s="17"/>
      <c r="BP225" s="17"/>
      <c r="BQ225" s="17"/>
      <c r="BR225" s="17"/>
      <c r="BS225" s="17"/>
      <c r="BT225" s="17"/>
      <c r="BU225" s="17"/>
      <c r="BV225" s="17"/>
      <c r="BW225" s="17"/>
      <c r="BX225" s="17"/>
      <c r="BY225" s="17"/>
      <c r="BZ225" s="17"/>
      <c r="CA225" s="17"/>
    </row>
    <row r="226" spans="2:79" x14ac:dyDescent="0.3">
      <c r="B226" t="s">
        <v>191</v>
      </c>
      <c r="C226" s="17">
        <v>0.53044332390263005</v>
      </c>
      <c r="D226" s="17">
        <v>0.590689879751222</v>
      </c>
      <c r="E226" s="17">
        <v>0.47053120741402399</v>
      </c>
      <c r="F226" s="17"/>
      <c r="G226" s="17">
        <v>0.53073428443339199</v>
      </c>
      <c r="H226" s="17">
        <v>0.55872464801156596</v>
      </c>
      <c r="I226" s="17">
        <v>0.50113061977039697</v>
      </c>
      <c r="J226" s="17"/>
      <c r="K226" s="17">
        <v>0.60520219772580597</v>
      </c>
      <c r="L226" s="17">
        <v>0.49209630426343998</v>
      </c>
      <c r="M226" s="17">
        <v>0.50139912696260502</v>
      </c>
      <c r="N226" s="17">
        <v>0.500962277092316</v>
      </c>
      <c r="O226" s="17"/>
      <c r="P226" s="17">
        <v>0.54243118575675897</v>
      </c>
      <c r="Q226" s="17">
        <v>0.49233930085595301</v>
      </c>
      <c r="R226" s="17">
        <v>0.55013640070855696</v>
      </c>
      <c r="S226" s="17">
        <v>0.55718573121447401</v>
      </c>
      <c r="T226" s="17">
        <v>0.53503674428661996</v>
      </c>
      <c r="U226" s="17"/>
      <c r="V226" s="17">
        <v>0.47142899113598602</v>
      </c>
      <c r="W226" s="17">
        <v>0.52401983640914296</v>
      </c>
      <c r="X226" s="17">
        <v>0.59411732955398799</v>
      </c>
      <c r="Y226" s="17"/>
      <c r="Z226" s="17">
        <v>0.53135972221483196</v>
      </c>
      <c r="AA226" s="17">
        <v>0.52140374186792404</v>
      </c>
      <c r="AB226" s="17"/>
      <c r="AC226" s="17">
        <v>0.53863047202835301</v>
      </c>
      <c r="AD226" s="17">
        <v>0.51163431932167203</v>
      </c>
      <c r="AE226" s="17"/>
      <c r="AF226" s="17">
        <v>0.46350846579853699</v>
      </c>
      <c r="AG226" s="17">
        <v>0.56093902857203004</v>
      </c>
      <c r="AH226" s="17">
        <v>0.53537874843872102</v>
      </c>
      <c r="AI226" s="17"/>
      <c r="AJ226" s="17">
        <v>0.52251449613735801</v>
      </c>
      <c r="AK226" s="17">
        <v>0.531064896646672</v>
      </c>
      <c r="AL226" s="17">
        <v>0.52746718182073304</v>
      </c>
      <c r="AM226" s="17">
        <v>0.61389621454905197</v>
      </c>
      <c r="AN226" s="17">
        <v>0.525036140239036</v>
      </c>
      <c r="AO226" s="17">
        <v>0.49689056173217599</v>
      </c>
      <c r="AP226" s="17">
        <v>0.50949380911534203</v>
      </c>
      <c r="AQ226" s="17"/>
      <c r="AR226" s="17">
        <v>0.42049629814191902</v>
      </c>
      <c r="AS226" s="17">
        <v>0.59212764100245396</v>
      </c>
      <c r="AT226" s="17"/>
      <c r="AU226" s="17">
        <v>0.49881969410031002</v>
      </c>
      <c r="AV226" s="17">
        <v>0.53944832776732798</v>
      </c>
      <c r="AW226" s="17">
        <v>0.55158103249516199</v>
      </c>
      <c r="AX226" s="17"/>
      <c r="AY226" s="17">
        <v>0.32346380188090401</v>
      </c>
      <c r="AZ226" s="17">
        <v>0.51482543320387597</v>
      </c>
      <c r="BA226" s="17">
        <v>0.597102764056061</v>
      </c>
      <c r="BB226" s="17">
        <v>0.56435613184789701</v>
      </c>
      <c r="BC226" s="17"/>
      <c r="BD226" s="17">
        <v>0.45365844578497799</v>
      </c>
      <c r="BE226" s="17">
        <v>0.51550071363952799</v>
      </c>
      <c r="BF226" s="17">
        <v>0.56537138562167399</v>
      </c>
      <c r="BG226" s="17">
        <v>0.53142326949848495</v>
      </c>
      <c r="BH226" s="17"/>
      <c r="BI226" s="17">
        <v>0.48805943979931399</v>
      </c>
      <c r="BJ226" s="17">
        <v>0.51790002399521295</v>
      </c>
      <c r="BK226" s="17">
        <v>0.57158965332211498</v>
      </c>
      <c r="BL226" s="17">
        <v>0.43884035152845502</v>
      </c>
      <c r="BM226" s="17"/>
      <c r="BN226" s="17">
        <v>0.26108573714586802</v>
      </c>
      <c r="BO226" s="17">
        <v>0.47120317580870302</v>
      </c>
      <c r="BP226" s="17">
        <v>0.55160044310411005</v>
      </c>
      <c r="BQ226" s="17">
        <v>0.61521843010382005</v>
      </c>
      <c r="BR226" s="17"/>
      <c r="BS226" s="17">
        <v>0.46121504854849998</v>
      </c>
      <c r="BT226" s="17">
        <v>0.51481171294524797</v>
      </c>
      <c r="BU226" s="17">
        <v>0.56131980709836005</v>
      </c>
      <c r="BV226" s="17">
        <v>0.61655006326867401</v>
      </c>
      <c r="BW226" s="17"/>
      <c r="BX226" s="17">
        <v>0.30969565600111099</v>
      </c>
      <c r="BY226" s="17">
        <v>0.50496168500044503</v>
      </c>
      <c r="BZ226" s="17">
        <v>0.55684894201513502</v>
      </c>
      <c r="CA226" s="17">
        <v>0.63765497249359204</v>
      </c>
    </row>
    <row r="227" spans="2:79" x14ac:dyDescent="0.3">
      <c r="B227" t="s">
        <v>192</v>
      </c>
      <c r="C227" s="17">
        <v>0.28341324962669401</v>
      </c>
      <c r="D227" s="17">
        <v>0.247933185262011</v>
      </c>
      <c r="E227" s="17">
        <v>0.32009278615202402</v>
      </c>
      <c r="F227" s="17"/>
      <c r="G227" s="17">
        <v>0.29553845744509899</v>
      </c>
      <c r="H227" s="17">
        <v>0.25834606389008602</v>
      </c>
      <c r="I227" s="17">
        <v>0.30153935270099802</v>
      </c>
      <c r="J227" s="17"/>
      <c r="K227" s="17">
        <v>0.25583811620885899</v>
      </c>
      <c r="L227" s="17">
        <v>0.34293556451566598</v>
      </c>
      <c r="M227" s="17">
        <v>0.24486563618614399</v>
      </c>
      <c r="N227" s="17">
        <v>0.288274182453501</v>
      </c>
      <c r="O227" s="17"/>
      <c r="P227" s="17">
        <v>0.218586126002043</v>
      </c>
      <c r="Q227" s="17">
        <v>0.31543030661097499</v>
      </c>
      <c r="R227" s="17">
        <v>0.245957053507741</v>
      </c>
      <c r="S227" s="17">
        <v>0.26375699881061399</v>
      </c>
      <c r="T227" s="17">
        <v>0.34228357961317202</v>
      </c>
      <c r="U227" s="17"/>
      <c r="V227" s="17">
        <v>0.32880022707526202</v>
      </c>
      <c r="W227" s="17">
        <v>0.26706997066770799</v>
      </c>
      <c r="X227" s="17">
        <v>0.273218293332886</v>
      </c>
      <c r="Y227" s="17"/>
      <c r="Z227" s="17">
        <v>0.292188625941663</v>
      </c>
      <c r="AA227" s="17">
        <v>0.23956921439516099</v>
      </c>
      <c r="AB227" s="17"/>
      <c r="AC227" s="17">
        <v>0.27531989117864702</v>
      </c>
      <c r="AD227" s="17">
        <v>0.302006783515054</v>
      </c>
      <c r="AE227" s="17"/>
      <c r="AF227" s="17">
        <v>0.32714393549947701</v>
      </c>
      <c r="AG227" s="17">
        <v>0.21007598980428699</v>
      </c>
      <c r="AH227" s="17">
        <v>0.28721326440841199</v>
      </c>
      <c r="AI227" s="17"/>
      <c r="AJ227" s="17">
        <v>0.32874714319744303</v>
      </c>
      <c r="AK227" s="17">
        <v>0.26100479620080402</v>
      </c>
      <c r="AL227" s="17">
        <v>0.26467058856654002</v>
      </c>
      <c r="AM227" s="17">
        <v>0.25649816870722297</v>
      </c>
      <c r="AN227" s="17">
        <v>0.25102702197497601</v>
      </c>
      <c r="AO227" s="17">
        <v>0.338424617564832</v>
      </c>
      <c r="AP227" s="17">
        <v>0.27541177224352498</v>
      </c>
      <c r="AQ227" s="17"/>
      <c r="AR227" s="17">
        <v>0.35111709667317298</v>
      </c>
      <c r="AS227" s="17">
        <v>0.25261079524868302</v>
      </c>
      <c r="AT227" s="17"/>
      <c r="AU227" s="17">
        <v>0.27016587763543598</v>
      </c>
      <c r="AV227" s="17">
        <v>0.28176138376200999</v>
      </c>
      <c r="AW227" s="17">
        <v>0.31482185392748502</v>
      </c>
      <c r="AX227" s="17"/>
      <c r="AY227" s="17">
        <v>0.35930436036021302</v>
      </c>
      <c r="AZ227" s="17">
        <v>0.32632828299208799</v>
      </c>
      <c r="BA227" s="17">
        <v>0.227678842972872</v>
      </c>
      <c r="BB227" s="17">
        <v>0.21551072043719899</v>
      </c>
      <c r="BC227" s="17"/>
      <c r="BD227" s="17">
        <v>0.26883345460848301</v>
      </c>
      <c r="BE227" s="17">
        <v>0.315158555099738</v>
      </c>
      <c r="BF227" s="17">
        <v>0.292035261307934</v>
      </c>
      <c r="BG227" s="17">
        <v>0.21198551187381501</v>
      </c>
      <c r="BH227" s="17"/>
      <c r="BI227" s="17">
        <v>0.30504258283825503</v>
      </c>
      <c r="BJ227" s="17">
        <v>0.312522379668773</v>
      </c>
      <c r="BK227" s="17">
        <v>0.25892136735917998</v>
      </c>
      <c r="BL227" s="17">
        <v>0.279464406672632</v>
      </c>
      <c r="BM227" s="17"/>
      <c r="BN227" s="17">
        <v>0.42298602265872198</v>
      </c>
      <c r="BO227" s="17">
        <v>0.366580722709758</v>
      </c>
      <c r="BP227" s="17">
        <v>0.25402917468939001</v>
      </c>
      <c r="BQ227" s="17">
        <v>0.22391610409730001</v>
      </c>
      <c r="BR227" s="17"/>
      <c r="BS227" s="17">
        <v>0.33274992295849598</v>
      </c>
      <c r="BT227" s="17">
        <v>0.26683314433827099</v>
      </c>
      <c r="BU227" s="17">
        <v>0.29846940733869098</v>
      </c>
      <c r="BV227" s="17">
        <v>0.14562750738887201</v>
      </c>
      <c r="BW227" s="17"/>
      <c r="BX227" s="17">
        <v>0.28409876085559399</v>
      </c>
      <c r="BY227" s="17">
        <v>0.31546189113138601</v>
      </c>
      <c r="BZ227" s="17">
        <v>0.28265266615403301</v>
      </c>
      <c r="CA227" s="17">
        <v>0.22665237259739399</v>
      </c>
    </row>
    <row r="228" spans="2:79" x14ac:dyDescent="0.3">
      <c r="B228" t="s">
        <v>193</v>
      </c>
      <c r="C228" s="17">
        <v>0.128550437978911</v>
      </c>
      <c r="D228" s="17">
        <v>0.106113267158569</v>
      </c>
      <c r="E228" s="17">
        <v>0.14919769373948499</v>
      </c>
      <c r="F228" s="17"/>
      <c r="G228" s="17">
        <v>0.109920842295576</v>
      </c>
      <c r="H228" s="17">
        <v>0.12576276253552501</v>
      </c>
      <c r="I228" s="17">
        <v>0.14323930821865299</v>
      </c>
      <c r="J228" s="17"/>
      <c r="K228" s="17">
        <v>0.115471788774972</v>
      </c>
      <c r="L228" s="17">
        <v>9.43530103339809E-2</v>
      </c>
      <c r="M228" s="17">
        <v>0.17333884766249</v>
      </c>
      <c r="N228" s="17">
        <v>0.14438872365056199</v>
      </c>
      <c r="O228" s="17"/>
      <c r="P228" s="17">
        <v>0.15861996100425399</v>
      </c>
      <c r="Q228" s="17">
        <v>0.123370411696826</v>
      </c>
      <c r="R228" s="17">
        <v>0.174935297237646</v>
      </c>
      <c r="S228" s="17">
        <v>0.12471238282227699</v>
      </c>
      <c r="T228" s="17">
        <v>7.4189602412761194E-2</v>
      </c>
      <c r="U228" s="17"/>
      <c r="V228" s="17">
        <v>0.128733989291963</v>
      </c>
      <c r="W228" s="17">
        <v>0.151097874992146</v>
      </c>
      <c r="X228" s="17">
        <v>9.9019022800201403E-2</v>
      </c>
      <c r="Y228" s="17"/>
      <c r="Z228" s="17">
        <v>0.123365255491688</v>
      </c>
      <c r="AA228" s="17">
        <v>0.157102466020622</v>
      </c>
      <c r="AB228" s="17"/>
      <c r="AC228" s="17">
        <v>0.127890646634955</v>
      </c>
      <c r="AD228" s="17">
        <v>0.13006623056264799</v>
      </c>
      <c r="AE228" s="17"/>
      <c r="AF228" s="17">
        <v>0.20934759870198599</v>
      </c>
      <c r="AG228" s="17">
        <v>0.18193530706525499</v>
      </c>
      <c r="AH228" s="17">
        <v>0.114699812803692</v>
      </c>
      <c r="AI228" s="17"/>
      <c r="AJ228" s="17">
        <v>0.102813085510326</v>
      </c>
      <c r="AK228" s="17">
        <v>0.110731560857991</v>
      </c>
      <c r="AL228" s="17">
        <v>0.15542179698993699</v>
      </c>
      <c r="AM228" s="17">
        <v>9.3819851422090303E-2</v>
      </c>
      <c r="AN228" s="17">
        <v>0.170185480860083</v>
      </c>
      <c r="AO228" s="17">
        <v>0.105733824986813</v>
      </c>
      <c r="AP228" s="17">
        <v>0.16182682593177999</v>
      </c>
      <c r="AQ228" s="17"/>
      <c r="AR228" s="17">
        <v>0.17339846226497399</v>
      </c>
      <c r="AS228" s="17">
        <v>9.8603970422526402E-2</v>
      </c>
      <c r="AT228" s="17"/>
      <c r="AU228" s="17">
        <v>0.14799252313855199</v>
      </c>
      <c r="AV228" s="17">
        <v>0.12494980759119299</v>
      </c>
      <c r="AW228" s="17">
        <v>0.10750666564457299</v>
      </c>
      <c r="AX228" s="17"/>
      <c r="AY228" s="17">
        <v>0.22405230288516201</v>
      </c>
      <c r="AZ228" s="17">
        <v>0.113907038735166</v>
      </c>
      <c r="BA228" s="17">
        <v>0.102551781981462</v>
      </c>
      <c r="BB228" s="17">
        <v>0.18068233073447601</v>
      </c>
      <c r="BC228" s="17"/>
      <c r="BD228" s="17">
        <v>0.21742688618206599</v>
      </c>
      <c r="BE228" s="17">
        <v>0.106425431249785</v>
      </c>
      <c r="BF228" s="17">
        <v>9.2198067534790207E-2</v>
      </c>
      <c r="BG228" s="17">
        <v>0.19078210095690201</v>
      </c>
      <c r="BH228" s="17"/>
      <c r="BI228" s="17">
        <v>0.14502535390264801</v>
      </c>
      <c r="BJ228" s="17">
        <v>9.2852774115732506E-2</v>
      </c>
      <c r="BK228" s="17">
        <v>0.12428604578481101</v>
      </c>
      <c r="BL228" s="17">
        <v>0.23137066353642</v>
      </c>
      <c r="BM228" s="17"/>
      <c r="BN228" s="17">
        <v>0.21345238320662299</v>
      </c>
      <c r="BO228" s="17">
        <v>0.101039898497507</v>
      </c>
      <c r="BP228" s="17">
        <v>0.14696644289233801</v>
      </c>
      <c r="BQ228" s="17">
        <v>0.10640310441221</v>
      </c>
      <c r="BR228" s="17"/>
      <c r="BS228" s="17">
        <v>0.15176293670912699</v>
      </c>
      <c r="BT228" s="17">
        <v>0.14617583498474601</v>
      </c>
      <c r="BU228" s="17">
        <v>9.7128270799481706E-2</v>
      </c>
      <c r="BV228" s="17">
        <v>0.15492368417242</v>
      </c>
      <c r="BW228" s="17"/>
      <c r="BX228" s="17">
        <v>0.234790451688346</v>
      </c>
      <c r="BY228" s="17">
        <v>0.13616065605368599</v>
      </c>
      <c r="BZ228" s="17">
        <v>0.119910175993222</v>
      </c>
      <c r="CA228" s="17">
        <v>7.8918255730606193E-2</v>
      </c>
    </row>
    <row r="229" spans="2:79" x14ac:dyDescent="0.3">
      <c r="B229" t="s">
        <v>194</v>
      </c>
      <c r="C229" s="17">
        <v>2.3015032509572101E-2</v>
      </c>
      <c r="D229" s="17">
        <v>1.6944864650192199E-2</v>
      </c>
      <c r="E229" s="17">
        <v>2.9174597332725E-2</v>
      </c>
      <c r="F229" s="17"/>
      <c r="G229" s="17">
        <v>2.8319601912411899E-2</v>
      </c>
      <c r="H229" s="17">
        <v>3.2940681018161999E-2</v>
      </c>
      <c r="I229" s="17">
        <v>9.4272216602033897E-3</v>
      </c>
      <c r="J229" s="17"/>
      <c r="K229" s="17">
        <v>5.2742725982871603E-3</v>
      </c>
      <c r="L229" s="17">
        <v>1.3757609730234001E-2</v>
      </c>
      <c r="M229" s="17">
        <v>3.7904583809924702E-2</v>
      </c>
      <c r="N229" s="17">
        <v>4.3655648258427299E-2</v>
      </c>
      <c r="O229" s="17"/>
      <c r="P229" s="17">
        <v>3.4343396368137803E-2</v>
      </c>
      <c r="Q229" s="17">
        <v>1.50937868327106E-2</v>
      </c>
      <c r="R229" s="17">
        <v>1.71227864384297E-2</v>
      </c>
      <c r="S229" s="17">
        <v>2.0555320814161799E-2</v>
      </c>
      <c r="T229" s="17">
        <v>3.6798870663601498E-2</v>
      </c>
      <c r="U229" s="17"/>
      <c r="V229" s="17">
        <v>4.5456910309491699E-2</v>
      </c>
      <c r="W229" s="17">
        <v>1.8153557907840099E-2</v>
      </c>
      <c r="X229" s="17">
        <v>1.0313677189336E-2</v>
      </c>
      <c r="Y229" s="17"/>
      <c r="Z229" s="17">
        <v>2.0978647660740202E-2</v>
      </c>
      <c r="AA229" s="17">
        <v>3.3982803935733399E-2</v>
      </c>
      <c r="AB229" s="17"/>
      <c r="AC229" s="17">
        <v>2.7954448107853799E-2</v>
      </c>
      <c r="AD229" s="17">
        <v>1.1667309323345599E-2</v>
      </c>
      <c r="AE229" s="17"/>
      <c r="AF229" s="17">
        <v>0</v>
      </c>
      <c r="AG229" s="17">
        <v>1.6384967282625201E-2</v>
      </c>
      <c r="AH229" s="17">
        <v>2.5275143533998901E-2</v>
      </c>
      <c r="AI229" s="17"/>
      <c r="AJ229" s="17">
        <v>2.3662765268961598E-2</v>
      </c>
      <c r="AK229" s="17">
        <v>5.2286970545842998E-2</v>
      </c>
      <c r="AL229" s="17">
        <v>2.19380272591388E-2</v>
      </c>
      <c r="AM229" s="17">
        <v>2.9240535587137201E-2</v>
      </c>
      <c r="AN229" s="17">
        <v>1.5773721808783801E-2</v>
      </c>
      <c r="AO229" s="17">
        <v>1.3607331262570001E-2</v>
      </c>
      <c r="AP229" s="17">
        <v>7.2808576377794004E-3</v>
      </c>
      <c r="AQ229" s="17"/>
      <c r="AR229" s="17">
        <v>3.8197374715959201E-2</v>
      </c>
      <c r="AS229" s="17">
        <v>1.6220725389348899E-2</v>
      </c>
      <c r="AT229" s="17"/>
      <c r="AU229" s="17">
        <v>2.5904940601336399E-2</v>
      </c>
      <c r="AV229" s="17">
        <v>2.5728510902817602E-2</v>
      </c>
      <c r="AW229" s="17">
        <v>6.3788220587988401E-3</v>
      </c>
      <c r="AX229" s="17"/>
      <c r="AY229" s="17">
        <v>4.3934536543464499E-2</v>
      </c>
      <c r="AZ229" s="17">
        <v>4.4091934376673603E-3</v>
      </c>
      <c r="BA229" s="17">
        <v>4.6155998969845E-2</v>
      </c>
      <c r="BB229" s="17">
        <v>1.63972674688008E-2</v>
      </c>
      <c r="BC229" s="17"/>
      <c r="BD229" s="17">
        <v>0</v>
      </c>
      <c r="BE229" s="17">
        <v>1.28407784824513E-2</v>
      </c>
      <c r="BF229" s="17">
        <v>3.2224903458170001E-2</v>
      </c>
      <c r="BG229" s="17">
        <v>3.77850241907529E-2</v>
      </c>
      <c r="BH229" s="17"/>
      <c r="BI229" s="17">
        <v>2.96883905461394E-2</v>
      </c>
      <c r="BJ229" s="17">
        <v>2.7787562865561399E-2</v>
      </c>
      <c r="BK229" s="17">
        <v>1.53293176235472E-2</v>
      </c>
      <c r="BL229" s="17">
        <v>3.45004613317983E-2</v>
      </c>
      <c r="BM229" s="17"/>
      <c r="BN229" s="17">
        <v>3.2808859794340998E-2</v>
      </c>
      <c r="BO229" s="17">
        <v>2.80671756245175E-2</v>
      </c>
      <c r="BP229" s="17">
        <v>2.03233563259251E-2</v>
      </c>
      <c r="BQ229" s="17">
        <v>2.0003964602612799E-2</v>
      </c>
      <c r="BR229" s="17"/>
      <c r="BS229" s="17">
        <v>1.0997978457842899E-2</v>
      </c>
      <c r="BT229" s="17">
        <v>2.6141536218358699E-2</v>
      </c>
      <c r="BU229" s="17">
        <v>2.2104145460505101E-2</v>
      </c>
      <c r="BV229" s="17">
        <v>4.6872313130580198E-2</v>
      </c>
      <c r="BW229" s="17"/>
      <c r="BX229" s="17">
        <v>6.1447833072563997E-2</v>
      </c>
      <c r="BY229" s="17">
        <v>1.2737104359926499E-2</v>
      </c>
      <c r="BZ229" s="17">
        <v>1.9995857323009101E-2</v>
      </c>
      <c r="CA229" s="17">
        <v>2.83284856964236E-2</v>
      </c>
    </row>
    <row r="230" spans="2:79" x14ac:dyDescent="0.3">
      <c r="B230" t="s">
        <v>195</v>
      </c>
      <c r="C230" s="17">
        <v>3.4577955982193098E-2</v>
      </c>
      <c r="D230" s="17">
        <v>3.83188031780064E-2</v>
      </c>
      <c r="E230" s="17">
        <v>3.1003715361742401E-2</v>
      </c>
      <c r="F230" s="17"/>
      <c r="G230" s="17">
        <v>3.5486813913521098E-2</v>
      </c>
      <c r="H230" s="17">
        <v>2.4225844544660698E-2</v>
      </c>
      <c r="I230" s="17">
        <v>4.4663497649749001E-2</v>
      </c>
      <c r="J230" s="17"/>
      <c r="K230" s="17">
        <v>1.8213624692075301E-2</v>
      </c>
      <c r="L230" s="17">
        <v>5.6857511156678697E-2</v>
      </c>
      <c r="M230" s="17">
        <v>4.2491805378835699E-2</v>
      </c>
      <c r="N230" s="17">
        <v>2.2719168545193801E-2</v>
      </c>
      <c r="O230" s="17"/>
      <c r="P230" s="17">
        <v>4.6019330868806399E-2</v>
      </c>
      <c r="Q230" s="17">
        <v>5.3766194003534898E-2</v>
      </c>
      <c r="R230" s="17">
        <v>1.18484621076256E-2</v>
      </c>
      <c r="S230" s="17">
        <v>3.3789566338472798E-2</v>
      </c>
      <c r="T230" s="17">
        <v>1.16912030238448E-2</v>
      </c>
      <c r="U230" s="17"/>
      <c r="V230" s="17">
        <v>2.5579882187296701E-2</v>
      </c>
      <c r="W230" s="17">
        <v>3.9658760023162702E-2</v>
      </c>
      <c r="X230" s="17">
        <v>2.3331677123588201E-2</v>
      </c>
      <c r="Y230" s="17"/>
      <c r="Z230" s="17">
        <v>3.2107748691076902E-2</v>
      </c>
      <c r="AA230" s="17">
        <v>4.79417737805597E-2</v>
      </c>
      <c r="AB230" s="17"/>
      <c r="AC230" s="17">
        <v>3.0204542050190498E-2</v>
      </c>
      <c r="AD230" s="17">
        <v>4.4625357277280397E-2</v>
      </c>
      <c r="AE230" s="17"/>
      <c r="AF230" s="17">
        <v>0</v>
      </c>
      <c r="AG230" s="17">
        <v>3.0664707275803001E-2</v>
      </c>
      <c r="AH230" s="17">
        <v>3.7433030815176301E-2</v>
      </c>
      <c r="AI230" s="17"/>
      <c r="AJ230" s="17">
        <v>2.2262509885911001E-2</v>
      </c>
      <c r="AK230" s="17">
        <v>4.4911775748688897E-2</v>
      </c>
      <c r="AL230" s="17">
        <v>3.0502405363651699E-2</v>
      </c>
      <c r="AM230" s="17">
        <v>6.5452297344971702E-3</v>
      </c>
      <c r="AN230" s="17">
        <v>3.7977635117121301E-2</v>
      </c>
      <c r="AO230" s="17">
        <v>4.53436644536084E-2</v>
      </c>
      <c r="AP230" s="17">
        <v>4.5986735071573297E-2</v>
      </c>
      <c r="AQ230" s="17"/>
      <c r="AR230" s="17">
        <v>1.6790768203975098E-2</v>
      </c>
      <c r="AS230" s="17">
        <v>4.0436867936987801E-2</v>
      </c>
      <c r="AT230" s="17"/>
      <c r="AU230" s="17">
        <v>5.7116964524365599E-2</v>
      </c>
      <c r="AV230" s="17">
        <v>2.8111969976651299E-2</v>
      </c>
      <c r="AW230" s="17">
        <v>1.97116258739807E-2</v>
      </c>
      <c r="AX230" s="17"/>
      <c r="AY230" s="17">
        <v>4.9244998330256501E-2</v>
      </c>
      <c r="AZ230" s="17">
        <v>4.0530051631203601E-2</v>
      </c>
      <c r="BA230" s="17">
        <v>2.65106120197596E-2</v>
      </c>
      <c r="BB230" s="17">
        <v>2.30535495116263E-2</v>
      </c>
      <c r="BC230" s="17"/>
      <c r="BD230" s="17">
        <v>6.0081213424473298E-2</v>
      </c>
      <c r="BE230" s="17">
        <v>5.00745215284975E-2</v>
      </c>
      <c r="BF230" s="17">
        <v>1.81703820774313E-2</v>
      </c>
      <c r="BG230" s="17">
        <v>2.8024093480045399E-2</v>
      </c>
      <c r="BH230" s="17"/>
      <c r="BI230" s="17">
        <v>3.2184232913643598E-2</v>
      </c>
      <c r="BJ230" s="17">
        <v>4.8937259354720403E-2</v>
      </c>
      <c r="BK230" s="17">
        <v>2.9873615910346301E-2</v>
      </c>
      <c r="BL230" s="17">
        <v>1.5824116930694299E-2</v>
      </c>
      <c r="BM230" s="17"/>
      <c r="BN230" s="17">
        <v>6.9666997194446495E-2</v>
      </c>
      <c r="BO230" s="17">
        <v>3.3109027359514098E-2</v>
      </c>
      <c r="BP230" s="17">
        <v>2.7080582988237699E-2</v>
      </c>
      <c r="BQ230" s="17">
        <v>3.4458396784056503E-2</v>
      </c>
      <c r="BR230" s="17"/>
      <c r="BS230" s="17">
        <v>4.3274113326034098E-2</v>
      </c>
      <c r="BT230" s="17">
        <v>4.6037771513376499E-2</v>
      </c>
      <c r="BU230" s="17">
        <v>2.0978369302961999E-2</v>
      </c>
      <c r="BV230" s="17">
        <v>3.6026432039453403E-2</v>
      </c>
      <c r="BW230" s="17"/>
      <c r="BX230" s="17">
        <v>0.109967298382385</v>
      </c>
      <c r="BY230" s="17">
        <v>3.06786634545557E-2</v>
      </c>
      <c r="BZ230" s="17">
        <v>2.05923585146012E-2</v>
      </c>
      <c r="CA230" s="17">
        <v>2.84459134819844E-2</v>
      </c>
    </row>
    <row r="231" spans="2:79" x14ac:dyDescent="0.3">
      <c r="C231" s="17"/>
      <c r="D231" s="17"/>
      <c r="E231" s="17"/>
      <c r="F231" s="17"/>
      <c r="G231" s="17"/>
      <c r="H231" s="17"/>
      <c r="I231" s="17"/>
      <c r="J231" s="17"/>
      <c r="K231" s="17"/>
      <c r="L231" s="17"/>
      <c r="M231" s="17"/>
      <c r="N231" s="17"/>
      <c r="O231" s="17"/>
      <c r="P231" s="17"/>
      <c r="Q231" s="17"/>
      <c r="R231" s="17"/>
      <c r="S231" s="17"/>
      <c r="T231" s="17"/>
      <c r="U231" s="17"/>
      <c r="V231" s="17"/>
      <c r="W231" s="17"/>
      <c r="X231" s="17"/>
      <c r="Y231" s="17"/>
      <c r="Z231" s="17"/>
      <c r="AA231" s="17"/>
      <c r="AB231" s="17"/>
      <c r="AC231" s="17"/>
      <c r="AD231" s="17"/>
      <c r="AE231" s="17"/>
      <c r="AF231" s="17"/>
      <c r="AG231" s="17"/>
      <c r="AH231" s="17"/>
      <c r="AI231" s="17"/>
      <c r="AJ231" s="17"/>
      <c r="AK231" s="17"/>
      <c r="AL231" s="17"/>
      <c r="AM231" s="17"/>
      <c r="AN231" s="17"/>
      <c r="AO231" s="17"/>
      <c r="AP231" s="17"/>
      <c r="AQ231" s="17"/>
      <c r="AR231" s="17"/>
      <c r="AS231" s="17"/>
      <c r="AT231" s="17"/>
      <c r="AU231" s="17"/>
      <c r="AV231" s="17"/>
      <c r="AW231" s="17"/>
      <c r="AX231" s="17"/>
      <c r="AY231" s="17"/>
      <c r="AZ231" s="17"/>
      <c r="BA231" s="17"/>
      <c r="BB231" s="17"/>
      <c r="BC231" s="17"/>
      <c r="BD231" s="17"/>
      <c r="BE231" s="17"/>
      <c r="BF231" s="17"/>
      <c r="BG231" s="17"/>
      <c r="BH231" s="17"/>
      <c r="BI231" s="17"/>
      <c r="BJ231" s="17"/>
      <c r="BK231" s="17"/>
      <c r="BL231" s="17"/>
      <c r="BM231" s="17"/>
      <c r="BN231" s="17"/>
      <c r="BO231" s="17"/>
      <c r="BP231" s="17"/>
      <c r="BQ231" s="17"/>
      <c r="BR231" s="17"/>
      <c r="BS231" s="17"/>
      <c r="BT231" s="17"/>
      <c r="BU231" s="17"/>
      <c r="BV231" s="17"/>
      <c r="BW231" s="17"/>
      <c r="BX231" s="17"/>
      <c r="BY231" s="17"/>
      <c r="BZ231" s="17"/>
      <c r="CA231" s="17"/>
    </row>
    <row r="232" spans="2:79" x14ac:dyDescent="0.3">
      <c r="B232" s="6" t="s">
        <v>198</v>
      </c>
      <c r="C232" s="17"/>
      <c r="D232" s="17"/>
      <c r="E232" s="17"/>
      <c r="F232" s="17"/>
      <c r="G232" s="17"/>
      <c r="H232" s="17"/>
      <c r="I232" s="17"/>
      <c r="J232" s="17"/>
      <c r="K232" s="17"/>
      <c r="L232" s="17"/>
      <c r="M232" s="17"/>
      <c r="N232" s="17"/>
      <c r="O232" s="17"/>
      <c r="P232" s="17"/>
      <c r="Q232" s="17"/>
      <c r="R232" s="17"/>
      <c r="S232" s="17"/>
      <c r="T232" s="17"/>
      <c r="U232" s="17"/>
      <c r="V232" s="17"/>
      <c r="W232" s="17"/>
      <c r="X232" s="17"/>
      <c r="Y232" s="17"/>
      <c r="Z232" s="17"/>
      <c r="AA232" s="17"/>
      <c r="AB232" s="17"/>
      <c r="AC232" s="17"/>
      <c r="AD232" s="17"/>
      <c r="AE232" s="17"/>
      <c r="AF232" s="17"/>
      <c r="AG232" s="17"/>
      <c r="AH232" s="17"/>
      <c r="AI232" s="17"/>
      <c r="AJ232" s="17"/>
      <c r="AK232" s="17"/>
      <c r="AL232" s="17"/>
      <c r="AM232" s="17"/>
      <c r="AN232" s="17"/>
      <c r="AO232" s="17"/>
      <c r="AP232" s="17"/>
      <c r="AQ232" s="17"/>
      <c r="AR232" s="17"/>
      <c r="AS232" s="17"/>
      <c r="AT232" s="17"/>
      <c r="AU232" s="17"/>
      <c r="AV232" s="17"/>
      <c r="AW232" s="17"/>
      <c r="AX232" s="17"/>
      <c r="AY232" s="17"/>
      <c r="AZ232" s="17"/>
      <c r="BA232" s="17"/>
      <c r="BB232" s="17"/>
      <c r="BC232" s="17"/>
      <c r="BD232" s="17"/>
      <c r="BE232" s="17"/>
      <c r="BF232" s="17"/>
      <c r="BG232" s="17"/>
      <c r="BH232" s="17"/>
      <c r="BI232" s="17"/>
      <c r="BJ232" s="17"/>
      <c r="BK232" s="17"/>
      <c r="BL232" s="17"/>
      <c r="BM232" s="17"/>
      <c r="BN232" s="17"/>
      <c r="BO232" s="17"/>
      <c r="BP232" s="17"/>
      <c r="BQ232" s="17"/>
      <c r="BR232" s="17"/>
      <c r="BS232" s="17"/>
      <c r="BT232" s="17"/>
      <c r="BU232" s="17"/>
      <c r="BV232" s="17"/>
      <c r="BW232" s="17"/>
      <c r="BX232" s="17"/>
      <c r="BY232" s="17"/>
      <c r="BZ232" s="17"/>
      <c r="CA232" s="17"/>
    </row>
    <row r="233" spans="2:79" x14ac:dyDescent="0.3">
      <c r="B233" s="24" t="s">
        <v>336</v>
      </c>
      <c r="C233" s="17"/>
      <c r="D233" s="17"/>
      <c r="E233" s="17"/>
      <c r="F233" s="17"/>
      <c r="G233" s="17"/>
      <c r="H233" s="17"/>
      <c r="I233" s="17"/>
      <c r="J233" s="17"/>
      <c r="K233" s="17"/>
      <c r="L233" s="17"/>
      <c r="M233" s="17"/>
      <c r="N233" s="17"/>
      <c r="O233" s="17"/>
      <c r="P233" s="17"/>
      <c r="Q233" s="17"/>
      <c r="R233" s="17"/>
      <c r="S233" s="17"/>
      <c r="T233" s="17"/>
      <c r="U233" s="17"/>
      <c r="V233" s="17"/>
      <c r="W233" s="17"/>
      <c r="X233" s="17"/>
      <c r="Y233" s="17"/>
      <c r="Z233" s="17"/>
      <c r="AA233" s="17"/>
      <c r="AB233" s="17"/>
      <c r="AC233" s="17"/>
      <c r="AD233" s="17"/>
      <c r="AE233" s="17"/>
      <c r="AF233" s="17"/>
      <c r="AG233" s="17"/>
      <c r="AH233" s="17"/>
      <c r="AI233" s="17"/>
      <c r="AJ233" s="17"/>
      <c r="AK233" s="17"/>
      <c r="AL233" s="17"/>
      <c r="AM233" s="17"/>
      <c r="AN233" s="17"/>
      <c r="AO233" s="17"/>
      <c r="AP233" s="17"/>
      <c r="AQ233" s="17"/>
      <c r="AR233" s="17"/>
      <c r="AS233" s="17"/>
      <c r="AT233" s="17"/>
      <c r="AU233" s="17"/>
      <c r="AV233" s="17"/>
      <c r="AW233" s="17"/>
      <c r="AX233" s="17"/>
      <c r="AY233" s="17"/>
      <c r="AZ233" s="17"/>
      <c r="BA233" s="17"/>
      <c r="BB233" s="17"/>
      <c r="BC233" s="17"/>
      <c r="BD233" s="17"/>
      <c r="BE233" s="17"/>
      <c r="BF233" s="17"/>
      <c r="BG233" s="17"/>
      <c r="BH233" s="17"/>
      <c r="BI233" s="17"/>
      <c r="BJ233" s="17"/>
      <c r="BK233" s="17"/>
      <c r="BL233" s="17"/>
      <c r="BM233" s="17"/>
      <c r="BN233" s="17"/>
      <c r="BO233" s="17"/>
      <c r="BP233" s="17"/>
      <c r="BQ233" s="17"/>
      <c r="BR233" s="17"/>
      <c r="BS233" s="17"/>
      <c r="BT233" s="17"/>
      <c r="BU233" s="17"/>
      <c r="BV233" s="17"/>
      <c r="BW233" s="17"/>
      <c r="BX233" s="17"/>
      <c r="BY233" s="17"/>
      <c r="BZ233" s="17"/>
      <c r="CA233" s="17"/>
    </row>
    <row r="234" spans="2:79" x14ac:dyDescent="0.3">
      <c r="B234" t="s">
        <v>191</v>
      </c>
      <c r="C234" s="17">
        <v>0.38619130193525802</v>
      </c>
      <c r="D234" s="17">
        <v>0.42698758074120402</v>
      </c>
      <c r="E234" s="17">
        <v>0.34725333286018401</v>
      </c>
      <c r="F234" s="17"/>
      <c r="G234" s="17">
        <v>0.365995034581722</v>
      </c>
      <c r="H234" s="17">
        <v>0.40121696554028902</v>
      </c>
      <c r="I234" s="17">
        <v>0.38352728200637898</v>
      </c>
      <c r="J234" s="17"/>
      <c r="K234" s="17">
        <v>0.46381747256290101</v>
      </c>
      <c r="L234" s="17">
        <v>0.36573063698252101</v>
      </c>
      <c r="M234" s="17">
        <v>0.371932109257192</v>
      </c>
      <c r="N234" s="17">
        <v>0.32190644561669102</v>
      </c>
      <c r="O234" s="17"/>
      <c r="P234" s="17">
        <v>0.38257582602131501</v>
      </c>
      <c r="Q234" s="17">
        <v>0.34008897432606899</v>
      </c>
      <c r="R234" s="17">
        <v>0.43535167458403801</v>
      </c>
      <c r="S234" s="17">
        <v>0.382568077670699</v>
      </c>
      <c r="T234" s="17">
        <v>0.43338153116337502</v>
      </c>
      <c r="U234" s="17"/>
      <c r="V234" s="17">
        <v>0.32644340430597801</v>
      </c>
      <c r="W234" s="17">
        <v>0.38482603600455401</v>
      </c>
      <c r="X234" s="17">
        <v>0.44178792957435398</v>
      </c>
      <c r="Y234" s="17"/>
      <c r="Z234" s="17">
        <v>0.35986594990524301</v>
      </c>
      <c r="AA234" s="17">
        <v>0.528769508082928</v>
      </c>
      <c r="AB234" s="17"/>
      <c r="AC234" s="17">
        <v>0.383272901334754</v>
      </c>
      <c r="AD234" s="17">
        <v>0.392895982175683</v>
      </c>
      <c r="AE234" s="17"/>
      <c r="AF234" s="17">
        <v>0.44071086138306798</v>
      </c>
      <c r="AG234" s="17">
        <v>0.35432150876899698</v>
      </c>
      <c r="AH234" s="17">
        <v>0.38772258011674499</v>
      </c>
      <c r="AI234" s="17"/>
      <c r="AJ234" s="17">
        <v>0.42971093536806299</v>
      </c>
      <c r="AK234" s="17">
        <v>0.31116941936567</v>
      </c>
      <c r="AL234" s="17">
        <v>0.40862913963612102</v>
      </c>
      <c r="AM234" s="17">
        <v>0.42052823171099402</v>
      </c>
      <c r="AN234" s="17">
        <v>0.36986062577654999</v>
      </c>
      <c r="AO234" s="17">
        <v>0.35956422441756603</v>
      </c>
      <c r="AP234" s="17">
        <v>0.41196387238947202</v>
      </c>
      <c r="AQ234" s="17"/>
      <c r="AR234" s="17">
        <v>0.337516606961069</v>
      </c>
      <c r="AS234" s="17">
        <v>0.413476054984241</v>
      </c>
      <c r="AT234" s="17"/>
      <c r="AU234" s="17">
        <v>0.37372284541094403</v>
      </c>
      <c r="AV234" s="17">
        <v>0.374091441808929</v>
      </c>
      <c r="AW234" s="17">
        <v>0.45960041452321598</v>
      </c>
      <c r="AX234" s="17"/>
      <c r="AY234" s="17">
        <v>0.135751227021776</v>
      </c>
      <c r="AZ234" s="17">
        <v>0.36960899326619001</v>
      </c>
      <c r="BA234" s="17">
        <v>0.47527276085515902</v>
      </c>
      <c r="BB234" s="17">
        <v>0.39698528281712597</v>
      </c>
      <c r="BC234" s="17"/>
      <c r="BD234" s="17">
        <v>0.237105521496975</v>
      </c>
      <c r="BE234" s="17">
        <v>0.36129365183232198</v>
      </c>
      <c r="BF234" s="17">
        <v>0.429588209941139</v>
      </c>
      <c r="BG234" s="17">
        <v>0.45056424702799303</v>
      </c>
      <c r="BH234" s="17"/>
      <c r="BI234" s="17">
        <v>0.35442037807579502</v>
      </c>
      <c r="BJ234" s="17">
        <v>0.41340846000971998</v>
      </c>
      <c r="BK234" s="17">
        <v>0.37995798960798</v>
      </c>
      <c r="BL234" s="17">
        <v>0.369681613487642</v>
      </c>
      <c r="BM234" s="17"/>
      <c r="BN234" s="17">
        <v>0.23492005010902201</v>
      </c>
      <c r="BO234" s="17">
        <v>0.30249813313673302</v>
      </c>
      <c r="BP234" s="17">
        <v>0.38934244935880102</v>
      </c>
      <c r="BQ234" s="17">
        <v>0.475966093144019</v>
      </c>
      <c r="BR234" s="17"/>
      <c r="BS234" s="17">
        <v>0.27134908854295098</v>
      </c>
      <c r="BT234" s="17">
        <v>0.30352283452092899</v>
      </c>
      <c r="BU234" s="17">
        <v>0.470482461035654</v>
      </c>
      <c r="BV234" s="17">
        <v>0.57272922639555002</v>
      </c>
      <c r="BW234" s="17"/>
      <c r="BX234" s="17">
        <v>0.175587717650834</v>
      </c>
      <c r="BY234" s="17">
        <v>0.36822152086869397</v>
      </c>
      <c r="BZ234" s="17">
        <v>0.40979196177028698</v>
      </c>
      <c r="CA234" s="17">
        <v>0.479577399186564</v>
      </c>
    </row>
    <row r="235" spans="2:79" x14ac:dyDescent="0.3">
      <c r="B235" t="s">
        <v>192</v>
      </c>
      <c r="C235" s="17">
        <v>0.36791536879609599</v>
      </c>
      <c r="D235" s="17">
        <v>0.34773440322600502</v>
      </c>
      <c r="E235" s="17">
        <v>0.38971842404142898</v>
      </c>
      <c r="F235" s="17"/>
      <c r="G235" s="17">
        <v>0.38126194807073599</v>
      </c>
      <c r="H235" s="17">
        <v>0.37177615047706503</v>
      </c>
      <c r="I235" s="17">
        <v>0.35547255419326801</v>
      </c>
      <c r="J235" s="17"/>
      <c r="K235" s="17">
        <v>0.328969948068428</v>
      </c>
      <c r="L235" s="17">
        <v>0.39389091336009102</v>
      </c>
      <c r="M235" s="17">
        <v>0.33792564849457402</v>
      </c>
      <c r="N235" s="17">
        <v>0.42005736806743799</v>
      </c>
      <c r="O235" s="17"/>
      <c r="P235" s="17">
        <v>0.34444982931770401</v>
      </c>
      <c r="Q235" s="17">
        <v>0.36612009661769801</v>
      </c>
      <c r="R235" s="17">
        <v>0.381461005760034</v>
      </c>
      <c r="S235" s="17">
        <v>0.371910762335316</v>
      </c>
      <c r="T235" s="17">
        <v>0.37320877211101799</v>
      </c>
      <c r="U235" s="17"/>
      <c r="V235" s="17">
        <v>0.39032350688623901</v>
      </c>
      <c r="W235" s="17">
        <v>0.36111693248944998</v>
      </c>
      <c r="X235" s="17">
        <v>0.35124541868327602</v>
      </c>
      <c r="Y235" s="17"/>
      <c r="Z235" s="17">
        <v>0.39225982808288901</v>
      </c>
      <c r="AA235" s="17">
        <v>0.24254556134969699</v>
      </c>
      <c r="AB235" s="17"/>
      <c r="AC235" s="17">
        <v>0.36918455730239702</v>
      </c>
      <c r="AD235" s="17">
        <v>0.36499955830109598</v>
      </c>
      <c r="AE235" s="17"/>
      <c r="AF235" s="17">
        <v>0.36238566449591297</v>
      </c>
      <c r="AG235" s="17">
        <v>0.419064057357938</v>
      </c>
      <c r="AH235" s="17">
        <v>0.36489224658502001</v>
      </c>
      <c r="AI235" s="17"/>
      <c r="AJ235" s="17">
        <v>0.37556590976331999</v>
      </c>
      <c r="AK235" s="17">
        <v>0.37820171540017</v>
      </c>
      <c r="AL235" s="17">
        <v>0.37191297938101398</v>
      </c>
      <c r="AM235" s="17">
        <v>0.32930712139177298</v>
      </c>
      <c r="AN235" s="17">
        <v>0.40753429208025299</v>
      </c>
      <c r="AO235" s="17">
        <v>0.41670230735195202</v>
      </c>
      <c r="AP235" s="17">
        <v>0.31226267533921997</v>
      </c>
      <c r="AQ235" s="17"/>
      <c r="AR235" s="17">
        <v>0.35724452414066799</v>
      </c>
      <c r="AS235" s="17">
        <v>0.37578242178339399</v>
      </c>
      <c r="AT235" s="17"/>
      <c r="AU235" s="17">
        <v>0.30894626335664699</v>
      </c>
      <c r="AV235" s="17">
        <v>0.41074712249383699</v>
      </c>
      <c r="AW235" s="17">
        <v>0.29905537845565</v>
      </c>
      <c r="AX235" s="17"/>
      <c r="AY235" s="17">
        <v>0.431964390698509</v>
      </c>
      <c r="AZ235" s="17">
        <v>0.39908726342107198</v>
      </c>
      <c r="BA235" s="17">
        <v>0.30884763782871899</v>
      </c>
      <c r="BB235" s="17">
        <v>0.36016750274378501</v>
      </c>
      <c r="BC235" s="17"/>
      <c r="BD235" s="17">
        <v>0.41844644743623199</v>
      </c>
      <c r="BE235" s="17">
        <v>0.39973539506776101</v>
      </c>
      <c r="BF235" s="17">
        <v>0.36508660969267998</v>
      </c>
      <c r="BG235" s="17">
        <v>0.267346614135408</v>
      </c>
      <c r="BH235" s="17"/>
      <c r="BI235" s="17">
        <v>0.30044471939429601</v>
      </c>
      <c r="BJ235" s="17">
        <v>0.357403890199054</v>
      </c>
      <c r="BK235" s="17">
        <v>0.40992045801166199</v>
      </c>
      <c r="BL235" s="17">
        <v>0.29485140906422302</v>
      </c>
      <c r="BM235" s="17"/>
      <c r="BN235" s="17">
        <v>0.41527631317375002</v>
      </c>
      <c r="BO235" s="17">
        <v>0.46625323527915902</v>
      </c>
      <c r="BP235" s="17">
        <v>0.368743791054081</v>
      </c>
      <c r="BQ235" s="17">
        <v>0.290474034562268</v>
      </c>
      <c r="BR235" s="17"/>
      <c r="BS235" s="17">
        <v>0.40748276112579102</v>
      </c>
      <c r="BT235" s="17">
        <v>0.439001818511284</v>
      </c>
      <c r="BU235" s="17">
        <v>0.33038878096346602</v>
      </c>
      <c r="BV235" s="17">
        <v>0.19437515187661</v>
      </c>
      <c r="BW235" s="17"/>
      <c r="BX235" s="17">
        <v>0.35584219856096899</v>
      </c>
      <c r="BY235" s="17">
        <v>0.41379490370809402</v>
      </c>
      <c r="BZ235" s="17">
        <v>0.36160774460546302</v>
      </c>
      <c r="CA235" s="17">
        <v>0.30096109166878998</v>
      </c>
    </row>
    <row r="236" spans="2:79" x14ac:dyDescent="0.3">
      <c r="B236" t="s">
        <v>193</v>
      </c>
      <c r="C236" s="17">
        <v>0.170129492906019</v>
      </c>
      <c r="D236" s="17">
        <v>0.15521218291483799</v>
      </c>
      <c r="E236" s="17">
        <v>0.181236243624988</v>
      </c>
      <c r="F236" s="17"/>
      <c r="G236" s="17">
        <v>0.157040019095329</v>
      </c>
      <c r="H236" s="17">
        <v>0.16033446762061901</v>
      </c>
      <c r="I236" s="17">
        <v>0.18852114073620299</v>
      </c>
      <c r="J236" s="17"/>
      <c r="K236" s="17">
        <v>0.15188828584847</v>
      </c>
      <c r="L236" s="17">
        <v>0.13659826829697799</v>
      </c>
      <c r="M236" s="17">
        <v>0.223587047457835</v>
      </c>
      <c r="N236" s="17">
        <v>0.178833409467298</v>
      </c>
      <c r="O236" s="17"/>
      <c r="P236" s="17">
        <v>0.13612970670323701</v>
      </c>
      <c r="Q236" s="17">
        <v>0.23060607907993599</v>
      </c>
      <c r="R236" s="17">
        <v>0.15067631840865101</v>
      </c>
      <c r="S236" s="17">
        <v>0.16891303294901699</v>
      </c>
      <c r="T236" s="17">
        <v>0.107672899215475</v>
      </c>
      <c r="U236" s="17"/>
      <c r="V236" s="17">
        <v>0.21069533227981199</v>
      </c>
      <c r="W236" s="17">
        <v>0.16599427323947299</v>
      </c>
      <c r="X236" s="17">
        <v>0.15718712046049901</v>
      </c>
      <c r="Y236" s="17"/>
      <c r="Z236" s="17">
        <v>0.17705645566678399</v>
      </c>
      <c r="AA236" s="17">
        <v>0.126104514013966</v>
      </c>
      <c r="AB236" s="17"/>
      <c r="AC236" s="17">
        <v>0.165257984898834</v>
      </c>
      <c r="AD236" s="17">
        <v>0.181321206432666</v>
      </c>
      <c r="AE236" s="17"/>
      <c r="AF236" s="17">
        <v>0.138097842961138</v>
      </c>
      <c r="AG236" s="17">
        <v>0.167890168233811</v>
      </c>
      <c r="AH236" s="17">
        <v>0.168409869992899</v>
      </c>
      <c r="AI236" s="17"/>
      <c r="AJ236" s="17">
        <v>0.13749688402818699</v>
      </c>
      <c r="AK236" s="17">
        <v>0.151801485254593</v>
      </c>
      <c r="AL236" s="17">
        <v>0.172680330505388</v>
      </c>
      <c r="AM236" s="17">
        <v>0.20471385251186899</v>
      </c>
      <c r="AN236" s="17">
        <v>0.16574393748726299</v>
      </c>
      <c r="AO236" s="17">
        <v>0.14899154299710601</v>
      </c>
      <c r="AP236" s="17">
        <v>0.201999267592993</v>
      </c>
      <c r="AQ236" s="17"/>
      <c r="AR236" s="17">
        <v>0.21651417718309901</v>
      </c>
      <c r="AS236" s="17">
        <v>0.146431351919629</v>
      </c>
      <c r="AT236" s="17"/>
      <c r="AU236" s="17">
        <v>0.19815600809904199</v>
      </c>
      <c r="AV236" s="17">
        <v>0.151965321582647</v>
      </c>
      <c r="AW236" s="17">
        <v>0.19373963115095399</v>
      </c>
      <c r="AX236" s="17"/>
      <c r="AY236" s="17">
        <v>0.24018139553033499</v>
      </c>
      <c r="AZ236" s="17">
        <v>0.170549388999089</v>
      </c>
      <c r="BA236" s="17">
        <v>0.14354183595447101</v>
      </c>
      <c r="BB236" s="17">
        <v>0.186881644602651</v>
      </c>
      <c r="BC236" s="17"/>
      <c r="BD236" s="17">
        <v>0.228864881122439</v>
      </c>
      <c r="BE236" s="17">
        <v>0.15920622299439699</v>
      </c>
      <c r="BF236" s="17">
        <v>0.149041366756926</v>
      </c>
      <c r="BG236" s="17">
        <v>0.19575715952318801</v>
      </c>
      <c r="BH236" s="17"/>
      <c r="BI236" s="17">
        <v>0.24444443588644299</v>
      </c>
      <c r="BJ236" s="17">
        <v>0.14239680642908001</v>
      </c>
      <c r="BK236" s="17">
        <v>0.14651092854082501</v>
      </c>
      <c r="BL236" s="17">
        <v>0.26767223659621397</v>
      </c>
      <c r="BM236" s="17"/>
      <c r="BN236" s="17">
        <v>0.222895138101422</v>
      </c>
      <c r="BO236" s="17">
        <v>0.147593610914902</v>
      </c>
      <c r="BP236" s="17">
        <v>0.17543985891550601</v>
      </c>
      <c r="BQ236" s="17">
        <v>0.16625745680764201</v>
      </c>
      <c r="BR236" s="17"/>
      <c r="BS236" s="17">
        <v>0.20567981515075501</v>
      </c>
      <c r="BT236" s="17">
        <v>0.16096945690329501</v>
      </c>
      <c r="BU236" s="17">
        <v>0.167045440181914</v>
      </c>
      <c r="BV236" s="17">
        <v>0.12626830034582501</v>
      </c>
      <c r="BW236" s="17"/>
      <c r="BX236" s="17">
        <v>0.24829904074099701</v>
      </c>
      <c r="BY236" s="17">
        <v>0.16725455629688801</v>
      </c>
      <c r="BZ236" s="17">
        <v>0.175317605078849</v>
      </c>
      <c r="CA236" s="17">
        <v>0.13067954331414</v>
      </c>
    </row>
    <row r="237" spans="2:79" x14ac:dyDescent="0.3">
      <c r="B237" t="s">
        <v>194</v>
      </c>
      <c r="C237" s="17">
        <v>5.9993848604611703E-2</v>
      </c>
      <c r="D237" s="17">
        <v>5.1505206900947398E-2</v>
      </c>
      <c r="E237" s="17">
        <v>6.8733942295138906E-2</v>
      </c>
      <c r="F237" s="17"/>
      <c r="G237" s="17">
        <v>7.2071899254246202E-2</v>
      </c>
      <c r="H237" s="17">
        <v>5.4664909793875498E-2</v>
      </c>
      <c r="I237" s="17">
        <v>5.7820610025685497E-2</v>
      </c>
      <c r="J237" s="17"/>
      <c r="K237" s="17">
        <v>4.8827461941083901E-2</v>
      </c>
      <c r="L237" s="17">
        <v>7.6113391242893805E-2</v>
      </c>
      <c r="M237" s="17">
        <v>5.0197266330727401E-2</v>
      </c>
      <c r="N237" s="17">
        <v>6.5573015278592203E-2</v>
      </c>
      <c r="O237" s="17"/>
      <c r="P237" s="17">
        <v>7.7968220752042794E-2</v>
      </c>
      <c r="Q237" s="17">
        <v>5.3244702061617903E-2</v>
      </c>
      <c r="R237" s="17">
        <v>3.2511001247277099E-2</v>
      </c>
      <c r="S237" s="17">
        <v>5.7790502115264097E-2</v>
      </c>
      <c r="T237" s="17">
        <v>8.5736797510132495E-2</v>
      </c>
      <c r="U237" s="17"/>
      <c r="V237" s="17">
        <v>6.10435799316583E-2</v>
      </c>
      <c r="W237" s="17">
        <v>7.6904229468808497E-2</v>
      </c>
      <c r="X237" s="17">
        <v>3.9857259295028501E-2</v>
      </c>
      <c r="Y237" s="17"/>
      <c r="Z237" s="17">
        <v>5.9498126348599203E-2</v>
      </c>
      <c r="AA237" s="17">
        <v>6.3149864925087701E-2</v>
      </c>
      <c r="AB237" s="17"/>
      <c r="AC237" s="17">
        <v>6.5661103161291201E-2</v>
      </c>
      <c r="AD237" s="17">
        <v>4.69740014879911E-2</v>
      </c>
      <c r="AE237" s="17"/>
      <c r="AF237" s="17">
        <v>5.8805631159882098E-2</v>
      </c>
      <c r="AG237" s="17">
        <v>3.1211622489913202E-2</v>
      </c>
      <c r="AH237" s="17">
        <v>6.3112230630262306E-2</v>
      </c>
      <c r="AI237" s="17"/>
      <c r="AJ237" s="17">
        <v>5.7226270840429902E-2</v>
      </c>
      <c r="AK237" s="17">
        <v>0.116169247000878</v>
      </c>
      <c r="AL237" s="17">
        <v>3.9741381372505602E-2</v>
      </c>
      <c r="AM237" s="17">
        <v>3.6941231835572103E-2</v>
      </c>
      <c r="AN237" s="17">
        <v>5.6861144655934399E-2</v>
      </c>
      <c r="AO237" s="17">
        <v>3.6270670577270001E-2</v>
      </c>
      <c r="AP237" s="17">
        <v>6.8205225158666394E-2</v>
      </c>
      <c r="AQ237" s="17"/>
      <c r="AR237" s="17">
        <v>8.0318945400026598E-2</v>
      </c>
      <c r="AS237" s="17">
        <v>4.5857488768091002E-2</v>
      </c>
      <c r="AT237" s="17"/>
      <c r="AU237" s="17">
        <v>9.4812242370593006E-2</v>
      </c>
      <c r="AV237" s="17">
        <v>5.2564056087048297E-2</v>
      </c>
      <c r="AW237" s="17">
        <v>2.6388185344400999E-2</v>
      </c>
      <c r="AX237" s="17"/>
      <c r="AY237" s="17">
        <v>0.149540815450143</v>
      </c>
      <c r="AZ237" s="17">
        <v>4.36863309207772E-2</v>
      </c>
      <c r="BA237" s="17">
        <v>5.9762625391546399E-2</v>
      </c>
      <c r="BB237" s="17">
        <v>5.5965569836437898E-2</v>
      </c>
      <c r="BC237" s="17"/>
      <c r="BD237" s="17">
        <v>8.2334570845791405E-2</v>
      </c>
      <c r="BE237" s="17">
        <v>5.6684975560777999E-2</v>
      </c>
      <c r="BF237" s="17">
        <v>5.1697096521691799E-2</v>
      </c>
      <c r="BG237" s="17">
        <v>6.8923639545977994E-2</v>
      </c>
      <c r="BH237" s="17"/>
      <c r="BI237" s="17">
        <v>0.10069046664346699</v>
      </c>
      <c r="BJ237" s="17">
        <v>5.90570901695011E-2</v>
      </c>
      <c r="BK237" s="17">
        <v>4.81077793754923E-2</v>
      </c>
      <c r="BL237" s="17">
        <v>6.7794740851921595E-2</v>
      </c>
      <c r="BM237" s="17"/>
      <c r="BN237" s="17">
        <v>6.9608007344498304E-2</v>
      </c>
      <c r="BO237" s="17">
        <v>6.5812032936737694E-2</v>
      </c>
      <c r="BP237" s="17">
        <v>6.1563315477118102E-2</v>
      </c>
      <c r="BQ237" s="17">
        <v>5.2138489096544997E-2</v>
      </c>
      <c r="BR237" s="17"/>
      <c r="BS237" s="17">
        <v>9.85847346794584E-2</v>
      </c>
      <c r="BT237" s="17">
        <v>7.1179847037089003E-2</v>
      </c>
      <c r="BU237" s="17">
        <v>2.4456491474997299E-2</v>
      </c>
      <c r="BV237" s="17">
        <v>8.90613369443959E-2</v>
      </c>
      <c r="BW237" s="17"/>
      <c r="BX237" s="17">
        <v>0.160220772450379</v>
      </c>
      <c r="BY237" s="17">
        <v>4.3744792970681297E-2</v>
      </c>
      <c r="BZ237" s="17">
        <v>4.6776139328058103E-2</v>
      </c>
      <c r="CA237" s="17">
        <v>6.3280747172943796E-2</v>
      </c>
    </row>
    <row r="238" spans="2:79" x14ac:dyDescent="0.3">
      <c r="B238" t="s">
        <v>195</v>
      </c>
      <c r="C238" s="17">
        <v>1.57699877580143E-2</v>
      </c>
      <c r="D238" s="17">
        <v>1.8560626217004699E-2</v>
      </c>
      <c r="E238" s="17">
        <v>1.305805717826E-2</v>
      </c>
      <c r="F238" s="17"/>
      <c r="G238" s="17">
        <v>2.36310989979669E-2</v>
      </c>
      <c r="H238" s="17">
        <v>1.20075065681514E-2</v>
      </c>
      <c r="I238" s="17">
        <v>1.4658413038464E-2</v>
      </c>
      <c r="J238" s="17"/>
      <c r="K238" s="17">
        <v>6.4968315791178498E-3</v>
      </c>
      <c r="L238" s="17">
        <v>2.7666790117516198E-2</v>
      </c>
      <c r="M238" s="17">
        <v>1.6357928459671E-2</v>
      </c>
      <c r="N238" s="17">
        <v>1.3629761569980201E-2</v>
      </c>
      <c r="O238" s="17"/>
      <c r="P238" s="17">
        <v>5.8876417205701102E-2</v>
      </c>
      <c r="Q238" s="17">
        <v>9.9401479146792992E-3</v>
      </c>
      <c r="R238" s="17">
        <v>0</v>
      </c>
      <c r="S238" s="17">
        <v>1.8817624929704201E-2</v>
      </c>
      <c r="T238" s="17">
        <v>0</v>
      </c>
      <c r="U238" s="17"/>
      <c r="V238" s="17">
        <v>1.1494176596313001E-2</v>
      </c>
      <c r="W238" s="17">
        <v>1.11585287977145E-2</v>
      </c>
      <c r="X238" s="17">
        <v>9.9222719868413203E-3</v>
      </c>
      <c r="Y238" s="17"/>
      <c r="Z238" s="17">
        <v>1.13196399964851E-2</v>
      </c>
      <c r="AA238" s="17">
        <v>3.9430551628321701E-2</v>
      </c>
      <c r="AB238" s="17"/>
      <c r="AC238" s="17">
        <v>1.66234533027237E-2</v>
      </c>
      <c r="AD238" s="17">
        <v>1.3809251602564399E-2</v>
      </c>
      <c r="AE238" s="17"/>
      <c r="AF238" s="17">
        <v>0</v>
      </c>
      <c r="AG238" s="17">
        <v>2.7512643149340901E-2</v>
      </c>
      <c r="AH238" s="17">
        <v>1.5863072675073399E-2</v>
      </c>
      <c r="AI238" s="17"/>
      <c r="AJ238" s="17">
        <v>0</v>
      </c>
      <c r="AK238" s="17">
        <v>4.2658132978688403E-2</v>
      </c>
      <c r="AL238" s="17">
        <v>7.03616910497094E-3</v>
      </c>
      <c r="AM238" s="17">
        <v>8.5095625497926108E-3</v>
      </c>
      <c r="AN238" s="17">
        <v>0</v>
      </c>
      <c r="AO238" s="17">
        <v>3.8471254656106402E-2</v>
      </c>
      <c r="AP238" s="17">
        <v>5.5689595196487E-3</v>
      </c>
      <c r="AQ238" s="17"/>
      <c r="AR238" s="17">
        <v>8.4057463151379803E-3</v>
      </c>
      <c r="AS238" s="17">
        <v>1.8452682544645198E-2</v>
      </c>
      <c r="AT238" s="17"/>
      <c r="AU238" s="17">
        <v>2.4362640762773499E-2</v>
      </c>
      <c r="AV238" s="17">
        <v>1.0632058027539099E-2</v>
      </c>
      <c r="AW238" s="17">
        <v>2.1216390525778901E-2</v>
      </c>
      <c r="AX238" s="17"/>
      <c r="AY238" s="17">
        <v>4.25621712992372E-2</v>
      </c>
      <c r="AZ238" s="17">
        <v>1.7068023392871501E-2</v>
      </c>
      <c r="BA238" s="17">
        <v>1.25751399701052E-2</v>
      </c>
      <c r="BB238" s="17">
        <v>0</v>
      </c>
      <c r="BC238" s="17"/>
      <c r="BD238" s="17">
        <v>3.3248579098561701E-2</v>
      </c>
      <c r="BE238" s="17">
        <v>2.3079754544741701E-2</v>
      </c>
      <c r="BF238" s="17">
        <v>4.5867170875635603E-3</v>
      </c>
      <c r="BG238" s="17">
        <v>1.7408339767432699E-2</v>
      </c>
      <c r="BH238" s="17"/>
      <c r="BI238" s="17">
        <v>0</v>
      </c>
      <c r="BJ238" s="17">
        <v>2.7733753192644699E-2</v>
      </c>
      <c r="BK238" s="17">
        <v>1.55028444640398E-2</v>
      </c>
      <c r="BL238" s="17">
        <v>0</v>
      </c>
      <c r="BM238" s="17"/>
      <c r="BN238" s="17">
        <v>5.7300491271308297E-2</v>
      </c>
      <c r="BO238" s="17">
        <v>1.7842987732468799E-2</v>
      </c>
      <c r="BP238" s="17">
        <v>4.9105851944936203E-3</v>
      </c>
      <c r="BQ238" s="17">
        <v>1.5163926389525399E-2</v>
      </c>
      <c r="BR238" s="17"/>
      <c r="BS238" s="17">
        <v>1.6903600501044801E-2</v>
      </c>
      <c r="BT238" s="17">
        <v>2.5326043027402999E-2</v>
      </c>
      <c r="BU238" s="17">
        <v>7.62682634396856E-3</v>
      </c>
      <c r="BV238" s="17">
        <v>1.7565984437618799E-2</v>
      </c>
      <c r="BW238" s="17"/>
      <c r="BX238" s="17">
        <v>6.0050270596820797E-2</v>
      </c>
      <c r="BY238" s="17">
        <v>6.9842261556427102E-3</v>
      </c>
      <c r="BZ238" s="17">
        <v>6.5065492173423996E-3</v>
      </c>
      <c r="CA238" s="17">
        <v>2.5501218657562399E-2</v>
      </c>
    </row>
    <row r="239" spans="2:79" x14ac:dyDescent="0.3">
      <c r="C239" s="17"/>
      <c r="D239" s="17"/>
      <c r="E239" s="17"/>
      <c r="F239" s="17"/>
      <c r="G239" s="17"/>
      <c r="H239" s="17"/>
      <c r="I239" s="17"/>
      <c r="J239" s="17"/>
      <c r="K239" s="17"/>
      <c r="L239" s="17"/>
      <c r="M239" s="17"/>
      <c r="N239" s="17"/>
      <c r="O239" s="17"/>
      <c r="P239" s="17"/>
      <c r="Q239" s="17"/>
      <c r="R239" s="17"/>
      <c r="S239" s="17"/>
      <c r="T239" s="17"/>
      <c r="U239" s="17"/>
      <c r="V239" s="17"/>
      <c r="W239" s="17"/>
      <c r="X239" s="17"/>
      <c r="Y239" s="17"/>
      <c r="Z239" s="17"/>
      <c r="AA239" s="17"/>
      <c r="AB239" s="17"/>
      <c r="AC239" s="17"/>
      <c r="AD239" s="17"/>
      <c r="AE239" s="17"/>
      <c r="AF239" s="17"/>
      <c r="AG239" s="17"/>
      <c r="AH239" s="17"/>
      <c r="AI239" s="17"/>
      <c r="AJ239" s="17"/>
      <c r="AK239" s="17"/>
      <c r="AL239" s="17"/>
      <c r="AM239" s="17"/>
      <c r="AN239" s="17"/>
      <c r="AO239" s="17"/>
      <c r="AP239" s="17"/>
      <c r="AQ239" s="17"/>
      <c r="AR239" s="17"/>
      <c r="AS239" s="17"/>
      <c r="AT239" s="17"/>
      <c r="AU239" s="17"/>
      <c r="AV239" s="17"/>
      <c r="AW239" s="17"/>
      <c r="AX239" s="17"/>
      <c r="AY239" s="17"/>
      <c r="AZ239" s="17"/>
      <c r="BA239" s="17"/>
      <c r="BB239" s="17"/>
      <c r="BC239" s="17"/>
      <c r="BD239" s="17"/>
      <c r="BE239" s="17"/>
      <c r="BF239" s="17"/>
      <c r="BG239" s="17"/>
      <c r="BH239" s="17"/>
      <c r="BI239" s="17"/>
      <c r="BJ239" s="17"/>
      <c r="BK239" s="17"/>
      <c r="BL239" s="17"/>
      <c r="BM239" s="17"/>
      <c r="BN239" s="17"/>
      <c r="BO239" s="17"/>
      <c r="BP239" s="17"/>
      <c r="BQ239" s="17"/>
      <c r="BR239" s="17"/>
      <c r="BS239" s="17"/>
      <c r="BT239" s="17"/>
      <c r="BU239" s="17"/>
      <c r="BV239" s="17"/>
      <c r="BW239" s="17"/>
      <c r="BX239" s="17"/>
      <c r="BY239" s="17"/>
      <c r="BZ239" s="17"/>
      <c r="CA239" s="17"/>
    </row>
    <row r="240" spans="2:79" x14ac:dyDescent="0.3">
      <c r="B240" s="6" t="s">
        <v>199</v>
      </c>
      <c r="C240" s="17"/>
      <c r="D240" s="17"/>
      <c r="E240" s="17"/>
      <c r="F240" s="17"/>
      <c r="G240" s="17"/>
      <c r="H240" s="17"/>
      <c r="I240" s="17"/>
      <c r="J240" s="17"/>
      <c r="K240" s="17"/>
      <c r="L240" s="17"/>
      <c r="M240" s="17"/>
      <c r="N240" s="17"/>
      <c r="O240" s="17"/>
      <c r="P240" s="17"/>
      <c r="Q240" s="17"/>
      <c r="R240" s="17"/>
      <c r="S240" s="17"/>
      <c r="T240" s="17"/>
      <c r="U240" s="17"/>
      <c r="V240" s="17"/>
      <c r="W240" s="17"/>
      <c r="X240" s="17"/>
      <c r="Y240" s="17"/>
      <c r="Z240" s="17"/>
      <c r="AA240" s="17"/>
      <c r="AB240" s="17"/>
      <c r="AC240" s="17"/>
      <c r="AD240" s="17"/>
      <c r="AE240" s="17"/>
      <c r="AF240" s="17"/>
      <c r="AG240" s="17"/>
      <c r="AH240" s="17"/>
      <c r="AI240" s="17"/>
      <c r="AJ240" s="17"/>
      <c r="AK240" s="17"/>
      <c r="AL240" s="17"/>
      <c r="AM240" s="17"/>
      <c r="AN240" s="17"/>
      <c r="AO240" s="17"/>
      <c r="AP240" s="17"/>
      <c r="AQ240" s="17"/>
      <c r="AR240" s="17"/>
      <c r="AS240" s="17"/>
      <c r="AT240" s="17"/>
      <c r="AU240" s="17"/>
      <c r="AV240" s="17"/>
      <c r="AW240" s="17"/>
      <c r="AX240" s="17"/>
      <c r="AY240" s="17"/>
      <c r="AZ240" s="17"/>
      <c r="BA240" s="17"/>
      <c r="BB240" s="17"/>
      <c r="BC240" s="17"/>
      <c r="BD240" s="17"/>
      <c r="BE240" s="17"/>
      <c r="BF240" s="17"/>
      <c r="BG240" s="17"/>
      <c r="BH240" s="17"/>
      <c r="BI240" s="17"/>
      <c r="BJ240" s="17"/>
      <c r="BK240" s="17"/>
      <c r="BL240" s="17"/>
      <c r="BM240" s="17"/>
      <c r="BN240" s="17"/>
      <c r="BO240" s="17"/>
      <c r="BP240" s="17"/>
      <c r="BQ240" s="17"/>
      <c r="BR240" s="17"/>
      <c r="BS240" s="17"/>
      <c r="BT240" s="17"/>
      <c r="BU240" s="17"/>
      <c r="BV240" s="17"/>
      <c r="BW240" s="17"/>
      <c r="BX240" s="17"/>
      <c r="BY240" s="17"/>
      <c r="BZ240" s="17"/>
      <c r="CA240" s="17"/>
    </row>
    <row r="241" spans="2:79" x14ac:dyDescent="0.3">
      <c r="B241" s="24" t="s">
        <v>336</v>
      </c>
      <c r="C241" s="17"/>
      <c r="D241" s="17"/>
      <c r="E241" s="17"/>
      <c r="F241" s="17"/>
      <c r="G241" s="17"/>
      <c r="H241" s="17"/>
      <c r="I241" s="17"/>
      <c r="J241" s="17"/>
      <c r="K241" s="17"/>
      <c r="L241" s="17"/>
      <c r="M241" s="17"/>
      <c r="N241" s="17"/>
      <c r="O241" s="17"/>
      <c r="P241" s="17"/>
      <c r="Q241" s="17"/>
      <c r="R241" s="17"/>
      <c r="S241" s="17"/>
      <c r="T241" s="17"/>
      <c r="U241" s="17"/>
      <c r="V241" s="17"/>
      <c r="W241" s="17"/>
      <c r="X241" s="17"/>
      <c r="Y241" s="17"/>
      <c r="Z241" s="17"/>
      <c r="AA241" s="17"/>
      <c r="AB241" s="17"/>
      <c r="AC241" s="17"/>
      <c r="AD241" s="17"/>
      <c r="AE241" s="17"/>
      <c r="AF241" s="17"/>
      <c r="AG241" s="17"/>
      <c r="AH241" s="17"/>
      <c r="AI241" s="17"/>
      <c r="AJ241" s="17"/>
      <c r="AK241" s="17"/>
      <c r="AL241" s="17"/>
      <c r="AM241" s="17"/>
      <c r="AN241" s="17"/>
      <c r="AO241" s="17"/>
      <c r="AP241" s="17"/>
      <c r="AQ241" s="17"/>
      <c r="AR241" s="17"/>
      <c r="AS241" s="17"/>
      <c r="AT241" s="17"/>
      <c r="AU241" s="17"/>
      <c r="AV241" s="17"/>
      <c r="AW241" s="17"/>
      <c r="AX241" s="17"/>
      <c r="AY241" s="17"/>
      <c r="AZ241" s="17"/>
      <c r="BA241" s="17"/>
      <c r="BB241" s="17"/>
      <c r="BC241" s="17"/>
      <c r="BD241" s="17"/>
      <c r="BE241" s="17"/>
      <c r="BF241" s="17"/>
      <c r="BG241" s="17"/>
      <c r="BH241" s="17"/>
      <c r="BI241" s="17"/>
      <c r="BJ241" s="17"/>
      <c r="BK241" s="17"/>
      <c r="BL241" s="17"/>
      <c r="BM241" s="17"/>
      <c r="BN241" s="17"/>
      <c r="BO241" s="17"/>
      <c r="BP241" s="17"/>
      <c r="BQ241" s="17"/>
      <c r="BR241" s="17"/>
      <c r="BS241" s="17"/>
      <c r="BT241" s="17"/>
      <c r="BU241" s="17"/>
      <c r="BV241" s="17"/>
      <c r="BW241" s="17"/>
      <c r="BX241" s="17"/>
      <c r="BY241" s="17"/>
      <c r="BZ241" s="17"/>
      <c r="CA241" s="17"/>
    </row>
    <row r="242" spans="2:79" x14ac:dyDescent="0.3">
      <c r="B242" t="s">
        <v>191</v>
      </c>
      <c r="C242" s="17">
        <v>0.70238040493661602</v>
      </c>
      <c r="D242" s="17">
        <v>0.76307976581430104</v>
      </c>
      <c r="E242" s="17">
        <v>0.64279835162156895</v>
      </c>
      <c r="F242" s="17"/>
      <c r="G242" s="17">
        <v>0.7427188835156</v>
      </c>
      <c r="H242" s="17">
        <v>0.73623928191670196</v>
      </c>
      <c r="I242" s="17">
        <v>0.64191891119704303</v>
      </c>
      <c r="J242" s="17"/>
      <c r="K242" s="17">
        <v>0.79442348121556705</v>
      </c>
      <c r="L242" s="17">
        <v>0.67272922557702797</v>
      </c>
      <c r="M242" s="17">
        <v>0.65877896625040699</v>
      </c>
      <c r="N242" s="17">
        <v>0.65422879789906097</v>
      </c>
      <c r="O242" s="17"/>
      <c r="P242" s="17">
        <v>0.66390396579427102</v>
      </c>
      <c r="Q242" s="17">
        <v>0.67493102198200605</v>
      </c>
      <c r="R242" s="17">
        <v>0.727196756665769</v>
      </c>
      <c r="S242" s="17">
        <v>0.73561334734595396</v>
      </c>
      <c r="T242" s="17">
        <v>0.71693698198786204</v>
      </c>
      <c r="U242" s="17"/>
      <c r="V242" s="17">
        <v>0.63339648366916501</v>
      </c>
      <c r="W242" s="17">
        <v>0.69015472837990199</v>
      </c>
      <c r="X242" s="17">
        <v>0.79069416781414104</v>
      </c>
      <c r="Y242" s="17"/>
      <c r="Z242" s="17">
        <v>0.70444304776733502</v>
      </c>
      <c r="AA242" s="17">
        <v>0.688819672514283</v>
      </c>
      <c r="AB242" s="17"/>
      <c r="AC242" s="17">
        <v>0.72381291844013895</v>
      </c>
      <c r="AD242" s="17">
        <v>0.65314173983873702</v>
      </c>
      <c r="AE242" s="17"/>
      <c r="AF242" s="17">
        <v>0.70863852536745797</v>
      </c>
      <c r="AG242" s="17">
        <v>0.68415179696037698</v>
      </c>
      <c r="AH242" s="17">
        <v>0.70828430030149803</v>
      </c>
      <c r="AI242" s="17"/>
      <c r="AJ242" s="17">
        <v>0.81755885971115605</v>
      </c>
      <c r="AK242" s="17">
        <v>0.66673705818134399</v>
      </c>
      <c r="AL242" s="17">
        <v>0.73349395272507401</v>
      </c>
      <c r="AM242" s="17">
        <v>0.79258297546109302</v>
      </c>
      <c r="AN242" s="17">
        <v>0.65270802543417805</v>
      </c>
      <c r="AO242" s="17">
        <v>0.64813723642866194</v>
      </c>
      <c r="AP242" s="17">
        <v>0.64517929826519205</v>
      </c>
      <c r="AQ242" s="17"/>
      <c r="AR242" s="17">
        <v>0.61169920199838501</v>
      </c>
      <c r="AS242" s="17">
        <v>0.75598281404313605</v>
      </c>
      <c r="AT242" s="17"/>
      <c r="AU242" s="17">
        <v>0.63625695710955199</v>
      </c>
      <c r="AV242" s="17">
        <v>0.71943852017054299</v>
      </c>
      <c r="AW242" s="17">
        <v>0.75394183397983705</v>
      </c>
      <c r="AX242" s="17"/>
      <c r="AY242" s="17">
        <v>0.43661684419306701</v>
      </c>
      <c r="AZ242" s="17">
        <v>0.69980450319703102</v>
      </c>
      <c r="BA242" s="17">
        <v>0.753509924969609</v>
      </c>
      <c r="BB242" s="17">
        <v>0.77086989420310803</v>
      </c>
      <c r="BC242" s="17"/>
      <c r="BD242" s="17">
        <v>0.61905461031421305</v>
      </c>
      <c r="BE242" s="17">
        <v>0.69097960052445795</v>
      </c>
      <c r="BF242" s="17">
        <v>0.72630547816327495</v>
      </c>
      <c r="BG242" s="17">
        <v>0.73451826873405601</v>
      </c>
      <c r="BH242" s="17"/>
      <c r="BI242" s="17">
        <v>0.63080364943814404</v>
      </c>
      <c r="BJ242" s="17">
        <v>0.74424391013134406</v>
      </c>
      <c r="BK242" s="17">
        <v>0.70543589397655704</v>
      </c>
      <c r="BL242" s="17">
        <v>0.64854405704517704</v>
      </c>
      <c r="BM242" s="17"/>
      <c r="BN242" s="17">
        <v>0.387010326988736</v>
      </c>
      <c r="BO242" s="17">
        <v>0.66713132206376802</v>
      </c>
      <c r="BP242" s="17">
        <v>0.69555047638201195</v>
      </c>
      <c r="BQ242" s="17">
        <v>0.81171335542239997</v>
      </c>
      <c r="BR242" s="17"/>
      <c r="BS242" s="17">
        <v>0.56354274118387204</v>
      </c>
      <c r="BT242" s="17">
        <v>0.69404722050538403</v>
      </c>
      <c r="BU242" s="17">
        <v>0.77059578940854501</v>
      </c>
      <c r="BV242" s="17">
        <v>0.76516567434205995</v>
      </c>
      <c r="BW242" s="17"/>
      <c r="BX242" s="17">
        <v>0.51820707409028299</v>
      </c>
      <c r="BY242" s="17">
        <v>0.71442677023861501</v>
      </c>
      <c r="BZ242" s="17">
        <v>0.69545589473438796</v>
      </c>
      <c r="CA242" s="17">
        <v>0.777503864157433</v>
      </c>
    </row>
    <row r="243" spans="2:79" x14ac:dyDescent="0.3">
      <c r="B243" t="s">
        <v>192</v>
      </c>
      <c r="C243" s="17">
        <v>0.17502308831608701</v>
      </c>
      <c r="D243" s="17">
        <v>0.13769504557289999</v>
      </c>
      <c r="E243" s="17">
        <v>0.21305315460614499</v>
      </c>
      <c r="F243" s="17"/>
      <c r="G243" s="17">
        <v>0.15482479722640599</v>
      </c>
      <c r="H243" s="17">
        <v>0.17496904297882901</v>
      </c>
      <c r="I243" s="17">
        <v>0.18789158261987901</v>
      </c>
      <c r="J243" s="17"/>
      <c r="K243" s="17">
        <v>0.134735280143467</v>
      </c>
      <c r="L243" s="17">
        <v>0.19853028696830699</v>
      </c>
      <c r="M243" s="17">
        <v>0.178491438475681</v>
      </c>
      <c r="N243" s="17">
        <v>0.19881743391126599</v>
      </c>
      <c r="O243" s="17"/>
      <c r="P243" s="17">
        <v>0.16087090354637301</v>
      </c>
      <c r="Q243" s="17">
        <v>0.20581048564228199</v>
      </c>
      <c r="R243" s="17">
        <v>0.15207540916874199</v>
      </c>
      <c r="S243" s="17">
        <v>0.142386275852211</v>
      </c>
      <c r="T243" s="17">
        <v>0.196979590675216</v>
      </c>
      <c r="U243" s="17"/>
      <c r="V243" s="17">
        <v>0.22343728612681699</v>
      </c>
      <c r="W243" s="17">
        <v>0.17553023451660699</v>
      </c>
      <c r="X243" s="17">
        <v>0.135071328175185</v>
      </c>
      <c r="Y243" s="17"/>
      <c r="Z243" s="17">
        <v>0.17874798727192201</v>
      </c>
      <c r="AA243" s="17">
        <v>0.156901597855544</v>
      </c>
      <c r="AB243" s="17"/>
      <c r="AC243" s="17">
        <v>0.17275630319275201</v>
      </c>
      <c r="AD243" s="17">
        <v>0.18023075905981001</v>
      </c>
      <c r="AE243" s="17"/>
      <c r="AF243" s="17">
        <v>0.153058618645314</v>
      </c>
      <c r="AG243" s="17">
        <v>0.14312337700487801</v>
      </c>
      <c r="AH243" s="17">
        <v>0.178831460271064</v>
      </c>
      <c r="AI243" s="17"/>
      <c r="AJ243" s="17">
        <v>0.12600933318985699</v>
      </c>
      <c r="AK243" s="17">
        <v>0.169464094184817</v>
      </c>
      <c r="AL243" s="17">
        <v>0.18419964326987001</v>
      </c>
      <c r="AM243" s="17">
        <v>0.15248727387257899</v>
      </c>
      <c r="AN243" s="17">
        <v>0.23459105749857301</v>
      </c>
      <c r="AO243" s="17">
        <v>0.16141504562871001</v>
      </c>
      <c r="AP243" s="17">
        <v>0.19787131595680599</v>
      </c>
      <c r="AQ243" s="17"/>
      <c r="AR243" s="17">
        <v>0.22906634558436401</v>
      </c>
      <c r="AS243" s="17">
        <v>0.140415803750392</v>
      </c>
      <c r="AT243" s="17"/>
      <c r="AU243" s="17">
        <v>0.165058062815052</v>
      </c>
      <c r="AV243" s="17">
        <v>0.17598498589356201</v>
      </c>
      <c r="AW243" s="17">
        <v>0.18948313209440501</v>
      </c>
      <c r="AX243" s="17"/>
      <c r="AY243" s="17">
        <v>0.30825673788281299</v>
      </c>
      <c r="AZ243" s="17">
        <v>0.200955865311337</v>
      </c>
      <c r="BA243" s="17">
        <v>0.12853505148741001</v>
      </c>
      <c r="BB243" s="17">
        <v>0.104245511043647</v>
      </c>
      <c r="BC243" s="17"/>
      <c r="BD243" s="17">
        <v>0.19820595525770099</v>
      </c>
      <c r="BE243" s="17">
        <v>0.204014602472534</v>
      </c>
      <c r="BF243" s="17">
        <v>0.18258331876044601</v>
      </c>
      <c r="BG243" s="17">
        <v>7.5958793780246697E-2</v>
      </c>
      <c r="BH243" s="17"/>
      <c r="BI243" s="17">
        <v>0.174581920073132</v>
      </c>
      <c r="BJ243" s="17">
        <v>0.16587335510646201</v>
      </c>
      <c r="BK243" s="17">
        <v>0.18757689899608801</v>
      </c>
      <c r="BL243" s="17">
        <v>0.14847353329804999</v>
      </c>
      <c r="BM243" s="17"/>
      <c r="BN243" s="17">
        <v>0.32327737519413102</v>
      </c>
      <c r="BO243" s="17">
        <v>0.21904765256709299</v>
      </c>
      <c r="BP243" s="17">
        <v>0.174199816901179</v>
      </c>
      <c r="BQ243" s="17">
        <v>0.109712202878709</v>
      </c>
      <c r="BR243" s="17"/>
      <c r="BS243" s="17">
        <v>0.26990944317148102</v>
      </c>
      <c r="BT243" s="17">
        <v>0.18042649070420699</v>
      </c>
      <c r="BU243" s="17">
        <v>0.13807064378011699</v>
      </c>
      <c r="BV243" s="17">
        <v>8.7913732728322896E-2</v>
      </c>
      <c r="BW243" s="17"/>
      <c r="BX243" s="17">
        <v>0.160665024332451</v>
      </c>
      <c r="BY243" s="17">
        <v>0.18767322869420999</v>
      </c>
      <c r="BZ243" s="17">
        <v>0.205698249778625</v>
      </c>
      <c r="CA243" s="17">
        <v>0.110685980480849</v>
      </c>
    </row>
    <row r="244" spans="2:79" x14ac:dyDescent="0.3">
      <c r="B244" t="s">
        <v>193</v>
      </c>
      <c r="C244" s="17">
        <v>7.7660237340993504E-2</v>
      </c>
      <c r="D244" s="17">
        <v>6.4303206099060303E-2</v>
      </c>
      <c r="E244" s="17">
        <v>9.1336817242319304E-2</v>
      </c>
      <c r="F244" s="17"/>
      <c r="G244" s="17">
        <v>6.4736823965089493E-2</v>
      </c>
      <c r="H244" s="17">
        <v>6.3610369327950694E-2</v>
      </c>
      <c r="I244" s="17">
        <v>0.10032878697285701</v>
      </c>
      <c r="J244" s="17"/>
      <c r="K244" s="17">
        <v>4.3522275612603398E-2</v>
      </c>
      <c r="L244" s="17">
        <v>6.4603739666888205E-2</v>
      </c>
      <c r="M244" s="17">
        <v>0.101285075602681</v>
      </c>
      <c r="N244" s="17">
        <v>0.116728884875809</v>
      </c>
      <c r="O244" s="17"/>
      <c r="P244" s="17">
        <v>0.100379690429897</v>
      </c>
      <c r="Q244" s="17">
        <v>5.9450681524516498E-2</v>
      </c>
      <c r="R244" s="17">
        <v>9.4375936226589699E-2</v>
      </c>
      <c r="S244" s="17">
        <v>7.5148812286266395E-2</v>
      </c>
      <c r="T244" s="17">
        <v>7.9561156810332295E-2</v>
      </c>
      <c r="U244" s="17"/>
      <c r="V244" s="17">
        <v>9.7275757529481005E-2</v>
      </c>
      <c r="W244" s="17">
        <v>8.8163487696638607E-2</v>
      </c>
      <c r="X244" s="17">
        <v>4.4995528353799601E-2</v>
      </c>
      <c r="Y244" s="17"/>
      <c r="Z244" s="17">
        <v>7.5864903171115203E-2</v>
      </c>
      <c r="AA244" s="17">
        <v>8.7842455031237401E-2</v>
      </c>
      <c r="AB244" s="17"/>
      <c r="AC244" s="17">
        <v>6.47829443919576E-2</v>
      </c>
      <c r="AD244" s="17">
        <v>0.10724429498223299</v>
      </c>
      <c r="AE244" s="17"/>
      <c r="AF244" s="17">
        <v>8.7295983688290099E-2</v>
      </c>
      <c r="AG244" s="17">
        <v>0.115084578709561</v>
      </c>
      <c r="AH244" s="17">
        <v>7.0469615563810997E-2</v>
      </c>
      <c r="AI244" s="17"/>
      <c r="AJ244" s="17">
        <v>3.4819882133082701E-2</v>
      </c>
      <c r="AK244" s="17">
        <v>0.10760774356661899</v>
      </c>
      <c r="AL244" s="17">
        <v>4.14217102301229E-2</v>
      </c>
      <c r="AM244" s="17">
        <v>4.99581888613101E-2</v>
      </c>
      <c r="AN244" s="17">
        <v>7.0685029499382199E-2</v>
      </c>
      <c r="AO244" s="17">
        <v>0.118067203688935</v>
      </c>
      <c r="AP244" s="17">
        <v>9.57447504200305E-2</v>
      </c>
      <c r="AQ244" s="17"/>
      <c r="AR244" s="17">
        <v>0.10616981932879301</v>
      </c>
      <c r="AS244" s="17">
        <v>6.3347961482200094E-2</v>
      </c>
      <c r="AT244" s="17"/>
      <c r="AU244" s="17">
        <v>0.11992175705281399</v>
      </c>
      <c r="AV244" s="17">
        <v>7.0608450786983995E-2</v>
      </c>
      <c r="AW244" s="17">
        <v>2.8694811600022699E-2</v>
      </c>
      <c r="AX244" s="17"/>
      <c r="AY244" s="17">
        <v>0.13888503935443</v>
      </c>
      <c r="AZ244" s="17">
        <v>6.0941876425141303E-2</v>
      </c>
      <c r="BA244" s="17">
        <v>8.1689082025142107E-2</v>
      </c>
      <c r="BB244" s="17">
        <v>8.4500154192841806E-2</v>
      </c>
      <c r="BC244" s="17"/>
      <c r="BD244" s="17">
        <v>0.118339879159972</v>
      </c>
      <c r="BE244" s="17">
        <v>6.5762413616295007E-2</v>
      </c>
      <c r="BF244" s="17">
        <v>5.1651139723850201E-2</v>
      </c>
      <c r="BG244" s="17">
        <v>0.13649751210271399</v>
      </c>
      <c r="BH244" s="17"/>
      <c r="BI244" s="17">
        <v>0.134514718378558</v>
      </c>
      <c r="BJ244" s="17">
        <v>5.4605420336753599E-2</v>
      </c>
      <c r="BK244" s="17">
        <v>6.2374262550109798E-2</v>
      </c>
      <c r="BL244" s="17">
        <v>0.14573874300266099</v>
      </c>
      <c r="BM244" s="17"/>
      <c r="BN244" s="17">
        <v>0.14348574597635</v>
      </c>
      <c r="BO244" s="17">
        <v>9.4117206549739096E-2</v>
      </c>
      <c r="BP244" s="17">
        <v>8.5294446807840693E-2</v>
      </c>
      <c r="BQ244" s="17">
        <v>4.2462489041492302E-2</v>
      </c>
      <c r="BR244" s="17"/>
      <c r="BS244" s="17">
        <v>0.11098655288093601</v>
      </c>
      <c r="BT244" s="17">
        <v>7.8332820712070095E-2</v>
      </c>
      <c r="BU244" s="17">
        <v>5.9837342662344598E-2</v>
      </c>
      <c r="BV244" s="17">
        <v>7.4006809915893104E-2</v>
      </c>
      <c r="BW244" s="17"/>
      <c r="BX244" s="17">
        <v>0.21399615560312299</v>
      </c>
      <c r="BY244" s="17">
        <v>7.0306574040808603E-2</v>
      </c>
      <c r="BZ244" s="17">
        <v>4.5869710856115797E-2</v>
      </c>
      <c r="CA244" s="17">
        <v>7.7342932450471094E-2</v>
      </c>
    </row>
    <row r="245" spans="2:79" x14ac:dyDescent="0.3">
      <c r="B245" t="s">
        <v>194</v>
      </c>
      <c r="C245" s="17">
        <v>2.5798156450646301E-2</v>
      </c>
      <c r="D245" s="17">
        <v>1.3802255836917E-2</v>
      </c>
      <c r="E245" s="17">
        <v>3.5563187488014597E-2</v>
      </c>
      <c r="F245" s="17"/>
      <c r="G245" s="17">
        <v>1.78905722109386E-2</v>
      </c>
      <c r="H245" s="17">
        <v>1.31642906525454E-2</v>
      </c>
      <c r="I245" s="17">
        <v>4.3826503140209E-2</v>
      </c>
      <c r="J245" s="17"/>
      <c r="K245" s="17">
        <v>1.9367411892732701E-2</v>
      </c>
      <c r="L245" s="17">
        <v>1.54413845534039E-2</v>
      </c>
      <c r="M245" s="17">
        <v>4.92922741056264E-2</v>
      </c>
      <c r="N245" s="17">
        <v>2.43225088792355E-2</v>
      </c>
      <c r="O245" s="17"/>
      <c r="P245" s="17">
        <v>5.5501927804891597E-2</v>
      </c>
      <c r="Q245" s="17">
        <v>3.9046396528441503E-2</v>
      </c>
      <c r="R245" s="17">
        <v>1.22332151479296E-2</v>
      </c>
      <c r="S245" s="17">
        <v>1.7487529390840698E-2</v>
      </c>
      <c r="T245" s="17">
        <v>0</v>
      </c>
      <c r="U245" s="17"/>
      <c r="V245" s="17">
        <v>3.1289452103288803E-2</v>
      </c>
      <c r="W245" s="17">
        <v>2.6270687106373699E-2</v>
      </c>
      <c r="X245" s="17">
        <v>1.8101921671445101E-2</v>
      </c>
      <c r="Y245" s="17"/>
      <c r="Z245" s="17">
        <v>2.5004022846973398E-2</v>
      </c>
      <c r="AA245" s="17">
        <v>3.0225632637738101E-2</v>
      </c>
      <c r="AB245" s="17"/>
      <c r="AC245" s="17">
        <v>2.0738342629910599E-2</v>
      </c>
      <c r="AD245" s="17">
        <v>3.7422480314287902E-2</v>
      </c>
      <c r="AE245" s="17"/>
      <c r="AF245" s="17">
        <v>3.2716241598778603E-2</v>
      </c>
      <c r="AG245" s="17">
        <v>2.6975540049380499E-2</v>
      </c>
      <c r="AH245" s="17">
        <v>2.41022907356266E-2</v>
      </c>
      <c r="AI245" s="17"/>
      <c r="AJ245" s="17">
        <v>9.1828209410453106E-3</v>
      </c>
      <c r="AK245" s="17">
        <v>2.47684376376874E-2</v>
      </c>
      <c r="AL245" s="17">
        <v>1.6850216205377199E-2</v>
      </c>
      <c r="AM245" s="17">
        <v>4.9715618050181296E-3</v>
      </c>
      <c r="AN245" s="17">
        <v>2.00300143371294E-2</v>
      </c>
      <c r="AO245" s="17">
        <v>4.4599496409221097E-2</v>
      </c>
      <c r="AP245" s="17">
        <v>4.6350249460922199E-2</v>
      </c>
      <c r="AQ245" s="17"/>
      <c r="AR245" s="17">
        <v>4.6525855277744901E-2</v>
      </c>
      <c r="AS245" s="17">
        <v>1.62796496207997E-2</v>
      </c>
      <c r="AT245" s="17"/>
      <c r="AU245" s="17">
        <v>5.2642431521324098E-2</v>
      </c>
      <c r="AV245" s="17">
        <v>1.8863251518661701E-2</v>
      </c>
      <c r="AW245" s="17">
        <v>4.90634572177087E-3</v>
      </c>
      <c r="AX245" s="17"/>
      <c r="AY245" s="17">
        <v>6.1440145949391498E-2</v>
      </c>
      <c r="AZ245" s="17">
        <v>2.5825931484482201E-2</v>
      </c>
      <c r="BA245" s="17">
        <v>1.6666308306453399E-2</v>
      </c>
      <c r="BB245" s="17">
        <v>2.3651291654579701E-2</v>
      </c>
      <c r="BC245" s="17"/>
      <c r="BD245" s="17">
        <v>4.2301289046166701E-2</v>
      </c>
      <c r="BE245" s="17">
        <v>2.5660071930863899E-2</v>
      </c>
      <c r="BF245" s="17">
        <v>2.07111633946458E-2</v>
      </c>
      <c r="BG245" s="17">
        <v>2.5001331902938202E-2</v>
      </c>
      <c r="BH245" s="17"/>
      <c r="BI245" s="17">
        <v>6.00997121101658E-2</v>
      </c>
      <c r="BJ245" s="17">
        <v>1.0039484453694601E-2</v>
      </c>
      <c r="BK245" s="17">
        <v>2.15087366865181E-2</v>
      </c>
      <c r="BL245" s="17">
        <v>5.1202461907940602E-2</v>
      </c>
      <c r="BM245" s="17"/>
      <c r="BN245" s="17">
        <v>8.8926060569474802E-2</v>
      </c>
      <c r="BO245" s="17">
        <v>1.4771429974656299E-2</v>
      </c>
      <c r="BP245" s="17">
        <v>3.3718540152721799E-2</v>
      </c>
      <c r="BQ245" s="17">
        <v>9.0674527008425907E-3</v>
      </c>
      <c r="BR245" s="17"/>
      <c r="BS245" s="17">
        <v>4.58564877149127E-2</v>
      </c>
      <c r="BT245" s="17">
        <v>2.5102368839109799E-2</v>
      </c>
      <c r="BU245" s="17">
        <v>1.30526377138216E-2</v>
      </c>
      <c r="BV245" s="17">
        <v>3.6887350974270899E-2</v>
      </c>
      <c r="BW245" s="17"/>
      <c r="BX245" s="17">
        <v>5.6713064019385702E-2</v>
      </c>
      <c r="BY245" s="17">
        <v>1.5339566920661201E-2</v>
      </c>
      <c r="BZ245" s="17">
        <v>3.58655165860483E-2</v>
      </c>
      <c r="CA245" s="17">
        <v>1.4344515690365401E-2</v>
      </c>
    </row>
    <row r="246" spans="2:79" x14ac:dyDescent="0.3">
      <c r="B246" t="s">
        <v>195</v>
      </c>
      <c r="C246" s="17">
        <v>1.9138112955657201E-2</v>
      </c>
      <c r="D246" s="17">
        <v>2.1119726676821899E-2</v>
      </c>
      <c r="E246" s="17">
        <v>1.7248489041952302E-2</v>
      </c>
      <c r="F246" s="17"/>
      <c r="G246" s="17">
        <v>1.98289230819651E-2</v>
      </c>
      <c r="H246" s="17">
        <v>1.20170151239729E-2</v>
      </c>
      <c r="I246" s="17">
        <v>2.6034216070012502E-2</v>
      </c>
      <c r="J246" s="17"/>
      <c r="K246" s="17">
        <v>7.9515511356296493E-3</v>
      </c>
      <c r="L246" s="17">
        <v>4.8695363234372402E-2</v>
      </c>
      <c r="M246" s="17">
        <v>1.21522455656051E-2</v>
      </c>
      <c r="N246" s="17">
        <v>5.90237443462835E-3</v>
      </c>
      <c r="O246" s="17"/>
      <c r="P246" s="17">
        <v>1.9343512424566899E-2</v>
      </c>
      <c r="Q246" s="17">
        <v>2.0761414322754201E-2</v>
      </c>
      <c r="R246" s="17">
        <v>1.41186827909692E-2</v>
      </c>
      <c r="S246" s="17">
        <v>2.9364035124727801E-2</v>
      </c>
      <c r="T246" s="17">
        <v>6.5222705265897503E-3</v>
      </c>
      <c r="U246" s="17"/>
      <c r="V246" s="17">
        <v>1.4601020571248201E-2</v>
      </c>
      <c r="W246" s="17">
        <v>1.9880862300478499E-2</v>
      </c>
      <c r="X246" s="17">
        <v>1.1137053985429499E-2</v>
      </c>
      <c r="Y246" s="17"/>
      <c r="Z246" s="17">
        <v>1.5940038942654201E-2</v>
      </c>
      <c r="AA246" s="17">
        <v>3.6210641961197602E-2</v>
      </c>
      <c r="AB246" s="17"/>
      <c r="AC246" s="17">
        <v>1.7909491345240801E-2</v>
      </c>
      <c r="AD246" s="17">
        <v>2.1960725804932801E-2</v>
      </c>
      <c r="AE246" s="17"/>
      <c r="AF246" s="17">
        <v>1.82906307001592E-2</v>
      </c>
      <c r="AG246" s="17">
        <v>3.0664707275803001E-2</v>
      </c>
      <c r="AH246" s="17">
        <v>1.8312333128000201E-2</v>
      </c>
      <c r="AI246" s="17"/>
      <c r="AJ246" s="17">
        <v>1.24291040248593E-2</v>
      </c>
      <c r="AK246" s="17">
        <v>3.1422666429532703E-2</v>
      </c>
      <c r="AL246" s="17">
        <v>2.40344775695551E-2</v>
      </c>
      <c r="AM246" s="17">
        <v>0</v>
      </c>
      <c r="AN246" s="17">
        <v>2.19858732307373E-2</v>
      </c>
      <c r="AO246" s="17">
        <v>2.7781017844472101E-2</v>
      </c>
      <c r="AP246" s="17">
        <v>1.48543858970494E-2</v>
      </c>
      <c r="AQ246" s="17"/>
      <c r="AR246" s="17">
        <v>6.5387778107136099E-3</v>
      </c>
      <c r="AS246" s="17">
        <v>2.3973771103471798E-2</v>
      </c>
      <c r="AT246" s="17"/>
      <c r="AU246" s="17">
        <v>2.61207915012578E-2</v>
      </c>
      <c r="AV246" s="17">
        <v>1.51047916302485E-2</v>
      </c>
      <c r="AW246" s="17">
        <v>2.2973876603964199E-2</v>
      </c>
      <c r="AX246" s="17"/>
      <c r="AY246" s="17">
        <v>5.4801232620298901E-2</v>
      </c>
      <c r="AZ246" s="17">
        <v>1.24718235820076E-2</v>
      </c>
      <c r="BA246" s="17">
        <v>1.9599633211385699E-2</v>
      </c>
      <c r="BB246" s="17">
        <v>1.6733148905823701E-2</v>
      </c>
      <c r="BC246" s="17"/>
      <c r="BD246" s="17">
        <v>2.2098266221947001E-2</v>
      </c>
      <c r="BE246" s="17">
        <v>1.35833114558487E-2</v>
      </c>
      <c r="BF246" s="17">
        <v>1.87488999577833E-2</v>
      </c>
      <c r="BG246" s="17">
        <v>2.8024093480045399E-2</v>
      </c>
      <c r="BH246" s="17"/>
      <c r="BI246" s="17">
        <v>0</v>
      </c>
      <c r="BJ246" s="17">
        <v>2.5237829971745E-2</v>
      </c>
      <c r="BK246" s="17">
        <v>2.3104207790726899E-2</v>
      </c>
      <c r="BL246" s="17">
        <v>6.0412047461715999E-3</v>
      </c>
      <c r="BM246" s="17"/>
      <c r="BN246" s="17">
        <v>5.7300491271308297E-2</v>
      </c>
      <c r="BO246" s="17">
        <v>4.9323888447442297E-3</v>
      </c>
      <c r="BP246" s="17">
        <v>1.12367197562475E-2</v>
      </c>
      <c r="BQ246" s="17">
        <v>2.7044499956557E-2</v>
      </c>
      <c r="BR246" s="17"/>
      <c r="BS246" s="17">
        <v>9.7047750487978708E-3</v>
      </c>
      <c r="BT246" s="17">
        <v>2.2091099239228799E-2</v>
      </c>
      <c r="BU246" s="17">
        <v>1.8443586435171098E-2</v>
      </c>
      <c r="BV246" s="17">
        <v>3.6026432039453403E-2</v>
      </c>
      <c r="BW246" s="17"/>
      <c r="BX246" s="17">
        <v>5.0418681954757502E-2</v>
      </c>
      <c r="BY246" s="17">
        <v>1.2253860105705601E-2</v>
      </c>
      <c r="BZ246" s="17">
        <v>1.7110628044822999E-2</v>
      </c>
      <c r="CA246" s="17">
        <v>2.0122707220882202E-2</v>
      </c>
    </row>
    <row r="247" spans="2:79" x14ac:dyDescent="0.3">
      <c r="C247" s="17"/>
      <c r="D247" s="17"/>
      <c r="E247" s="17"/>
      <c r="F247" s="17"/>
      <c r="G247" s="17"/>
      <c r="H247" s="17"/>
      <c r="I247" s="17"/>
      <c r="J247" s="17"/>
      <c r="K247" s="17"/>
      <c r="L247" s="17"/>
      <c r="M247" s="17"/>
      <c r="N247" s="17"/>
      <c r="O247" s="17"/>
      <c r="P247" s="17"/>
      <c r="Q247" s="17"/>
      <c r="R247" s="17"/>
      <c r="S247" s="17"/>
      <c r="T247" s="17"/>
      <c r="U247" s="17"/>
      <c r="V247" s="17"/>
      <c r="W247" s="17"/>
      <c r="X247" s="17"/>
      <c r="Y247" s="17"/>
      <c r="Z247" s="17"/>
      <c r="AA247" s="17"/>
      <c r="AB247" s="17"/>
      <c r="AC247" s="17"/>
      <c r="AD247" s="17"/>
      <c r="AE247" s="17"/>
      <c r="AF247" s="17"/>
      <c r="AG247" s="17"/>
      <c r="AH247" s="17"/>
      <c r="AI247" s="17"/>
      <c r="AJ247" s="17"/>
      <c r="AK247" s="17"/>
      <c r="AL247" s="17"/>
      <c r="AM247" s="17"/>
      <c r="AN247" s="17"/>
      <c r="AO247" s="17"/>
      <c r="AP247" s="17"/>
      <c r="AQ247" s="17"/>
      <c r="AR247" s="17"/>
      <c r="AS247" s="17"/>
      <c r="AT247" s="17"/>
      <c r="AU247" s="17"/>
      <c r="AV247" s="17"/>
      <c r="AW247" s="17"/>
      <c r="AX247" s="17"/>
      <c r="AY247" s="17"/>
      <c r="AZ247" s="17"/>
      <c r="BA247" s="17"/>
      <c r="BB247" s="17"/>
      <c r="BC247" s="17"/>
      <c r="BD247" s="17"/>
      <c r="BE247" s="17"/>
      <c r="BF247" s="17"/>
      <c r="BG247" s="17"/>
      <c r="BH247" s="17"/>
      <c r="BI247" s="17"/>
      <c r="BJ247" s="17"/>
      <c r="BK247" s="17"/>
      <c r="BL247" s="17"/>
      <c r="BM247" s="17"/>
      <c r="BN247" s="17"/>
      <c r="BO247" s="17"/>
      <c r="BP247" s="17"/>
      <c r="BQ247" s="17"/>
      <c r="BR247" s="17"/>
      <c r="BS247" s="17"/>
      <c r="BT247" s="17"/>
      <c r="BU247" s="17"/>
      <c r="BV247" s="17"/>
      <c r="BW247" s="17"/>
      <c r="BX247" s="17"/>
      <c r="BY247" s="17"/>
      <c r="BZ247" s="17"/>
      <c r="CA247" s="17"/>
    </row>
    <row r="248" spans="2:79" x14ac:dyDescent="0.3">
      <c r="B248" s="6" t="s">
        <v>200</v>
      </c>
      <c r="C248" s="17"/>
      <c r="D248" s="17"/>
      <c r="E248" s="17"/>
      <c r="F248" s="17"/>
      <c r="G248" s="17"/>
      <c r="H248" s="17"/>
      <c r="I248" s="17"/>
      <c r="J248" s="17"/>
      <c r="K248" s="17"/>
      <c r="L248" s="17"/>
      <c r="M248" s="17"/>
      <c r="N248" s="17"/>
      <c r="O248" s="17"/>
      <c r="P248" s="17"/>
      <c r="Q248" s="17"/>
      <c r="R248" s="17"/>
      <c r="S248" s="17"/>
      <c r="T248" s="17"/>
      <c r="U248" s="17"/>
      <c r="V248" s="17"/>
      <c r="W248" s="17"/>
      <c r="X248" s="17"/>
      <c r="Y248" s="17"/>
      <c r="Z248" s="17"/>
      <c r="AA248" s="17"/>
      <c r="AB248" s="17"/>
      <c r="AC248" s="17"/>
      <c r="AD248" s="17"/>
      <c r="AE248" s="17"/>
      <c r="AF248" s="17"/>
      <c r="AG248" s="17"/>
      <c r="AH248" s="17"/>
      <c r="AI248" s="17"/>
      <c r="AJ248" s="17"/>
      <c r="AK248" s="17"/>
      <c r="AL248" s="17"/>
      <c r="AM248" s="17"/>
      <c r="AN248" s="17"/>
      <c r="AO248" s="17"/>
      <c r="AP248" s="17"/>
      <c r="AQ248" s="17"/>
      <c r="AR248" s="17"/>
      <c r="AS248" s="17"/>
      <c r="AT248" s="17"/>
      <c r="AU248" s="17"/>
      <c r="AV248" s="17"/>
      <c r="AW248" s="17"/>
      <c r="AX248" s="17"/>
      <c r="AY248" s="17"/>
      <c r="AZ248" s="17"/>
      <c r="BA248" s="17"/>
      <c r="BB248" s="17"/>
      <c r="BC248" s="17"/>
      <c r="BD248" s="17"/>
      <c r="BE248" s="17"/>
      <c r="BF248" s="17"/>
      <c r="BG248" s="17"/>
      <c r="BH248" s="17"/>
      <c r="BI248" s="17"/>
      <c r="BJ248" s="17"/>
      <c r="BK248" s="17"/>
      <c r="BL248" s="17"/>
      <c r="BM248" s="17"/>
      <c r="BN248" s="17"/>
      <c r="BO248" s="17"/>
      <c r="BP248" s="17"/>
      <c r="BQ248" s="17"/>
      <c r="BR248" s="17"/>
      <c r="BS248" s="17"/>
      <c r="BT248" s="17"/>
      <c r="BU248" s="17"/>
      <c r="BV248" s="17"/>
      <c r="BW248" s="17"/>
      <c r="BX248" s="17"/>
      <c r="BY248" s="17"/>
      <c r="BZ248" s="17"/>
      <c r="CA248" s="17"/>
    </row>
    <row r="249" spans="2:79" x14ac:dyDescent="0.3">
      <c r="B249" s="24" t="s">
        <v>336</v>
      </c>
      <c r="C249" s="17"/>
      <c r="D249" s="17"/>
      <c r="E249" s="17"/>
      <c r="F249" s="17"/>
      <c r="G249" s="17"/>
      <c r="H249" s="17"/>
      <c r="I249" s="17"/>
      <c r="J249" s="17"/>
      <c r="K249" s="17"/>
      <c r="L249" s="17"/>
      <c r="M249" s="17"/>
      <c r="N249" s="17"/>
      <c r="O249" s="17"/>
      <c r="P249" s="17"/>
      <c r="Q249" s="17"/>
      <c r="R249" s="17"/>
      <c r="S249" s="17"/>
      <c r="T249" s="17"/>
      <c r="U249" s="17"/>
      <c r="V249" s="17"/>
      <c r="W249" s="17"/>
      <c r="X249" s="17"/>
      <c r="Y249" s="17"/>
      <c r="Z249" s="17"/>
      <c r="AA249" s="17"/>
      <c r="AB249" s="17"/>
      <c r="AC249" s="17"/>
      <c r="AD249" s="17"/>
      <c r="AE249" s="17"/>
      <c r="AF249" s="17"/>
      <c r="AG249" s="17"/>
      <c r="AH249" s="17"/>
      <c r="AI249" s="17"/>
      <c r="AJ249" s="17"/>
      <c r="AK249" s="17"/>
      <c r="AL249" s="17"/>
      <c r="AM249" s="17"/>
      <c r="AN249" s="17"/>
      <c r="AO249" s="17"/>
      <c r="AP249" s="17"/>
      <c r="AQ249" s="17"/>
      <c r="AR249" s="17"/>
      <c r="AS249" s="17"/>
      <c r="AT249" s="17"/>
      <c r="AU249" s="17"/>
      <c r="AV249" s="17"/>
      <c r="AW249" s="17"/>
      <c r="AX249" s="17"/>
      <c r="AY249" s="17"/>
      <c r="AZ249" s="17"/>
      <c r="BA249" s="17"/>
      <c r="BB249" s="17"/>
      <c r="BC249" s="17"/>
      <c r="BD249" s="17"/>
      <c r="BE249" s="17"/>
      <c r="BF249" s="17"/>
      <c r="BG249" s="17"/>
      <c r="BH249" s="17"/>
      <c r="BI249" s="17"/>
      <c r="BJ249" s="17"/>
      <c r="BK249" s="17"/>
      <c r="BL249" s="17"/>
      <c r="BM249" s="17"/>
      <c r="BN249" s="17"/>
      <c r="BO249" s="17"/>
      <c r="BP249" s="17"/>
      <c r="BQ249" s="17"/>
      <c r="BR249" s="17"/>
      <c r="BS249" s="17"/>
      <c r="BT249" s="17"/>
      <c r="BU249" s="17"/>
      <c r="BV249" s="17"/>
      <c r="BW249" s="17"/>
      <c r="BX249" s="17"/>
      <c r="BY249" s="17"/>
      <c r="BZ249" s="17"/>
      <c r="CA249" s="17"/>
    </row>
    <row r="250" spans="2:79" x14ac:dyDescent="0.3">
      <c r="B250" t="s">
        <v>191</v>
      </c>
      <c r="C250" s="17">
        <v>0.38412259612925198</v>
      </c>
      <c r="D250" s="17">
        <v>0.41882387885467998</v>
      </c>
      <c r="E250" s="17">
        <v>0.35125491173576501</v>
      </c>
      <c r="F250" s="17"/>
      <c r="G250" s="17">
        <v>0.40805145089267703</v>
      </c>
      <c r="H250" s="17">
        <v>0.37146081879194598</v>
      </c>
      <c r="I250" s="17">
        <v>0.38198417444522897</v>
      </c>
      <c r="J250" s="17"/>
      <c r="K250" s="17">
        <v>0.39867973809277002</v>
      </c>
      <c r="L250" s="17">
        <v>0.38397715062054599</v>
      </c>
      <c r="M250" s="17">
        <v>0.36278265508172097</v>
      </c>
      <c r="N250" s="17">
        <v>0.38202074052422802</v>
      </c>
      <c r="O250" s="17"/>
      <c r="P250" s="17">
        <v>0.31815974674425601</v>
      </c>
      <c r="Q250" s="17">
        <v>0.35271452389017299</v>
      </c>
      <c r="R250" s="17">
        <v>0.38845615713016601</v>
      </c>
      <c r="S250" s="17">
        <v>0.39992342794835001</v>
      </c>
      <c r="T250" s="17">
        <v>0.47286481818987602</v>
      </c>
      <c r="U250" s="17"/>
      <c r="V250" s="17">
        <v>0.38065438977921801</v>
      </c>
      <c r="W250" s="17">
        <v>0.39695307209980701</v>
      </c>
      <c r="X250" s="17">
        <v>0.37375552652932098</v>
      </c>
      <c r="Y250" s="17"/>
      <c r="Z250" s="17">
        <v>0.39213171135122099</v>
      </c>
      <c r="AA250" s="17">
        <v>0.34522822852705398</v>
      </c>
      <c r="AB250" s="17"/>
      <c r="AC250" s="17">
        <v>0.37684575124130898</v>
      </c>
      <c r="AD250" s="17">
        <v>0.40084028667673499</v>
      </c>
      <c r="AE250" s="17"/>
      <c r="AF250" s="17">
        <v>0.21512692252718099</v>
      </c>
      <c r="AG250" s="17">
        <v>0.373437819027647</v>
      </c>
      <c r="AH250" s="17">
        <v>0.39819110921696099</v>
      </c>
      <c r="AI250" s="17"/>
      <c r="AJ250" s="17">
        <v>0.47864572715375803</v>
      </c>
      <c r="AK250" s="17">
        <v>0.34664706960542202</v>
      </c>
      <c r="AL250" s="17">
        <v>0.30017725458744698</v>
      </c>
      <c r="AM250" s="17">
        <v>0.42564170096982801</v>
      </c>
      <c r="AN250" s="17">
        <v>0.34603286798070798</v>
      </c>
      <c r="AO250" s="17">
        <v>0.37946506477534497</v>
      </c>
      <c r="AP250" s="17">
        <v>0.40437642812282798</v>
      </c>
      <c r="AQ250" s="17"/>
      <c r="AR250" s="17">
        <v>0.31833645882420802</v>
      </c>
      <c r="AS250" s="17">
        <v>0.42331336043302498</v>
      </c>
      <c r="AT250" s="17"/>
      <c r="AU250" s="17">
        <v>0.35206967960707097</v>
      </c>
      <c r="AV250" s="17">
        <v>0.39125162479718301</v>
      </c>
      <c r="AW250" s="17">
        <v>0.41385595633202898</v>
      </c>
      <c r="AX250" s="17"/>
      <c r="AY250" s="17">
        <v>0.22272944459424199</v>
      </c>
      <c r="AZ250" s="17">
        <v>0.38606666882457702</v>
      </c>
      <c r="BA250" s="17">
        <v>0.41979564243032103</v>
      </c>
      <c r="BB250" s="17">
        <v>0.40092036259873898</v>
      </c>
      <c r="BC250" s="17"/>
      <c r="BD250" s="17">
        <v>0.32797705173105302</v>
      </c>
      <c r="BE250" s="17">
        <v>0.41288458331856498</v>
      </c>
      <c r="BF250" s="17">
        <v>0.39659802281090301</v>
      </c>
      <c r="BG250" s="17">
        <v>0.34684308492517402</v>
      </c>
      <c r="BH250" s="17"/>
      <c r="BI250" s="17">
        <v>0.34189829432700802</v>
      </c>
      <c r="BJ250" s="17">
        <v>0.40985504814455598</v>
      </c>
      <c r="BK250" s="17">
        <v>0.39991093425484397</v>
      </c>
      <c r="BL250" s="17">
        <v>0.28980559314493698</v>
      </c>
      <c r="BM250" s="17"/>
      <c r="BN250" s="17">
        <v>0.21415890887003999</v>
      </c>
      <c r="BO250" s="17">
        <v>0.339905787300191</v>
      </c>
      <c r="BP250" s="17">
        <v>0.40461301436519098</v>
      </c>
      <c r="BQ250" s="17">
        <v>0.434765564830014</v>
      </c>
      <c r="BR250" s="17"/>
      <c r="BS250" s="17">
        <v>0.346277552728255</v>
      </c>
      <c r="BT250" s="17">
        <v>0.36732937049314901</v>
      </c>
      <c r="BU250" s="17">
        <v>0.41491789101632398</v>
      </c>
      <c r="BV250" s="17">
        <v>0.39494436302521502</v>
      </c>
      <c r="BW250" s="17"/>
      <c r="BX250" s="17">
        <v>0.26484221659260998</v>
      </c>
      <c r="BY250" s="17">
        <v>0.38659712112644401</v>
      </c>
      <c r="BZ250" s="17">
        <v>0.36440539292316698</v>
      </c>
      <c r="CA250" s="17">
        <v>0.466333274722527</v>
      </c>
    </row>
    <row r="251" spans="2:79" x14ac:dyDescent="0.3">
      <c r="B251" t="s">
        <v>192</v>
      </c>
      <c r="C251" s="17">
        <v>0.34780716605428602</v>
      </c>
      <c r="D251" s="17">
        <v>0.32040918000100699</v>
      </c>
      <c r="E251" s="17">
        <v>0.37217108263114401</v>
      </c>
      <c r="F251" s="17"/>
      <c r="G251" s="17">
        <v>0.31751325458912399</v>
      </c>
      <c r="H251" s="17">
        <v>0.37188565164308401</v>
      </c>
      <c r="I251" s="17">
        <v>0.34222472453823199</v>
      </c>
      <c r="J251" s="17"/>
      <c r="K251" s="17">
        <v>0.34087086423787599</v>
      </c>
      <c r="L251" s="17">
        <v>0.37436449976844299</v>
      </c>
      <c r="M251" s="17">
        <v>0.29838434781228002</v>
      </c>
      <c r="N251" s="17">
        <v>0.37481150821322901</v>
      </c>
      <c r="O251" s="17"/>
      <c r="P251" s="17">
        <v>0.25183285760881202</v>
      </c>
      <c r="Q251" s="17">
        <v>0.42399282749969502</v>
      </c>
      <c r="R251" s="17">
        <v>0.317065009952338</v>
      </c>
      <c r="S251" s="17">
        <v>0.33440303890943301</v>
      </c>
      <c r="T251" s="17">
        <v>0.33705627667023902</v>
      </c>
      <c r="U251" s="17"/>
      <c r="V251" s="17">
        <v>0.36244262100246999</v>
      </c>
      <c r="W251" s="17">
        <v>0.34203251754394898</v>
      </c>
      <c r="X251" s="17">
        <v>0.35931981467708102</v>
      </c>
      <c r="Y251" s="17"/>
      <c r="Z251" s="17">
        <v>0.37669652603449899</v>
      </c>
      <c r="AA251" s="17">
        <v>0.19823832092863</v>
      </c>
      <c r="AB251" s="17"/>
      <c r="AC251" s="17">
        <v>0.34173474014900201</v>
      </c>
      <c r="AD251" s="17">
        <v>0.36175784642748698</v>
      </c>
      <c r="AE251" s="17"/>
      <c r="AF251" s="17">
        <v>0.25490192755064101</v>
      </c>
      <c r="AG251" s="17">
        <v>0.371829611360252</v>
      </c>
      <c r="AH251" s="17">
        <v>0.35135354019588599</v>
      </c>
      <c r="AI251" s="17"/>
      <c r="AJ251" s="17">
        <v>0.34354266533553801</v>
      </c>
      <c r="AK251" s="17">
        <v>0.283322473320056</v>
      </c>
      <c r="AL251" s="17">
        <v>0.38651746155672401</v>
      </c>
      <c r="AM251" s="17">
        <v>0.35677234566313698</v>
      </c>
      <c r="AN251" s="17">
        <v>0.39208478502098898</v>
      </c>
      <c r="AO251" s="17">
        <v>0.35563535191933798</v>
      </c>
      <c r="AP251" s="17">
        <v>0.337188776751843</v>
      </c>
      <c r="AQ251" s="17"/>
      <c r="AR251" s="17">
        <v>0.34347402708529501</v>
      </c>
      <c r="AS251" s="17">
        <v>0.35111829875024198</v>
      </c>
      <c r="AT251" s="17"/>
      <c r="AU251" s="17">
        <v>0.31553004390692801</v>
      </c>
      <c r="AV251" s="17">
        <v>0.36180204159195301</v>
      </c>
      <c r="AW251" s="17">
        <v>0.349407238567574</v>
      </c>
      <c r="AX251" s="17"/>
      <c r="AY251" s="17">
        <v>0.40523602317784102</v>
      </c>
      <c r="AZ251" s="17">
        <v>0.39631142906523298</v>
      </c>
      <c r="BA251" s="17">
        <v>0.28172428296002699</v>
      </c>
      <c r="BB251" s="17">
        <v>0.29942042319318402</v>
      </c>
      <c r="BC251" s="17"/>
      <c r="BD251" s="17">
        <v>0.35560326306015599</v>
      </c>
      <c r="BE251" s="17">
        <v>0.34377728351908199</v>
      </c>
      <c r="BF251" s="17">
        <v>0.37060442235895302</v>
      </c>
      <c r="BG251" s="17">
        <v>0.28242590637995602</v>
      </c>
      <c r="BH251" s="17"/>
      <c r="BI251" s="17">
        <v>0.33578731011749902</v>
      </c>
      <c r="BJ251" s="17">
        <v>0.34706596950112301</v>
      </c>
      <c r="BK251" s="17">
        <v>0.35456881592430201</v>
      </c>
      <c r="BL251" s="17">
        <v>0.33459649102593197</v>
      </c>
      <c r="BM251" s="17"/>
      <c r="BN251" s="17">
        <v>0.27424608981218301</v>
      </c>
      <c r="BO251" s="17">
        <v>0.44236945761157598</v>
      </c>
      <c r="BP251" s="17">
        <v>0.370358583504313</v>
      </c>
      <c r="BQ251" s="17">
        <v>0.28082718403609302</v>
      </c>
      <c r="BR251" s="17"/>
      <c r="BS251" s="17">
        <v>0.38987939477206801</v>
      </c>
      <c r="BT251" s="17">
        <v>0.38621979797210898</v>
      </c>
      <c r="BU251" s="17">
        <v>0.33989821772205497</v>
      </c>
      <c r="BV251" s="17">
        <v>0.14361538581647701</v>
      </c>
      <c r="BW251" s="17"/>
      <c r="BX251" s="17">
        <v>0.28603638106272899</v>
      </c>
      <c r="BY251" s="17">
        <v>0.39518853619914301</v>
      </c>
      <c r="BZ251" s="17">
        <v>0.37779869102532199</v>
      </c>
      <c r="CA251" s="17">
        <v>0.24419417178761699</v>
      </c>
    </row>
    <row r="252" spans="2:79" x14ac:dyDescent="0.3">
      <c r="B252" t="s">
        <v>193</v>
      </c>
      <c r="C252" s="17">
        <v>0.167515783846551</v>
      </c>
      <c r="D252" s="17">
        <v>0.16309216505792901</v>
      </c>
      <c r="E252" s="17">
        <v>0.17268992320707199</v>
      </c>
      <c r="F252" s="17"/>
      <c r="G252" s="17">
        <v>0.11828821744960499</v>
      </c>
      <c r="H252" s="17">
        <v>0.17614908513693101</v>
      </c>
      <c r="I252" s="17">
        <v>0.189851597312898</v>
      </c>
      <c r="J252" s="17"/>
      <c r="K252" s="17">
        <v>0.15981908796318001</v>
      </c>
      <c r="L252" s="17">
        <v>0.154461146323295</v>
      </c>
      <c r="M252" s="17">
        <v>0.224069223312449</v>
      </c>
      <c r="N252" s="17">
        <v>0.13997739182633601</v>
      </c>
      <c r="O252" s="17"/>
      <c r="P252" s="17">
        <v>0.21837460737355899</v>
      </c>
      <c r="Q252" s="17">
        <v>0.15769993574600499</v>
      </c>
      <c r="R252" s="17">
        <v>0.19205035312641899</v>
      </c>
      <c r="S252" s="17">
        <v>0.14901563651123101</v>
      </c>
      <c r="T252" s="17">
        <v>0.14453845827155601</v>
      </c>
      <c r="U252" s="17"/>
      <c r="V252" s="17">
        <v>0.14104201907649699</v>
      </c>
      <c r="W252" s="17">
        <v>0.186395354284353</v>
      </c>
      <c r="X252" s="17">
        <v>0.16722483992670201</v>
      </c>
      <c r="Y252" s="17"/>
      <c r="Z252" s="17">
        <v>0.14316961105723799</v>
      </c>
      <c r="AA252" s="17">
        <v>0.28874271174879002</v>
      </c>
      <c r="AB252" s="17"/>
      <c r="AC252" s="17">
        <v>0.169835494501788</v>
      </c>
      <c r="AD252" s="17">
        <v>0.162186522952424</v>
      </c>
      <c r="AE252" s="17"/>
      <c r="AF252" s="17">
        <v>0.33366475016449099</v>
      </c>
      <c r="AG252" s="17">
        <v>0.18382889047601</v>
      </c>
      <c r="AH252" s="17">
        <v>0.15662866942162901</v>
      </c>
      <c r="AI252" s="17"/>
      <c r="AJ252" s="17">
        <v>7.4750646785382194E-2</v>
      </c>
      <c r="AK252" s="17">
        <v>0.17629691444630499</v>
      </c>
      <c r="AL252" s="17">
        <v>0.22708577005258901</v>
      </c>
      <c r="AM252" s="17">
        <v>0.14771420814776201</v>
      </c>
      <c r="AN252" s="17">
        <v>0.21060668775063099</v>
      </c>
      <c r="AO252" s="17">
        <v>0.12567953143920799</v>
      </c>
      <c r="AP252" s="17">
        <v>0.20761929997513201</v>
      </c>
      <c r="AQ252" s="17"/>
      <c r="AR252" s="17">
        <v>0.21124623634307799</v>
      </c>
      <c r="AS252" s="17">
        <v>0.14279943964539701</v>
      </c>
      <c r="AT252" s="17"/>
      <c r="AU252" s="17">
        <v>0.20024617750271401</v>
      </c>
      <c r="AV252" s="17">
        <v>0.15433724572464999</v>
      </c>
      <c r="AW252" s="17">
        <v>0.16168166871801901</v>
      </c>
      <c r="AX252" s="17"/>
      <c r="AY252" s="17">
        <v>0.16107360492814601</v>
      </c>
      <c r="AZ252" s="17">
        <v>0.149797994490557</v>
      </c>
      <c r="BA252" s="17">
        <v>0.18095393193777701</v>
      </c>
      <c r="BB252" s="17">
        <v>0.20237255528030901</v>
      </c>
      <c r="BC252" s="17"/>
      <c r="BD252" s="17">
        <v>0.16785220623585401</v>
      </c>
      <c r="BE252" s="17">
        <v>0.161129014741587</v>
      </c>
      <c r="BF252" s="17">
        <v>0.15118049300122399</v>
      </c>
      <c r="BG252" s="17">
        <v>0.22639653868939</v>
      </c>
      <c r="BH252" s="17"/>
      <c r="BI252" s="17">
        <v>0.155491011682963</v>
      </c>
      <c r="BJ252" s="17">
        <v>0.161064673332901</v>
      </c>
      <c r="BK252" s="17">
        <v>0.16109142214055999</v>
      </c>
      <c r="BL252" s="17">
        <v>0.22695822342720701</v>
      </c>
      <c r="BM252" s="17"/>
      <c r="BN252" s="17">
        <v>0.221732175585791</v>
      </c>
      <c r="BO252" s="17">
        <v>0.130942745109495</v>
      </c>
      <c r="BP252" s="17">
        <v>0.17678402939056301</v>
      </c>
      <c r="BQ252" s="17">
        <v>0.168443399608216</v>
      </c>
      <c r="BR252" s="17"/>
      <c r="BS252" s="17">
        <v>0.15091663037931699</v>
      </c>
      <c r="BT252" s="17">
        <v>0.16205516889464799</v>
      </c>
      <c r="BU252" s="17">
        <v>0.168328376342709</v>
      </c>
      <c r="BV252" s="17">
        <v>0.22497574945201701</v>
      </c>
      <c r="BW252" s="17"/>
      <c r="BX252" s="17">
        <v>0.19032145728247399</v>
      </c>
      <c r="BY252" s="17">
        <v>0.15781688719811199</v>
      </c>
      <c r="BZ252" s="17">
        <v>0.170034339188991</v>
      </c>
      <c r="CA252" s="17">
        <v>0.170359298237937</v>
      </c>
    </row>
    <row r="253" spans="2:79" x14ac:dyDescent="0.3">
      <c r="B253" t="s">
        <v>194</v>
      </c>
      <c r="C253" s="17">
        <v>7.07242278178557E-2</v>
      </c>
      <c r="D253" s="17">
        <v>6.9301421051156997E-2</v>
      </c>
      <c r="E253" s="17">
        <v>7.2465017211951699E-2</v>
      </c>
      <c r="F253" s="17"/>
      <c r="G253" s="17">
        <v>0.113090403564423</v>
      </c>
      <c r="H253" s="17">
        <v>5.19228602604506E-2</v>
      </c>
      <c r="I253" s="17">
        <v>6.3213474519516005E-2</v>
      </c>
      <c r="J253" s="17"/>
      <c r="K253" s="17">
        <v>7.65985666213993E-2</v>
      </c>
      <c r="L253" s="17">
        <v>4.79535911596135E-2</v>
      </c>
      <c r="M253" s="17">
        <v>8.97617606667062E-2</v>
      </c>
      <c r="N253" s="17">
        <v>7.19547891677845E-2</v>
      </c>
      <c r="O253" s="17"/>
      <c r="P253" s="17">
        <v>0.15516426687051099</v>
      </c>
      <c r="Q253" s="17">
        <v>4.7136682333840801E-2</v>
      </c>
      <c r="R253" s="17">
        <v>6.2885473454365307E-2</v>
      </c>
      <c r="S253" s="17">
        <v>7.8467580163529296E-2</v>
      </c>
      <c r="T253" s="17">
        <v>3.8269564066532598E-2</v>
      </c>
      <c r="U253" s="17"/>
      <c r="V253" s="17">
        <v>9.4035353544403594E-2</v>
      </c>
      <c r="W253" s="17">
        <v>4.9803734026675803E-2</v>
      </c>
      <c r="X253" s="17">
        <v>7.5895371241301898E-2</v>
      </c>
      <c r="Y253" s="17"/>
      <c r="Z253" s="17">
        <v>6.45183550769904E-2</v>
      </c>
      <c r="AA253" s="17">
        <v>0.10415369437460099</v>
      </c>
      <c r="AB253" s="17"/>
      <c r="AC253" s="17">
        <v>7.9126301698509593E-2</v>
      </c>
      <c r="AD253" s="17">
        <v>5.1421456732739797E-2</v>
      </c>
      <c r="AE253" s="17"/>
      <c r="AF253" s="17">
        <v>0.16564874915764899</v>
      </c>
      <c r="AG253" s="17">
        <v>4.4249057951261703E-2</v>
      </c>
      <c r="AH253" s="17">
        <v>6.3532852007663607E-2</v>
      </c>
      <c r="AI253" s="17"/>
      <c r="AJ253" s="17">
        <v>8.4983427995049904E-2</v>
      </c>
      <c r="AK253" s="17">
        <v>0.123448100601307</v>
      </c>
      <c r="AL253" s="17">
        <v>5.85695775845693E-2</v>
      </c>
      <c r="AM253" s="17">
        <v>5.2171166387645997E-2</v>
      </c>
      <c r="AN253" s="17">
        <v>3.8560615652533603E-2</v>
      </c>
      <c r="AO253" s="17">
        <v>0.100748797210002</v>
      </c>
      <c r="AP253" s="17">
        <v>3.2960298523842899E-2</v>
      </c>
      <c r="AQ253" s="17"/>
      <c r="AR253" s="17">
        <v>0.115079296754083</v>
      </c>
      <c r="AS253" s="17">
        <v>4.5540537524798898E-2</v>
      </c>
      <c r="AT253" s="17"/>
      <c r="AU253" s="17">
        <v>0.101687604646903</v>
      </c>
      <c r="AV253" s="17">
        <v>5.8877105850741997E-2</v>
      </c>
      <c r="AW253" s="17">
        <v>6.2627305433969105E-2</v>
      </c>
      <c r="AX253" s="17"/>
      <c r="AY253" s="17">
        <v>0.14428421847203399</v>
      </c>
      <c r="AZ253" s="17">
        <v>4.7966253456505903E-2</v>
      </c>
      <c r="BA253" s="17">
        <v>8.8280399359996903E-2</v>
      </c>
      <c r="BB253" s="17">
        <v>5.5895299889211998E-2</v>
      </c>
      <c r="BC253" s="17"/>
      <c r="BD253" s="17">
        <v>7.9915042488227103E-2</v>
      </c>
      <c r="BE253" s="17">
        <v>5.3476821462157403E-2</v>
      </c>
      <c r="BF253" s="17">
        <v>6.1237608104149903E-2</v>
      </c>
      <c r="BG253" s="17">
        <v>0.122149876516575</v>
      </c>
      <c r="BH253" s="17"/>
      <c r="BI253" s="17">
        <v>0.12682795725039001</v>
      </c>
      <c r="BJ253" s="17">
        <v>5.48052560122856E-2</v>
      </c>
      <c r="BK253" s="17">
        <v>5.4671238940057702E-2</v>
      </c>
      <c r="BL253" s="17">
        <v>0.12230218750406099</v>
      </c>
      <c r="BM253" s="17"/>
      <c r="BN253" s="17">
        <v>0.197032303350685</v>
      </c>
      <c r="BO253" s="17">
        <v>7.0024638190393507E-2</v>
      </c>
      <c r="BP253" s="17">
        <v>3.5693055904859598E-2</v>
      </c>
      <c r="BQ253" s="17">
        <v>7.5552463033439002E-2</v>
      </c>
      <c r="BR253" s="17"/>
      <c r="BS253" s="17">
        <v>8.5986509793011298E-2</v>
      </c>
      <c r="BT253" s="17">
        <v>4.7457333064171603E-2</v>
      </c>
      <c r="BU253" s="17">
        <v>5.2639315389577397E-2</v>
      </c>
      <c r="BV253" s="17">
        <v>0.19788622109081699</v>
      </c>
      <c r="BW253" s="17"/>
      <c r="BX253" s="17">
        <v>0.134592263580673</v>
      </c>
      <c r="BY253" s="17">
        <v>5.0944006822958202E-2</v>
      </c>
      <c r="BZ253" s="17">
        <v>6.4335940417121498E-2</v>
      </c>
      <c r="CA253" s="17">
        <v>8.6568400025366005E-2</v>
      </c>
    </row>
    <row r="254" spans="2:79" x14ac:dyDescent="0.3">
      <c r="B254" t="s">
        <v>195</v>
      </c>
      <c r="C254" s="17">
        <v>2.9830226152054801E-2</v>
      </c>
      <c r="D254" s="17">
        <v>2.8373355035226901E-2</v>
      </c>
      <c r="E254" s="17">
        <v>3.1419065214066802E-2</v>
      </c>
      <c r="F254" s="17"/>
      <c r="G254" s="17">
        <v>4.30566735041715E-2</v>
      </c>
      <c r="H254" s="17">
        <v>2.8581584167588301E-2</v>
      </c>
      <c r="I254" s="17">
        <v>2.27260291841253E-2</v>
      </c>
      <c r="J254" s="17"/>
      <c r="K254" s="17">
        <v>2.4031743084775199E-2</v>
      </c>
      <c r="L254" s="17">
        <v>3.9243612128102498E-2</v>
      </c>
      <c r="M254" s="17">
        <v>2.50020131268434E-2</v>
      </c>
      <c r="N254" s="17">
        <v>3.1235570268422701E-2</v>
      </c>
      <c r="O254" s="17"/>
      <c r="P254" s="17">
        <v>5.6468521402861301E-2</v>
      </c>
      <c r="Q254" s="17">
        <v>1.8456030530285598E-2</v>
      </c>
      <c r="R254" s="17">
        <v>3.9543006336710602E-2</v>
      </c>
      <c r="S254" s="17">
        <v>3.8190316467457103E-2</v>
      </c>
      <c r="T254" s="17">
        <v>7.2708828017959502E-3</v>
      </c>
      <c r="U254" s="17"/>
      <c r="V254" s="17">
        <v>2.1825616597412001E-2</v>
      </c>
      <c r="W254" s="17">
        <v>2.48153220452152E-2</v>
      </c>
      <c r="X254" s="17">
        <v>2.3804447625594499E-2</v>
      </c>
      <c r="Y254" s="17"/>
      <c r="Z254" s="17">
        <v>2.3483796480051899E-2</v>
      </c>
      <c r="AA254" s="17">
        <v>6.3637044420925701E-2</v>
      </c>
      <c r="AB254" s="17"/>
      <c r="AC254" s="17">
        <v>3.2457712409391097E-2</v>
      </c>
      <c r="AD254" s="17">
        <v>2.3793887210614401E-2</v>
      </c>
      <c r="AE254" s="17"/>
      <c r="AF254" s="17">
        <v>3.0657650600036598E-2</v>
      </c>
      <c r="AG254" s="17">
        <v>2.66546211848291E-2</v>
      </c>
      <c r="AH254" s="17">
        <v>3.0293829157860299E-2</v>
      </c>
      <c r="AI254" s="17"/>
      <c r="AJ254" s="17">
        <v>1.8077532730271802E-2</v>
      </c>
      <c r="AK254" s="17">
        <v>7.0285442026909201E-2</v>
      </c>
      <c r="AL254" s="17">
        <v>2.7649936218670599E-2</v>
      </c>
      <c r="AM254" s="17">
        <v>1.77005788316262E-2</v>
      </c>
      <c r="AN254" s="17">
        <v>1.27150435951382E-2</v>
      </c>
      <c r="AO254" s="17">
        <v>3.8471254656106402E-2</v>
      </c>
      <c r="AP254" s="17">
        <v>1.78551966263539E-2</v>
      </c>
      <c r="AQ254" s="17"/>
      <c r="AR254" s="17">
        <v>1.18639809933352E-2</v>
      </c>
      <c r="AS254" s="17">
        <v>3.7228363646537498E-2</v>
      </c>
      <c r="AT254" s="17"/>
      <c r="AU254" s="17">
        <v>3.04664943363839E-2</v>
      </c>
      <c r="AV254" s="17">
        <v>3.3731982035473201E-2</v>
      </c>
      <c r="AW254" s="17">
        <v>1.24278309484091E-2</v>
      </c>
      <c r="AX254" s="17"/>
      <c r="AY254" s="17">
        <v>6.6676708827736395E-2</v>
      </c>
      <c r="AZ254" s="17">
        <v>1.9857654163127399E-2</v>
      </c>
      <c r="BA254" s="17">
        <v>2.9245743311878802E-2</v>
      </c>
      <c r="BB254" s="17">
        <v>4.1391359038555398E-2</v>
      </c>
      <c r="BC254" s="17"/>
      <c r="BD254" s="17">
        <v>6.8652436484709603E-2</v>
      </c>
      <c r="BE254" s="17">
        <v>2.8732296958608999E-2</v>
      </c>
      <c r="BF254" s="17">
        <v>2.0379453724770302E-2</v>
      </c>
      <c r="BG254" s="17">
        <v>2.21845934889047E-2</v>
      </c>
      <c r="BH254" s="17"/>
      <c r="BI254" s="17">
        <v>3.9995426622139903E-2</v>
      </c>
      <c r="BJ254" s="17">
        <v>2.72090530091346E-2</v>
      </c>
      <c r="BK254" s="17">
        <v>2.9757588740237501E-2</v>
      </c>
      <c r="BL254" s="17">
        <v>2.63375048978624E-2</v>
      </c>
      <c r="BM254" s="17"/>
      <c r="BN254" s="17">
        <v>9.2830522381301794E-2</v>
      </c>
      <c r="BO254" s="17">
        <v>1.6757371788343502E-2</v>
      </c>
      <c r="BP254" s="17">
        <v>1.2551316835072501E-2</v>
      </c>
      <c r="BQ254" s="17">
        <v>4.0411388492238902E-2</v>
      </c>
      <c r="BR254" s="17"/>
      <c r="BS254" s="17">
        <v>2.6939912327348801E-2</v>
      </c>
      <c r="BT254" s="17">
        <v>3.69383295759226E-2</v>
      </c>
      <c r="BU254" s="17">
        <v>2.4216199529334199E-2</v>
      </c>
      <c r="BV254" s="17">
        <v>3.8578280615473297E-2</v>
      </c>
      <c r="BW254" s="17"/>
      <c r="BX254" s="17">
        <v>0.124207681481514</v>
      </c>
      <c r="BY254" s="17">
        <v>9.4534486533433496E-3</v>
      </c>
      <c r="BZ254" s="17">
        <v>2.3425636445398301E-2</v>
      </c>
      <c r="CA254" s="17">
        <v>3.2544855226553301E-2</v>
      </c>
    </row>
    <row r="255" spans="2:79" x14ac:dyDescent="0.3">
      <c r="C255" s="17"/>
      <c r="D255" s="17"/>
      <c r="E255" s="17"/>
      <c r="F255" s="17"/>
      <c r="G255" s="17"/>
      <c r="H255" s="17"/>
      <c r="I255" s="17"/>
      <c r="J255" s="17"/>
      <c r="K255" s="17"/>
      <c r="L255" s="17"/>
      <c r="M255" s="17"/>
      <c r="N255" s="17"/>
      <c r="O255" s="17"/>
      <c r="P255" s="17"/>
      <c r="Q255" s="17"/>
      <c r="R255" s="17"/>
      <c r="S255" s="17"/>
      <c r="T255" s="17"/>
      <c r="U255" s="17"/>
      <c r="V255" s="17"/>
      <c r="W255" s="17"/>
      <c r="X255" s="17"/>
      <c r="Y255" s="17"/>
      <c r="Z255" s="17"/>
      <c r="AA255" s="17"/>
      <c r="AB255" s="17"/>
      <c r="AC255" s="17"/>
      <c r="AD255" s="17"/>
      <c r="AE255" s="17"/>
      <c r="AF255" s="17"/>
      <c r="AG255" s="17"/>
      <c r="AH255" s="17"/>
      <c r="AI255" s="17"/>
      <c r="AJ255" s="17"/>
      <c r="AK255" s="17"/>
      <c r="AL255" s="17"/>
      <c r="AM255" s="17"/>
      <c r="AN255" s="17"/>
      <c r="AO255" s="17"/>
      <c r="AP255" s="17"/>
      <c r="AQ255" s="17"/>
      <c r="AR255" s="17"/>
      <c r="AS255" s="17"/>
      <c r="AT255" s="17"/>
      <c r="AU255" s="17"/>
      <c r="AV255" s="17"/>
      <c r="AW255" s="17"/>
      <c r="AX255" s="17"/>
      <c r="AY255" s="17"/>
      <c r="AZ255" s="17"/>
      <c r="BA255" s="17"/>
      <c r="BB255" s="17"/>
      <c r="BC255" s="17"/>
      <c r="BD255" s="17"/>
      <c r="BE255" s="17"/>
      <c r="BF255" s="17"/>
      <c r="BG255" s="17"/>
      <c r="BH255" s="17"/>
      <c r="BI255" s="17"/>
      <c r="BJ255" s="17"/>
      <c r="BK255" s="17"/>
      <c r="BL255" s="17"/>
      <c r="BM255" s="17"/>
      <c r="BN255" s="17"/>
      <c r="BO255" s="17"/>
      <c r="BP255" s="17"/>
      <c r="BQ255" s="17"/>
      <c r="BR255" s="17"/>
      <c r="BS255" s="17"/>
      <c r="BT255" s="17"/>
      <c r="BU255" s="17"/>
      <c r="BV255" s="17"/>
      <c r="BW255" s="17"/>
      <c r="BX255" s="17"/>
      <c r="BY255" s="17"/>
      <c r="BZ255" s="17"/>
      <c r="CA255" s="17"/>
    </row>
    <row r="256" spans="2:79" x14ac:dyDescent="0.3">
      <c r="B256" s="6" t="s">
        <v>201</v>
      </c>
      <c r="C256" s="17"/>
      <c r="D256" s="17"/>
      <c r="E256" s="17"/>
      <c r="F256" s="17"/>
      <c r="G256" s="17"/>
      <c r="H256" s="17"/>
      <c r="I256" s="17"/>
      <c r="J256" s="17"/>
      <c r="K256" s="17"/>
      <c r="L256" s="17"/>
      <c r="M256" s="17"/>
      <c r="N256" s="17"/>
      <c r="O256" s="17"/>
      <c r="P256" s="17"/>
      <c r="Q256" s="17"/>
      <c r="R256" s="17"/>
      <c r="S256" s="17"/>
      <c r="T256" s="17"/>
      <c r="U256" s="17"/>
      <c r="V256" s="17"/>
      <c r="W256" s="17"/>
      <c r="X256" s="17"/>
      <c r="Y256" s="17"/>
      <c r="Z256" s="17"/>
      <c r="AA256" s="17"/>
      <c r="AB256" s="17"/>
      <c r="AC256" s="17"/>
      <c r="AD256" s="17"/>
      <c r="AE256" s="17"/>
      <c r="AF256" s="17"/>
      <c r="AG256" s="17"/>
      <c r="AH256" s="17"/>
      <c r="AI256" s="17"/>
      <c r="AJ256" s="17"/>
      <c r="AK256" s="17"/>
      <c r="AL256" s="17"/>
      <c r="AM256" s="17"/>
      <c r="AN256" s="17"/>
      <c r="AO256" s="17"/>
      <c r="AP256" s="17"/>
      <c r="AQ256" s="17"/>
      <c r="AR256" s="17"/>
      <c r="AS256" s="17"/>
      <c r="AT256" s="17"/>
      <c r="AU256" s="17"/>
      <c r="AV256" s="17"/>
      <c r="AW256" s="17"/>
      <c r="AX256" s="17"/>
      <c r="AY256" s="17"/>
      <c r="AZ256" s="17"/>
      <c r="BA256" s="17"/>
      <c r="BB256" s="17"/>
      <c r="BC256" s="17"/>
      <c r="BD256" s="17"/>
      <c r="BE256" s="17"/>
      <c r="BF256" s="17"/>
      <c r="BG256" s="17"/>
      <c r="BH256" s="17"/>
      <c r="BI256" s="17"/>
      <c r="BJ256" s="17"/>
      <c r="BK256" s="17"/>
      <c r="BL256" s="17"/>
      <c r="BM256" s="17"/>
      <c r="BN256" s="17"/>
      <c r="BO256" s="17"/>
      <c r="BP256" s="17"/>
      <c r="BQ256" s="17"/>
      <c r="BR256" s="17"/>
      <c r="BS256" s="17"/>
      <c r="BT256" s="17"/>
      <c r="BU256" s="17"/>
      <c r="BV256" s="17"/>
      <c r="BW256" s="17"/>
      <c r="BX256" s="17"/>
      <c r="BY256" s="17"/>
      <c r="BZ256" s="17"/>
      <c r="CA256" s="17"/>
    </row>
    <row r="257" spans="2:79" x14ac:dyDescent="0.3">
      <c r="B257" s="24" t="s">
        <v>336</v>
      </c>
      <c r="C257" s="17"/>
      <c r="D257" s="17"/>
      <c r="E257" s="17"/>
      <c r="F257" s="17"/>
      <c r="G257" s="17"/>
      <c r="H257" s="17"/>
      <c r="I257" s="17"/>
      <c r="J257" s="17"/>
      <c r="K257" s="17"/>
      <c r="L257" s="17"/>
      <c r="M257" s="17"/>
      <c r="N257" s="17"/>
      <c r="O257" s="17"/>
      <c r="P257" s="17"/>
      <c r="Q257" s="17"/>
      <c r="R257" s="17"/>
      <c r="S257" s="17"/>
      <c r="T257" s="17"/>
      <c r="U257" s="17"/>
      <c r="V257" s="17"/>
      <c r="W257" s="17"/>
      <c r="X257" s="17"/>
      <c r="Y257" s="17"/>
      <c r="Z257" s="17"/>
      <c r="AA257" s="17"/>
      <c r="AB257" s="17"/>
      <c r="AC257" s="17"/>
      <c r="AD257" s="17"/>
      <c r="AE257" s="17"/>
      <c r="AF257" s="17"/>
      <c r="AG257" s="17"/>
      <c r="AH257" s="17"/>
      <c r="AI257" s="17"/>
      <c r="AJ257" s="17"/>
      <c r="AK257" s="17"/>
      <c r="AL257" s="17"/>
      <c r="AM257" s="17"/>
      <c r="AN257" s="17"/>
      <c r="AO257" s="17"/>
      <c r="AP257" s="17"/>
      <c r="AQ257" s="17"/>
      <c r="AR257" s="17"/>
      <c r="AS257" s="17"/>
      <c r="AT257" s="17"/>
      <c r="AU257" s="17"/>
      <c r="AV257" s="17"/>
      <c r="AW257" s="17"/>
      <c r="AX257" s="17"/>
      <c r="AY257" s="17"/>
      <c r="AZ257" s="17"/>
      <c r="BA257" s="17"/>
      <c r="BB257" s="17"/>
      <c r="BC257" s="17"/>
      <c r="BD257" s="17"/>
      <c r="BE257" s="17"/>
      <c r="BF257" s="17"/>
      <c r="BG257" s="17"/>
      <c r="BH257" s="17"/>
      <c r="BI257" s="17"/>
      <c r="BJ257" s="17"/>
      <c r="BK257" s="17"/>
      <c r="BL257" s="17"/>
      <c r="BM257" s="17"/>
      <c r="BN257" s="17"/>
      <c r="BO257" s="17"/>
      <c r="BP257" s="17"/>
      <c r="BQ257" s="17"/>
      <c r="BR257" s="17"/>
      <c r="BS257" s="17"/>
      <c r="BT257" s="17"/>
      <c r="BU257" s="17"/>
      <c r="BV257" s="17"/>
      <c r="BW257" s="17"/>
      <c r="BX257" s="17"/>
      <c r="BY257" s="17"/>
      <c r="BZ257" s="17"/>
      <c r="CA257" s="17"/>
    </row>
    <row r="258" spans="2:79" x14ac:dyDescent="0.3">
      <c r="B258" t="s">
        <v>191</v>
      </c>
      <c r="C258" s="17">
        <v>9.2721072576573305E-2</v>
      </c>
      <c r="D258" s="17">
        <v>9.3322151717906199E-2</v>
      </c>
      <c r="E258" s="17">
        <v>9.2543069567295494E-2</v>
      </c>
      <c r="F258" s="17"/>
      <c r="G258" s="17">
        <v>9.8637340289507602E-2</v>
      </c>
      <c r="H258" s="17">
        <v>0.100875019745588</v>
      </c>
      <c r="I258" s="17">
        <v>8.0569979743196296E-2</v>
      </c>
      <c r="J258" s="17"/>
      <c r="K258" s="17">
        <v>8.0330090665226603E-2</v>
      </c>
      <c r="L258" s="17">
        <v>9.0738202972173096E-2</v>
      </c>
      <c r="M258" s="17">
        <v>9.6106947035975804E-2</v>
      </c>
      <c r="N258" s="17">
        <v>0.108942555061932</v>
      </c>
      <c r="O258" s="17"/>
      <c r="P258" s="17">
        <v>0.111300733203785</v>
      </c>
      <c r="Q258" s="17">
        <v>0.10467311222445599</v>
      </c>
      <c r="R258" s="17">
        <v>0.10997114888913199</v>
      </c>
      <c r="S258" s="17">
        <v>6.7715018714799693E-2</v>
      </c>
      <c r="T258" s="17">
        <v>7.3145557982517401E-2</v>
      </c>
      <c r="U258" s="17"/>
      <c r="V258" s="17">
        <v>0.123489709869657</v>
      </c>
      <c r="W258" s="17">
        <v>8.0561261656889399E-2</v>
      </c>
      <c r="X258" s="17">
        <v>8.0746684768863597E-2</v>
      </c>
      <c r="Y258" s="17"/>
      <c r="Z258" s="17">
        <v>9.0210574833457693E-2</v>
      </c>
      <c r="AA258" s="17">
        <v>0.106817456695351</v>
      </c>
      <c r="AB258" s="17"/>
      <c r="AC258" s="17">
        <v>0.100630783387962</v>
      </c>
      <c r="AD258" s="17">
        <v>7.4549447414689093E-2</v>
      </c>
      <c r="AE258" s="17"/>
      <c r="AF258" s="17">
        <v>2.4081848083968699E-2</v>
      </c>
      <c r="AG258" s="17">
        <v>4.6670611740428997E-2</v>
      </c>
      <c r="AH258" s="17">
        <v>9.9854164555259806E-2</v>
      </c>
      <c r="AI258" s="17"/>
      <c r="AJ258" s="17">
        <v>8.4378846179423206E-2</v>
      </c>
      <c r="AK258" s="17">
        <v>0.14166896410999599</v>
      </c>
      <c r="AL258" s="17">
        <v>6.9469515345256305E-2</v>
      </c>
      <c r="AM258" s="17">
        <v>8.9656478618554594E-2</v>
      </c>
      <c r="AN258" s="17">
        <v>0.12453222962582899</v>
      </c>
      <c r="AO258" s="17">
        <v>7.9038815601027698E-2</v>
      </c>
      <c r="AP258" s="17">
        <v>6.7676533746114501E-2</v>
      </c>
      <c r="AQ258" s="17"/>
      <c r="AR258" s="17">
        <v>0.12384758891072301</v>
      </c>
      <c r="AS258" s="17">
        <v>7.7407270047867294E-2</v>
      </c>
      <c r="AT258" s="17"/>
      <c r="AU258" s="17">
        <v>0.12521916114010101</v>
      </c>
      <c r="AV258" s="17">
        <v>8.5757869518777105E-2</v>
      </c>
      <c r="AW258" s="17">
        <v>6.14735419657087E-2</v>
      </c>
      <c r="AX258" s="17"/>
      <c r="AY258" s="17">
        <v>0.160606193603648</v>
      </c>
      <c r="AZ258" s="17">
        <v>6.6296298729386693E-2</v>
      </c>
      <c r="BA258" s="17">
        <v>8.9642493263299705E-2</v>
      </c>
      <c r="BB258" s="17">
        <v>0.148694885414767</v>
      </c>
      <c r="BC258" s="17"/>
      <c r="BD258" s="17">
        <v>0.13194128805314501</v>
      </c>
      <c r="BE258" s="17">
        <v>7.5141535554881803E-2</v>
      </c>
      <c r="BF258" s="17">
        <v>7.0097669499223497E-2</v>
      </c>
      <c r="BG258" s="17">
        <v>0.15402349072211399</v>
      </c>
      <c r="BH258" s="17"/>
      <c r="BI258" s="17">
        <v>0.13162679125690199</v>
      </c>
      <c r="BJ258" s="17">
        <v>5.8520488006550297E-2</v>
      </c>
      <c r="BK258" s="17">
        <v>8.9710809524217505E-2</v>
      </c>
      <c r="BL258" s="17">
        <v>0.160783944876283</v>
      </c>
      <c r="BM258" s="17"/>
      <c r="BN258" s="17">
        <v>0.24632976112150001</v>
      </c>
      <c r="BO258" s="17">
        <v>7.2289323601786096E-2</v>
      </c>
      <c r="BP258" s="17">
        <v>7.4893672074867607E-2</v>
      </c>
      <c r="BQ258" s="17">
        <v>8.5980253494137696E-2</v>
      </c>
      <c r="BR258" s="17"/>
      <c r="BS258" s="17">
        <v>0.153102200042631</v>
      </c>
      <c r="BT258" s="17">
        <v>6.1139873099301703E-2</v>
      </c>
      <c r="BU258" s="17">
        <v>7.7447027259929496E-2</v>
      </c>
      <c r="BV258" s="17">
        <v>0.121185568836153</v>
      </c>
      <c r="BW258" s="17"/>
      <c r="BX258" s="17">
        <v>0.107307925675503</v>
      </c>
      <c r="BY258" s="17">
        <v>7.7836616619430907E-2</v>
      </c>
      <c r="BZ258" s="17">
        <v>8.3724495741800298E-2</v>
      </c>
      <c r="CA258" s="17">
        <v>0.126848101858406</v>
      </c>
    </row>
    <row r="259" spans="2:79" x14ac:dyDescent="0.3">
      <c r="B259" t="s">
        <v>192</v>
      </c>
      <c r="C259" s="17">
        <v>0.17444442964863499</v>
      </c>
      <c r="D259" s="17">
        <v>0.151328598576013</v>
      </c>
      <c r="E259" s="17">
        <v>0.198295343138401</v>
      </c>
      <c r="F259" s="17"/>
      <c r="G259" s="17">
        <v>0.164175117673967</v>
      </c>
      <c r="H259" s="17">
        <v>0.144649879097559</v>
      </c>
      <c r="I259" s="17">
        <v>0.21164545909530899</v>
      </c>
      <c r="J259" s="17"/>
      <c r="K259" s="17">
        <v>0.142094005056113</v>
      </c>
      <c r="L259" s="17">
        <v>0.19118503575638801</v>
      </c>
      <c r="M259" s="17">
        <v>0.15603162660391101</v>
      </c>
      <c r="N259" s="17">
        <v>0.216582183014497</v>
      </c>
      <c r="O259" s="17"/>
      <c r="P259" s="17">
        <v>0.14050226198721499</v>
      </c>
      <c r="Q259" s="17">
        <v>0.197300273039449</v>
      </c>
      <c r="R259" s="17">
        <v>0.17883646675185699</v>
      </c>
      <c r="S259" s="17">
        <v>0.14592418897982101</v>
      </c>
      <c r="T259" s="17">
        <v>0.196787719552492</v>
      </c>
      <c r="U259" s="17"/>
      <c r="V259" s="17">
        <v>0.209347168642914</v>
      </c>
      <c r="W259" s="17">
        <v>0.177435393909116</v>
      </c>
      <c r="X259" s="17">
        <v>0.10982074601762599</v>
      </c>
      <c r="Y259" s="17"/>
      <c r="Z259" s="17">
        <v>0.18775160146707701</v>
      </c>
      <c r="AA259" s="17">
        <v>0.105676453006678</v>
      </c>
      <c r="AB259" s="17"/>
      <c r="AC259" s="17">
        <v>0.15006058438089301</v>
      </c>
      <c r="AD259" s="17">
        <v>0.23046343044102999</v>
      </c>
      <c r="AE259" s="17"/>
      <c r="AF259" s="17">
        <v>9.4727928369116102E-2</v>
      </c>
      <c r="AG259" s="17">
        <v>0.153177743515096</v>
      </c>
      <c r="AH259" s="17">
        <v>0.181175740944999</v>
      </c>
      <c r="AI259" s="17"/>
      <c r="AJ259" s="17">
        <v>0.182722973498641</v>
      </c>
      <c r="AK259" s="17">
        <v>0.16082135124079999</v>
      </c>
      <c r="AL259" s="17">
        <v>0.18124566095057301</v>
      </c>
      <c r="AM259" s="17">
        <v>9.8777621742197105E-2</v>
      </c>
      <c r="AN259" s="17">
        <v>0.139786022240969</v>
      </c>
      <c r="AO259" s="17">
        <v>0.22750267432358801</v>
      </c>
      <c r="AP259" s="17">
        <v>0.20585502089782801</v>
      </c>
      <c r="AQ259" s="17"/>
      <c r="AR259" s="17">
        <v>0.18616483439426501</v>
      </c>
      <c r="AS259" s="17">
        <v>0.16086825080037201</v>
      </c>
      <c r="AT259" s="17"/>
      <c r="AU259" s="17">
        <v>0.19807698885538499</v>
      </c>
      <c r="AV259" s="17">
        <v>0.18393413630136601</v>
      </c>
      <c r="AW259" s="17">
        <v>9.1207597437421101E-2</v>
      </c>
      <c r="AX259" s="17"/>
      <c r="AY259" s="17">
        <v>0.26995869728264099</v>
      </c>
      <c r="AZ259" s="17">
        <v>0.18674636432366201</v>
      </c>
      <c r="BA259" s="17">
        <v>0.14965631024109199</v>
      </c>
      <c r="BB259" s="17">
        <v>0.12470072283626001</v>
      </c>
      <c r="BC259" s="17"/>
      <c r="BD259" s="17">
        <v>0.23037871150172901</v>
      </c>
      <c r="BE259" s="17">
        <v>0.204054465611196</v>
      </c>
      <c r="BF259" s="17">
        <v>0.17172529763487901</v>
      </c>
      <c r="BG259" s="17">
        <v>7.26279376106269E-2</v>
      </c>
      <c r="BH259" s="17"/>
      <c r="BI259" s="17">
        <v>0.26746032407401099</v>
      </c>
      <c r="BJ259" s="17">
        <v>0.216060836578644</v>
      </c>
      <c r="BK259" s="17">
        <v>0.12871570974455901</v>
      </c>
      <c r="BL259" s="17">
        <v>0.14496472149961301</v>
      </c>
      <c r="BM259" s="17"/>
      <c r="BN259" s="17">
        <v>0.24295796301216499</v>
      </c>
      <c r="BO259" s="17">
        <v>0.22359938165200899</v>
      </c>
      <c r="BP259" s="17">
        <v>0.17906017461319401</v>
      </c>
      <c r="BQ259" s="17">
        <v>0.12016281884129699</v>
      </c>
      <c r="BR259" s="17"/>
      <c r="BS259" s="17">
        <v>0.230729641779337</v>
      </c>
      <c r="BT259" s="17">
        <v>0.226981263062454</v>
      </c>
      <c r="BU259" s="17">
        <v>0.130188900115638</v>
      </c>
      <c r="BV259" s="17">
        <v>5.4761827711505902E-2</v>
      </c>
      <c r="BW259" s="17"/>
      <c r="BX259" s="17">
        <v>0.26853288252589502</v>
      </c>
      <c r="BY259" s="17">
        <v>0.235955564905763</v>
      </c>
      <c r="BZ259" s="17">
        <v>0.13898705632643299</v>
      </c>
      <c r="CA259" s="17">
        <v>7.5749938918686796E-2</v>
      </c>
    </row>
    <row r="260" spans="2:79" x14ac:dyDescent="0.3">
      <c r="B260" t="s">
        <v>193</v>
      </c>
      <c r="C260" s="17">
        <v>0.399407913361216</v>
      </c>
      <c r="D260" s="17">
        <v>0.39802479810285502</v>
      </c>
      <c r="E260" s="17">
        <v>0.398056896423433</v>
      </c>
      <c r="F260" s="17"/>
      <c r="G260" s="17">
        <v>0.35282316464555402</v>
      </c>
      <c r="H260" s="17">
        <v>0.40150430407333898</v>
      </c>
      <c r="I260" s="17">
        <v>0.42679989044530497</v>
      </c>
      <c r="J260" s="17"/>
      <c r="K260" s="17">
        <v>0.34890657755020699</v>
      </c>
      <c r="L260" s="17">
        <v>0.40431707490348201</v>
      </c>
      <c r="M260" s="17">
        <v>0.44916088236600898</v>
      </c>
      <c r="N260" s="17">
        <v>0.41057730235569101</v>
      </c>
      <c r="O260" s="17"/>
      <c r="P260" s="17">
        <v>0.279264429399256</v>
      </c>
      <c r="Q260" s="17">
        <v>0.41123537660845899</v>
      </c>
      <c r="R260" s="17">
        <v>0.46406229239848101</v>
      </c>
      <c r="S260" s="17">
        <v>0.41240656866290498</v>
      </c>
      <c r="T260" s="17">
        <v>0.40244281815969402</v>
      </c>
      <c r="U260" s="17"/>
      <c r="V260" s="17">
        <v>0.43089722359562199</v>
      </c>
      <c r="W260" s="17">
        <v>0.40760125074667702</v>
      </c>
      <c r="X260" s="17">
        <v>0.37348697515926399</v>
      </c>
      <c r="Y260" s="17"/>
      <c r="Z260" s="17">
        <v>0.413233995328814</v>
      </c>
      <c r="AA260" s="17">
        <v>0.32097091005266498</v>
      </c>
      <c r="AB260" s="17"/>
      <c r="AC260" s="17">
        <v>0.38674019655594599</v>
      </c>
      <c r="AD260" s="17">
        <v>0.42851049459728702</v>
      </c>
      <c r="AE260" s="17"/>
      <c r="AF260" s="17">
        <v>0.29216322785760002</v>
      </c>
      <c r="AG260" s="17">
        <v>0.48515123306236901</v>
      </c>
      <c r="AH260" s="17">
        <v>0.397810073470099</v>
      </c>
      <c r="AI260" s="17"/>
      <c r="AJ260" s="17">
        <v>0.38236817563073799</v>
      </c>
      <c r="AK260" s="17">
        <v>0.29661533799532502</v>
      </c>
      <c r="AL260" s="17">
        <v>0.36666744181910299</v>
      </c>
      <c r="AM260" s="17">
        <v>0.45031332498988003</v>
      </c>
      <c r="AN260" s="17">
        <v>0.44765571874134302</v>
      </c>
      <c r="AO260" s="17">
        <v>0.33341040552215701</v>
      </c>
      <c r="AP260" s="17">
        <v>0.50825872446990095</v>
      </c>
      <c r="AQ260" s="17"/>
      <c r="AR260" s="17">
        <v>0.403484492703161</v>
      </c>
      <c r="AS260" s="17">
        <v>0.40318526185639197</v>
      </c>
      <c r="AT260" s="17"/>
      <c r="AU260" s="17">
        <v>0.39028005597593102</v>
      </c>
      <c r="AV260" s="17">
        <v>0.40858469458563301</v>
      </c>
      <c r="AW260" s="17">
        <v>0.37815915323465998</v>
      </c>
      <c r="AX260" s="17"/>
      <c r="AY260" s="17">
        <v>0.32728374679043498</v>
      </c>
      <c r="AZ260" s="17">
        <v>0.45045847936961098</v>
      </c>
      <c r="BA260" s="17">
        <v>0.35875627162621498</v>
      </c>
      <c r="BB260" s="17">
        <v>0.36916678514874701</v>
      </c>
      <c r="BC260" s="17"/>
      <c r="BD260" s="17">
        <v>0.419839228943448</v>
      </c>
      <c r="BE260" s="17">
        <v>0.42101616545842702</v>
      </c>
      <c r="BF260" s="17">
        <v>0.397378794660465</v>
      </c>
      <c r="BG260" s="17">
        <v>0.34463853014933798</v>
      </c>
      <c r="BH260" s="17"/>
      <c r="BI260" s="17">
        <v>0.33466902601693399</v>
      </c>
      <c r="BJ260" s="17">
        <v>0.41905342849627097</v>
      </c>
      <c r="BK260" s="17">
        <v>0.41066328985479</v>
      </c>
      <c r="BL260" s="17">
        <v>0.36716102730715999</v>
      </c>
      <c r="BM260" s="17"/>
      <c r="BN260" s="17">
        <v>0.261363659254367</v>
      </c>
      <c r="BO260" s="17">
        <v>0.42700630372180198</v>
      </c>
      <c r="BP260" s="17">
        <v>0.46244587265817599</v>
      </c>
      <c r="BQ260" s="17">
        <v>0.35100090610177698</v>
      </c>
      <c r="BR260" s="17"/>
      <c r="BS260" s="17">
        <v>0.40837029765465099</v>
      </c>
      <c r="BT260" s="17">
        <v>0.414995389750279</v>
      </c>
      <c r="BU260" s="17">
        <v>0.42107794075187899</v>
      </c>
      <c r="BV260" s="17">
        <v>0.22078703075245401</v>
      </c>
      <c r="BW260" s="17"/>
      <c r="BX260" s="17">
        <v>0.35090442266628202</v>
      </c>
      <c r="BY260" s="17">
        <v>0.39664562399640202</v>
      </c>
      <c r="BZ260" s="17">
        <v>0.45634909032572102</v>
      </c>
      <c r="CA260" s="17">
        <v>0.33737099448437202</v>
      </c>
    </row>
    <row r="261" spans="2:79" x14ac:dyDescent="0.3">
      <c r="B261" t="s">
        <v>194</v>
      </c>
      <c r="C261" s="17">
        <v>0.27540275778868401</v>
      </c>
      <c r="D261" s="17">
        <v>0.30279662482652198</v>
      </c>
      <c r="E261" s="17">
        <v>0.24932983177804999</v>
      </c>
      <c r="F261" s="17"/>
      <c r="G261" s="17">
        <v>0.27682517502051401</v>
      </c>
      <c r="H261" s="17">
        <v>0.30739791830377999</v>
      </c>
      <c r="I261" s="17">
        <v>0.24154727429158401</v>
      </c>
      <c r="J261" s="17"/>
      <c r="K261" s="17">
        <v>0.39721372974279001</v>
      </c>
      <c r="L261" s="17">
        <v>0.22651746941315101</v>
      </c>
      <c r="M261" s="17">
        <v>0.25824259368007502</v>
      </c>
      <c r="N261" s="17">
        <v>0.18771171383926699</v>
      </c>
      <c r="O261" s="17"/>
      <c r="P261" s="17">
        <v>0.34703287408405598</v>
      </c>
      <c r="Q261" s="17">
        <v>0.22492316966915099</v>
      </c>
      <c r="R261" s="17">
        <v>0.21004452630932299</v>
      </c>
      <c r="S261" s="17">
        <v>0.33944128902257698</v>
      </c>
      <c r="T261" s="17">
        <v>0.279516711626422</v>
      </c>
      <c r="U261" s="17"/>
      <c r="V261" s="17">
        <v>0.18591723047562</v>
      </c>
      <c r="W261" s="17">
        <v>0.26550715986045098</v>
      </c>
      <c r="X261" s="17">
        <v>0.39586100695021897</v>
      </c>
      <c r="Y261" s="17"/>
      <c r="Z261" s="17">
        <v>0.25943402095448098</v>
      </c>
      <c r="AA261" s="17">
        <v>0.36225719358918401</v>
      </c>
      <c r="AB261" s="17"/>
      <c r="AC261" s="17">
        <v>0.29608313169697498</v>
      </c>
      <c r="AD261" s="17">
        <v>0.227892044460455</v>
      </c>
      <c r="AE261" s="17"/>
      <c r="AF261" s="17">
        <v>0.55938479902804505</v>
      </c>
      <c r="AG261" s="17">
        <v>0.271799632455547</v>
      </c>
      <c r="AH261" s="17">
        <v>0.25952320103248</v>
      </c>
      <c r="AI261" s="17"/>
      <c r="AJ261" s="17">
        <v>0.23927757396369501</v>
      </c>
      <c r="AK261" s="17">
        <v>0.31509119437759803</v>
      </c>
      <c r="AL261" s="17">
        <v>0.33840405557512099</v>
      </c>
      <c r="AM261" s="17">
        <v>0.321259689409778</v>
      </c>
      <c r="AN261" s="17">
        <v>0.24276717623347299</v>
      </c>
      <c r="AO261" s="17">
        <v>0.29762883459108103</v>
      </c>
      <c r="AP261" s="17">
        <v>0.19314356208068301</v>
      </c>
      <c r="AQ261" s="17"/>
      <c r="AR261" s="17">
        <v>0.24148181473640601</v>
      </c>
      <c r="AS261" s="17">
        <v>0.29311796493251202</v>
      </c>
      <c r="AT261" s="17"/>
      <c r="AU261" s="17">
        <v>0.19643139995415199</v>
      </c>
      <c r="AV261" s="17">
        <v>0.268377937508187</v>
      </c>
      <c r="AW261" s="17">
        <v>0.45090258625518997</v>
      </c>
      <c r="AX261" s="17"/>
      <c r="AY261" s="17">
        <v>0.18246937843736999</v>
      </c>
      <c r="AZ261" s="17">
        <v>0.226433752223828</v>
      </c>
      <c r="BA261" s="17">
        <v>0.354564022128599</v>
      </c>
      <c r="BB261" s="17">
        <v>0.31724756004344301</v>
      </c>
      <c r="BC261" s="17"/>
      <c r="BD261" s="17">
        <v>0.140683056620929</v>
      </c>
      <c r="BE261" s="17">
        <v>0.225145408849076</v>
      </c>
      <c r="BF261" s="17">
        <v>0.308796301446571</v>
      </c>
      <c r="BG261" s="17">
        <v>0.40321868298175201</v>
      </c>
      <c r="BH261" s="17"/>
      <c r="BI261" s="17">
        <v>0.221811700699032</v>
      </c>
      <c r="BJ261" s="17">
        <v>0.21560646560315699</v>
      </c>
      <c r="BK261" s="17">
        <v>0.32029430173085399</v>
      </c>
      <c r="BL261" s="17">
        <v>0.316844626550153</v>
      </c>
      <c r="BM261" s="17"/>
      <c r="BN261" s="17">
        <v>0.175157378377537</v>
      </c>
      <c r="BO261" s="17">
        <v>0.20466301851302099</v>
      </c>
      <c r="BP261" s="17">
        <v>0.243877867566094</v>
      </c>
      <c r="BQ261" s="17">
        <v>0.37954056883534198</v>
      </c>
      <c r="BR261" s="17"/>
      <c r="BS261" s="17">
        <v>0.13066854290869301</v>
      </c>
      <c r="BT261" s="17">
        <v>0.207584059876113</v>
      </c>
      <c r="BU261" s="17">
        <v>0.343499438642768</v>
      </c>
      <c r="BV261" s="17">
        <v>0.56170301235768205</v>
      </c>
      <c r="BW261" s="17"/>
      <c r="BX261" s="17">
        <v>0.11796876206498</v>
      </c>
      <c r="BY261" s="17">
        <v>0.242520405641375</v>
      </c>
      <c r="BZ261" s="17">
        <v>0.27893390698711901</v>
      </c>
      <c r="CA261" s="17">
        <v>0.40240197116770399</v>
      </c>
    </row>
    <row r="262" spans="2:79" x14ac:dyDescent="0.3">
      <c r="B262" t="s">
        <v>195</v>
      </c>
      <c r="C262" s="17">
        <v>5.8023826624891403E-2</v>
      </c>
      <c r="D262" s="17">
        <v>5.4527826776704098E-2</v>
      </c>
      <c r="E262" s="17">
        <v>6.1774859092820898E-2</v>
      </c>
      <c r="F262" s="17"/>
      <c r="G262" s="17">
        <v>0.107539202370458</v>
      </c>
      <c r="H262" s="17">
        <v>4.5572878779733303E-2</v>
      </c>
      <c r="I262" s="17">
        <v>3.94373964246061E-2</v>
      </c>
      <c r="J262" s="17"/>
      <c r="K262" s="17">
        <v>3.1455596985664497E-2</v>
      </c>
      <c r="L262" s="17">
        <v>8.7242216954805302E-2</v>
      </c>
      <c r="M262" s="17">
        <v>4.0457950314029399E-2</v>
      </c>
      <c r="N262" s="17">
        <v>7.6186245728612698E-2</v>
      </c>
      <c r="O262" s="17"/>
      <c r="P262" s="17">
        <v>0.121899701325688</v>
      </c>
      <c r="Q262" s="17">
        <v>6.1868068458485401E-2</v>
      </c>
      <c r="R262" s="17">
        <v>3.7085565651207103E-2</v>
      </c>
      <c r="S262" s="17">
        <v>3.4512934619897101E-2</v>
      </c>
      <c r="T262" s="17">
        <v>4.81071926788747E-2</v>
      </c>
      <c r="U262" s="17"/>
      <c r="V262" s="17">
        <v>5.0348667416187098E-2</v>
      </c>
      <c r="W262" s="17">
        <v>6.8894933826866706E-2</v>
      </c>
      <c r="X262" s="17">
        <v>4.0084587104028201E-2</v>
      </c>
      <c r="Y262" s="17"/>
      <c r="Z262" s="17">
        <v>4.9369807416169899E-2</v>
      </c>
      <c r="AA262" s="17">
        <v>0.10427798665612099</v>
      </c>
      <c r="AB262" s="17"/>
      <c r="AC262" s="17">
        <v>6.6485303978223803E-2</v>
      </c>
      <c r="AD262" s="17">
        <v>3.8584583086538199E-2</v>
      </c>
      <c r="AE262" s="17"/>
      <c r="AF262" s="17">
        <v>2.9642196661270801E-2</v>
      </c>
      <c r="AG262" s="17">
        <v>4.32007792265591E-2</v>
      </c>
      <c r="AH262" s="17">
        <v>6.1636819997162001E-2</v>
      </c>
      <c r="AI262" s="17"/>
      <c r="AJ262" s="17">
        <v>0.111252430727502</v>
      </c>
      <c r="AK262" s="17">
        <v>8.5803152276281006E-2</v>
      </c>
      <c r="AL262" s="17">
        <v>4.4213326309947197E-2</v>
      </c>
      <c r="AM262" s="17">
        <v>3.9992885239590499E-2</v>
      </c>
      <c r="AN262" s="17">
        <v>4.5258853158385202E-2</v>
      </c>
      <c r="AO262" s="17">
        <v>6.2419269962145703E-2</v>
      </c>
      <c r="AP262" s="17">
        <v>2.5066158805473401E-2</v>
      </c>
      <c r="AQ262" s="17"/>
      <c r="AR262" s="17">
        <v>4.5021269255445799E-2</v>
      </c>
      <c r="AS262" s="17">
        <v>6.5421252362856397E-2</v>
      </c>
      <c r="AT262" s="17"/>
      <c r="AU262" s="17">
        <v>8.9992394074431895E-2</v>
      </c>
      <c r="AV262" s="17">
        <v>5.33453620860369E-2</v>
      </c>
      <c r="AW262" s="17">
        <v>1.8257121107020699E-2</v>
      </c>
      <c r="AX262" s="17"/>
      <c r="AY262" s="17">
        <v>5.9681983885904601E-2</v>
      </c>
      <c r="AZ262" s="17">
        <v>7.0065105353512194E-2</v>
      </c>
      <c r="BA262" s="17">
        <v>4.7380902740794401E-2</v>
      </c>
      <c r="BB262" s="17">
        <v>4.0190046556783397E-2</v>
      </c>
      <c r="BC262" s="17"/>
      <c r="BD262" s="17">
        <v>7.71577148807496E-2</v>
      </c>
      <c r="BE262" s="17">
        <v>7.4642424526420503E-2</v>
      </c>
      <c r="BF262" s="17">
        <v>5.2001936758861403E-2</v>
      </c>
      <c r="BG262" s="17">
        <v>2.54913585361696E-2</v>
      </c>
      <c r="BH262" s="17"/>
      <c r="BI262" s="17">
        <v>4.4432157953120999E-2</v>
      </c>
      <c r="BJ262" s="17">
        <v>9.0758781315377193E-2</v>
      </c>
      <c r="BK262" s="17">
        <v>5.0615889145579698E-2</v>
      </c>
      <c r="BL262" s="17">
        <v>1.0245679766791201E-2</v>
      </c>
      <c r="BM262" s="17"/>
      <c r="BN262" s="17">
        <v>7.41912382344323E-2</v>
      </c>
      <c r="BO262" s="17">
        <v>7.2441972511382E-2</v>
      </c>
      <c r="BP262" s="17">
        <v>3.9722413087668197E-2</v>
      </c>
      <c r="BQ262" s="17">
        <v>6.3315452727446694E-2</v>
      </c>
      <c r="BR262" s="17"/>
      <c r="BS262" s="17">
        <v>7.7129317614687595E-2</v>
      </c>
      <c r="BT262" s="17">
        <v>8.9299414211851405E-2</v>
      </c>
      <c r="BU262" s="17">
        <v>2.7786693229786399E-2</v>
      </c>
      <c r="BV262" s="17">
        <v>4.15625603422047E-2</v>
      </c>
      <c r="BW262" s="17"/>
      <c r="BX262" s="17">
        <v>0.15528600706734</v>
      </c>
      <c r="BY262" s="17">
        <v>4.7041788837028697E-2</v>
      </c>
      <c r="BZ262" s="17">
        <v>4.2005450618926202E-2</v>
      </c>
      <c r="CA262" s="17">
        <v>5.7628993570831302E-2</v>
      </c>
    </row>
    <row r="263" spans="2:79" x14ac:dyDescent="0.3">
      <c r="C263" s="17"/>
      <c r="D263" s="17"/>
      <c r="E263" s="17"/>
      <c r="F263" s="17"/>
      <c r="G263" s="17"/>
      <c r="H263" s="17"/>
      <c r="I263" s="17"/>
      <c r="J263" s="17"/>
      <c r="K263" s="17"/>
      <c r="L263" s="17"/>
      <c r="M263" s="17"/>
      <c r="N263" s="17"/>
      <c r="O263" s="17"/>
      <c r="P263" s="17"/>
      <c r="Q263" s="17"/>
      <c r="R263" s="17"/>
      <c r="S263" s="17"/>
      <c r="T263" s="17"/>
      <c r="U263" s="17"/>
      <c r="V263" s="17"/>
      <c r="W263" s="17"/>
      <c r="X263" s="17"/>
      <c r="Y263" s="17"/>
      <c r="Z263" s="17"/>
      <c r="AA263" s="17"/>
      <c r="AB263" s="17"/>
      <c r="AC263" s="17"/>
      <c r="AD263" s="17"/>
      <c r="AE263" s="17"/>
      <c r="AF263" s="17"/>
      <c r="AG263" s="17"/>
      <c r="AH263" s="17"/>
      <c r="AI263" s="17"/>
      <c r="AJ263" s="17"/>
      <c r="AK263" s="17"/>
      <c r="AL263" s="17"/>
      <c r="AM263" s="17"/>
      <c r="AN263" s="17"/>
      <c r="AO263" s="17"/>
      <c r="AP263" s="17"/>
      <c r="AQ263" s="17"/>
      <c r="AR263" s="17"/>
      <c r="AS263" s="17"/>
      <c r="AT263" s="17"/>
      <c r="AU263" s="17"/>
      <c r="AV263" s="17"/>
      <c r="AW263" s="17"/>
      <c r="AX263" s="17"/>
      <c r="AY263" s="17"/>
      <c r="AZ263" s="17"/>
      <c r="BA263" s="17"/>
      <c r="BB263" s="17"/>
      <c r="BC263" s="17"/>
      <c r="BD263" s="17"/>
      <c r="BE263" s="17"/>
      <c r="BF263" s="17"/>
      <c r="BG263" s="17"/>
      <c r="BH263" s="17"/>
      <c r="BI263" s="17"/>
      <c r="BJ263" s="17"/>
      <c r="BK263" s="17"/>
      <c r="BL263" s="17"/>
      <c r="BM263" s="17"/>
      <c r="BN263" s="17"/>
      <c r="BO263" s="17"/>
      <c r="BP263" s="17"/>
      <c r="BQ263" s="17"/>
      <c r="BR263" s="17"/>
      <c r="BS263" s="17"/>
      <c r="BT263" s="17"/>
      <c r="BU263" s="17"/>
      <c r="BV263" s="17"/>
      <c r="BW263" s="17"/>
      <c r="BX263" s="17"/>
      <c r="BY263" s="17"/>
      <c r="BZ263" s="17"/>
      <c r="CA263" s="17"/>
    </row>
    <row r="264" spans="2:79" x14ac:dyDescent="0.3">
      <c r="B264" s="6" t="s">
        <v>202</v>
      </c>
      <c r="C264" s="17"/>
      <c r="D264" s="17"/>
      <c r="E264" s="17"/>
      <c r="F264" s="17"/>
      <c r="G264" s="17"/>
      <c r="H264" s="17"/>
      <c r="I264" s="17"/>
      <c r="J264" s="17"/>
      <c r="K264" s="17"/>
      <c r="L264" s="17"/>
      <c r="M264" s="17"/>
      <c r="N264" s="17"/>
      <c r="O264" s="17"/>
      <c r="P264" s="17"/>
      <c r="Q264" s="17"/>
      <c r="R264" s="17"/>
      <c r="S264" s="17"/>
      <c r="T264" s="17"/>
      <c r="U264" s="17"/>
      <c r="V264" s="17"/>
      <c r="W264" s="17"/>
      <c r="X264" s="17"/>
      <c r="Y264" s="17"/>
      <c r="Z264" s="17"/>
      <c r="AA264" s="17"/>
      <c r="AB264" s="17"/>
      <c r="AC264" s="17"/>
      <c r="AD264" s="17"/>
      <c r="AE264" s="17"/>
      <c r="AF264" s="17"/>
      <c r="AG264" s="17"/>
      <c r="AH264" s="17"/>
      <c r="AI264" s="17"/>
      <c r="AJ264" s="17"/>
      <c r="AK264" s="17"/>
      <c r="AL264" s="17"/>
      <c r="AM264" s="17"/>
      <c r="AN264" s="17"/>
      <c r="AO264" s="17"/>
      <c r="AP264" s="17"/>
      <c r="AQ264" s="17"/>
      <c r="AR264" s="17"/>
      <c r="AS264" s="17"/>
      <c r="AT264" s="17"/>
      <c r="AU264" s="17"/>
      <c r="AV264" s="17"/>
      <c r="AW264" s="17"/>
      <c r="AX264" s="17"/>
      <c r="AY264" s="17"/>
      <c r="AZ264" s="17"/>
      <c r="BA264" s="17"/>
      <c r="BB264" s="17"/>
      <c r="BC264" s="17"/>
      <c r="BD264" s="17"/>
      <c r="BE264" s="17"/>
      <c r="BF264" s="17"/>
      <c r="BG264" s="17"/>
      <c r="BH264" s="17"/>
      <c r="BI264" s="17"/>
      <c r="BJ264" s="17"/>
      <c r="BK264" s="17"/>
      <c r="BL264" s="17"/>
      <c r="BM264" s="17"/>
      <c r="BN264" s="17"/>
      <c r="BO264" s="17"/>
      <c r="BP264" s="17"/>
      <c r="BQ264" s="17"/>
      <c r="BR264" s="17"/>
      <c r="BS264" s="17"/>
      <c r="BT264" s="17"/>
      <c r="BU264" s="17"/>
      <c r="BV264" s="17"/>
      <c r="BW264" s="17"/>
      <c r="BX264" s="17"/>
      <c r="BY264" s="17"/>
      <c r="BZ264" s="17"/>
      <c r="CA264" s="17"/>
    </row>
    <row r="265" spans="2:79" x14ac:dyDescent="0.3">
      <c r="B265" s="24" t="s">
        <v>336</v>
      </c>
      <c r="C265" s="17"/>
      <c r="D265" s="17"/>
      <c r="E265" s="17"/>
      <c r="F265" s="17"/>
      <c r="G265" s="17"/>
      <c r="H265" s="17"/>
      <c r="I265" s="17"/>
      <c r="J265" s="17"/>
      <c r="K265" s="17"/>
      <c r="L265" s="17"/>
      <c r="M265" s="17"/>
      <c r="N265" s="17"/>
      <c r="O265" s="17"/>
      <c r="P265" s="17"/>
      <c r="Q265" s="17"/>
      <c r="R265" s="17"/>
      <c r="S265" s="17"/>
      <c r="T265" s="17"/>
      <c r="U265" s="17"/>
      <c r="V265" s="17"/>
      <c r="W265" s="17"/>
      <c r="X265" s="17"/>
      <c r="Y265" s="17"/>
      <c r="Z265" s="17"/>
      <c r="AA265" s="17"/>
      <c r="AB265" s="17"/>
      <c r="AC265" s="17"/>
      <c r="AD265" s="17"/>
      <c r="AE265" s="17"/>
      <c r="AF265" s="17"/>
      <c r="AG265" s="17"/>
      <c r="AH265" s="17"/>
      <c r="AI265" s="17"/>
      <c r="AJ265" s="17"/>
      <c r="AK265" s="17"/>
      <c r="AL265" s="17"/>
      <c r="AM265" s="17"/>
      <c r="AN265" s="17"/>
      <c r="AO265" s="17"/>
      <c r="AP265" s="17"/>
      <c r="AQ265" s="17"/>
      <c r="AR265" s="17"/>
      <c r="AS265" s="17"/>
      <c r="AT265" s="17"/>
      <c r="AU265" s="17"/>
      <c r="AV265" s="17"/>
      <c r="AW265" s="17"/>
      <c r="AX265" s="17"/>
      <c r="AY265" s="17"/>
      <c r="AZ265" s="17"/>
      <c r="BA265" s="17"/>
      <c r="BB265" s="17"/>
      <c r="BC265" s="17"/>
      <c r="BD265" s="17"/>
      <c r="BE265" s="17"/>
      <c r="BF265" s="17"/>
      <c r="BG265" s="17"/>
      <c r="BH265" s="17"/>
      <c r="BI265" s="17"/>
      <c r="BJ265" s="17"/>
      <c r="BK265" s="17"/>
      <c r="BL265" s="17"/>
      <c r="BM265" s="17"/>
      <c r="BN265" s="17"/>
      <c r="BO265" s="17"/>
      <c r="BP265" s="17"/>
      <c r="BQ265" s="17"/>
      <c r="BR265" s="17"/>
      <c r="BS265" s="17"/>
      <c r="BT265" s="17"/>
      <c r="BU265" s="17"/>
      <c r="BV265" s="17"/>
      <c r="BW265" s="17"/>
      <c r="BX265" s="17"/>
      <c r="BY265" s="17"/>
      <c r="BZ265" s="17"/>
      <c r="CA265" s="17"/>
    </row>
    <row r="266" spans="2:79" x14ac:dyDescent="0.3">
      <c r="B266" t="s">
        <v>191</v>
      </c>
      <c r="C266" s="17">
        <v>0.69780733987397303</v>
      </c>
      <c r="D266" s="17">
        <v>0.76887506467570599</v>
      </c>
      <c r="E266" s="17">
        <v>0.62786216779332904</v>
      </c>
      <c r="F266" s="17"/>
      <c r="G266" s="17">
        <v>0.70971890298155804</v>
      </c>
      <c r="H266" s="17">
        <v>0.70967069205001598</v>
      </c>
      <c r="I266" s="17">
        <v>0.67803264490496595</v>
      </c>
      <c r="J266" s="17"/>
      <c r="K266" s="17">
        <v>0.74833753413355597</v>
      </c>
      <c r="L266" s="17">
        <v>0.71130039901924003</v>
      </c>
      <c r="M266" s="17">
        <v>0.65842819634649397</v>
      </c>
      <c r="N266" s="17">
        <v>0.65533380962778398</v>
      </c>
      <c r="O266" s="17"/>
      <c r="P266" s="17">
        <v>0.654242477070203</v>
      </c>
      <c r="Q266" s="17">
        <v>0.67658949141012703</v>
      </c>
      <c r="R266" s="17">
        <v>0.72298490316642205</v>
      </c>
      <c r="S266" s="17">
        <v>0.68120887643462302</v>
      </c>
      <c r="T266" s="17">
        <v>0.77380288229563998</v>
      </c>
      <c r="U266" s="17"/>
      <c r="V266" s="17">
        <v>0.64295700727617</v>
      </c>
      <c r="W266" s="17">
        <v>0.69192209657665804</v>
      </c>
      <c r="X266" s="17">
        <v>0.75915493428973702</v>
      </c>
      <c r="Y266" s="17"/>
      <c r="Z266" s="17">
        <v>0.69735172947815105</v>
      </c>
      <c r="AA266" s="17">
        <v>0.69751444331065005</v>
      </c>
      <c r="AB266" s="17"/>
      <c r="AC266" s="17">
        <v>0.69314571159191296</v>
      </c>
      <c r="AD266" s="17">
        <v>0.70851687955318299</v>
      </c>
      <c r="AE266" s="17"/>
      <c r="AF266" s="17">
        <v>0.65233879674156103</v>
      </c>
      <c r="AG266" s="17">
        <v>0.70622841754120702</v>
      </c>
      <c r="AH266" s="17">
        <v>0.70330581444648499</v>
      </c>
      <c r="AI266" s="17"/>
      <c r="AJ266" s="17">
        <v>0.71497990762602404</v>
      </c>
      <c r="AK266" s="17">
        <v>0.67496073401827095</v>
      </c>
      <c r="AL266" s="17">
        <v>0.74382595133660101</v>
      </c>
      <c r="AM266" s="17">
        <v>0.73945946030693499</v>
      </c>
      <c r="AN266" s="17">
        <v>0.66256418883498702</v>
      </c>
      <c r="AO266" s="17">
        <v>0.66501965192363199</v>
      </c>
      <c r="AP266" s="17">
        <v>0.69459560009955801</v>
      </c>
      <c r="AQ266" s="17"/>
      <c r="AR266" s="17">
        <v>0.63310977972990301</v>
      </c>
      <c r="AS266" s="17">
        <v>0.73802143847104595</v>
      </c>
      <c r="AT266" s="17"/>
      <c r="AU266" s="17">
        <v>0.67520869990356602</v>
      </c>
      <c r="AV266" s="17">
        <v>0.69138399740199397</v>
      </c>
      <c r="AW266" s="17">
        <v>0.76637876014944895</v>
      </c>
      <c r="AX266" s="17"/>
      <c r="AY266" s="17">
        <v>0.49305446542481501</v>
      </c>
      <c r="AZ266" s="17">
        <v>0.70995736232432305</v>
      </c>
      <c r="BA266" s="17">
        <v>0.74040235935549503</v>
      </c>
      <c r="BB266" s="17">
        <v>0.69050631088154502</v>
      </c>
      <c r="BC266" s="17"/>
      <c r="BD266" s="17">
        <v>0.69437609322111404</v>
      </c>
      <c r="BE266" s="17">
        <v>0.67484231379074699</v>
      </c>
      <c r="BF266" s="17">
        <v>0.72673481330502598</v>
      </c>
      <c r="BG266" s="17">
        <v>0.66153503963781002</v>
      </c>
      <c r="BH266" s="17"/>
      <c r="BI266" s="17">
        <v>0.70853906229064201</v>
      </c>
      <c r="BJ266" s="17">
        <v>0.70164657354980398</v>
      </c>
      <c r="BK266" s="17">
        <v>0.71818130946092196</v>
      </c>
      <c r="BL266" s="17">
        <v>0.58794353959530299</v>
      </c>
      <c r="BM266" s="17"/>
      <c r="BN266" s="17">
        <v>0.483630697594848</v>
      </c>
      <c r="BO266" s="17">
        <v>0.68561375464830998</v>
      </c>
      <c r="BP266" s="17">
        <v>0.71181214929446202</v>
      </c>
      <c r="BQ266" s="17">
        <v>0.74514353990403803</v>
      </c>
      <c r="BR266" s="17"/>
      <c r="BS266" s="17">
        <v>0.65247285994182602</v>
      </c>
      <c r="BT266" s="17">
        <v>0.711358523764413</v>
      </c>
      <c r="BU266" s="17">
        <v>0.72901963498587796</v>
      </c>
      <c r="BV266" s="17">
        <v>0.61961127017690099</v>
      </c>
      <c r="BW266" s="17"/>
      <c r="BX266" s="17">
        <v>0.506325796882515</v>
      </c>
      <c r="BY266" s="17">
        <v>0.71524977950423396</v>
      </c>
      <c r="BZ266" s="17">
        <v>0.69180936107837299</v>
      </c>
      <c r="CA266" s="17">
        <v>0.76517599783659795</v>
      </c>
    </row>
    <row r="267" spans="2:79" x14ac:dyDescent="0.3">
      <c r="B267" t="s">
        <v>192</v>
      </c>
      <c r="C267" s="17">
        <v>0.174135753925686</v>
      </c>
      <c r="D267" s="17">
        <v>0.12979357849943601</v>
      </c>
      <c r="E267" s="17">
        <v>0.21684026501289699</v>
      </c>
      <c r="F267" s="17"/>
      <c r="G267" s="17">
        <v>0.17749148308702001</v>
      </c>
      <c r="H267" s="17">
        <v>0.18473367280702499</v>
      </c>
      <c r="I267" s="17">
        <v>0.16109179449327399</v>
      </c>
      <c r="J267" s="17"/>
      <c r="K267" s="17">
        <v>0.14394211969989201</v>
      </c>
      <c r="L267" s="17">
        <v>0.18672931863829001</v>
      </c>
      <c r="M267" s="17">
        <v>0.173157093413873</v>
      </c>
      <c r="N267" s="17">
        <v>0.196399788828969</v>
      </c>
      <c r="O267" s="17"/>
      <c r="P267" s="17">
        <v>0.158510212259758</v>
      </c>
      <c r="Q267" s="17">
        <v>0.21157317508141699</v>
      </c>
      <c r="R267" s="17">
        <v>0.15916014512423801</v>
      </c>
      <c r="S267" s="17">
        <v>0.16579730062721801</v>
      </c>
      <c r="T267" s="17">
        <v>0.1440424311264</v>
      </c>
      <c r="U267" s="17"/>
      <c r="V267" s="17">
        <v>0.22046493527602901</v>
      </c>
      <c r="W267" s="17">
        <v>0.176737980505349</v>
      </c>
      <c r="X267" s="17">
        <v>0.14146459420159499</v>
      </c>
      <c r="Y267" s="17"/>
      <c r="Z267" s="17">
        <v>0.18133838885252801</v>
      </c>
      <c r="AA267" s="17">
        <v>0.13762686060909901</v>
      </c>
      <c r="AB267" s="17"/>
      <c r="AC267" s="17">
        <v>0.18121052174103</v>
      </c>
      <c r="AD267" s="17">
        <v>0.15788231155422799</v>
      </c>
      <c r="AE267" s="17"/>
      <c r="AF267" s="17">
        <v>0.152665312942938</v>
      </c>
      <c r="AG267" s="17">
        <v>0.12018765236328099</v>
      </c>
      <c r="AH267" s="17">
        <v>0.17603157019101501</v>
      </c>
      <c r="AI267" s="17"/>
      <c r="AJ267" s="17">
        <v>0.20096113656849299</v>
      </c>
      <c r="AK267" s="17">
        <v>0.168691937648933</v>
      </c>
      <c r="AL267" s="17">
        <v>0.174561210254843</v>
      </c>
      <c r="AM267" s="17">
        <v>0.18446237006855101</v>
      </c>
      <c r="AN267" s="17">
        <v>0.17122486680330101</v>
      </c>
      <c r="AO267" s="17">
        <v>0.15659615453033901</v>
      </c>
      <c r="AP267" s="17">
        <v>0.16957868659536299</v>
      </c>
      <c r="AQ267" s="17"/>
      <c r="AR267" s="17">
        <v>0.21229670258720201</v>
      </c>
      <c r="AS267" s="17">
        <v>0.15068585002302701</v>
      </c>
      <c r="AT267" s="17"/>
      <c r="AU267" s="17">
        <v>0.165532280412544</v>
      </c>
      <c r="AV267" s="17">
        <v>0.17753769730440899</v>
      </c>
      <c r="AW267" s="17">
        <v>0.17592773434241599</v>
      </c>
      <c r="AX267" s="17"/>
      <c r="AY267" s="17">
        <v>0.26512424413647601</v>
      </c>
      <c r="AZ267" s="17">
        <v>0.190680148758855</v>
      </c>
      <c r="BA267" s="17">
        <v>0.13918848265002001</v>
      </c>
      <c r="BB267" s="17">
        <v>0.13833386801748901</v>
      </c>
      <c r="BC267" s="17"/>
      <c r="BD267" s="17">
        <v>0.16030426707723799</v>
      </c>
      <c r="BE267" s="17">
        <v>0.18456745558379201</v>
      </c>
      <c r="BF267" s="17">
        <v>0.17375281956972399</v>
      </c>
      <c r="BG267" s="17">
        <v>0.168528465559974</v>
      </c>
      <c r="BH267" s="17"/>
      <c r="BI267" s="17">
        <v>0.14026798466670801</v>
      </c>
      <c r="BJ267" s="17">
        <v>0.19114388009126701</v>
      </c>
      <c r="BK267" s="17">
        <v>0.16209563695283599</v>
      </c>
      <c r="BL267" s="17">
        <v>0.214184449145185</v>
      </c>
      <c r="BM267" s="17"/>
      <c r="BN267" s="17">
        <v>0.220123860142344</v>
      </c>
      <c r="BO267" s="17">
        <v>0.20089184518163</v>
      </c>
      <c r="BP267" s="17">
        <v>0.17079452637005599</v>
      </c>
      <c r="BQ267" s="17">
        <v>0.14843229390375601</v>
      </c>
      <c r="BR267" s="17"/>
      <c r="BS267" s="17">
        <v>0.22110552261161001</v>
      </c>
      <c r="BT267" s="17">
        <v>0.162157756532369</v>
      </c>
      <c r="BU267" s="17">
        <v>0.153013071195919</v>
      </c>
      <c r="BV267" s="17">
        <v>0.19548649875340199</v>
      </c>
      <c r="BW267" s="17"/>
      <c r="BX267" s="17">
        <v>0.24445878746657801</v>
      </c>
      <c r="BY267" s="17">
        <v>0.17785389343243399</v>
      </c>
      <c r="BZ267" s="17">
        <v>0.17026423988521699</v>
      </c>
      <c r="CA267" s="17">
        <v>0.140747316043763</v>
      </c>
    </row>
    <row r="268" spans="2:79" x14ac:dyDescent="0.3">
      <c r="B268" t="s">
        <v>193</v>
      </c>
      <c r="C268" s="17">
        <v>9.1751560581628894E-2</v>
      </c>
      <c r="D268" s="17">
        <v>6.4471085033427702E-2</v>
      </c>
      <c r="E268" s="17">
        <v>0.119380687910178</v>
      </c>
      <c r="F268" s="17"/>
      <c r="G268" s="17">
        <v>6.8809996861111805E-2</v>
      </c>
      <c r="H268" s="17">
        <v>8.6619510372708097E-2</v>
      </c>
      <c r="I268" s="17">
        <v>0.111590308097526</v>
      </c>
      <c r="J268" s="17"/>
      <c r="K268" s="17">
        <v>8.46403223035809E-2</v>
      </c>
      <c r="L268" s="17">
        <v>4.5575858612168799E-2</v>
      </c>
      <c r="M268" s="17">
        <v>0.143840563389004</v>
      </c>
      <c r="N268" s="17">
        <v>0.106592871784365</v>
      </c>
      <c r="O268" s="17"/>
      <c r="P268" s="17">
        <v>0.132150513747962</v>
      </c>
      <c r="Q268" s="17">
        <v>7.4777592029143705E-2</v>
      </c>
      <c r="R268" s="17">
        <v>0.10556997063670601</v>
      </c>
      <c r="S268" s="17">
        <v>9.1592164320820804E-2</v>
      </c>
      <c r="T268" s="17">
        <v>7.5632416051370693E-2</v>
      </c>
      <c r="U268" s="17"/>
      <c r="V268" s="17">
        <v>9.8174885024045602E-2</v>
      </c>
      <c r="W268" s="17">
        <v>0.106796639520956</v>
      </c>
      <c r="X268" s="17">
        <v>7.1734435235001101E-2</v>
      </c>
      <c r="Y268" s="17"/>
      <c r="Z268" s="17">
        <v>9.0973540849616993E-2</v>
      </c>
      <c r="AA268" s="17">
        <v>9.6683314052500594E-2</v>
      </c>
      <c r="AB268" s="17"/>
      <c r="AC268" s="17">
        <v>9.4464714505886199E-2</v>
      </c>
      <c r="AD268" s="17">
        <v>8.5518410306765102E-2</v>
      </c>
      <c r="AE268" s="17"/>
      <c r="AF268" s="17">
        <v>0.15301756966979699</v>
      </c>
      <c r="AG268" s="17">
        <v>0.114361056778458</v>
      </c>
      <c r="AH268" s="17">
        <v>8.6488340948527503E-2</v>
      </c>
      <c r="AI268" s="17"/>
      <c r="AJ268" s="17">
        <v>5.0366772306851701E-2</v>
      </c>
      <c r="AK268" s="17">
        <v>0.104899093673954</v>
      </c>
      <c r="AL268" s="17">
        <v>6.9194866380304407E-2</v>
      </c>
      <c r="AM268" s="17">
        <v>5.6024046644466197E-2</v>
      </c>
      <c r="AN268" s="17">
        <v>0.124983881828839</v>
      </c>
      <c r="AO268" s="17">
        <v>0.136352999478146</v>
      </c>
      <c r="AP268" s="17">
        <v>9.0587579084316305E-2</v>
      </c>
      <c r="AQ268" s="17"/>
      <c r="AR268" s="17">
        <v>0.13418633827513299</v>
      </c>
      <c r="AS268" s="17">
        <v>7.0605686723432107E-2</v>
      </c>
      <c r="AT268" s="17"/>
      <c r="AU268" s="17">
        <v>0.114255571004588</v>
      </c>
      <c r="AV268" s="17">
        <v>9.2460547050000896E-2</v>
      </c>
      <c r="AW268" s="17">
        <v>4.71160826521691E-2</v>
      </c>
      <c r="AX268" s="17"/>
      <c r="AY268" s="17">
        <v>0.15834222622404501</v>
      </c>
      <c r="AZ268" s="17">
        <v>7.8132977672246001E-2</v>
      </c>
      <c r="BA268" s="17">
        <v>7.7963051306799605E-2</v>
      </c>
      <c r="BB268" s="17">
        <v>0.12938453663261601</v>
      </c>
      <c r="BC268" s="17"/>
      <c r="BD268" s="17">
        <v>0.101192361505693</v>
      </c>
      <c r="BE268" s="17">
        <v>9.9596723963123607E-2</v>
      </c>
      <c r="BF268" s="17">
        <v>7.0273148550523495E-2</v>
      </c>
      <c r="BG268" s="17">
        <v>0.12966199210058901</v>
      </c>
      <c r="BH268" s="17"/>
      <c r="BI268" s="17">
        <v>0.128127230164223</v>
      </c>
      <c r="BJ268" s="17">
        <v>6.9803584124542697E-2</v>
      </c>
      <c r="BK268" s="17">
        <v>8.4914933190252298E-2</v>
      </c>
      <c r="BL268" s="17">
        <v>0.143557618214155</v>
      </c>
      <c r="BM268" s="17"/>
      <c r="BN268" s="17">
        <v>0.18439893848132699</v>
      </c>
      <c r="BO268" s="17">
        <v>0.110268142093441</v>
      </c>
      <c r="BP268" s="17">
        <v>8.1808699836350404E-2</v>
      </c>
      <c r="BQ268" s="17">
        <v>6.65595473773615E-2</v>
      </c>
      <c r="BR268" s="17"/>
      <c r="BS268" s="17">
        <v>9.5500999300728404E-2</v>
      </c>
      <c r="BT268" s="17">
        <v>9.1031796293110701E-2</v>
      </c>
      <c r="BU268" s="17">
        <v>8.5166775286915505E-2</v>
      </c>
      <c r="BV268" s="17">
        <v>0.11554105342547701</v>
      </c>
      <c r="BW268" s="17"/>
      <c r="BX268" s="17">
        <v>0.16723159375119301</v>
      </c>
      <c r="BY268" s="17">
        <v>7.2234986391431E-2</v>
      </c>
      <c r="BZ268" s="17">
        <v>0.11162907946688901</v>
      </c>
      <c r="CA268" s="17">
        <v>6.0364383636735797E-2</v>
      </c>
    </row>
    <row r="269" spans="2:79" x14ac:dyDescent="0.3">
      <c r="B269" t="s">
        <v>194</v>
      </c>
      <c r="C269" s="17">
        <v>1.19980601636496E-2</v>
      </c>
      <c r="D269" s="17">
        <v>1.08057971993321E-2</v>
      </c>
      <c r="E269" s="17">
        <v>1.32418796274859E-2</v>
      </c>
      <c r="F269" s="17"/>
      <c r="G269" s="17">
        <v>1.30806916636608E-2</v>
      </c>
      <c r="H269" s="17">
        <v>1.18029933906226E-2</v>
      </c>
      <c r="I269" s="17">
        <v>1.15121979974151E-2</v>
      </c>
      <c r="J269" s="17"/>
      <c r="K269" s="17">
        <v>1.4118827234383E-2</v>
      </c>
      <c r="L269" s="17">
        <v>2.1423213913815801E-2</v>
      </c>
      <c r="M269" s="17">
        <v>9.9492681933087898E-3</v>
      </c>
      <c r="N269" s="17">
        <v>0</v>
      </c>
      <c r="O269" s="17"/>
      <c r="P269" s="17">
        <v>9.3359208852197909E-3</v>
      </c>
      <c r="Q269" s="17">
        <v>1.6895706664588499E-2</v>
      </c>
      <c r="R269" s="17">
        <v>0</v>
      </c>
      <c r="S269" s="17">
        <v>2.3911307007073501E-2</v>
      </c>
      <c r="T269" s="17">
        <v>0</v>
      </c>
      <c r="U269" s="17"/>
      <c r="V269" s="17">
        <v>1.1130967965241099E-2</v>
      </c>
      <c r="W269" s="17">
        <v>7.5003621695491404E-3</v>
      </c>
      <c r="X269" s="17">
        <v>2.04855135867709E-2</v>
      </c>
      <c r="Y269" s="17"/>
      <c r="Z269" s="17">
        <v>1.0518357393084999E-2</v>
      </c>
      <c r="AA269" s="17">
        <v>1.9925364093876099E-2</v>
      </c>
      <c r="AB269" s="17"/>
      <c r="AC269" s="17">
        <v>1.20038384834453E-2</v>
      </c>
      <c r="AD269" s="17">
        <v>1.1984785157281399E-2</v>
      </c>
      <c r="AE269" s="17"/>
      <c r="AF269" s="17">
        <v>4.1978320645703601E-2</v>
      </c>
      <c r="AG269" s="17">
        <v>2.61037476815493E-2</v>
      </c>
      <c r="AH269" s="17">
        <v>8.8933937134135707E-3</v>
      </c>
      <c r="AI269" s="17"/>
      <c r="AJ269" s="17">
        <v>2.12630794737723E-2</v>
      </c>
      <c r="AK269" s="17">
        <v>1.3720198765536699E-2</v>
      </c>
      <c r="AL269" s="17">
        <v>5.3818029232799098E-3</v>
      </c>
      <c r="AM269" s="17">
        <v>1.1256762222501699E-2</v>
      </c>
      <c r="AN269" s="17">
        <v>1.1986397397309801E-2</v>
      </c>
      <c r="AO269" s="17">
        <v>6.8724097975020604E-3</v>
      </c>
      <c r="AP269" s="17">
        <v>1.36498747397881E-2</v>
      </c>
      <c r="AQ269" s="17"/>
      <c r="AR269" s="17">
        <v>1.2737691542817901E-2</v>
      </c>
      <c r="AS269" s="17">
        <v>1.0771181146029599E-2</v>
      </c>
      <c r="AT269" s="17"/>
      <c r="AU269" s="17">
        <v>6.7820426939426701E-3</v>
      </c>
      <c r="AV269" s="17">
        <v>1.4663491593013901E-2</v>
      </c>
      <c r="AW269" s="17">
        <v>1.05774228559662E-2</v>
      </c>
      <c r="AX269" s="17"/>
      <c r="AY269" s="17">
        <v>2.7764844413980201E-2</v>
      </c>
      <c r="AZ269" s="17">
        <v>6.9747026399930899E-3</v>
      </c>
      <c r="BA269" s="17">
        <v>1.2132846310555299E-2</v>
      </c>
      <c r="BB269" s="17">
        <v>1.8721734956724301E-2</v>
      </c>
      <c r="BC269" s="17"/>
      <c r="BD269" s="17">
        <v>2.6094888798342701E-2</v>
      </c>
      <c r="BE269" s="17">
        <v>6.6047753078839798E-3</v>
      </c>
      <c r="BF269" s="17">
        <v>1.10588127106407E-2</v>
      </c>
      <c r="BG269" s="17">
        <v>1.1560859984982399E-2</v>
      </c>
      <c r="BH269" s="17"/>
      <c r="BI269" s="17">
        <v>7.2661337812434503E-3</v>
      </c>
      <c r="BJ269" s="17">
        <v>7.2891263582993502E-3</v>
      </c>
      <c r="BK269" s="17">
        <v>9.0633069451556605E-3</v>
      </c>
      <c r="BL269" s="17">
        <v>4.3389048633285E-2</v>
      </c>
      <c r="BM269" s="17"/>
      <c r="BN269" s="17">
        <v>4.4508985828089501E-2</v>
      </c>
      <c r="BO269" s="17">
        <v>0</v>
      </c>
      <c r="BP269" s="17">
        <v>9.7396307249388303E-3</v>
      </c>
      <c r="BQ269" s="17">
        <v>1.40620330317183E-2</v>
      </c>
      <c r="BR269" s="17"/>
      <c r="BS269" s="17">
        <v>1.5330815618573501E-2</v>
      </c>
      <c r="BT269" s="17">
        <v>1.01774359513453E-2</v>
      </c>
      <c r="BU269" s="17">
        <v>1.0365215945440501E-2</v>
      </c>
      <c r="BV269" s="17">
        <v>1.7534058701565901E-2</v>
      </c>
      <c r="BW269" s="17"/>
      <c r="BX269" s="17">
        <v>3.1977810264559897E-2</v>
      </c>
      <c r="BY269" s="17">
        <v>1.02244193586081E-2</v>
      </c>
      <c r="BZ269" s="17">
        <v>1.0099660165502299E-2</v>
      </c>
      <c r="CA269" s="17">
        <v>8.8583687443399405E-3</v>
      </c>
    </row>
    <row r="270" spans="2:79" x14ac:dyDescent="0.3">
      <c r="B270" t="s">
        <v>195</v>
      </c>
      <c r="C270" s="17">
        <v>2.4307285455062201E-2</v>
      </c>
      <c r="D270" s="17">
        <v>2.6054474592098802E-2</v>
      </c>
      <c r="E270" s="17">
        <v>2.2674999656110199E-2</v>
      </c>
      <c r="F270" s="17"/>
      <c r="G270" s="17">
        <v>3.0898925406649399E-2</v>
      </c>
      <c r="H270" s="17">
        <v>7.1731313796285397E-3</v>
      </c>
      <c r="I270" s="17">
        <v>3.7773054506818698E-2</v>
      </c>
      <c r="J270" s="17"/>
      <c r="K270" s="17">
        <v>8.9611966285879901E-3</v>
      </c>
      <c r="L270" s="17">
        <v>3.4971209816485001E-2</v>
      </c>
      <c r="M270" s="17">
        <v>1.462487865732E-2</v>
      </c>
      <c r="N270" s="17">
        <v>4.1673529758881202E-2</v>
      </c>
      <c r="O270" s="17"/>
      <c r="P270" s="17">
        <v>4.5760876036856503E-2</v>
      </c>
      <c r="Q270" s="17">
        <v>2.0164034814724199E-2</v>
      </c>
      <c r="R270" s="17">
        <v>1.22849810726335E-2</v>
      </c>
      <c r="S270" s="17">
        <v>3.7490351610263997E-2</v>
      </c>
      <c r="T270" s="17">
        <v>6.5222705265897503E-3</v>
      </c>
      <c r="U270" s="17"/>
      <c r="V270" s="17">
        <v>2.7272204458514498E-2</v>
      </c>
      <c r="W270" s="17">
        <v>1.7042921227488E-2</v>
      </c>
      <c r="X270" s="17">
        <v>7.1605226868963704E-3</v>
      </c>
      <c r="Y270" s="17"/>
      <c r="Z270" s="17">
        <v>1.98179834266193E-2</v>
      </c>
      <c r="AA270" s="17">
        <v>4.8250017933874297E-2</v>
      </c>
      <c r="AB270" s="17"/>
      <c r="AC270" s="17">
        <v>1.9175213677725299E-2</v>
      </c>
      <c r="AD270" s="17">
        <v>3.6097613428541897E-2</v>
      </c>
      <c r="AE270" s="17"/>
      <c r="AF270" s="17">
        <v>0</v>
      </c>
      <c r="AG270" s="17">
        <v>3.3119125635506001E-2</v>
      </c>
      <c r="AH270" s="17">
        <v>2.5280880700558402E-2</v>
      </c>
      <c r="AI270" s="17"/>
      <c r="AJ270" s="17">
        <v>1.24291040248593E-2</v>
      </c>
      <c r="AK270" s="17">
        <v>3.7728035893305402E-2</v>
      </c>
      <c r="AL270" s="17">
        <v>7.03616910497094E-3</v>
      </c>
      <c r="AM270" s="17">
        <v>8.7973607575462902E-3</v>
      </c>
      <c r="AN270" s="17">
        <v>2.92406651355629E-2</v>
      </c>
      <c r="AO270" s="17">
        <v>3.5158784270380897E-2</v>
      </c>
      <c r="AP270" s="17">
        <v>3.1588259480974497E-2</v>
      </c>
      <c r="AQ270" s="17"/>
      <c r="AR270" s="17">
        <v>7.6694878649439203E-3</v>
      </c>
      <c r="AS270" s="17">
        <v>2.9915843636465801E-2</v>
      </c>
      <c r="AT270" s="17"/>
      <c r="AU270" s="17">
        <v>3.8221405985359398E-2</v>
      </c>
      <c r="AV270" s="17">
        <v>2.3954266650582302E-2</v>
      </c>
      <c r="AW270" s="17">
        <v>0</v>
      </c>
      <c r="AX270" s="17"/>
      <c r="AY270" s="17">
        <v>5.5714219800683799E-2</v>
      </c>
      <c r="AZ270" s="17">
        <v>1.4254808604582199E-2</v>
      </c>
      <c r="BA270" s="17">
        <v>3.03132603771302E-2</v>
      </c>
      <c r="BB270" s="17">
        <v>2.30535495116263E-2</v>
      </c>
      <c r="BC270" s="17"/>
      <c r="BD270" s="17">
        <v>1.8032389397613299E-2</v>
      </c>
      <c r="BE270" s="17">
        <v>3.4388731354453597E-2</v>
      </c>
      <c r="BF270" s="17">
        <v>1.81804058640853E-2</v>
      </c>
      <c r="BG270" s="17">
        <v>2.8713642716645602E-2</v>
      </c>
      <c r="BH270" s="17"/>
      <c r="BI270" s="17">
        <v>1.5799589097183299E-2</v>
      </c>
      <c r="BJ270" s="17">
        <v>3.0116835876087301E-2</v>
      </c>
      <c r="BK270" s="17">
        <v>2.5744813450834601E-2</v>
      </c>
      <c r="BL270" s="17">
        <v>1.09253444120728E-2</v>
      </c>
      <c r="BM270" s="17"/>
      <c r="BN270" s="17">
        <v>6.7337517953391199E-2</v>
      </c>
      <c r="BO270" s="17">
        <v>3.2262580766182899E-3</v>
      </c>
      <c r="BP270" s="17">
        <v>2.5844993774192401E-2</v>
      </c>
      <c r="BQ270" s="17">
        <v>2.5802585783126299E-2</v>
      </c>
      <c r="BR270" s="17"/>
      <c r="BS270" s="17">
        <v>1.5589802527262E-2</v>
      </c>
      <c r="BT270" s="17">
        <v>2.52744874587617E-2</v>
      </c>
      <c r="BU270" s="17">
        <v>2.2435302585846299E-2</v>
      </c>
      <c r="BV270" s="17">
        <v>5.1827118942654099E-2</v>
      </c>
      <c r="BW270" s="17"/>
      <c r="BX270" s="17">
        <v>5.0006011635153801E-2</v>
      </c>
      <c r="BY270" s="17">
        <v>2.4436921313293E-2</v>
      </c>
      <c r="BZ270" s="17">
        <v>1.6197659404017999E-2</v>
      </c>
      <c r="CA270" s="17">
        <v>2.4853933738563101E-2</v>
      </c>
    </row>
    <row r="271" spans="2:79" x14ac:dyDescent="0.3">
      <c r="C271" s="17"/>
      <c r="D271" s="17"/>
      <c r="E271" s="17"/>
      <c r="F271" s="17"/>
      <c r="G271" s="17"/>
      <c r="H271" s="17"/>
      <c r="I271" s="17"/>
      <c r="J271" s="17"/>
      <c r="K271" s="17"/>
      <c r="L271" s="17"/>
      <c r="M271" s="17"/>
      <c r="N271" s="17"/>
      <c r="O271" s="17"/>
      <c r="P271" s="17"/>
      <c r="Q271" s="17"/>
      <c r="R271" s="17"/>
      <c r="S271" s="17"/>
      <c r="T271" s="17"/>
      <c r="U271" s="17"/>
      <c r="V271" s="17"/>
      <c r="W271" s="17"/>
      <c r="X271" s="17"/>
      <c r="Y271" s="17"/>
      <c r="Z271" s="17"/>
      <c r="AA271" s="17"/>
      <c r="AB271" s="17"/>
      <c r="AC271" s="17"/>
      <c r="AD271" s="17"/>
      <c r="AE271" s="17"/>
      <c r="AF271" s="17"/>
      <c r="AG271" s="17"/>
      <c r="AH271" s="17"/>
      <c r="AI271" s="17"/>
      <c r="AJ271" s="17"/>
      <c r="AK271" s="17"/>
      <c r="AL271" s="17"/>
      <c r="AM271" s="17"/>
      <c r="AN271" s="17"/>
      <c r="AO271" s="17"/>
      <c r="AP271" s="17"/>
      <c r="AQ271" s="17"/>
      <c r="AR271" s="17"/>
      <c r="AS271" s="17"/>
      <c r="AT271" s="17"/>
      <c r="AU271" s="17"/>
      <c r="AV271" s="17"/>
      <c r="AW271" s="17"/>
      <c r="AX271" s="17"/>
      <c r="AY271" s="17"/>
      <c r="AZ271" s="17"/>
      <c r="BA271" s="17"/>
      <c r="BB271" s="17"/>
      <c r="BC271" s="17"/>
      <c r="BD271" s="17"/>
      <c r="BE271" s="17"/>
      <c r="BF271" s="17"/>
      <c r="BG271" s="17"/>
      <c r="BH271" s="17"/>
      <c r="BI271" s="17"/>
      <c r="BJ271" s="17"/>
      <c r="BK271" s="17"/>
      <c r="BL271" s="17"/>
      <c r="BM271" s="17"/>
      <c r="BN271" s="17"/>
      <c r="BO271" s="17"/>
      <c r="BP271" s="17"/>
      <c r="BQ271" s="17"/>
      <c r="BR271" s="17"/>
      <c r="BS271" s="17"/>
      <c r="BT271" s="17"/>
      <c r="BU271" s="17"/>
      <c r="BV271" s="17"/>
      <c r="BW271" s="17"/>
      <c r="BX271" s="17"/>
      <c r="BY271" s="17"/>
      <c r="BZ271" s="17"/>
      <c r="CA271" s="17"/>
    </row>
    <row r="272" spans="2:79" x14ac:dyDescent="0.3">
      <c r="B272" s="6" t="s">
        <v>203</v>
      </c>
      <c r="C272" s="17"/>
      <c r="D272" s="17"/>
      <c r="E272" s="17"/>
      <c r="F272" s="17"/>
      <c r="G272" s="17"/>
      <c r="H272" s="17"/>
      <c r="I272" s="17"/>
      <c r="J272" s="17"/>
      <c r="K272" s="17"/>
      <c r="L272" s="17"/>
      <c r="M272" s="17"/>
      <c r="N272" s="17"/>
      <c r="O272" s="17"/>
      <c r="P272" s="17"/>
      <c r="Q272" s="17"/>
      <c r="R272" s="17"/>
      <c r="S272" s="17"/>
      <c r="T272" s="17"/>
      <c r="U272" s="17"/>
      <c r="V272" s="17"/>
      <c r="W272" s="17"/>
      <c r="X272" s="17"/>
      <c r="Y272" s="17"/>
      <c r="Z272" s="17"/>
      <c r="AA272" s="17"/>
      <c r="AB272" s="17"/>
      <c r="AC272" s="17"/>
      <c r="AD272" s="17"/>
      <c r="AE272" s="17"/>
      <c r="AF272" s="17"/>
      <c r="AG272" s="17"/>
      <c r="AH272" s="17"/>
      <c r="AI272" s="17"/>
      <c r="AJ272" s="17"/>
      <c r="AK272" s="17"/>
      <c r="AL272" s="17"/>
      <c r="AM272" s="17"/>
      <c r="AN272" s="17"/>
      <c r="AO272" s="17"/>
      <c r="AP272" s="17"/>
      <c r="AQ272" s="17"/>
      <c r="AR272" s="17"/>
      <c r="AS272" s="17"/>
      <c r="AT272" s="17"/>
      <c r="AU272" s="17"/>
      <c r="AV272" s="17"/>
      <c r="AW272" s="17"/>
      <c r="AX272" s="17"/>
      <c r="AY272" s="17"/>
      <c r="AZ272" s="17"/>
      <c r="BA272" s="17"/>
      <c r="BB272" s="17"/>
      <c r="BC272" s="17"/>
      <c r="BD272" s="17"/>
      <c r="BE272" s="17"/>
      <c r="BF272" s="17"/>
      <c r="BG272" s="17"/>
      <c r="BH272" s="17"/>
      <c r="BI272" s="17"/>
      <c r="BJ272" s="17"/>
      <c r="BK272" s="17"/>
      <c r="BL272" s="17"/>
      <c r="BM272" s="17"/>
      <c r="BN272" s="17"/>
      <c r="BO272" s="17"/>
      <c r="BP272" s="17"/>
      <c r="BQ272" s="17"/>
      <c r="BR272" s="17"/>
      <c r="BS272" s="17"/>
      <c r="BT272" s="17"/>
      <c r="BU272" s="17"/>
      <c r="BV272" s="17"/>
      <c r="BW272" s="17"/>
      <c r="BX272" s="17"/>
      <c r="BY272" s="17"/>
      <c r="BZ272" s="17"/>
      <c r="CA272" s="17"/>
    </row>
    <row r="273" spans="2:79" x14ac:dyDescent="0.3">
      <c r="B273" s="24" t="s">
        <v>336</v>
      </c>
      <c r="C273" s="17"/>
      <c r="D273" s="17"/>
      <c r="E273" s="17"/>
      <c r="F273" s="17"/>
      <c r="G273" s="17"/>
      <c r="H273" s="17"/>
      <c r="I273" s="17"/>
      <c r="J273" s="17"/>
      <c r="K273" s="17"/>
      <c r="L273" s="17"/>
      <c r="M273" s="17"/>
      <c r="N273" s="17"/>
      <c r="O273" s="17"/>
      <c r="P273" s="17"/>
      <c r="Q273" s="17"/>
      <c r="R273" s="17"/>
      <c r="S273" s="17"/>
      <c r="T273" s="17"/>
      <c r="U273" s="17"/>
      <c r="V273" s="17"/>
      <c r="W273" s="17"/>
      <c r="X273" s="17"/>
      <c r="Y273" s="17"/>
      <c r="Z273" s="17"/>
      <c r="AA273" s="17"/>
      <c r="AB273" s="17"/>
      <c r="AC273" s="17"/>
      <c r="AD273" s="17"/>
      <c r="AE273" s="17"/>
      <c r="AF273" s="17"/>
      <c r="AG273" s="17"/>
      <c r="AH273" s="17"/>
      <c r="AI273" s="17"/>
      <c r="AJ273" s="17"/>
      <c r="AK273" s="17"/>
      <c r="AL273" s="17"/>
      <c r="AM273" s="17"/>
      <c r="AN273" s="17"/>
      <c r="AO273" s="17"/>
      <c r="AP273" s="17"/>
      <c r="AQ273" s="17"/>
      <c r="AR273" s="17"/>
      <c r="AS273" s="17"/>
      <c r="AT273" s="17"/>
      <c r="AU273" s="17"/>
      <c r="AV273" s="17"/>
      <c r="AW273" s="17"/>
      <c r="AX273" s="17"/>
      <c r="AY273" s="17"/>
      <c r="AZ273" s="17"/>
      <c r="BA273" s="17"/>
      <c r="BB273" s="17"/>
      <c r="BC273" s="17"/>
      <c r="BD273" s="17"/>
      <c r="BE273" s="17"/>
      <c r="BF273" s="17"/>
      <c r="BG273" s="17"/>
      <c r="BH273" s="17"/>
      <c r="BI273" s="17"/>
      <c r="BJ273" s="17"/>
      <c r="BK273" s="17"/>
      <c r="BL273" s="17"/>
      <c r="BM273" s="17"/>
      <c r="BN273" s="17"/>
      <c r="BO273" s="17"/>
      <c r="BP273" s="17"/>
      <c r="BQ273" s="17"/>
      <c r="BR273" s="17"/>
      <c r="BS273" s="17"/>
      <c r="BT273" s="17"/>
      <c r="BU273" s="17"/>
      <c r="BV273" s="17"/>
      <c r="BW273" s="17"/>
      <c r="BX273" s="17"/>
      <c r="BY273" s="17"/>
      <c r="BZ273" s="17"/>
      <c r="CA273" s="17"/>
    </row>
    <row r="274" spans="2:79" x14ac:dyDescent="0.3">
      <c r="B274" t="s">
        <v>191</v>
      </c>
      <c r="C274" s="17">
        <v>0.47885689847884699</v>
      </c>
      <c r="D274" s="17">
        <v>0.52266336701876304</v>
      </c>
      <c r="E274" s="17">
        <v>0.43733761334944199</v>
      </c>
      <c r="F274" s="17"/>
      <c r="G274" s="17">
        <v>0.52870270409341602</v>
      </c>
      <c r="H274" s="17">
        <v>0.51697705711498099</v>
      </c>
      <c r="I274" s="17">
        <v>0.40797553642919998</v>
      </c>
      <c r="J274" s="17"/>
      <c r="K274" s="17">
        <v>0.50665303816798302</v>
      </c>
      <c r="L274" s="17">
        <v>0.51010742012726096</v>
      </c>
      <c r="M274" s="17">
        <v>0.46009978522767597</v>
      </c>
      <c r="N274" s="17">
        <v>0.41976278062155498</v>
      </c>
      <c r="O274" s="17"/>
      <c r="P274" s="17">
        <v>0.480510459081048</v>
      </c>
      <c r="Q274" s="17">
        <v>0.46098900741264098</v>
      </c>
      <c r="R274" s="17">
        <v>0.55648863041556595</v>
      </c>
      <c r="S274" s="17">
        <v>0.41782415195301997</v>
      </c>
      <c r="T274" s="17">
        <v>0.522187709460043</v>
      </c>
      <c r="U274" s="17"/>
      <c r="V274" s="17">
        <v>0.41721525436023099</v>
      </c>
      <c r="W274" s="17">
        <v>0.512037990336772</v>
      </c>
      <c r="X274" s="17">
        <v>0.488174439918033</v>
      </c>
      <c r="Y274" s="17"/>
      <c r="Z274" s="17">
        <v>0.46535962767205702</v>
      </c>
      <c r="AA274" s="17">
        <v>0.55446819978982897</v>
      </c>
      <c r="AB274" s="17"/>
      <c r="AC274" s="17">
        <v>0.50446577737478304</v>
      </c>
      <c r="AD274" s="17">
        <v>0.42002352780200702</v>
      </c>
      <c r="AE274" s="17"/>
      <c r="AF274" s="17">
        <v>0.50106377502544996</v>
      </c>
      <c r="AG274" s="17">
        <v>0.45180633358167899</v>
      </c>
      <c r="AH274" s="17">
        <v>0.48277057549321001</v>
      </c>
      <c r="AI274" s="17"/>
      <c r="AJ274" s="17">
        <v>0.594681389391433</v>
      </c>
      <c r="AK274" s="17">
        <v>0.46886337333928302</v>
      </c>
      <c r="AL274" s="17">
        <v>0.48912372050517999</v>
      </c>
      <c r="AM274" s="17">
        <v>0.55137423017024501</v>
      </c>
      <c r="AN274" s="17">
        <v>0.46546761131116199</v>
      </c>
      <c r="AO274" s="17">
        <v>0.43386430973764301</v>
      </c>
      <c r="AP274" s="17">
        <v>0.395982780649003</v>
      </c>
      <c r="AQ274" s="17"/>
      <c r="AR274" s="17">
        <v>0.41654549374357502</v>
      </c>
      <c r="AS274" s="17">
        <v>0.51583390464997503</v>
      </c>
      <c r="AT274" s="17"/>
      <c r="AU274" s="17">
        <v>0.404067517738397</v>
      </c>
      <c r="AV274" s="17">
        <v>0.490238998683862</v>
      </c>
      <c r="AW274" s="17">
        <v>0.57007272395082098</v>
      </c>
      <c r="AX274" s="17"/>
      <c r="AY274" s="17">
        <v>0.25595132690492201</v>
      </c>
      <c r="AZ274" s="17">
        <v>0.46760784221804902</v>
      </c>
      <c r="BA274" s="17">
        <v>0.54654537956025195</v>
      </c>
      <c r="BB274" s="17">
        <v>0.50555365239743899</v>
      </c>
      <c r="BC274" s="17"/>
      <c r="BD274" s="17">
        <v>0.45326630135100199</v>
      </c>
      <c r="BE274" s="17">
        <v>0.42875942348370799</v>
      </c>
      <c r="BF274" s="17">
        <v>0.51383237621085298</v>
      </c>
      <c r="BG274" s="17">
        <v>0.497951566849751</v>
      </c>
      <c r="BH274" s="17"/>
      <c r="BI274" s="17">
        <v>0.50615776639315102</v>
      </c>
      <c r="BJ274" s="17">
        <v>0.50612621241037503</v>
      </c>
      <c r="BK274" s="17">
        <v>0.47962723110926198</v>
      </c>
      <c r="BL274" s="17">
        <v>0.36628632647438297</v>
      </c>
      <c r="BM274" s="17"/>
      <c r="BN274" s="17">
        <v>0.25247435440280203</v>
      </c>
      <c r="BO274" s="17">
        <v>0.47699854791773399</v>
      </c>
      <c r="BP274" s="17">
        <v>0.47352328732009502</v>
      </c>
      <c r="BQ274" s="17">
        <v>0.54235592541916999</v>
      </c>
      <c r="BR274" s="17"/>
      <c r="BS274" s="17">
        <v>0.44203417057120797</v>
      </c>
      <c r="BT274" s="17">
        <v>0.43224773941037198</v>
      </c>
      <c r="BU274" s="17">
        <v>0.51718895371190299</v>
      </c>
      <c r="BV274" s="17">
        <v>0.55607691448034502</v>
      </c>
      <c r="BW274" s="17"/>
      <c r="BX274" s="17">
        <v>0.33950755451528702</v>
      </c>
      <c r="BY274" s="17">
        <v>0.51248144455315303</v>
      </c>
      <c r="BZ274" s="17">
        <v>0.455944158805283</v>
      </c>
      <c r="CA274" s="17">
        <v>0.51943427438009204</v>
      </c>
    </row>
    <row r="275" spans="2:79" x14ac:dyDescent="0.3">
      <c r="B275" t="s">
        <v>192</v>
      </c>
      <c r="C275" s="17">
        <v>0.28756993595510899</v>
      </c>
      <c r="D275" s="17">
        <v>0.28165120863353699</v>
      </c>
      <c r="E275" s="17">
        <v>0.29255269696317199</v>
      </c>
      <c r="F275" s="17"/>
      <c r="G275" s="17">
        <v>0.27610842146477099</v>
      </c>
      <c r="H275" s="17">
        <v>0.28388768516586899</v>
      </c>
      <c r="I275" s="17">
        <v>0.29863307901214198</v>
      </c>
      <c r="J275" s="17"/>
      <c r="K275" s="17">
        <v>0.30453739652213302</v>
      </c>
      <c r="L275" s="17">
        <v>0.292132855638565</v>
      </c>
      <c r="M275" s="17">
        <v>0.23051760887570699</v>
      </c>
      <c r="N275" s="17">
        <v>0.315567042486051</v>
      </c>
      <c r="O275" s="17"/>
      <c r="P275" s="17">
        <v>0.25899698705340302</v>
      </c>
      <c r="Q275" s="17">
        <v>0.28768375200662399</v>
      </c>
      <c r="R275" s="17">
        <v>0.25734696290157599</v>
      </c>
      <c r="S275" s="17">
        <v>0.33381820576160898</v>
      </c>
      <c r="T275" s="17">
        <v>0.27624018379954401</v>
      </c>
      <c r="U275" s="17"/>
      <c r="V275" s="17">
        <v>0.31731303963086799</v>
      </c>
      <c r="W275" s="17">
        <v>0.24949576589127201</v>
      </c>
      <c r="X275" s="17">
        <v>0.327206895187453</v>
      </c>
      <c r="Y275" s="17"/>
      <c r="Z275" s="17">
        <v>0.292107357807604</v>
      </c>
      <c r="AA275" s="17">
        <v>0.25722301835434502</v>
      </c>
      <c r="AB275" s="17"/>
      <c r="AC275" s="17">
        <v>0.27924950035406099</v>
      </c>
      <c r="AD275" s="17">
        <v>0.30668515274763097</v>
      </c>
      <c r="AE275" s="17"/>
      <c r="AF275" s="17">
        <v>0.26546595405969398</v>
      </c>
      <c r="AG275" s="17">
        <v>0.278511459134057</v>
      </c>
      <c r="AH275" s="17">
        <v>0.29205690190648997</v>
      </c>
      <c r="AI275" s="17"/>
      <c r="AJ275" s="17">
        <v>0.22942987352786101</v>
      </c>
      <c r="AK275" s="17">
        <v>0.30082918153176003</v>
      </c>
      <c r="AL275" s="17">
        <v>0.32870708922338299</v>
      </c>
      <c r="AM275" s="17">
        <v>0.28007872338389</v>
      </c>
      <c r="AN275" s="17">
        <v>0.247710600355636</v>
      </c>
      <c r="AO275" s="17">
        <v>0.315931530947406</v>
      </c>
      <c r="AP275" s="17">
        <v>0.29463744886343901</v>
      </c>
      <c r="AQ275" s="17"/>
      <c r="AR275" s="17">
        <v>0.31167260834310301</v>
      </c>
      <c r="AS275" s="17">
        <v>0.27466858342552403</v>
      </c>
      <c r="AT275" s="17"/>
      <c r="AU275" s="17">
        <v>0.24078965817754</v>
      </c>
      <c r="AV275" s="17">
        <v>0.30592912484204099</v>
      </c>
      <c r="AW275" s="17">
        <v>0.29788923857692101</v>
      </c>
      <c r="AX275" s="17"/>
      <c r="AY275" s="17">
        <v>0.36899987854987798</v>
      </c>
      <c r="AZ275" s="17">
        <v>0.31973883481103399</v>
      </c>
      <c r="BA275" s="17">
        <v>0.233846172016622</v>
      </c>
      <c r="BB275" s="17">
        <v>0.249871888287724</v>
      </c>
      <c r="BC275" s="17"/>
      <c r="BD275" s="17">
        <v>0.26649291200071001</v>
      </c>
      <c r="BE275" s="17">
        <v>0.34026467280489597</v>
      </c>
      <c r="BF275" s="17">
        <v>0.28089506634470301</v>
      </c>
      <c r="BG275" s="17">
        <v>0.22645791687376199</v>
      </c>
      <c r="BH275" s="17"/>
      <c r="BI275" s="17">
        <v>0.234405927473334</v>
      </c>
      <c r="BJ275" s="17">
        <v>0.25180954895543001</v>
      </c>
      <c r="BK275" s="17">
        <v>0.32390986126849602</v>
      </c>
      <c r="BL275" s="17">
        <v>0.295543440080973</v>
      </c>
      <c r="BM275" s="17"/>
      <c r="BN275" s="17">
        <v>0.33735649658609401</v>
      </c>
      <c r="BO275" s="17">
        <v>0.308394151482695</v>
      </c>
      <c r="BP275" s="17">
        <v>0.29849832709127899</v>
      </c>
      <c r="BQ275" s="17">
        <v>0.25013159674123397</v>
      </c>
      <c r="BR275" s="17"/>
      <c r="BS275" s="17">
        <v>0.28246618398893703</v>
      </c>
      <c r="BT275" s="17">
        <v>0.31224018432141898</v>
      </c>
      <c r="BU275" s="17">
        <v>0.29046880042169898</v>
      </c>
      <c r="BV275" s="17">
        <v>0.20072209789517501</v>
      </c>
      <c r="BW275" s="17"/>
      <c r="BX275" s="17">
        <v>0.25380168311207202</v>
      </c>
      <c r="BY275" s="17">
        <v>0.27218417681303902</v>
      </c>
      <c r="BZ275" s="17">
        <v>0.310349764844909</v>
      </c>
      <c r="CA275" s="17">
        <v>0.295133461240285</v>
      </c>
    </row>
    <row r="276" spans="2:79" x14ac:dyDescent="0.3">
      <c r="B276" t="s">
        <v>193</v>
      </c>
      <c r="C276" s="17">
        <v>0.16565377886041299</v>
      </c>
      <c r="D276" s="17">
        <v>0.150335997424734</v>
      </c>
      <c r="E276" s="17">
        <v>0.18168625755637499</v>
      </c>
      <c r="F276" s="17"/>
      <c r="G276" s="17">
        <v>0.12495558611240699</v>
      </c>
      <c r="H276" s="17">
        <v>0.15374054682251201</v>
      </c>
      <c r="I276" s="17">
        <v>0.20374070953006099</v>
      </c>
      <c r="J276" s="17"/>
      <c r="K276" s="17">
        <v>0.13801217489117601</v>
      </c>
      <c r="L276" s="17">
        <v>0.13438104243836799</v>
      </c>
      <c r="M276" s="17">
        <v>0.238354393641934</v>
      </c>
      <c r="N276" s="17">
        <v>0.17100702285029001</v>
      </c>
      <c r="O276" s="17"/>
      <c r="P276" s="17">
        <v>0.15595344021889801</v>
      </c>
      <c r="Q276" s="17">
        <v>0.18678735622418099</v>
      </c>
      <c r="R276" s="17">
        <v>0.118982463076493</v>
      </c>
      <c r="S276" s="17">
        <v>0.16231512472307399</v>
      </c>
      <c r="T276" s="17">
        <v>0.18326646374397701</v>
      </c>
      <c r="U276" s="17"/>
      <c r="V276" s="17">
        <v>0.17669565190692799</v>
      </c>
      <c r="W276" s="17">
        <v>0.17884303760147499</v>
      </c>
      <c r="X276" s="17">
        <v>0.14512342292281699</v>
      </c>
      <c r="Y276" s="17"/>
      <c r="Z276" s="17">
        <v>0.17596337089236</v>
      </c>
      <c r="AA276" s="17">
        <v>0.112649135729842</v>
      </c>
      <c r="AB276" s="17"/>
      <c r="AC276" s="17">
        <v>0.157751197234486</v>
      </c>
      <c r="AD276" s="17">
        <v>0.18380902556181999</v>
      </c>
      <c r="AE276" s="17"/>
      <c r="AF276" s="17">
        <v>0.20219099094029</v>
      </c>
      <c r="AG276" s="17">
        <v>0.180011729231252</v>
      </c>
      <c r="AH276" s="17">
        <v>0.161473291559419</v>
      </c>
      <c r="AI276" s="17"/>
      <c r="AJ276" s="17">
        <v>0.15224480445386701</v>
      </c>
      <c r="AK276" s="17">
        <v>0.10547535972717099</v>
      </c>
      <c r="AL276" s="17">
        <v>0.15681746345503</v>
      </c>
      <c r="AM276" s="17">
        <v>0.14216138705506701</v>
      </c>
      <c r="AN276" s="17">
        <v>0.22700877534813799</v>
      </c>
      <c r="AO276" s="17">
        <v>0.14689724519207001</v>
      </c>
      <c r="AP276" s="17">
        <v>0.22539134670528299</v>
      </c>
      <c r="AQ276" s="17"/>
      <c r="AR276" s="17">
        <v>0.18303275442863101</v>
      </c>
      <c r="AS276" s="17">
        <v>0.15749005606788499</v>
      </c>
      <c r="AT276" s="17"/>
      <c r="AU276" s="17">
        <v>0.234997643063309</v>
      </c>
      <c r="AV276" s="17">
        <v>0.15084186068288</v>
      </c>
      <c r="AW276" s="17">
        <v>9.8786875297458193E-2</v>
      </c>
      <c r="AX276" s="17"/>
      <c r="AY276" s="17">
        <v>0.21013723867735201</v>
      </c>
      <c r="AZ276" s="17">
        <v>0.15600007328103699</v>
      </c>
      <c r="BA276" s="17">
        <v>0.15175855485914799</v>
      </c>
      <c r="BB276" s="17">
        <v>0.204928114126043</v>
      </c>
      <c r="BC276" s="17"/>
      <c r="BD276" s="17">
        <v>0.17105059370123599</v>
      </c>
      <c r="BE276" s="17">
        <v>0.174223127259753</v>
      </c>
      <c r="BF276" s="17">
        <v>0.13934955837337801</v>
      </c>
      <c r="BG276" s="17">
        <v>0.219928030917205</v>
      </c>
      <c r="BH276" s="17"/>
      <c r="BI276" s="17">
        <v>0.152340549708291</v>
      </c>
      <c r="BJ276" s="17">
        <v>0.16652809184699499</v>
      </c>
      <c r="BK276" s="17">
        <v>0.14613273959965301</v>
      </c>
      <c r="BL276" s="17">
        <v>0.261160982857993</v>
      </c>
      <c r="BM276" s="17"/>
      <c r="BN276" s="17">
        <v>0.24158206819046399</v>
      </c>
      <c r="BO276" s="17">
        <v>0.13836294351457101</v>
      </c>
      <c r="BP276" s="17">
        <v>0.18377137555678499</v>
      </c>
      <c r="BQ276" s="17">
        <v>0.14591998433693101</v>
      </c>
      <c r="BR276" s="17"/>
      <c r="BS276" s="17">
        <v>0.174387214047622</v>
      </c>
      <c r="BT276" s="17">
        <v>0.17044877889326801</v>
      </c>
      <c r="BU276" s="17">
        <v>0.15627139530207901</v>
      </c>
      <c r="BV276" s="17">
        <v>0.170585347534874</v>
      </c>
      <c r="BW276" s="17"/>
      <c r="BX276" s="17">
        <v>0.19576694499862399</v>
      </c>
      <c r="BY276" s="17">
        <v>0.17418503881927599</v>
      </c>
      <c r="BZ276" s="17">
        <v>0.163179812214269</v>
      </c>
      <c r="CA276" s="17">
        <v>0.14016129922137199</v>
      </c>
    </row>
    <row r="277" spans="2:79" x14ac:dyDescent="0.3">
      <c r="B277" t="s">
        <v>194</v>
      </c>
      <c r="C277" s="17">
        <v>4.2893611262637403E-2</v>
      </c>
      <c r="D277" s="17">
        <v>2.2474275011940801E-2</v>
      </c>
      <c r="E277" s="17">
        <v>6.1138651337836497E-2</v>
      </c>
      <c r="F277" s="17"/>
      <c r="G277" s="17">
        <v>3.6504979432125002E-2</v>
      </c>
      <c r="H277" s="17">
        <v>3.0653203055196199E-2</v>
      </c>
      <c r="I277" s="17">
        <v>5.95531684993073E-2</v>
      </c>
      <c r="J277" s="17"/>
      <c r="K277" s="17">
        <v>2.8027481921609899E-2</v>
      </c>
      <c r="L277" s="17">
        <v>3.4037080618989399E-2</v>
      </c>
      <c r="M277" s="17">
        <v>5.4670283795011702E-2</v>
      </c>
      <c r="N277" s="17">
        <v>6.2286805146593502E-2</v>
      </c>
      <c r="O277" s="17"/>
      <c r="P277" s="17">
        <v>3.5217462557370002E-2</v>
      </c>
      <c r="Q277" s="17">
        <v>4.7157668303283301E-2</v>
      </c>
      <c r="R277" s="17">
        <v>5.3273422212918801E-2</v>
      </c>
      <c r="S277" s="17">
        <v>5.5968085949864799E-2</v>
      </c>
      <c r="T277" s="17">
        <v>1.3844017424411799E-2</v>
      </c>
      <c r="U277" s="17"/>
      <c r="V277" s="17">
        <v>7.0590207210788902E-2</v>
      </c>
      <c r="W277" s="17">
        <v>3.6987348293481999E-2</v>
      </c>
      <c r="X277" s="17">
        <v>1.74094764391515E-2</v>
      </c>
      <c r="Y277" s="17"/>
      <c r="Z277" s="17">
        <v>4.1180744429596398E-2</v>
      </c>
      <c r="AA277" s="17">
        <v>5.2329282080755997E-2</v>
      </c>
      <c r="AB277" s="17"/>
      <c r="AC277" s="17">
        <v>3.59170536449104E-2</v>
      </c>
      <c r="AD277" s="17">
        <v>5.8921427319716099E-2</v>
      </c>
      <c r="AE277" s="17"/>
      <c r="AF277" s="17">
        <v>3.1279279974567101E-2</v>
      </c>
      <c r="AG277" s="17">
        <v>4.3138769100750499E-2</v>
      </c>
      <c r="AH277" s="17">
        <v>3.8782357616836502E-2</v>
      </c>
      <c r="AI277" s="17"/>
      <c r="AJ277" s="17">
        <v>0</v>
      </c>
      <c r="AK277" s="17">
        <v>8.0195196701496399E-2</v>
      </c>
      <c r="AL277" s="17">
        <v>1.83155577114366E-2</v>
      </c>
      <c r="AM277" s="17">
        <v>2.6385659390797501E-2</v>
      </c>
      <c r="AN277" s="17">
        <v>2.1119193655093901E-2</v>
      </c>
      <c r="AO277" s="17">
        <v>7.5525896278408694E-2</v>
      </c>
      <c r="AP277" s="17">
        <v>5.5055956927468598E-2</v>
      </c>
      <c r="AQ277" s="17"/>
      <c r="AR277" s="17">
        <v>7.6270021600801804E-2</v>
      </c>
      <c r="AS277" s="17">
        <v>1.9466806000050199E-2</v>
      </c>
      <c r="AT277" s="17"/>
      <c r="AU277" s="17">
        <v>7.0493523150262694E-2</v>
      </c>
      <c r="AV277" s="17">
        <v>3.5860847305046302E-2</v>
      </c>
      <c r="AW277" s="17">
        <v>2.1008927883831501E-2</v>
      </c>
      <c r="AX277" s="17"/>
      <c r="AY277" s="17">
        <v>0.122349384568611</v>
      </c>
      <c r="AZ277" s="17">
        <v>3.6623185814380302E-2</v>
      </c>
      <c r="BA277" s="17">
        <v>3.9516461021784202E-2</v>
      </c>
      <c r="BB277" s="17">
        <v>1.74639281536699E-2</v>
      </c>
      <c r="BC277" s="17"/>
      <c r="BD277" s="17">
        <v>6.9022982719063306E-2</v>
      </c>
      <c r="BE277" s="17">
        <v>3.4248669457788899E-2</v>
      </c>
      <c r="BF277" s="17">
        <v>3.9050256540420901E-2</v>
      </c>
      <c r="BG277" s="17">
        <v>4.5561096241781597E-2</v>
      </c>
      <c r="BH277" s="17"/>
      <c r="BI277" s="17">
        <v>0.107095756425224</v>
      </c>
      <c r="BJ277" s="17">
        <v>3.09357613641911E-2</v>
      </c>
      <c r="BK277" s="17">
        <v>2.75774087550948E-2</v>
      </c>
      <c r="BL277" s="17">
        <v>7.0835123313406606E-2</v>
      </c>
      <c r="BM277" s="17"/>
      <c r="BN277" s="17">
        <v>0.11578724674414199</v>
      </c>
      <c r="BO277" s="17">
        <v>4.2676949531797799E-2</v>
      </c>
      <c r="BP277" s="17">
        <v>3.8767085348359202E-2</v>
      </c>
      <c r="BQ277" s="17">
        <v>2.8997841579675901E-2</v>
      </c>
      <c r="BR277" s="17"/>
      <c r="BS277" s="17">
        <v>7.9958891621164194E-2</v>
      </c>
      <c r="BT277" s="17">
        <v>3.1178763006989501E-2</v>
      </c>
      <c r="BU277" s="17">
        <v>2.8919729580033499E-2</v>
      </c>
      <c r="BV277" s="17">
        <v>5.5049655651986697E-2</v>
      </c>
      <c r="BW277" s="17"/>
      <c r="BX277" s="17">
        <v>0.116536256037978</v>
      </c>
      <c r="BY277" s="17">
        <v>2.8835623024036101E-2</v>
      </c>
      <c r="BZ277" s="17">
        <v>4.90058408441372E-2</v>
      </c>
      <c r="CA277" s="17">
        <v>2.4212558796040399E-2</v>
      </c>
    </row>
    <row r="278" spans="2:79" x14ac:dyDescent="0.3">
      <c r="B278" t="s">
        <v>195</v>
      </c>
      <c r="C278" s="17">
        <v>2.5025775442993399E-2</v>
      </c>
      <c r="D278" s="17">
        <v>2.28751519110258E-2</v>
      </c>
      <c r="E278" s="17">
        <v>2.7284780793174399E-2</v>
      </c>
      <c r="F278" s="17"/>
      <c r="G278" s="17">
        <v>3.37283088972807E-2</v>
      </c>
      <c r="H278" s="17">
        <v>1.47415078414423E-2</v>
      </c>
      <c r="I278" s="17">
        <v>3.0097506529290299E-2</v>
      </c>
      <c r="J278" s="17"/>
      <c r="K278" s="17">
        <v>2.2769908497098101E-2</v>
      </c>
      <c r="L278" s="17">
        <v>2.93416011768175E-2</v>
      </c>
      <c r="M278" s="17">
        <v>1.6357928459671E-2</v>
      </c>
      <c r="N278" s="17">
        <v>3.1376348895509901E-2</v>
      </c>
      <c r="O278" s="17"/>
      <c r="P278" s="17">
        <v>6.9321651089280595E-2</v>
      </c>
      <c r="Q278" s="17">
        <v>1.73822160532702E-2</v>
      </c>
      <c r="R278" s="17">
        <v>1.39085213934454E-2</v>
      </c>
      <c r="S278" s="17">
        <v>3.00744316124327E-2</v>
      </c>
      <c r="T278" s="17">
        <v>4.4616255720242798E-3</v>
      </c>
      <c r="U278" s="17"/>
      <c r="V278" s="17">
        <v>1.8185846891184E-2</v>
      </c>
      <c r="W278" s="17">
        <v>2.26358578769984E-2</v>
      </c>
      <c r="X278" s="17">
        <v>2.2085765532545602E-2</v>
      </c>
      <c r="Y278" s="17"/>
      <c r="Z278" s="17">
        <v>2.5388899198383E-2</v>
      </c>
      <c r="AA278" s="17">
        <v>2.3330364045228699E-2</v>
      </c>
      <c r="AB278" s="17"/>
      <c r="AC278" s="17">
        <v>2.2616471391759999E-2</v>
      </c>
      <c r="AD278" s="17">
        <v>3.0560866568826499E-2</v>
      </c>
      <c r="AE278" s="17"/>
      <c r="AF278" s="17">
        <v>0</v>
      </c>
      <c r="AG278" s="17">
        <v>4.65317089522626E-2</v>
      </c>
      <c r="AH278" s="17">
        <v>2.4916873424044E-2</v>
      </c>
      <c r="AI278" s="17"/>
      <c r="AJ278" s="17">
        <v>2.3643932626839202E-2</v>
      </c>
      <c r="AK278" s="17">
        <v>4.46368887002902E-2</v>
      </c>
      <c r="AL278" s="17">
        <v>7.03616910497094E-3</v>
      </c>
      <c r="AM278" s="17">
        <v>0</v>
      </c>
      <c r="AN278" s="17">
        <v>3.8693819329969903E-2</v>
      </c>
      <c r="AO278" s="17">
        <v>2.7781017844472101E-2</v>
      </c>
      <c r="AP278" s="17">
        <v>2.8932466854806001E-2</v>
      </c>
      <c r="AQ278" s="17"/>
      <c r="AR278" s="17">
        <v>1.2479121883889201E-2</v>
      </c>
      <c r="AS278" s="17">
        <v>3.2540649856566399E-2</v>
      </c>
      <c r="AT278" s="17"/>
      <c r="AU278" s="17">
        <v>4.9651657870490203E-2</v>
      </c>
      <c r="AV278" s="17">
        <v>1.71291684861711E-2</v>
      </c>
      <c r="AW278" s="17">
        <v>1.22422342909687E-2</v>
      </c>
      <c r="AX278" s="17"/>
      <c r="AY278" s="17">
        <v>4.25621712992372E-2</v>
      </c>
      <c r="AZ278" s="17">
        <v>2.0030063875499798E-2</v>
      </c>
      <c r="BA278" s="17">
        <v>2.83334325421946E-2</v>
      </c>
      <c r="BB278" s="17">
        <v>2.21824170351245E-2</v>
      </c>
      <c r="BC278" s="17"/>
      <c r="BD278" s="17">
        <v>4.0167210227988699E-2</v>
      </c>
      <c r="BE278" s="17">
        <v>2.2504106993854099E-2</v>
      </c>
      <c r="BF278" s="17">
        <v>2.6872742530645199E-2</v>
      </c>
      <c r="BG278" s="17">
        <v>1.0101389117499899E-2</v>
      </c>
      <c r="BH278" s="17"/>
      <c r="BI278" s="17">
        <v>0</v>
      </c>
      <c r="BJ278" s="17">
        <v>4.4600385423008898E-2</v>
      </c>
      <c r="BK278" s="17">
        <v>2.2752759267493799E-2</v>
      </c>
      <c r="BL278" s="17">
        <v>6.1741272732435898E-3</v>
      </c>
      <c r="BM278" s="17"/>
      <c r="BN278" s="17">
        <v>5.27998340764975E-2</v>
      </c>
      <c r="BO278" s="17">
        <v>3.3567407553202901E-2</v>
      </c>
      <c r="BP278" s="17">
        <v>5.4399246834817196E-3</v>
      </c>
      <c r="BQ278" s="17">
        <v>3.2594651922989097E-2</v>
      </c>
      <c r="BR278" s="17"/>
      <c r="BS278" s="17">
        <v>2.1153539771069201E-2</v>
      </c>
      <c r="BT278" s="17">
        <v>5.3884534367951799E-2</v>
      </c>
      <c r="BU278" s="17">
        <v>7.1511209842848103E-3</v>
      </c>
      <c r="BV278" s="17">
        <v>1.7565984437618799E-2</v>
      </c>
      <c r="BW278" s="17"/>
      <c r="BX278" s="17">
        <v>9.43875613360389E-2</v>
      </c>
      <c r="BY278" s="17">
        <v>1.23137167904961E-2</v>
      </c>
      <c r="BZ278" s="17">
        <v>2.1520423291402E-2</v>
      </c>
      <c r="CA278" s="17">
        <v>2.10584063622106E-2</v>
      </c>
    </row>
    <row r="279" spans="2:79" x14ac:dyDescent="0.3">
      <c r="C279" s="17"/>
      <c r="D279" s="17"/>
      <c r="E279" s="17"/>
      <c r="F279" s="17"/>
      <c r="G279" s="17"/>
      <c r="H279" s="17"/>
      <c r="I279" s="17"/>
      <c r="J279" s="17"/>
      <c r="K279" s="17"/>
      <c r="L279" s="17"/>
      <c r="M279" s="17"/>
      <c r="N279" s="17"/>
      <c r="O279" s="17"/>
      <c r="P279" s="17"/>
      <c r="Q279" s="17"/>
      <c r="R279" s="17"/>
      <c r="S279" s="17"/>
      <c r="T279" s="17"/>
      <c r="U279" s="17"/>
      <c r="V279" s="17"/>
      <c r="W279" s="17"/>
      <c r="X279" s="17"/>
      <c r="Y279" s="17"/>
      <c r="Z279" s="17"/>
      <c r="AA279" s="17"/>
      <c r="AB279" s="17"/>
      <c r="AC279" s="17"/>
      <c r="AD279" s="17"/>
      <c r="AE279" s="17"/>
      <c r="AF279" s="17"/>
      <c r="AG279" s="17"/>
      <c r="AH279" s="17"/>
      <c r="AI279" s="17"/>
      <c r="AJ279" s="17"/>
      <c r="AK279" s="17"/>
      <c r="AL279" s="17"/>
      <c r="AM279" s="17"/>
      <c r="AN279" s="17"/>
      <c r="AO279" s="17"/>
      <c r="AP279" s="17"/>
      <c r="AQ279" s="17"/>
      <c r="AR279" s="17"/>
      <c r="AS279" s="17"/>
      <c r="AT279" s="17"/>
      <c r="AU279" s="17"/>
      <c r="AV279" s="17"/>
      <c r="AW279" s="17"/>
      <c r="AX279" s="17"/>
      <c r="AY279" s="17"/>
      <c r="AZ279" s="17"/>
      <c r="BA279" s="17"/>
      <c r="BB279" s="17"/>
      <c r="BC279" s="17"/>
      <c r="BD279" s="17"/>
      <c r="BE279" s="17"/>
      <c r="BF279" s="17"/>
      <c r="BG279" s="17"/>
      <c r="BH279" s="17"/>
      <c r="BI279" s="17"/>
      <c r="BJ279" s="17"/>
      <c r="BK279" s="17"/>
      <c r="BL279" s="17"/>
      <c r="BM279" s="17"/>
      <c r="BN279" s="17"/>
      <c r="BO279" s="17"/>
      <c r="BP279" s="17"/>
      <c r="BQ279" s="17"/>
      <c r="BR279" s="17"/>
      <c r="BS279" s="17"/>
      <c r="BT279" s="17"/>
      <c r="BU279" s="17"/>
      <c r="BV279" s="17"/>
      <c r="BW279" s="17"/>
      <c r="BX279" s="17"/>
      <c r="BY279" s="17"/>
      <c r="BZ279" s="17"/>
      <c r="CA279" s="17"/>
    </row>
    <row r="280" spans="2:79" x14ac:dyDescent="0.3">
      <c r="B280" s="6" t="s">
        <v>204</v>
      </c>
      <c r="C280" s="17"/>
      <c r="D280" s="17"/>
      <c r="E280" s="17"/>
      <c r="F280" s="17"/>
      <c r="G280" s="17"/>
      <c r="H280" s="17"/>
      <c r="I280" s="17"/>
      <c r="J280" s="17"/>
      <c r="K280" s="17"/>
      <c r="L280" s="17"/>
      <c r="M280" s="17"/>
      <c r="N280" s="17"/>
      <c r="O280" s="17"/>
      <c r="P280" s="17"/>
      <c r="Q280" s="17"/>
      <c r="R280" s="17"/>
      <c r="S280" s="17"/>
      <c r="T280" s="17"/>
      <c r="U280" s="17"/>
      <c r="V280" s="17"/>
      <c r="W280" s="17"/>
      <c r="X280" s="17"/>
      <c r="Y280" s="17"/>
      <c r="Z280" s="17"/>
      <c r="AA280" s="17"/>
      <c r="AB280" s="17"/>
      <c r="AC280" s="17"/>
      <c r="AD280" s="17"/>
      <c r="AE280" s="17"/>
      <c r="AF280" s="17"/>
      <c r="AG280" s="17"/>
      <c r="AH280" s="17"/>
      <c r="AI280" s="17"/>
      <c r="AJ280" s="17"/>
      <c r="AK280" s="17"/>
      <c r="AL280" s="17"/>
      <c r="AM280" s="17"/>
      <c r="AN280" s="17"/>
      <c r="AO280" s="17"/>
      <c r="AP280" s="17"/>
      <c r="AQ280" s="17"/>
      <c r="AR280" s="17"/>
      <c r="AS280" s="17"/>
      <c r="AT280" s="17"/>
      <c r="AU280" s="17"/>
      <c r="AV280" s="17"/>
      <c r="AW280" s="17"/>
      <c r="AX280" s="17"/>
      <c r="AY280" s="17"/>
      <c r="AZ280" s="17"/>
      <c r="BA280" s="17"/>
      <c r="BB280" s="17"/>
      <c r="BC280" s="17"/>
      <c r="BD280" s="17"/>
      <c r="BE280" s="17"/>
      <c r="BF280" s="17"/>
      <c r="BG280" s="17"/>
      <c r="BH280" s="17"/>
      <c r="BI280" s="17"/>
      <c r="BJ280" s="17"/>
      <c r="BK280" s="17"/>
      <c r="BL280" s="17"/>
      <c r="BM280" s="17"/>
      <c r="BN280" s="17"/>
      <c r="BO280" s="17"/>
      <c r="BP280" s="17"/>
      <c r="BQ280" s="17"/>
      <c r="BR280" s="17"/>
      <c r="BS280" s="17"/>
      <c r="BT280" s="17"/>
      <c r="BU280" s="17"/>
      <c r="BV280" s="17"/>
      <c r="BW280" s="17"/>
      <c r="BX280" s="17"/>
      <c r="BY280" s="17"/>
      <c r="BZ280" s="17"/>
      <c r="CA280" s="17"/>
    </row>
    <row r="281" spans="2:79" x14ac:dyDescent="0.3">
      <c r="B281" s="24" t="s">
        <v>336</v>
      </c>
      <c r="C281" s="17"/>
      <c r="D281" s="17"/>
      <c r="E281" s="17"/>
      <c r="F281" s="17"/>
      <c r="G281" s="17"/>
      <c r="H281" s="17"/>
      <c r="I281" s="17"/>
      <c r="J281" s="17"/>
      <c r="K281" s="17"/>
      <c r="L281" s="17"/>
      <c r="M281" s="17"/>
      <c r="N281" s="17"/>
      <c r="O281" s="17"/>
      <c r="P281" s="17"/>
      <c r="Q281" s="17"/>
      <c r="R281" s="17"/>
      <c r="S281" s="17"/>
      <c r="T281" s="17"/>
      <c r="U281" s="17"/>
      <c r="V281" s="17"/>
      <c r="W281" s="17"/>
      <c r="X281" s="17"/>
      <c r="Y281" s="17"/>
      <c r="Z281" s="17"/>
      <c r="AA281" s="17"/>
      <c r="AB281" s="17"/>
      <c r="AC281" s="17"/>
      <c r="AD281" s="17"/>
      <c r="AE281" s="17"/>
      <c r="AF281" s="17"/>
      <c r="AG281" s="17"/>
      <c r="AH281" s="17"/>
      <c r="AI281" s="17"/>
      <c r="AJ281" s="17"/>
      <c r="AK281" s="17"/>
      <c r="AL281" s="17"/>
      <c r="AM281" s="17"/>
      <c r="AN281" s="17"/>
      <c r="AO281" s="17"/>
      <c r="AP281" s="17"/>
      <c r="AQ281" s="17"/>
      <c r="AR281" s="17"/>
      <c r="AS281" s="17"/>
      <c r="AT281" s="17"/>
      <c r="AU281" s="17"/>
      <c r="AV281" s="17"/>
      <c r="AW281" s="17"/>
      <c r="AX281" s="17"/>
      <c r="AY281" s="17"/>
      <c r="AZ281" s="17"/>
      <c r="BA281" s="17"/>
      <c r="BB281" s="17"/>
      <c r="BC281" s="17"/>
      <c r="BD281" s="17"/>
      <c r="BE281" s="17"/>
      <c r="BF281" s="17"/>
      <c r="BG281" s="17"/>
      <c r="BH281" s="17"/>
      <c r="BI281" s="17"/>
      <c r="BJ281" s="17"/>
      <c r="BK281" s="17"/>
      <c r="BL281" s="17"/>
      <c r="BM281" s="17"/>
      <c r="BN281" s="17"/>
      <c r="BO281" s="17"/>
      <c r="BP281" s="17"/>
      <c r="BQ281" s="17"/>
      <c r="BR281" s="17"/>
      <c r="BS281" s="17"/>
      <c r="BT281" s="17"/>
      <c r="BU281" s="17"/>
      <c r="BV281" s="17"/>
      <c r="BW281" s="17"/>
      <c r="BX281" s="17"/>
      <c r="BY281" s="17"/>
      <c r="BZ281" s="17"/>
      <c r="CA281" s="17"/>
    </row>
    <row r="282" spans="2:79" x14ac:dyDescent="0.3">
      <c r="B282" t="s">
        <v>191</v>
      </c>
      <c r="C282" s="17">
        <v>2.7595399512739899E-2</v>
      </c>
      <c r="D282" s="17">
        <v>8.6579253544762994E-3</v>
      </c>
      <c r="E282" s="17">
        <v>4.4292743732105198E-2</v>
      </c>
      <c r="F282" s="17"/>
      <c r="G282" s="17">
        <v>1.8480867308828901E-2</v>
      </c>
      <c r="H282" s="17">
        <v>2.0105163365261702E-2</v>
      </c>
      <c r="I282" s="17">
        <v>4.1091734443231998E-2</v>
      </c>
      <c r="J282" s="17"/>
      <c r="K282" s="17">
        <v>3.0219681127855901E-2</v>
      </c>
      <c r="L282" s="17">
        <v>2.4020218189819299E-2</v>
      </c>
      <c r="M282" s="17">
        <v>3.8220618141002E-2</v>
      </c>
      <c r="N282" s="17">
        <v>1.8267778191925901E-2</v>
      </c>
      <c r="O282" s="17"/>
      <c r="P282" s="17">
        <v>2.99912228296309E-2</v>
      </c>
      <c r="Q282" s="17">
        <v>3.08007622481975E-2</v>
      </c>
      <c r="R282" s="17">
        <v>7.49561680292994E-2</v>
      </c>
      <c r="S282" s="17">
        <v>9.7575277074015195E-3</v>
      </c>
      <c r="T282" s="17">
        <v>0</v>
      </c>
      <c r="U282" s="17"/>
      <c r="V282" s="17">
        <v>2.5577216075567202E-2</v>
      </c>
      <c r="W282" s="17">
        <v>2.4766867821116E-2</v>
      </c>
      <c r="X282" s="17">
        <v>2.8848494907410701E-2</v>
      </c>
      <c r="Y282" s="17"/>
      <c r="Z282" s="17">
        <v>2.9898405000038399E-2</v>
      </c>
      <c r="AA282" s="17">
        <v>1.56708802871076E-2</v>
      </c>
      <c r="AB282" s="17"/>
      <c r="AC282" s="17">
        <v>2.1085795361141801E-2</v>
      </c>
      <c r="AD282" s="17">
        <v>4.2550445204773198E-2</v>
      </c>
      <c r="AE282" s="17"/>
      <c r="AF282" s="17">
        <v>0</v>
      </c>
      <c r="AG282" s="17">
        <v>4.14181081937679E-2</v>
      </c>
      <c r="AH282" s="17">
        <v>2.70141623867402E-2</v>
      </c>
      <c r="AI282" s="17"/>
      <c r="AJ282" s="17">
        <v>9.4810130813873898E-3</v>
      </c>
      <c r="AK282" s="17">
        <v>2.0871439562193599E-2</v>
      </c>
      <c r="AL282" s="17">
        <v>1.1468413282097301E-2</v>
      </c>
      <c r="AM282" s="17">
        <v>2.5332348774143101E-2</v>
      </c>
      <c r="AN282" s="17">
        <v>3.0838088125876899E-2</v>
      </c>
      <c r="AO282" s="17">
        <v>2.5433908513404501E-2</v>
      </c>
      <c r="AP282" s="17">
        <v>5.7816991324370098E-2</v>
      </c>
      <c r="AQ282" s="17"/>
      <c r="AR282" s="17">
        <v>3.4839851490749002E-2</v>
      </c>
      <c r="AS282" s="17">
        <v>2.1619092600612101E-2</v>
      </c>
      <c r="AT282" s="17"/>
      <c r="AU282" s="17">
        <v>4.6728898467055802E-2</v>
      </c>
      <c r="AV282" s="17">
        <v>1.9892087839104702E-2</v>
      </c>
      <c r="AW282" s="17">
        <v>2.4182469418397402E-2</v>
      </c>
      <c r="AX282" s="17"/>
      <c r="AY282" s="17">
        <v>6.8165812364690298E-2</v>
      </c>
      <c r="AZ282" s="17">
        <v>1.5931035763404398E-2</v>
      </c>
      <c r="BA282" s="17">
        <v>2.5984307222598601E-2</v>
      </c>
      <c r="BB282" s="17">
        <v>4.5329616986674703E-2</v>
      </c>
      <c r="BC282" s="17"/>
      <c r="BD282" s="17">
        <v>3.8518881321476899E-2</v>
      </c>
      <c r="BE282" s="17">
        <v>3.09732260767909E-2</v>
      </c>
      <c r="BF282" s="17">
        <v>2.1230155138384301E-2</v>
      </c>
      <c r="BG282" s="17">
        <v>2.90910505769598E-2</v>
      </c>
      <c r="BH282" s="17"/>
      <c r="BI282" s="17">
        <v>2.7219601737184702E-2</v>
      </c>
      <c r="BJ282" s="17">
        <v>1.6186453867568298E-2</v>
      </c>
      <c r="BK282" s="17">
        <v>2.98360512154685E-2</v>
      </c>
      <c r="BL282" s="17">
        <v>5.1420017149865299E-2</v>
      </c>
      <c r="BM282" s="17"/>
      <c r="BN282" s="17">
        <v>6.3705287771484001E-2</v>
      </c>
      <c r="BO282" s="17">
        <v>2.2695580713083401E-2</v>
      </c>
      <c r="BP282" s="17">
        <v>3.2840783609592E-2</v>
      </c>
      <c r="BQ282" s="17">
        <v>1.6363355855425601E-2</v>
      </c>
      <c r="BR282" s="17"/>
      <c r="BS282" s="17">
        <v>5.3956886235763203E-2</v>
      </c>
      <c r="BT282" s="17">
        <v>2.96509206634968E-2</v>
      </c>
      <c r="BU282" s="17">
        <v>1.29556496569546E-2</v>
      </c>
      <c r="BV282" s="17">
        <v>2.19122008311987E-2</v>
      </c>
      <c r="BW282" s="17"/>
      <c r="BX282" s="17">
        <v>2.6635356771054001E-2</v>
      </c>
      <c r="BY282" s="17">
        <v>2.97815188924947E-2</v>
      </c>
      <c r="BZ282" s="17">
        <v>1.8949231379949E-2</v>
      </c>
      <c r="CA282" s="17">
        <v>3.77203785380495E-2</v>
      </c>
    </row>
    <row r="283" spans="2:79" x14ac:dyDescent="0.3">
      <c r="B283" t="s">
        <v>192</v>
      </c>
      <c r="C283" s="17">
        <v>9.6144143571986904E-2</v>
      </c>
      <c r="D283" s="17">
        <v>8.0624126017431297E-2</v>
      </c>
      <c r="E283" s="17">
        <v>0.112062317220644</v>
      </c>
      <c r="F283" s="17"/>
      <c r="G283" s="17">
        <v>7.6166659312193102E-2</v>
      </c>
      <c r="H283" s="17">
        <v>9.7586633671772102E-2</v>
      </c>
      <c r="I283" s="17">
        <v>0.10733122338803899</v>
      </c>
      <c r="J283" s="17"/>
      <c r="K283" s="17">
        <v>6.7680049947751994E-2</v>
      </c>
      <c r="L283" s="17">
        <v>8.7989675890983998E-2</v>
      </c>
      <c r="M283" s="17">
        <v>0.131970563444337</v>
      </c>
      <c r="N283" s="17">
        <v>0.10499997277780899</v>
      </c>
      <c r="O283" s="17"/>
      <c r="P283" s="17">
        <v>7.1636137653854806E-2</v>
      </c>
      <c r="Q283" s="17">
        <v>0.115595946728149</v>
      </c>
      <c r="R283" s="17">
        <v>7.0073569324946197E-2</v>
      </c>
      <c r="S283" s="17">
        <v>0.100185205470627</v>
      </c>
      <c r="T283" s="17">
        <v>0.100121905265774</v>
      </c>
      <c r="U283" s="17"/>
      <c r="V283" s="17">
        <v>0.118884027339002</v>
      </c>
      <c r="W283" s="17">
        <v>0.113127403428759</v>
      </c>
      <c r="X283" s="17">
        <v>6.27916314513077E-2</v>
      </c>
      <c r="Y283" s="17"/>
      <c r="Z283" s="17">
        <v>0.102396309720005</v>
      </c>
      <c r="AA283" s="17">
        <v>6.3961353782494401E-2</v>
      </c>
      <c r="AB283" s="17"/>
      <c r="AC283" s="17">
        <v>9.6633105415462606E-2</v>
      </c>
      <c r="AD283" s="17">
        <v>9.5020811562767205E-2</v>
      </c>
      <c r="AE283" s="17"/>
      <c r="AF283" s="17">
        <v>0.10333276335526401</v>
      </c>
      <c r="AG283" s="17">
        <v>8.1048196546617393E-2</v>
      </c>
      <c r="AH283" s="17">
        <v>9.6094570394882201E-2</v>
      </c>
      <c r="AI283" s="17"/>
      <c r="AJ283" s="17">
        <v>7.7199641355283705E-2</v>
      </c>
      <c r="AK283" s="17">
        <v>9.8444798745348699E-2</v>
      </c>
      <c r="AL283" s="17">
        <v>0.101572834962793</v>
      </c>
      <c r="AM283" s="17">
        <v>6.1695136096882201E-2</v>
      </c>
      <c r="AN283" s="17">
        <v>0.133737119920805</v>
      </c>
      <c r="AO283" s="17">
        <v>0.11932396425649699</v>
      </c>
      <c r="AP283" s="17">
        <v>8.4840184430644797E-2</v>
      </c>
      <c r="AQ283" s="17"/>
      <c r="AR283" s="17">
        <v>0.126356376023603</v>
      </c>
      <c r="AS283" s="17">
        <v>8.1059482480698095E-2</v>
      </c>
      <c r="AT283" s="17"/>
      <c r="AU283" s="17">
        <v>0.151425229493165</v>
      </c>
      <c r="AV283" s="17">
        <v>7.4906742707890897E-2</v>
      </c>
      <c r="AW283" s="17">
        <v>8.2045334998850999E-2</v>
      </c>
      <c r="AX283" s="17"/>
      <c r="AY283" s="17">
        <v>0.20054158543006401</v>
      </c>
      <c r="AZ283" s="17">
        <v>0.10071131389589499</v>
      </c>
      <c r="BA283" s="17">
        <v>5.11782844500367E-2</v>
      </c>
      <c r="BB283" s="17">
        <v>0.12046282442719</v>
      </c>
      <c r="BC283" s="17"/>
      <c r="BD283" s="17">
        <v>0.18193761717816501</v>
      </c>
      <c r="BE283" s="17">
        <v>0.10082447506559999</v>
      </c>
      <c r="BF283" s="17">
        <v>6.7253594162931904E-2</v>
      </c>
      <c r="BG283" s="17">
        <v>8.8757905995557607E-2</v>
      </c>
      <c r="BH283" s="17"/>
      <c r="BI283" s="17">
        <v>0.171881184698189</v>
      </c>
      <c r="BJ283" s="17">
        <v>0.110338050396036</v>
      </c>
      <c r="BK283" s="17">
        <v>6.2252726732284602E-2</v>
      </c>
      <c r="BL283" s="17">
        <v>0.114770869646641</v>
      </c>
      <c r="BM283" s="17"/>
      <c r="BN283" s="17">
        <v>0.18886147224951899</v>
      </c>
      <c r="BO283" s="17">
        <v>0.115754219432573</v>
      </c>
      <c r="BP283" s="17">
        <v>9.6145686299592401E-2</v>
      </c>
      <c r="BQ283" s="17">
        <v>5.9980912612241602E-2</v>
      </c>
      <c r="BR283" s="17"/>
      <c r="BS283" s="17">
        <v>0.14064646928876501</v>
      </c>
      <c r="BT283" s="17">
        <v>0.10907357066549001</v>
      </c>
      <c r="BU283" s="17">
        <v>7.4335978059079502E-2</v>
      </c>
      <c r="BV283" s="17">
        <v>3.9885063892742198E-2</v>
      </c>
      <c r="BW283" s="17"/>
      <c r="BX283" s="17">
        <v>0.24632188906920499</v>
      </c>
      <c r="BY283" s="17">
        <v>0.100837419104533</v>
      </c>
      <c r="BZ283" s="17">
        <v>7.1593426432475099E-2</v>
      </c>
      <c r="CA283" s="17">
        <v>5.6310370044320102E-2</v>
      </c>
    </row>
    <row r="284" spans="2:79" x14ac:dyDescent="0.3">
      <c r="B284" t="s">
        <v>193</v>
      </c>
      <c r="C284" s="17">
        <v>0.420378350895941</v>
      </c>
      <c r="D284" s="17">
        <v>0.38911206822070099</v>
      </c>
      <c r="E284" s="17">
        <v>0.45124884256838999</v>
      </c>
      <c r="F284" s="17"/>
      <c r="G284" s="17">
        <v>0.383568639574631</v>
      </c>
      <c r="H284" s="17">
        <v>0.39044982080956497</v>
      </c>
      <c r="I284" s="17">
        <v>0.47455333269058297</v>
      </c>
      <c r="J284" s="17"/>
      <c r="K284" s="17">
        <v>0.405412372449591</v>
      </c>
      <c r="L284" s="17">
        <v>0.48133063475297999</v>
      </c>
      <c r="M284" s="17">
        <v>0.351172011209196</v>
      </c>
      <c r="N284" s="17">
        <v>0.43671813437623203</v>
      </c>
      <c r="O284" s="17"/>
      <c r="P284" s="17">
        <v>0.35964983418603702</v>
      </c>
      <c r="Q284" s="17">
        <v>0.44652064514048001</v>
      </c>
      <c r="R284" s="17">
        <v>0.40906280491618702</v>
      </c>
      <c r="S284" s="17">
        <v>0.42102426118068398</v>
      </c>
      <c r="T284" s="17">
        <v>0.43404860723504002</v>
      </c>
      <c r="U284" s="17"/>
      <c r="V284" s="17">
        <v>0.44164586402300898</v>
      </c>
      <c r="W284" s="17">
        <v>0.42784141386667401</v>
      </c>
      <c r="X284" s="17">
        <v>0.39251764293371999</v>
      </c>
      <c r="Y284" s="17"/>
      <c r="Z284" s="17">
        <v>0.43744963295922901</v>
      </c>
      <c r="AA284" s="17">
        <v>0.33391539906242201</v>
      </c>
      <c r="AB284" s="17"/>
      <c r="AC284" s="17">
        <v>0.387744984926301</v>
      </c>
      <c r="AD284" s="17">
        <v>0.49534964988667801</v>
      </c>
      <c r="AE284" s="17"/>
      <c r="AF284" s="17">
        <v>0.38174353420565299</v>
      </c>
      <c r="AG284" s="17">
        <v>0.333410350032187</v>
      </c>
      <c r="AH284" s="17">
        <v>0.42914721590211302</v>
      </c>
      <c r="AI284" s="17"/>
      <c r="AJ284" s="17">
        <v>0.40456799085929201</v>
      </c>
      <c r="AK284" s="17">
        <v>0.344995510961914</v>
      </c>
      <c r="AL284" s="17">
        <v>0.38128003554358297</v>
      </c>
      <c r="AM284" s="17">
        <v>0.45639699884443502</v>
      </c>
      <c r="AN284" s="17">
        <v>0.35435708154608597</v>
      </c>
      <c r="AO284" s="17">
        <v>0.498558879055295</v>
      </c>
      <c r="AP284" s="17">
        <v>0.46704017153037802</v>
      </c>
      <c r="AQ284" s="17"/>
      <c r="AR284" s="17">
        <v>0.40347613265653098</v>
      </c>
      <c r="AS284" s="17">
        <v>0.426585693545669</v>
      </c>
      <c r="AT284" s="17"/>
      <c r="AU284" s="17">
        <v>0.40253947641675097</v>
      </c>
      <c r="AV284" s="17">
        <v>0.440265664644445</v>
      </c>
      <c r="AW284" s="17">
        <v>0.37073122353252302</v>
      </c>
      <c r="AX284" s="17"/>
      <c r="AY284" s="17">
        <v>0.43191685056913898</v>
      </c>
      <c r="AZ284" s="17">
        <v>0.50468247643049602</v>
      </c>
      <c r="BA284" s="17">
        <v>0.35646343857185597</v>
      </c>
      <c r="BB284" s="17">
        <v>0.268200277615389</v>
      </c>
      <c r="BC284" s="17"/>
      <c r="BD284" s="17">
        <v>0.445963519759285</v>
      </c>
      <c r="BE284" s="17">
        <v>0.46250749392243301</v>
      </c>
      <c r="BF284" s="17">
        <v>0.43866602610739702</v>
      </c>
      <c r="BG284" s="17">
        <v>0.26311186322986302</v>
      </c>
      <c r="BH284" s="17"/>
      <c r="BI284" s="17">
        <v>0.458159452179703</v>
      </c>
      <c r="BJ284" s="17">
        <v>0.46900736204097498</v>
      </c>
      <c r="BK284" s="17">
        <v>0.40254308797127702</v>
      </c>
      <c r="BL284" s="17">
        <v>0.313640830129163</v>
      </c>
      <c r="BM284" s="17"/>
      <c r="BN284" s="17">
        <v>0.50664604979870198</v>
      </c>
      <c r="BO284" s="17">
        <v>0.54022750295433197</v>
      </c>
      <c r="BP284" s="17">
        <v>0.42252651316543899</v>
      </c>
      <c r="BQ284" s="17">
        <v>0.31766432117265803</v>
      </c>
      <c r="BR284" s="17"/>
      <c r="BS284" s="17">
        <v>0.48636163731605198</v>
      </c>
      <c r="BT284" s="17">
        <v>0.46919029299251203</v>
      </c>
      <c r="BU284" s="17">
        <v>0.39662462440337398</v>
      </c>
      <c r="BV284" s="17">
        <v>0.193192028378456</v>
      </c>
      <c r="BW284" s="17"/>
      <c r="BX284" s="17">
        <v>0.41784798734851097</v>
      </c>
      <c r="BY284" s="17">
        <v>0.46257492241342002</v>
      </c>
      <c r="BZ284" s="17">
        <v>0.47499590116804102</v>
      </c>
      <c r="CA284" s="17">
        <v>0.259702281115338</v>
      </c>
    </row>
    <row r="285" spans="2:79" x14ac:dyDescent="0.3">
      <c r="B285" t="s">
        <v>194</v>
      </c>
      <c r="C285" s="17">
        <v>0.44543725197711798</v>
      </c>
      <c r="D285" s="17">
        <v>0.51088555263337898</v>
      </c>
      <c r="E285" s="17">
        <v>0.38217853570302102</v>
      </c>
      <c r="F285" s="17"/>
      <c r="G285" s="17">
        <v>0.51133414909036601</v>
      </c>
      <c r="H285" s="17">
        <v>0.48632799376008401</v>
      </c>
      <c r="I285" s="17">
        <v>0.36152030361231702</v>
      </c>
      <c r="J285" s="17"/>
      <c r="K285" s="17">
        <v>0.49353333426729601</v>
      </c>
      <c r="L285" s="17">
        <v>0.38629282102443202</v>
      </c>
      <c r="M285" s="17">
        <v>0.46546098894704102</v>
      </c>
      <c r="N285" s="17">
        <v>0.43411174021940402</v>
      </c>
      <c r="O285" s="17"/>
      <c r="P285" s="17">
        <v>0.52051369622288002</v>
      </c>
      <c r="Q285" s="17">
        <v>0.39714249796849399</v>
      </c>
      <c r="R285" s="17">
        <v>0.43774986480955402</v>
      </c>
      <c r="S285" s="17">
        <v>0.453640911774013</v>
      </c>
      <c r="T285" s="17">
        <v>0.46582948749918601</v>
      </c>
      <c r="U285" s="17"/>
      <c r="V285" s="17">
        <v>0.40140787326841199</v>
      </c>
      <c r="W285" s="17">
        <v>0.42310578608573601</v>
      </c>
      <c r="X285" s="17">
        <v>0.51584223070756197</v>
      </c>
      <c r="Y285" s="17"/>
      <c r="Z285" s="17">
        <v>0.42111116735063803</v>
      </c>
      <c r="AA285" s="17">
        <v>0.56904185010598396</v>
      </c>
      <c r="AB285" s="17"/>
      <c r="AC285" s="17">
        <v>0.48601091371451999</v>
      </c>
      <c r="AD285" s="17">
        <v>0.35222406250430299</v>
      </c>
      <c r="AE285" s="17"/>
      <c r="AF285" s="17">
        <v>0.51492370243908303</v>
      </c>
      <c r="AG285" s="17">
        <v>0.544123345227427</v>
      </c>
      <c r="AH285" s="17">
        <v>0.43560889698835698</v>
      </c>
      <c r="AI285" s="17"/>
      <c r="AJ285" s="17">
        <v>0.50131600629408701</v>
      </c>
      <c r="AK285" s="17">
        <v>0.52560349718755395</v>
      </c>
      <c r="AL285" s="17">
        <v>0.49864254710655598</v>
      </c>
      <c r="AM285" s="17">
        <v>0.44712501522759202</v>
      </c>
      <c r="AN285" s="17">
        <v>0.48106771040723201</v>
      </c>
      <c r="AO285" s="17">
        <v>0.328902230330332</v>
      </c>
      <c r="AP285" s="17">
        <v>0.38302179507682799</v>
      </c>
      <c r="AQ285" s="17"/>
      <c r="AR285" s="17">
        <v>0.43123542588782399</v>
      </c>
      <c r="AS285" s="17">
        <v>0.45658197264079298</v>
      </c>
      <c r="AT285" s="17"/>
      <c r="AU285" s="17">
        <v>0.37412605639325303</v>
      </c>
      <c r="AV285" s="17">
        <v>0.458543461797847</v>
      </c>
      <c r="AW285" s="17">
        <v>0.52304097205022804</v>
      </c>
      <c r="AX285" s="17"/>
      <c r="AY285" s="17">
        <v>0.24277981078659999</v>
      </c>
      <c r="AZ285" s="17">
        <v>0.378675173910204</v>
      </c>
      <c r="BA285" s="17">
        <v>0.54991230547388303</v>
      </c>
      <c r="BB285" s="17">
        <v>0.56600728097074704</v>
      </c>
      <c r="BC285" s="17"/>
      <c r="BD285" s="17">
        <v>0.33357998174107401</v>
      </c>
      <c r="BE285" s="17">
        <v>0.38187851038276099</v>
      </c>
      <c r="BF285" s="17">
        <v>0.467681108469989</v>
      </c>
      <c r="BG285" s="17">
        <v>0.60893779108011903</v>
      </c>
      <c r="BH285" s="17"/>
      <c r="BI285" s="17">
        <v>0.34273976138492301</v>
      </c>
      <c r="BJ285" s="17">
        <v>0.38009552953154702</v>
      </c>
      <c r="BK285" s="17">
        <v>0.49917119877823202</v>
      </c>
      <c r="BL285" s="17">
        <v>0.52016828307433105</v>
      </c>
      <c r="BM285" s="17"/>
      <c r="BN285" s="17">
        <v>0.180956037748983</v>
      </c>
      <c r="BO285" s="17">
        <v>0.32132269690001197</v>
      </c>
      <c r="BP285" s="17">
        <v>0.44848701692537601</v>
      </c>
      <c r="BQ285" s="17">
        <v>0.59031281810125402</v>
      </c>
      <c r="BR285" s="17"/>
      <c r="BS285" s="17">
        <v>0.31319424462609102</v>
      </c>
      <c r="BT285" s="17">
        <v>0.37403715832051199</v>
      </c>
      <c r="BU285" s="17">
        <v>0.51608374788059197</v>
      </c>
      <c r="BV285" s="17">
        <v>0.70060061203657498</v>
      </c>
      <c r="BW285" s="17"/>
      <c r="BX285" s="17">
        <v>0.25619090507304398</v>
      </c>
      <c r="BY285" s="17">
        <v>0.402648641623923</v>
      </c>
      <c r="BZ285" s="17">
        <v>0.43031464290148902</v>
      </c>
      <c r="CA285" s="17">
        <v>0.63444892159515298</v>
      </c>
    </row>
    <row r="286" spans="2:79" x14ac:dyDescent="0.3">
      <c r="B286" t="s">
        <v>195</v>
      </c>
      <c r="C286" s="17">
        <v>1.0444854042214E-2</v>
      </c>
      <c r="D286" s="17">
        <v>1.0720327774012601E-2</v>
      </c>
      <c r="E286" s="17">
        <v>1.0217560775840399E-2</v>
      </c>
      <c r="F286" s="17"/>
      <c r="G286" s="17">
        <v>1.0449684713981E-2</v>
      </c>
      <c r="H286" s="17">
        <v>5.5303883933168502E-3</v>
      </c>
      <c r="I286" s="17">
        <v>1.55034058658293E-2</v>
      </c>
      <c r="J286" s="17"/>
      <c r="K286" s="17">
        <v>3.1545622075051698E-3</v>
      </c>
      <c r="L286" s="17">
        <v>2.0366650141784799E-2</v>
      </c>
      <c r="M286" s="17">
        <v>1.31758182584241E-2</v>
      </c>
      <c r="N286" s="17">
        <v>5.90237443462835E-3</v>
      </c>
      <c r="O286" s="17"/>
      <c r="P286" s="17">
        <v>1.8209109107597401E-2</v>
      </c>
      <c r="Q286" s="17">
        <v>9.9401479146792992E-3</v>
      </c>
      <c r="R286" s="17">
        <v>8.1575929200134508E-3</v>
      </c>
      <c r="S286" s="17">
        <v>1.5392093867274999E-2</v>
      </c>
      <c r="T286" s="17">
        <v>0</v>
      </c>
      <c r="U286" s="17"/>
      <c r="V286" s="17">
        <v>1.24850192940096E-2</v>
      </c>
      <c r="W286" s="17">
        <v>1.11585287977145E-2</v>
      </c>
      <c r="X286" s="17">
        <v>0</v>
      </c>
      <c r="Y286" s="17"/>
      <c r="Z286" s="17">
        <v>9.1444849700896592E-3</v>
      </c>
      <c r="AA286" s="17">
        <v>1.74105167619928E-2</v>
      </c>
      <c r="AB286" s="17"/>
      <c r="AC286" s="17">
        <v>8.5252005825750196E-3</v>
      </c>
      <c r="AD286" s="17">
        <v>1.48550308414782E-2</v>
      </c>
      <c r="AE286" s="17"/>
      <c r="AF286" s="17">
        <v>0</v>
      </c>
      <c r="AG286" s="17">
        <v>0</v>
      </c>
      <c r="AH286" s="17">
        <v>1.21351543279081E-2</v>
      </c>
      <c r="AI286" s="17"/>
      <c r="AJ286" s="17">
        <v>7.4353484099492903E-3</v>
      </c>
      <c r="AK286" s="17">
        <v>1.00847535429891E-2</v>
      </c>
      <c r="AL286" s="17">
        <v>7.03616910497094E-3</v>
      </c>
      <c r="AM286" s="17">
        <v>9.4505010569472699E-3</v>
      </c>
      <c r="AN286" s="17">
        <v>0</v>
      </c>
      <c r="AO286" s="17">
        <v>2.7781017844472101E-2</v>
      </c>
      <c r="AP286" s="17">
        <v>7.2808576377794004E-3</v>
      </c>
      <c r="AQ286" s="17"/>
      <c r="AR286" s="17">
        <v>4.0922139412925898E-3</v>
      </c>
      <c r="AS286" s="17">
        <v>1.41537587322279E-2</v>
      </c>
      <c r="AT286" s="17"/>
      <c r="AU286" s="17">
        <v>2.5180339229774099E-2</v>
      </c>
      <c r="AV286" s="17">
        <v>6.3920430107127901E-3</v>
      </c>
      <c r="AW286" s="17">
        <v>0</v>
      </c>
      <c r="AX286" s="17"/>
      <c r="AY286" s="17">
        <v>5.6595940849505803E-2</v>
      </c>
      <c r="AZ286" s="17">
        <v>0</v>
      </c>
      <c r="BA286" s="17">
        <v>1.64616642816253E-2</v>
      </c>
      <c r="BB286" s="17">
        <v>0</v>
      </c>
      <c r="BC286" s="17"/>
      <c r="BD286" s="17">
        <v>0</v>
      </c>
      <c r="BE286" s="17">
        <v>2.38162945524154E-2</v>
      </c>
      <c r="BF286" s="17">
        <v>5.1691161212977501E-3</v>
      </c>
      <c r="BG286" s="17">
        <v>1.0101389117499899E-2</v>
      </c>
      <c r="BH286" s="17"/>
      <c r="BI286" s="17">
        <v>0</v>
      </c>
      <c r="BJ286" s="17">
        <v>2.4372604163873299E-2</v>
      </c>
      <c r="BK286" s="17">
        <v>6.1969353027386403E-3</v>
      </c>
      <c r="BL286" s="17">
        <v>0</v>
      </c>
      <c r="BM286" s="17"/>
      <c r="BN286" s="17">
        <v>5.9831152431311603E-2</v>
      </c>
      <c r="BO286" s="17">
        <v>0</v>
      </c>
      <c r="BP286" s="17">
        <v>0</v>
      </c>
      <c r="BQ286" s="17">
        <v>1.56785922584207E-2</v>
      </c>
      <c r="BR286" s="17"/>
      <c r="BS286" s="17">
        <v>5.8407625333278101E-3</v>
      </c>
      <c r="BT286" s="17">
        <v>1.80480573579898E-2</v>
      </c>
      <c r="BU286" s="17">
        <v>0</v>
      </c>
      <c r="BV286" s="17">
        <v>4.4410094861028301E-2</v>
      </c>
      <c r="BW286" s="17"/>
      <c r="BX286" s="17">
        <v>5.3003861738185401E-2</v>
      </c>
      <c r="BY286" s="17">
        <v>4.1574979656296297E-3</v>
      </c>
      <c r="BZ286" s="17">
        <v>4.1467981180458901E-3</v>
      </c>
      <c r="CA286" s="17">
        <v>1.1818048707139201E-2</v>
      </c>
    </row>
    <row r="287" spans="2:79" x14ac:dyDescent="0.3">
      <c r="C287" s="17"/>
      <c r="D287" s="17"/>
      <c r="E287" s="17"/>
      <c r="F287" s="17"/>
      <c r="G287" s="17"/>
      <c r="H287" s="17"/>
      <c r="I287" s="17"/>
      <c r="J287" s="17"/>
      <c r="K287" s="17"/>
      <c r="L287" s="17"/>
      <c r="M287" s="17"/>
      <c r="N287" s="17"/>
      <c r="O287" s="17"/>
      <c r="P287" s="17"/>
      <c r="Q287" s="17"/>
      <c r="R287" s="17"/>
      <c r="S287" s="17"/>
      <c r="T287" s="17"/>
      <c r="U287" s="17"/>
      <c r="V287" s="17"/>
      <c r="W287" s="17"/>
      <c r="X287" s="17"/>
      <c r="Y287" s="17"/>
      <c r="Z287" s="17"/>
      <c r="AA287" s="17"/>
      <c r="AB287" s="17"/>
      <c r="AC287" s="17"/>
      <c r="AD287" s="17"/>
      <c r="AE287" s="17"/>
      <c r="AF287" s="17"/>
      <c r="AG287" s="17"/>
      <c r="AH287" s="17"/>
      <c r="AI287" s="17"/>
      <c r="AJ287" s="17"/>
      <c r="AK287" s="17"/>
      <c r="AL287" s="17"/>
      <c r="AM287" s="17"/>
      <c r="AN287" s="17"/>
      <c r="AO287" s="17"/>
      <c r="AP287" s="17"/>
      <c r="AQ287" s="17"/>
      <c r="AR287" s="17"/>
      <c r="AS287" s="17"/>
      <c r="AT287" s="17"/>
      <c r="AU287" s="17"/>
      <c r="AV287" s="17"/>
      <c r="AW287" s="17"/>
      <c r="AX287" s="17"/>
      <c r="AY287" s="17"/>
      <c r="AZ287" s="17"/>
      <c r="BA287" s="17"/>
      <c r="BB287" s="17"/>
      <c r="BC287" s="17"/>
      <c r="BD287" s="17"/>
      <c r="BE287" s="17"/>
      <c r="BF287" s="17"/>
      <c r="BG287" s="17"/>
      <c r="BH287" s="17"/>
      <c r="BI287" s="17"/>
      <c r="BJ287" s="17"/>
      <c r="BK287" s="17"/>
      <c r="BL287" s="17"/>
      <c r="BM287" s="17"/>
      <c r="BN287" s="17"/>
      <c r="BO287" s="17"/>
      <c r="BP287" s="17"/>
      <c r="BQ287" s="17"/>
      <c r="BR287" s="17"/>
      <c r="BS287" s="17"/>
      <c r="BT287" s="17"/>
      <c r="BU287" s="17"/>
      <c r="BV287" s="17"/>
      <c r="BW287" s="17"/>
      <c r="BX287" s="17"/>
      <c r="BY287" s="17"/>
      <c r="BZ287" s="17"/>
      <c r="CA287" s="17"/>
    </row>
    <row r="288" spans="2:79" x14ac:dyDescent="0.3">
      <c r="B288" s="6" t="s">
        <v>205</v>
      </c>
      <c r="C288" s="17"/>
      <c r="D288" s="17"/>
      <c r="E288" s="17"/>
      <c r="F288" s="17"/>
      <c r="G288" s="17"/>
      <c r="H288" s="17"/>
      <c r="I288" s="17"/>
      <c r="J288" s="17"/>
      <c r="K288" s="17"/>
      <c r="L288" s="17"/>
      <c r="M288" s="17"/>
      <c r="N288" s="17"/>
      <c r="O288" s="17"/>
      <c r="P288" s="17"/>
      <c r="Q288" s="17"/>
      <c r="R288" s="17"/>
      <c r="S288" s="17"/>
      <c r="T288" s="17"/>
      <c r="U288" s="17"/>
      <c r="V288" s="17"/>
      <c r="W288" s="17"/>
      <c r="X288" s="17"/>
      <c r="Y288" s="17"/>
      <c r="Z288" s="17"/>
      <c r="AA288" s="17"/>
      <c r="AB288" s="17"/>
      <c r="AC288" s="17"/>
      <c r="AD288" s="17"/>
      <c r="AE288" s="17"/>
      <c r="AF288" s="17"/>
      <c r="AG288" s="17"/>
      <c r="AH288" s="17"/>
      <c r="AI288" s="17"/>
      <c r="AJ288" s="17"/>
      <c r="AK288" s="17"/>
      <c r="AL288" s="17"/>
      <c r="AM288" s="17"/>
      <c r="AN288" s="17"/>
      <c r="AO288" s="17"/>
      <c r="AP288" s="17"/>
      <c r="AQ288" s="17"/>
      <c r="AR288" s="17"/>
      <c r="AS288" s="17"/>
      <c r="AT288" s="17"/>
      <c r="AU288" s="17"/>
      <c r="AV288" s="17"/>
      <c r="AW288" s="17"/>
      <c r="AX288" s="17"/>
      <c r="AY288" s="17"/>
      <c r="AZ288" s="17"/>
      <c r="BA288" s="17"/>
      <c r="BB288" s="17"/>
      <c r="BC288" s="17"/>
      <c r="BD288" s="17"/>
      <c r="BE288" s="17"/>
      <c r="BF288" s="17"/>
      <c r="BG288" s="17"/>
      <c r="BH288" s="17"/>
      <c r="BI288" s="17"/>
      <c r="BJ288" s="17"/>
      <c r="BK288" s="17"/>
      <c r="BL288" s="17"/>
      <c r="BM288" s="17"/>
      <c r="BN288" s="17"/>
      <c r="BO288" s="17"/>
      <c r="BP288" s="17"/>
      <c r="BQ288" s="17"/>
      <c r="BR288" s="17"/>
      <c r="BS288" s="17"/>
      <c r="BT288" s="17"/>
      <c r="BU288" s="17"/>
      <c r="BV288" s="17"/>
      <c r="BW288" s="17"/>
      <c r="BX288" s="17"/>
      <c r="BY288" s="17"/>
      <c r="BZ288" s="17"/>
      <c r="CA288" s="17"/>
    </row>
    <row r="289" spans="2:79" x14ac:dyDescent="0.3">
      <c r="B289" s="24" t="s">
        <v>336</v>
      </c>
      <c r="C289" s="17"/>
      <c r="D289" s="17"/>
      <c r="E289" s="17"/>
      <c r="F289" s="17"/>
      <c r="G289" s="17"/>
      <c r="H289" s="17"/>
      <c r="I289" s="17"/>
      <c r="J289" s="17"/>
      <c r="K289" s="17"/>
      <c r="L289" s="17"/>
      <c r="M289" s="17"/>
      <c r="N289" s="17"/>
      <c r="O289" s="17"/>
      <c r="P289" s="17"/>
      <c r="Q289" s="17"/>
      <c r="R289" s="17"/>
      <c r="S289" s="17"/>
      <c r="T289" s="17"/>
      <c r="U289" s="17"/>
      <c r="V289" s="17"/>
      <c r="W289" s="17"/>
      <c r="X289" s="17"/>
      <c r="Y289" s="17"/>
      <c r="Z289" s="17"/>
      <c r="AA289" s="17"/>
      <c r="AB289" s="17"/>
      <c r="AC289" s="17"/>
      <c r="AD289" s="17"/>
      <c r="AE289" s="17"/>
      <c r="AF289" s="17"/>
      <c r="AG289" s="17"/>
      <c r="AH289" s="17"/>
      <c r="AI289" s="17"/>
      <c r="AJ289" s="17"/>
      <c r="AK289" s="17"/>
      <c r="AL289" s="17"/>
      <c r="AM289" s="17"/>
      <c r="AN289" s="17"/>
      <c r="AO289" s="17"/>
      <c r="AP289" s="17"/>
      <c r="AQ289" s="17"/>
      <c r="AR289" s="17"/>
      <c r="AS289" s="17"/>
      <c r="AT289" s="17"/>
      <c r="AU289" s="17"/>
      <c r="AV289" s="17"/>
      <c r="AW289" s="17"/>
      <c r="AX289" s="17"/>
      <c r="AY289" s="17"/>
      <c r="AZ289" s="17"/>
      <c r="BA289" s="17"/>
      <c r="BB289" s="17"/>
      <c r="BC289" s="17"/>
      <c r="BD289" s="17"/>
      <c r="BE289" s="17"/>
      <c r="BF289" s="17"/>
      <c r="BG289" s="17"/>
      <c r="BH289" s="17"/>
      <c r="BI289" s="17"/>
      <c r="BJ289" s="17"/>
      <c r="BK289" s="17"/>
      <c r="BL289" s="17"/>
      <c r="BM289" s="17"/>
      <c r="BN289" s="17"/>
      <c r="BO289" s="17"/>
      <c r="BP289" s="17"/>
      <c r="BQ289" s="17"/>
      <c r="BR289" s="17"/>
      <c r="BS289" s="17"/>
      <c r="BT289" s="17"/>
      <c r="BU289" s="17"/>
      <c r="BV289" s="17"/>
      <c r="BW289" s="17"/>
      <c r="BX289" s="17"/>
      <c r="BY289" s="17"/>
      <c r="BZ289" s="17"/>
      <c r="CA289" s="17"/>
    </row>
    <row r="290" spans="2:79" x14ac:dyDescent="0.3">
      <c r="B290" t="s">
        <v>191</v>
      </c>
      <c r="C290" s="17">
        <v>0.64152735145006001</v>
      </c>
      <c r="D290" s="17">
        <v>0.68229518246632803</v>
      </c>
      <c r="E290" s="17">
        <v>0.60377867255371298</v>
      </c>
      <c r="F290" s="17"/>
      <c r="G290" s="17">
        <v>0.67488790684561994</v>
      </c>
      <c r="H290" s="17">
        <v>0.64594750654771005</v>
      </c>
      <c r="I290" s="17">
        <v>0.615812504375987</v>
      </c>
      <c r="J290" s="17"/>
      <c r="K290" s="17">
        <v>0.69016459908097005</v>
      </c>
      <c r="L290" s="17">
        <v>0.63451273173877698</v>
      </c>
      <c r="M290" s="17">
        <v>0.61456262308201703</v>
      </c>
      <c r="N290" s="17">
        <v>0.60854190115228401</v>
      </c>
      <c r="O290" s="17"/>
      <c r="P290" s="17">
        <v>0.60484404475234099</v>
      </c>
      <c r="Q290" s="17">
        <v>0.62613387142807497</v>
      </c>
      <c r="R290" s="17">
        <v>0.68666605642367196</v>
      </c>
      <c r="S290" s="17">
        <v>0.62592798018672302</v>
      </c>
      <c r="T290" s="17">
        <v>0.68081687697395799</v>
      </c>
      <c r="U290" s="17"/>
      <c r="V290" s="17">
        <v>0.61158472180966506</v>
      </c>
      <c r="W290" s="17">
        <v>0.64292308100432305</v>
      </c>
      <c r="X290" s="17">
        <v>0.67276614916562805</v>
      </c>
      <c r="Y290" s="17"/>
      <c r="Z290" s="17">
        <v>0.64606799286997496</v>
      </c>
      <c r="AA290" s="17">
        <v>0.61432679976458104</v>
      </c>
      <c r="AB290" s="17"/>
      <c r="AC290" s="17">
        <v>0.65238470747935395</v>
      </c>
      <c r="AD290" s="17">
        <v>0.61658385999783505</v>
      </c>
      <c r="AE290" s="17"/>
      <c r="AF290" s="17">
        <v>0.52198899008679001</v>
      </c>
      <c r="AG290" s="17">
        <v>0.61641507708334897</v>
      </c>
      <c r="AH290" s="17">
        <v>0.65570146960937403</v>
      </c>
      <c r="AI290" s="17"/>
      <c r="AJ290" s="17">
        <v>0.68430142137104599</v>
      </c>
      <c r="AK290" s="17">
        <v>0.65856430873479599</v>
      </c>
      <c r="AL290" s="17">
        <v>0.62183513111299005</v>
      </c>
      <c r="AM290" s="17">
        <v>0.64704653724682204</v>
      </c>
      <c r="AN290" s="17">
        <v>0.683002826180094</v>
      </c>
      <c r="AO290" s="17">
        <v>0.61851096070765799</v>
      </c>
      <c r="AP290" s="17">
        <v>0.60136003510855696</v>
      </c>
      <c r="AQ290" s="17"/>
      <c r="AR290" s="17">
        <v>0.56010013554966998</v>
      </c>
      <c r="AS290" s="17">
        <v>0.680472411644922</v>
      </c>
      <c r="AT290" s="17"/>
      <c r="AU290" s="17">
        <v>0.526994681189073</v>
      </c>
      <c r="AV290" s="17">
        <v>0.667692193208556</v>
      </c>
      <c r="AW290" s="17">
        <v>0.74489792701768598</v>
      </c>
      <c r="AX290" s="17"/>
      <c r="AY290" s="17">
        <v>0.38450370625986502</v>
      </c>
      <c r="AZ290" s="17">
        <v>0.63359259903827703</v>
      </c>
      <c r="BA290" s="17">
        <v>0.72313201481186995</v>
      </c>
      <c r="BB290" s="17">
        <v>0.64467359263208801</v>
      </c>
      <c r="BC290" s="17"/>
      <c r="BD290" s="17">
        <v>0.58156419619917499</v>
      </c>
      <c r="BE290" s="17">
        <v>0.65803231507526505</v>
      </c>
      <c r="BF290" s="17">
        <v>0.673086395870091</v>
      </c>
      <c r="BG290" s="17">
        <v>0.57628599508811795</v>
      </c>
      <c r="BH290" s="17"/>
      <c r="BI290" s="17">
        <v>0.50217742764679496</v>
      </c>
      <c r="BJ290" s="17">
        <v>0.67740302785147</v>
      </c>
      <c r="BK290" s="17">
        <v>0.67511864766277596</v>
      </c>
      <c r="BL290" s="17">
        <v>0.55074891478419796</v>
      </c>
      <c r="BM290" s="17"/>
      <c r="BN290" s="17">
        <v>0.34283204868324302</v>
      </c>
      <c r="BO290" s="17">
        <v>0.61268700896927397</v>
      </c>
      <c r="BP290" s="17">
        <v>0.64626147646768595</v>
      </c>
      <c r="BQ290" s="17">
        <v>0.73055944222972602</v>
      </c>
      <c r="BR290" s="17"/>
      <c r="BS290" s="17">
        <v>0.56399285419079104</v>
      </c>
      <c r="BT290" s="17">
        <v>0.64634618738847105</v>
      </c>
      <c r="BU290" s="17">
        <v>0.67882105990601804</v>
      </c>
      <c r="BV290" s="17">
        <v>0.64721966325506297</v>
      </c>
      <c r="BW290" s="17"/>
      <c r="BX290" s="17">
        <v>0.32119241469861798</v>
      </c>
      <c r="BY290" s="17">
        <v>0.66334726284781698</v>
      </c>
      <c r="BZ290" s="17">
        <v>0.62316486884417999</v>
      </c>
      <c r="CA290" s="17">
        <v>0.78057566566756398</v>
      </c>
    </row>
    <row r="291" spans="2:79" x14ac:dyDescent="0.3">
      <c r="B291" t="s">
        <v>192</v>
      </c>
      <c r="C291" s="17">
        <v>0.22491619947838701</v>
      </c>
      <c r="D291" s="17">
        <v>0.210597206496208</v>
      </c>
      <c r="E291" s="17">
        <v>0.237903801508943</v>
      </c>
      <c r="F291" s="17"/>
      <c r="G291" s="17">
        <v>0.18763078945323899</v>
      </c>
      <c r="H291" s="17">
        <v>0.242113839577769</v>
      </c>
      <c r="I291" s="17">
        <v>0.230855704564457</v>
      </c>
      <c r="J291" s="17"/>
      <c r="K291" s="17">
        <v>0.219478452146878</v>
      </c>
      <c r="L291" s="17">
        <v>0.23123050281243199</v>
      </c>
      <c r="M291" s="17">
        <v>0.22348998445375901</v>
      </c>
      <c r="N291" s="17">
        <v>0.22726111455262701</v>
      </c>
      <c r="O291" s="17"/>
      <c r="P291" s="17">
        <v>0.19846337276648601</v>
      </c>
      <c r="Q291" s="17">
        <v>0.24375066835738399</v>
      </c>
      <c r="R291" s="17">
        <v>0.21842734900844801</v>
      </c>
      <c r="S291" s="17">
        <v>0.24533965207994601</v>
      </c>
      <c r="T291" s="17">
        <v>0.19074373207113901</v>
      </c>
      <c r="U291" s="17"/>
      <c r="V291" s="17">
        <v>0.24150788350292901</v>
      </c>
      <c r="W291" s="17">
        <v>0.222766997794871</v>
      </c>
      <c r="X291" s="17">
        <v>0.22522911967922701</v>
      </c>
      <c r="Y291" s="17"/>
      <c r="Z291" s="17">
        <v>0.22186869738036899</v>
      </c>
      <c r="AA291" s="17">
        <v>0.24303204730466299</v>
      </c>
      <c r="AB291" s="17"/>
      <c r="AC291" s="17">
        <v>0.21929422358539899</v>
      </c>
      <c r="AD291" s="17">
        <v>0.23783202421997299</v>
      </c>
      <c r="AE291" s="17"/>
      <c r="AF291" s="17">
        <v>0.369449117795973</v>
      </c>
      <c r="AG291" s="17">
        <v>0.24153926540386</v>
      </c>
      <c r="AH291" s="17">
        <v>0.214502159043268</v>
      </c>
      <c r="AI291" s="17"/>
      <c r="AJ291" s="17">
        <v>0.20040114088074901</v>
      </c>
      <c r="AK291" s="17">
        <v>0.19328052916729099</v>
      </c>
      <c r="AL291" s="17">
        <v>0.28215305825228898</v>
      </c>
      <c r="AM291" s="17">
        <v>0.23643377356396</v>
      </c>
      <c r="AN291" s="17">
        <v>0.16965971671105901</v>
      </c>
      <c r="AO291" s="17">
        <v>0.22929696719429701</v>
      </c>
      <c r="AP291" s="17">
        <v>0.25205416910677397</v>
      </c>
      <c r="AQ291" s="17"/>
      <c r="AR291" s="17">
        <v>0.26943556447845302</v>
      </c>
      <c r="AS291" s="17">
        <v>0.202023295522272</v>
      </c>
      <c r="AT291" s="17"/>
      <c r="AU291" s="17">
        <v>0.24152725746687001</v>
      </c>
      <c r="AV291" s="17">
        <v>0.22528577988359999</v>
      </c>
      <c r="AW291" s="17">
        <v>0.19260837024407801</v>
      </c>
      <c r="AX291" s="17"/>
      <c r="AY291" s="17">
        <v>0.38204381230055001</v>
      </c>
      <c r="AZ291" s="17">
        <v>0.22831952497701</v>
      </c>
      <c r="BA291" s="17">
        <v>0.174071009355137</v>
      </c>
      <c r="BB291" s="17">
        <v>0.23076928634826899</v>
      </c>
      <c r="BC291" s="17"/>
      <c r="BD291" s="17">
        <v>0.24664746567253701</v>
      </c>
      <c r="BE291" s="17">
        <v>0.21745676807859199</v>
      </c>
      <c r="BF291" s="17">
        <v>0.21389364188531401</v>
      </c>
      <c r="BG291" s="17">
        <v>0.25018164777165097</v>
      </c>
      <c r="BH291" s="17"/>
      <c r="BI291" s="17">
        <v>0.29245765337118002</v>
      </c>
      <c r="BJ291" s="17">
        <v>0.198365298120255</v>
      </c>
      <c r="BK291" s="17">
        <v>0.21618226213115799</v>
      </c>
      <c r="BL291" s="17">
        <v>0.26323080510761399</v>
      </c>
      <c r="BM291" s="17"/>
      <c r="BN291" s="17">
        <v>0.314096346475077</v>
      </c>
      <c r="BO291" s="17">
        <v>0.254420669444405</v>
      </c>
      <c r="BP291" s="17">
        <v>0.23705625499890701</v>
      </c>
      <c r="BQ291" s="17">
        <v>0.17063736822494199</v>
      </c>
      <c r="BR291" s="17"/>
      <c r="BS291" s="17">
        <v>0.25413040289545202</v>
      </c>
      <c r="BT291" s="17">
        <v>0.20993861872141401</v>
      </c>
      <c r="BU291" s="17">
        <v>0.22253054007533801</v>
      </c>
      <c r="BV291" s="17">
        <v>0.214224789151017</v>
      </c>
      <c r="BW291" s="17"/>
      <c r="BX291" s="17">
        <v>0.30463861787229402</v>
      </c>
      <c r="BY291" s="17">
        <v>0.228539412088404</v>
      </c>
      <c r="BZ291" s="17">
        <v>0.25697137366341499</v>
      </c>
      <c r="CA291" s="17">
        <v>0.13076708582831201</v>
      </c>
    </row>
    <row r="292" spans="2:79" x14ac:dyDescent="0.3">
      <c r="B292" t="s">
        <v>193</v>
      </c>
      <c r="C292" s="17">
        <v>9.9705450333766196E-2</v>
      </c>
      <c r="D292" s="17">
        <v>7.0500712000798396E-2</v>
      </c>
      <c r="E292" s="17">
        <v>0.12706159952087601</v>
      </c>
      <c r="F292" s="17"/>
      <c r="G292" s="17">
        <v>0.10695158330902101</v>
      </c>
      <c r="H292" s="17">
        <v>8.2857787718698006E-2</v>
      </c>
      <c r="I292" s="17">
        <v>0.112460970604779</v>
      </c>
      <c r="J292" s="17"/>
      <c r="K292" s="17">
        <v>7.9302114238878396E-2</v>
      </c>
      <c r="L292" s="17">
        <v>8.3124906392244902E-2</v>
      </c>
      <c r="M292" s="17">
        <v>0.10774710574440099</v>
      </c>
      <c r="N292" s="17">
        <v>0.139567861080475</v>
      </c>
      <c r="O292" s="17"/>
      <c r="P292" s="17">
        <v>0.126388097774703</v>
      </c>
      <c r="Q292" s="17">
        <v>0.100698220222916</v>
      </c>
      <c r="R292" s="17">
        <v>6.4962164943803302E-2</v>
      </c>
      <c r="S292" s="17">
        <v>0.102019772417742</v>
      </c>
      <c r="T292" s="17">
        <v>0.10422434261397</v>
      </c>
      <c r="U292" s="17"/>
      <c r="V292" s="17">
        <v>0.106961279479568</v>
      </c>
      <c r="W292" s="17">
        <v>0.10345625686473101</v>
      </c>
      <c r="X292" s="17">
        <v>8.3455843867313903E-2</v>
      </c>
      <c r="Y292" s="17"/>
      <c r="Z292" s="17">
        <v>0.10323655897402299</v>
      </c>
      <c r="AA292" s="17">
        <v>8.1934994260412494E-2</v>
      </c>
      <c r="AB292" s="17"/>
      <c r="AC292" s="17">
        <v>9.8480231153781697E-2</v>
      </c>
      <c r="AD292" s="17">
        <v>0.102520246501506</v>
      </c>
      <c r="AE292" s="17"/>
      <c r="AF292" s="17">
        <v>9.6583833618629697E-2</v>
      </c>
      <c r="AG292" s="17">
        <v>9.9295457207693394E-2</v>
      </c>
      <c r="AH292" s="17">
        <v>9.6748267055445494E-2</v>
      </c>
      <c r="AI292" s="17"/>
      <c r="AJ292" s="17">
        <v>0.106114616807159</v>
      </c>
      <c r="AK292" s="17">
        <v>9.1484433641571106E-2</v>
      </c>
      <c r="AL292" s="17">
        <v>8.0448168242794202E-2</v>
      </c>
      <c r="AM292" s="17">
        <v>9.0687867333289304E-2</v>
      </c>
      <c r="AN292" s="17">
        <v>0.110773009453496</v>
      </c>
      <c r="AO292" s="17">
        <v>8.8989761006663295E-2</v>
      </c>
      <c r="AP292" s="17">
        <v>0.123891834036596</v>
      </c>
      <c r="AQ292" s="17"/>
      <c r="AR292" s="17">
        <v>0.13668833687572801</v>
      </c>
      <c r="AS292" s="17">
        <v>8.3519608478184404E-2</v>
      </c>
      <c r="AT292" s="17"/>
      <c r="AU292" s="17">
        <v>0.16876127403434199</v>
      </c>
      <c r="AV292" s="17">
        <v>8.0710928211881694E-2</v>
      </c>
      <c r="AW292" s="17">
        <v>5.0763652565690397E-2</v>
      </c>
      <c r="AX292" s="17"/>
      <c r="AY292" s="17">
        <v>0.11118778176249899</v>
      </c>
      <c r="AZ292" s="17">
        <v>0.126887905904249</v>
      </c>
      <c r="BA292" s="17">
        <v>5.48330939304928E-2</v>
      </c>
      <c r="BB292" s="17">
        <v>0.10771503380472899</v>
      </c>
      <c r="BC292" s="17"/>
      <c r="BD292" s="17">
        <v>0.111062883996268</v>
      </c>
      <c r="BE292" s="17">
        <v>8.3869147818962403E-2</v>
      </c>
      <c r="BF292" s="17">
        <v>0.10077212381232099</v>
      </c>
      <c r="BG292" s="17">
        <v>0.115995194934224</v>
      </c>
      <c r="BH292" s="17"/>
      <c r="BI292" s="17">
        <v>0.17289683307878401</v>
      </c>
      <c r="BJ292" s="17">
        <v>9.5306628182365197E-2</v>
      </c>
      <c r="BK292" s="17">
        <v>7.5757040144668497E-2</v>
      </c>
      <c r="BL292" s="17">
        <v>0.132525814650294</v>
      </c>
      <c r="BM292" s="17"/>
      <c r="BN292" s="17">
        <v>0.19383705967367901</v>
      </c>
      <c r="BO292" s="17">
        <v>0.117725335573519</v>
      </c>
      <c r="BP292" s="17">
        <v>8.1098441120814893E-2</v>
      </c>
      <c r="BQ292" s="17">
        <v>8.3384533617782294E-2</v>
      </c>
      <c r="BR292" s="17"/>
      <c r="BS292" s="17">
        <v>0.12103797499088099</v>
      </c>
      <c r="BT292" s="17">
        <v>0.108447927292147</v>
      </c>
      <c r="BU292" s="17">
        <v>7.8701625792384197E-2</v>
      </c>
      <c r="BV292" s="17">
        <v>0.11318389157264699</v>
      </c>
      <c r="BW292" s="17"/>
      <c r="BX292" s="17">
        <v>0.24348451723770501</v>
      </c>
      <c r="BY292" s="17">
        <v>8.9679248422285501E-2</v>
      </c>
      <c r="BZ292" s="17">
        <v>9.9103186221613807E-2</v>
      </c>
      <c r="CA292" s="17">
        <v>5.16337048190137E-2</v>
      </c>
    </row>
    <row r="293" spans="2:79" x14ac:dyDescent="0.3">
      <c r="B293" t="s">
        <v>194</v>
      </c>
      <c r="C293" s="17">
        <v>1.8532830760126101E-2</v>
      </c>
      <c r="D293" s="17">
        <v>1.15059452406732E-2</v>
      </c>
      <c r="E293" s="17">
        <v>2.56263318970349E-2</v>
      </c>
      <c r="F293" s="17"/>
      <c r="G293" s="17">
        <v>1.14545696726125E-2</v>
      </c>
      <c r="H293" s="17">
        <v>2.3550477762506E-2</v>
      </c>
      <c r="I293" s="17">
        <v>1.78550543564652E-2</v>
      </c>
      <c r="J293" s="17"/>
      <c r="K293" s="17">
        <v>1.10548345332733E-2</v>
      </c>
      <c r="L293" s="17">
        <v>3.1895085650804303E-2</v>
      </c>
      <c r="M293" s="17">
        <v>3.19070408940084E-2</v>
      </c>
      <c r="N293" s="17">
        <v>0</v>
      </c>
      <c r="O293" s="17"/>
      <c r="P293" s="17">
        <v>2.7221407779717901E-2</v>
      </c>
      <c r="Q293" s="17">
        <v>1.94770920769455E-2</v>
      </c>
      <c r="R293" s="17">
        <v>1.13490202384138E-2</v>
      </c>
      <c r="S293" s="17">
        <v>1.2619573514684301E-2</v>
      </c>
      <c r="T293" s="17">
        <v>2.4215048340933399E-2</v>
      </c>
      <c r="U293" s="17"/>
      <c r="V293" s="17">
        <v>2.61287246722431E-2</v>
      </c>
      <c r="W293" s="17">
        <v>1.9695135538360199E-2</v>
      </c>
      <c r="X293" s="17">
        <v>1.1788085568030999E-2</v>
      </c>
      <c r="Y293" s="17"/>
      <c r="Z293" s="17">
        <v>1.51297908637685E-2</v>
      </c>
      <c r="AA293" s="17">
        <v>3.6683173607425998E-2</v>
      </c>
      <c r="AB293" s="17"/>
      <c r="AC293" s="17">
        <v>1.8368048663624102E-2</v>
      </c>
      <c r="AD293" s="17">
        <v>1.8911398139190402E-2</v>
      </c>
      <c r="AE293" s="17"/>
      <c r="AF293" s="17">
        <v>1.19780584986071E-2</v>
      </c>
      <c r="AG293" s="17">
        <v>9.6310746695913597E-3</v>
      </c>
      <c r="AH293" s="17">
        <v>1.82110581743062E-2</v>
      </c>
      <c r="AI293" s="17"/>
      <c r="AJ293" s="17">
        <v>9.1828209410453106E-3</v>
      </c>
      <c r="AK293" s="17">
        <v>2.7030256352189599E-2</v>
      </c>
      <c r="AL293" s="17">
        <v>8.5274732869565703E-3</v>
      </c>
      <c r="AM293" s="17">
        <v>1.63813207989814E-2</v>
      </c>
      <c r="AN293" s="17">
        <v>3.6564447655350898E-2</v>
      </c>
      <c r="AO293" s="17">
        <v>2.5348417718701399E-2</v>
      </c>
      <c r="AP293" s="17">
        <v>8.9419285114689592E-3</v>
      </c>
      <c r="AQ293" s="17"/>
      <c r="AR293" s="17">
        <v>2.56715785660553E-2</v>
      </c>
      <c r="AS293" s="17">
        <v>1.43056937563009E-2</v>
      </c>
      <c r="AT293" s="17"/>
      <c r="AU293" s="17">
        <v>1.77847605552592E-2</v>
      </c>
      <c r="AV293" s="17">
        <v>2.0502147356802801E-2</v>
      </c>
      <c r="AW293" s="17">
        <v>1.17300501725456E-2</v>
      </c>
      <c r="AX293" s="17"/>
      <c r="AY293" s="17">
        <v>4.7712247351314803E-2</v>
      </c>
      <c r="AZ293" s="17">
        <v>4.6863589934801097E-3</v>
      </c>
      <c r="BA293" s="17">
        <v>3.0712164188374601E-2</v>
      </c>
      <c r="BB293" s="17">
        <v>1.6842087214914502E-2</v>
      </c>
      <c r="BC293" s="17"/>
      <c r="BD293" s="17">
        <v>2.8921173676973101E-2</v>
      </c>
      <c r="BE293" s="17">
        <v>1.5864182938974999E-2</v>
      </c>
      <c r="BF293" s="17">
        <v>6.8263744360408697E-3</v>
      </c>
      <c r="BG293" s="17">
        <v>4.7435773088507299E-2</v>
      </c>
      <c r="BH293" s="17"/>
      <c r="BI293" s="17">
        <v>3.2468085903240899E-2</v>
      </c>
      <c r="BJ293" s="17">
        <v>2.37711914989676E-3</v>
      </c>
      <c r="BK293" s="17">
        <v>1.7618088287560601E-2</v>
      </c>
      <c r="BL293" s="17">
        <v>5.3494465457893998E-2</v>
      </c>
      <c r="BM293" s="17"/>
      <c r="BN293" s="17">
        <v>5.8115102366076699E-2</v>
      </c>
      <c r="BO293" s="17">
        <v>6.4791440424750097E-3</v>
      </c>
      <c r="BP293" s="17">
        <v>2.8310387771750201E-2</v>
      </c>
      <c r="BQ293" s="17">
        <v>6.4729395587349399E-3</v>
      </c>
      <c r="BR293" s="17"/>
      <c r="BS293" s="17">
        <v>3.4277997268156203E-2</v>
      </c>
      <c r="BT293" s="17">
        <v>1.1789092344188699E-2</v>
      </c>
      <c r="BU293" s="17">
        <v>1.73154931632526E-2</v>
      </c>
      <c r="BV293" s="17">
        <v>7.8056715836542102E-3</v>
      </c>
      <c r="BW293" s="17"/>
      <c r="BX293" s="17">
        <v>4.0674284820396298E-2</v>
      </c>
      <c r="BY293" s="17">
        <v>4.5950399697472196E-3</v>
      </c>
      <c r="BZ293" s="17">
        <v>2.0760571270790999E-2</v>
      </c>
      <c r="CA293" s="17">
        <v>2.9767341110815599E-2</v>
      </c>
    </row>
    <row r="294" spans="2:79" x14ac:dyDescent="0.3">
      <c r="B294" t="s">
        <v>195</v>
      </c>
      <c r="C294" s="17">
        <v>1.53181679776607E-2</v>
      </c>
      <c r="D294" s="17">
        <v>2.5100953795992E-2</v>
      </c>
      <c r="E294" s="17">
        <v>5.6295945194329601E-3</v>
      </c>
      <c r="F294" s="17"/>
      <c r="G294" s="17">
        <v>1.9075150719507699E-2</v>
      </c>
      <c r="H294" s="17">
        <v>5.5303883933168502E-3</v>
      </c>
      <c r="I294" s="17">
        <v>2.30157660983118E-2</v>
      </c>
      <c r="J294" s="17"/>
      <c r="K294" s="17">
        <v>0</v>
      </c>
      <c r="L294" s="17">
        <v>1.9236773405742001E-2</v>
      </c>
      <c r="M294" s="17">
        <v>2.2293245825814802E-2</v>
      </c>
      <c r="N294" s="17">
        <v>2.4629123214613999E-2</v>
      </c>
      <c r="O294" s="17"/>
      <c r="P294" s="17">
        <v>4.3083076926752097E-2</v>
      </c>
      <c r="Q294" s="17">
        <v>9.9401479146792992E-3</v>
      </c>
      <c r="R294" s="17">
        <v>1.8595409385662599E-2</v>
      </c>
      <c r="S294" s="17">
        <v>1.4093021800904699E-2</v>
      </c>
      <c r="T294" s="17">
        <v>0</v>
      </c>
      <c r="U294" s="17"/>
      <c r="V294" s="17">
        <v>1.3817390535594E-2</v>
      </c>
      <c r="W294" s="17">
        <v>1.11585287977145E-2</v>
      </c>
      <c r="X294" s="17">
        <v>6.7608017198000402E-3</v>
      </c>
      <c r="Y294" s="17"/>
      <c r="Z294" s="17">
        <v>1.3696959911864899E-2</v>
      </c>
      <c r="AA294" s="17">
        <v>2.4022985062917598E-2</v>
      </c>
      <c r="AB294" s="17"/>
      <c r="AC294" s="17">
        <v>1.14727891178413E-2</v>
      </c>
      <c r="AD294" s="17">
        <v>2.4152471141495799E-2</v>
      </c>
      <c r="AE294" s="17"/>
      <c r="AF294" s="17">
        <v>0</v>
      </c>
      <c r="AG294" s="17">
        <v>3.3119125635506001E-2</v>
      </c>
      <c r="AH294" s="17">
        <v>1.48370461176062E-2</v>
      </c>
      <c r="AI294" s="17"/>
      <c r="AJ294" s="17">
        <v>0</v>
      </c>
      <c r="AK294" s="17">
        <v>2.96404721041524E-2</v>
      </c>
      <c r="AL294" s="17">
        <v>7.03616910497094E-3</v>
      </c>
      <c r="AM294" s="17">
        <v>9.4505010569472699E-3</v>
      </c>
      <c r="AN294" s="17">
        <v>0</v>
      </c>
      <c r="AO294" s="17">
        <v>3.7853893372680698E-2</v>
      </c>
      <c r="AP294" s="17">
        <v>1.37520332366044E-2</v>
      </c>
      <c r="AQ294" s="17"/>
      <c r="AR294" s="17">
        <v>8.1043845300943201E-3</v>
      </c>
      <c r="AS294" s="17">
        <v>1.9678990598320501E-2</v>
      </c>
      <c r="AT294" s="17"/>
      <c r="AU294" s="17">
        <v>4.4932026754455498E-2</v>
      </c>
      <c r="AV294" s="17">
        <v>5.80895133916021E-3</v>
      </c>
      <c r="AW294" s="17">
        <v>0</v>
      </c>
      <c r="AX294" s="17"/>
      <c r="AY294" s="17">
        <v>7.4552452325770804E-2</v>
      </c>
      <c r="AZ294" s="17">
        <v>6.5136110869832E-3</v>
      </c>
      <c r="BA294" s="17">
        <v>1.7251717714124998E-2</v>
      </c>
      <c r="BB294" s="17">
        <v>0</v>
      </c>
      <c r="BC294" s="17"/>
      <c r="BD294" s="17">
        <v>3.1804280455047101E-2</v>
      </c>
      <c r="BE294" s="17">
        <v>2.4777586088205801E-2</v>
      </c>
      <c r="BF294" s="17">
        <v>5.42146399623276E-3</v>
      </c>
      <c r="BG294" s="17">
        <v>1.0101389117499899E-2</v>
      </c>
      <c r="BH294" s="17"/>
      <c r="BI294" s="17">
        <v>0</v>
      </c>
      <c r="BJ294" s="17">
        <v>2.6547926696013201E-2</v>
      </c>
      <c r="BK294" s="17">
        <v>1.53239617738378E-2</v>
      </c>
      <c r="BL294" s="17">
        <v>0</v>
      </c>
      <c r="BM294" s="17"/>
      <c r="BN294" s="17">
        <v>9.1119442801923994E-2</v>
      </c>
      <c r="BO294" s="17">
        <v>8.6878419703272803E-3</v>
      </c>
      <c r="BP294" s="17">
        <v>7.2734396408415799E-3</v>
      </c>
      <c r="BQ294" s="17">
        <v>8.9457163688140499E-3</v>
      </c>
      <c r="BR294" s="17"/>
      <c r="BS294" s="17">
        <v>2.6560770654719099E-2</v>
      </c>
      <c r="BT294" s="17">
        <v>2.3478174253778301E-2</v>
      </c>
      <c r="BU294" s="17">
        <v>2.6312810630065601E-3</v>
      </c>
      <c r="BV294" s="17">
        <v>1.7565984437618799E-2</v>
      </c>
      <c r="BW294" s="17"/>
      <c r="BX294" s="17">
        <v>9.0010165370986203E-2</v>
      </c>
      <c r="BY294" s="17">
        <v>1.38390366717457E-2</v>
      </c>
      <c r="BZ294" s="17">
        <v>0</v>
      </c>
      <c r="CA294" s="17">
        <v>7.2562025742944104E-3</v>
      </c>
    </row>
    <row r="295" spans="2:79" x14ac:dyDescent="0.3">
      <c r="C295" s="17"/>
      <c r="D295" s="17"/>
      <c r="E295" s="17"/>
      <c r="F295" s="17"/>
      <c r="G295" s="17"/>
      <c r="H295" s="17"/>
      <c r="I295" s="17"/>
      <c r="J295" s="17"/>
      <c r="K295" s="17"/>
      <c r="L295" s="17"/>
      <c r="M295" s="17"/>
      <c r="N295" s="17"/>
      <c r="O295" s="17"/>
      <c r="P295" s="17"/>
      <c r="Q295" s="17"/>
      <c r="R295" s="17"/>
      <c r="S295" s="17"/>
      <c r="T295" s="17"/>
      <c r="U295" s="17"/>
      <c r="V295" s="17"/>
      <c r="W295" s="17"/>
      <c r="X295" s="17"/>
      <c r="Y295" s="17"/>
      <c r="Z295" s="17"/>
      <c r="AA295" s="17"/>
      <c r="AB295" s="17"/>
      <c r="AC295" s="17"/>
      <c r="AD295" s="17"/>
      <c r="AE295" s="17"/>
      <c r="AF295" s="17"/>
      <c r="AG295" s="17"/>
      <c r="AH295" s="17"/>
      <c r="AI295" s="17"/>
      <c r="AJ295" s="17"/>
      <c r="AK295" s="17"/>
      <c r="AL295" s="17"/>
      <c r="AM295" s="17"/>
      <c r="AN295" s="17"/>
      <c r="AO295" s="17"/>
      <c r="AP295" s="17"/>
      <c r="AQ295" s="17"/>
      <c r="AR295" s="17"/>
      <c r="AS295" s="17"/>
      <c r="AT295" s="17"/>
      <c r="AU295" s="17"/>
      <c r="AV295" s="17"/>
      <c r="AW295" s="17"/>
      <c r="AX295" s="17"/>
      <c r="AY295" s="17"/>
      <c r="AZ295" s="17"/>
      <c r="BA295" s="17"/>
      <c r="BB295" s="17"/>
      <c r="BC295" s="17"/>
      <c r="BD295" s="17"/>
      <c r="BE295" s="17"/>
      <c r="BF295" s="17"/>
      <c r="BG295" s="17"/>
      <c r="BH295" s="17"/>
      <c r="BI295" s="17"/>
      <c r="BJ295" s="17"/>
      <c r="BK295" s="17"/>
      <c r="BL295" s="17"/>
      <c r="BM295" s="17"/>
      <c r="BN295" s="17"/>
      <c r="BO295" s="17"/>
      <c r="BP295" s="17"/>
      <c r="BQ295" s="17"/>
      <c r="BR295" s="17"/>
      <c r="BS295" s="17"/>
      <c r="BT295" s="17"/>
      <c r="BU295" s="17"/>
      <c r="BV295" s="17"/>
      <c r="BW295" s="17"/>
      <c r="BX295" s="17"/>
      <c r="BY295" s="17"/>
      <c r="BZ295" s="17"/>
      <c r="CA295" s="17"/>
    </row>
    <row r="296" spans="2:79" x14ac:dyDescent="0.3">
      <c r="B296" s="6" t="s">
        <v>206</v>
      </c>
      <c r="C296" s="17"/>
      <c r="D296" s="17"/>
      <c r="E296" s="17"/>
      <c r="F296" s="17"/>
      <c r="G296" s="17"/>
      <c r="H296" s="17"/>
      <c r="I296" s="17"/>
      <c r="J296" s="17"/>
      <c r="K296" s="17"/>
      <c r="L296" s="17"/>
      <c r="M296" s="17"/>
      <c r="N296" s="17"/>
      <c r="O296" s="17"/>
      <c r="P296" s="17"/>
      <c r="Q296" s="17"/>
      <c r="R296" s="17"/>
      <c r="S296" s="17"/>
      <c r="T296" s="17"/>
      <c r="U296" s="17"/>
      <c r="V296" s="17"/>
      <c r="W296" s="17"/>
      <c r="X296" s="17"/>
      <c r="Y296" s="17"/>
      <c r="Z296" s="17"/>
      <c r="AA296" s="17"/>
      <c r="AB296" s="17"/>
      <c r="AC296" s="17"/>
      <c r="AD296" s="17"/>
      <c r="AE296" s="17"/>
      <c r="AF296" s="17"/>
      <c r="AG296" s="17"/>
      <c r="AH296" s="17"/>
      <c r="AI296" s="17"/>
      <c r="AJ296" s="17"/>
      <c r="AK296" s="17"/>
      <c r="AL296" s="17"/>
      <c r="AM296" s="17"/>
      <c r="AN296" s="17"/>
      <c r="AO296" s="17"/>
      <c r="AP296" s="17"/>
      <c r="AQ296" s="17"/>
      <c r="AR296" s="17"/>
      <c r="AS296" s="17"/>
      <c r="AT296" s="17"/>
      <c r="AU296" s="17"/>
      <c r="AV296" s="17"/>
      <c r="AW296" s="17"/>
      <c r="AX296" s="17"/>
      <c r="AY296" s="17"/>
      <c r="AZ296" s="17"/>
      <c r="BA296" s="17"/>
      <c r="BB296" s="17"/>
      <c r="BC296" s="17"/>
      <c r="BD296" s="17"/>
      <c r="BE296" s="17"/>
      <c r="BF296" s="17"/>
      <c r="BG296" s="17"/>
      <c r="BH296" s="17"/>
      <c r="BI296" s="17"/>
      <c r="BJ296" s="17"/>
      <c r="BK296" s="17"/>
      <c r="BL296" s="17"/>
      <c r="BM296" s="17"/>
      <c r="BN296" s="17"/>
      <c r="BO296" s="17"/>
      <c r="BP296" s="17"/>
      <c r="BQ296" s="17"/>
      <c r="BR296" s="17"/>
      <c r="BS296" s="17"/>
      <c r="BT296" s="17"/>
      <c r="BU296" s="17"/>
      <c r="BV296" s="17"/>
      <c r="BW296" s="17"/>
      <c r="BX296" s="17"/>
      <c r="BY296" s="17"/>
      <c r="BZ296" s="17"/>
      <c r="CA296" s="17"/>
    </row>
    <row r="297" spans="2:79" x14ac:dyDescent="0.3">
      <c r="B297" s="24" t="s">
        <v>336</v>
      </c>
      <c r="C297" s="17"/>
      <c r="D297" s="17"/>
      <c r="E297" s="17"/>
      <c r="F297" s="17"/>
      <c r="G297" s="17"/>
      <c r="H297" s="17"/>
      <c r="I297" s="17"/>
      <c r="J297" s="17"/>
      <c r="K297" s="17"/>
      <c r="L297" s="17"/>
      <c r="M297" s="17"/>
      <c r="N297" s="17"/>
      <c r="O297" s="17"/>
      <c r="P297" s="17"/>
      <c r="Q297" s="17"/>
      <c r="R297" s="17"/>
      <c r="S297" s="17"/>
      <c r="T297" s="17"/>
      <c r="U297" s="17"/>
      <c r="V297" s="17"/>
      <c r="W297" s="17"/>
      <c r="X297" s="17"/>
      <c r="Y297" s="17"/>
      <c r="Z297" s="17"/>
      <c r="AA297" s="17"/>
      <c r="AB297" s="17"/>
      <c r="AC297" s="17"/>
      <c r="AD297" s="17"/>
      <c r="AE297" s="17"/>
      <c r="AF297" s="17"/>
      <c r="AG297" s="17"/>
      <c r="AH297" s="17"/>
      <c r="AI297" s="17"/>
      <c r="AJ297" s="17"/>
      <c r="AK297" s="17"/>
      <c r="AL297" s="17"/>
      <c r="AM297" s="17"/>
      <c r="AN297" s="17"/>
      <c r="AO297" s="17"/>
      <c r="AP297" s="17"/>
      <c r="AQ297" s="17"/>
      <c r="AR297" s="17"/>
      <c r="AS297" s="17"/>
      <c r="AT297" s="17"/>
      <c r="AU297" s="17"/>
      <c r="AV297" s="17"/>
      <c r="AW297" s="17"/>
      <c r="AX297" s="17"/>
      <c r="AY297" s="17"/>
      <c r="AZ297" s="17"/>
      <c r="BA297" s="17"/>
      <c r="BB297" s="17"/>
      <c r="BC297" s="17"/>
      <c r="BD297" s="17"/>
      <c r="BE297" s="17"/>
      <c r="BF297" s="17"/>
      <c r="BG297" s="17"/>
      <c r="BH297" s="17"/>
      <c r="BI297" s="17"/>
      <c r="BJ297" s="17"/>
      <c r="BK297" s="17"/>
      <c r="BL297" s="17"/>
      <c r="BM297" s="17"/>
      <c r="BN297" s="17"/>
      <c r="BO297" s="17"/>
      <c r="BP297" s="17"/>
      <c r="BQ297" s="17"/>
      <c r="BR297" s="17"/>
      <c r="BS297" s="17"/>
      <c r="BT297" s="17"/>
      <c r="BU297" s="17"/>
      <c r="BV297" s="17"/>
      <c r="BW297" s="17"/>
      <c r="BX297" s="17"/>
      <c r="BY297" s="17"/>
      <c r="BZ297" s="17"/>
      <c r="CA297" s="17"/>
    </row>
    <row r="298" spans="2:79" x14ac:dyDescent="0.3">
      <c r="B298" t="s">
        <v>191</v>
      </c>
      <c r="C298" s="17">
        <v>0.455360840841743</v>
      </c>
      <c r="D298" s="17">
        <v>0.50485511703583896</v>
      </c>
      <c r="E298" s="17">
        <v>0.40806120387434103</v>
      </c>
      <c r="F298" s="17"/>
      <c r="G298" s="17">
        <v>0.46948374570173201</v>
      </c>
      <c r="H298" s="17">
        <v>0.49456349285287099</v>
      </c>
      <c r="I298" s="17">
        <v>0.40602547432565</v>
      </c>
      <c r="J298" s="17"/>
      <c r="K298" s="17">
        <v>0.56551860643802099</v>
      </c>
      <c r="L298" s="17">
        <v>0.44493451704028802</v>
      </c>
      <c r="M298" s="17">
        <v>0.37426153331185802</v>
      </c>
      <c r="N298" s="17">
        <v>0.39476196508495098</v>
      </c>
      <c r="O298" s="17"/>
      <c r="P298" s="17">
        <v>0.42665325841653701</v>
      </c>
      <c r="Q298" s="17">
        <v>0.42175621629411397</v>
      </c>
      <c r="R298" s="17">
        <v>0.47303954711693602</v>
      </c>
      <c r="S298" s="17">
        <v>0.46834931353363601</v>
      </c>
      <c r="T298" s="17">
        <v>0.50753816556849796</v>
      </c>
      <c r="U298" s="17"/>
      <c r="V298" s="17">
        <v>0.380962100927147</v>
      </c>
      <c r="W298" s="17">
        <v>0.44438951959923401</v>
      </c>
      <c r="X298" s="17">
        <v>0.55657963131198396</v>
      </c>
      <c r="Y298" s="17"/>
      <c r="Z298" s="17">
        <v>0.44267044773595698</v>
      </c>
      <c r="AA298" s="17">
        <v>0.526497889008401</v>
      </c>
      <c r="AB298" s="17"/>
      <c r="AC298" s="17">
        <v>0.477394957198433</v>
      </c>
      <c r="AD298" s="17">
        <v>0.404740064336158</v>
      </c>
      <c r="AE298" s="17"/>
      <c r="AF298" s="17">
        <v>0.52159494237208404</v>
      </c>
      <c r="AG298" s="17">
        <v>0.41893865549917603</v>
      </c>
      <c r="AH298" s="17">
        <v>0.457895817771794</v>
      </c>
      <c r="AI298" s="17"/>
      <c r="AJ298" s="17">
        <v>0.53916429869217197</v>
      </c>
      <c r="AK298" s="17">
        <v>0.41586792511773202</v>
      </c>
      <c r="AL298" s="17">
        <v>0.47093287507286102</v>
      </c>
      <c r="AM298" s="17">
        <v>0.53686429565111904</v>
      </c>
      <c r="AN298" s="17">
        <v>0.44796249794236498</v>
      </c>
      <c r="AO298" s="17">
        <v>0.42678599254775201</v>
      </c>
      <c r="AP298" s="17">
        <v>0.39074413618695097</v>
      </c>
      <c r="AQ298" s="17"/>
      <c r="AR298" s="17">
        <v>0.41459324309599299</v>
      </c>
      <c r="AS298" s="17">
        <v>0.484509315309474</v>
      </c>
      <c r="AT298" s="17"/>
      <c r="AU298" s="17">
        <v>0.36403818626908702</v>
      </c>
      <c r="AV298" s="17">
        <v>0.46826149044111698</v>
      </c>
      <c r="AW298" s="17">
        <v>0.57088944392980301</v>
      </c>
      <c r="AX298" s="17"/>
      <c r="AY298" s="17">
        <v>0.223990889487057</v>
      </c>
      <c r="AZ298" s="17">
        <v>0.44334945134229697</v>
      </c>
      <c r="BA298" s="17">
        <v>0.51554646510130997</v>
      </c>
      <c r="BB298" s="17">
        <v>0.51031181789176505</v>
      </c>
      <c r="BC298" s="17"/>
      <c r="BD298" s="17">
        <v>0.37890777666992898</v>
      </c>
      <c r="BE298" s="17">
        <v>0.40938106452772199</v>
      </c>
      <c r="BF298" s="17">
        <v>0.479687254235311</v>
      </c>
      <c r="BG298" s="17">
        <v>0.545679577124492</v>
      </c>
      <c r="BH298" s="17"/>
      <c r="BI298" s="17">
        <v>0.43373844923809801</v>
      </c>
      <c r="BJ298" s="17">
        <v>0.46191132339454599</v>
      </c>
      <c r="BK298" s="17">
        <v>0.46333836373002302</v>
      </c>
      <c r="BL298" s="17">
        <v>0.42665688420158498</v>
      </c>
      <c r="BM298" s="17"/>
      <c r="BN298" s="17">
        <v>0.26173315703401701</v>
      </c>
      <c r="BO298" s="17">
        <v>0.39754653129510997</v>
      </c>
      <c r="BP298" s="17">
        <v>0.43823742868930399</v>
      </c>
      <c r="BQ298" s="17">
        <v>0.55959697134328301</v>
      </c>
      <c r="BR298" s="17"/>
      <c r="BS298" s="17">
        <v>0.365656109071749</v>
      </c>
      <c r="BT298" s="17">
        <v>0.38672829097133798</v>
      </c>
      <c r="BU298" s="17">
        <v>0.51417798054722996</v>
      </c>
      <c r="BV298" s="17">
        <v>0.64811132865961296</v>
      </c>
      <c r="BW298" s="17"/>
      <c r="BX298" s="17">
        <v>0.21056285073110301</v>
      </c>
      <c r="BY298" s="17">
        <v>0.43788404962887501</v>
      </c>
      <c r="BZ298" s="17">
        <v>0.44690418951965299</v>
      </c>
      <c r="CA298" s="17">
        <v>0.61426455356162002</v>
      </c>
    </row>
    <row r="299" spans="2:79" x14ac:dyDescent="0.3">
      <c r="B299" t="s">
        <v>192</v>
      </c>
      <c r="C299" s="17">
        <v>0.34167984887560798</v>
      </c>
      <c r="D299" s="17">
        <v>0.31154803729422698</v>
      </c>
      <c r="E299" s="17">
        <v>0.37328947877993601</v>
      </c>
      <c r="F299" s="17"/>
      <c r="G299" s="17">
        <v>0.357705496379427</v>
      </c>
      <c r="H299" s="17">
        <v>0.32584499318955601</v>
      </c>
      <c r="I299" s="17">
        <v>0.34782293192297697</v>
      </c>
      <c r="J299" s="17"/>
      <c r="K299" s="17">
        <v>0.30448244101033201</v>
      </c>
      <c r="L299" s="17">
        <v>0.34707220499478397</v>
      </c>
      <c r="M299" s="17">
        <v>0.36668295370103898</v>
      </c>
      <c r="N299" s="17">
        <v>0.36302384076020799</v>
      </c>
      <c r="O299" s="17"/>
      <c r="P299" s="17">
        <v>0.312704324495645</v>
      </c>
      <c r="Q299" s="17">
        <v>0.377820212974529</v>
      </c>
      <c r="R299" s="17">
        <v>0.29771068093262698</v>
      </c>
      <c r="S299" s="17">
        <v>0.34177491412341199</v>
      </c>
      <c r="T299" s="17">
        <v>0.34090631885881201</v>
      </c>
      <c r="U299" s="17"/>
      <c r="V299" s="17">
        <v>0.37460895785950299</v>
      </c>
      <c r="W299" s="17">
        <v>0.35330948867925299</v>
      </c>
      <c r="X299" s="17">
        <v>0.30040115522413802</v>
      </c>
      <c r="Y299" s="17"/>
      <c r="Z299" s="17">
        <v>0.354897137204016</v>
      </c>
      <c r="AA299" s="17">
        <v>0.26594433049692501</v>
      </c>
      <c r="AB299" s="17"/>
      <c r="AC299" s="17">
        <v>0.32732340001438398</v>
      </c>
      <c r="AD299" s="17">
        <v>0.37466209229546699</v>
      </c>
      <c r="AE299" s="17"/>
      <c r="AF299" s="17">
        <v>0.31843747552906898</v>
      </c>
      <c r="AG299" s="17">
        <v>0.373620418913926</v>
      </c>
      <c r="AH299" s="17">
        <v>0.34050007347439798</v>
      </c>
      <c r="AI299" s="17"/>
      <c r="AJ299" s="17">
        <v>0.36020837510222198</v>
      </c>
      <c r="AK299" s="17">
        <v>0.36454324010787698</v>
      </c>
      <c r="AL299" s="17">
        <v>0.37054407591107003</v>
      </c>
      <c r="AM299" s="17">
        <v>0.287882219089928</v>
      </c>
      <c r="AN299" s="17">
        <v>0.289906893680629</v>
      </c>
      <c r="AO299" s="17">
        <v>0.34725769672435097</v>
      </c>
      <c r="AP299" s="17">
        <v>0.35728086072207599</v>
      </c>
      <c r="AQ299" s="17"/>
      <c r="AR299" s="17">
        <v>0.31357556482967602</v>
      </c>
      <c r="AS299" s="17">
        <v>0.35341399173181198</v>
      </c>
      <c r="AT299" s="17"/>
      <c r="AU299" s="17">
        <v>0.34455270425086199</v>
      </c>
      <c r="AV299" s="17">
        <v>0.35883380720827801</v>
      </c>
      <c r="AW299" s="17">
        <v>0.26503081765441999</v>
      </c>
      <c r="AX299" s="17"/>
      <c r="AY299" s="17">
        <v>0.49966543181197498</v>
      </c>
      <c r="AZ299" s="17">
        <v>0.361230743668085</v>
      </c>
      <c r="BA299" s="17">
        <v>0.29354097707287802</v>
      </c>
      <c r="BB299" s="17">
        <v>0.28075499473257798</v>
      </c>
      <c r="BC299" s="17"/>
      <c r="BD299" s="17">
        <v>0.32691088268324803</v>
      </c>
      <c r="BE299" s="17">
        <v>0.40372740363522402</v>
      </c>
      <c r="BF299" s="17">
        <v>0.35567735661480199</v>
      </c>
      <c r="BG299" s="17">
        <v>0.19722505007482999</v>
      </c>
      <c r="BH299" s="17"/>
      <c r="BI299" s="17">
        <v>0.33093419073777802</v>
      </c>
      <c r="BJ299" s="17">
        <v>0.35931027458324899</v>
      </c>
      <c r="BK299" s="17">
        <v>0.34869560314415199</v>
      </c>
      <c r="BL299" s="17">
        <v>0.27290755044235998</v>
      </c>
      <c r="BM299" s="17"/>
      <c r="BN299" s="17">
        <v>0.43335663570842903</v>
      </c>
      <c r="BO299" s="17">
        <v>0.42233885160180801</v>
      </c>
      <c r="BP299" s="17">
        <v>0.34452528730630899</v>
      </c>
      <c r="BQ299" s="17">
        <v>0.26267935442609902</v>
      </c>
      <c r="BR299" s="17"/>
      <c r="BS299" s="17">
        <v>0.353660572355595</v>
      </c>
      <c r="BT299" s="17">
        <v>0.38807680718430099</v>
      </c>
      <c r="BU299" s="17">
        <v>0.34456572595241802</v>
      </c>
      <c r="BV299" s="17">
        <v>0.13552784200861301</v>
      </c>
      <c r="BW299" s="17"/>
      <c r="BX299" s="17">
        <v>0.39653177671823903</v>
      </c>
      <c r="BY299" s="17">
        <v>0.37699659931698998</v>
      </c>
      <c r="BZ299" s="17">
        <v>0.36851913872202402</v>
      </c>
      <c r="CA299" s="17">
        <v>0.21033912481469999</v>
      </c>
    </row>
    <row r="300" spans="2:79" x14ac:dyDescent="0.3">
      <c r="B300" t="s">
        <v>193</v>
      </c>
      <c r="C300" s="17">
        <v>0.13807533145181899</v>
      </c>
      <c r="D300" s="17">
        <v>0.118600823426536</v>
      </c>
      <c r="E300" s="17">
        <v>0.15581067026760301</v>
      </c>
      <c r="F300" s="17"/>
      <c r="G300" s="17">
        <v>9.6156525978526905E-2</v>
      </c>
      <c r="H300" s="17">
        <v>0.13064165253526799</v>
      </c>
      <c r="I300" s="17">
        <v>0.17232287915765901</v>
      </c>
      <c r="J300" s="17"/>
      <c r="K300" s="17">
        <v>0.102185623345512</v>
      </c>
      <c r="L300" s="17">
        <v>0.11699464157103</v>
      </c>
      <c r="M300" s="17">
        <v>0.19279931994577201</v>
      </c>
      <c r="N300" s="17">
        <v>0.15950811239946</v>
      </c>
      <c r="O300" s="17"/>
      <c r="P300" s="17">
        <v>0.109867819954634</v>
      </c>
      <c r="Q300" s="17">
        <v>0.14658401181828901</v>
      </c>
      <c r="R300" s="17">
        <v>0.20270440928217401</v>
      </c>
      <c r="S300" s="17">
        <v>0.116877672508106</v>
      </c>
      <c r="T300" s="17">
        <v>0.115503446425994</v>
      </c>
      <c r="U300" s="17"/>
      <c r="V300" s="17">
        <v>0.17530335963475099</v>
      </c>
      <c r="W300" s="17">
        <v>0.13638616812025101</v>
      </c>
      <c r="X300" s="17">
        <v>0.101304211928673</v>
      </c>
      <c r="Y300" s="17"/>
      <c r="Z300" s="17">
        <v>0.14058119706471101</v>
      </c>
      <c r="AA300" s="17">
        <v>0.12606609657352999</v>
      </c>
      <c r="AB300" s="17"/>
      <c r="AC300" s="17">
        <v>0.13503593003025099</v>
      </c>
      <c r="AD300" s="17">
        <v>0.14505799676869999</v>
      </c>
      <c r="AE300" s="17"/>
      <c r="AF300" s="17">
        <v>6.7913402793310498E-2</v>
      </c>
      <c r="AG300" s="17">
        <v>0.147346259902011</v>
      </c>
      <c r="AH300" s="17">
        <v>0.13968511275918799</v>
      </c>
      <c r="AI300" s="17"/>
      <c r="AJ300" s="17">
        <v>6.9329904205896103E-2</v>
      </c>
      <c r="AK300" s="17">
        <v>9.5981373322699501E-2</v>
      </c>
      <c r="AL300" s="17">
        <v>0.10887051406941201</v>
      </c>
      <c r="AM300" s="17">
        <v>0.154752553052905</v>
      </c>
      <c r="AN300" s="17">
        <v>0.20342172382047699</v>
      </c>
      <c r="AO300" s="17">
        <v>0.14730676445450899</v>
      </c>
      <c r="AP300" s="17">
        <v>0.17847319968504</v>
      </c>
      <c r="AQ300" s="17"/>
      <c r="AR300" s="17">
        <v>0.18729082225806101</v>
      </c>
      <c r="AS300" s="17">
        <v>0.106163525255111</v>
      </c>
      <c r="AT300" s="17"/>
      <c r="AU300" s="17">
        <v>0.18147178452211901</v>
      </c>
      <c r="AV300" s="17">
        <v>0.118467819352245</v>
      </c>
      <c r="AW300" s="17">
        <v>0.139214987240945</v>
      </c>
      <c r="AX300" s="17"/>
      <c r="AY300" s="17">
        <v>0.20534182380429999</v>
      </c>
      <c r="AZ300" s="17">
        <v>0.143844769920105</v>
      </c>
      <c r="BA300" s="17">
        <v>0.107772810999544</v>
      </c>
      <c r="BB300" s="17">
        <v>0.14681986394798499</v>
      </c>
      <c r="BC300" s="17"/>
      <c r="BD300" s="17">
        <v>0.195699408025792</v>
      </c>
      <c r="BE300" s="17">
        <v>0.124198133628123</v>
      </c>
      <c r="BF300" s="17">
        <v>0.12399416379679799</v>
      </c>
      <c r="BG300" s="17">
        <v>0.150213534557226</v>
      </c>
      <c r="BH300" s="17"/>
      <c r="BI300" s="17">
        <v>0.19110720658555599</v>
      </c>
      <c r="BJ300" s="17">
        <v>0.10543529336134599</v>
      </c>
      <c r="BK300" s="17">
        <v>0.13245678122410701</v>
      </c>
      <c r="BL300" s="17">
        <v>0.19693756335749399</v>
      </c>
      <c r="BM300" s="17"/>
      <c r="BN300" s="17">
        <v>0.11586349453945</v>
      </c>
      <c r="BO300" s="17">
        <v>9.5765196792489293E-2</v>
      </c>
      <c r="BP300" s="17">
        <v>0.168155802968737</v>
      </c>
      <c r="BQ300" s="17">
        <v>0.140531230777936</v>
      </c>
      <c r="BR300" s="17"/>
      <c r="BS300" s="17">
        <v>0.19831620676130399</v>
      </c>
      <c r="BT300" s="17">
        <v>0.142820896106016</v>
      </c>
      <c r="BU300" s="17">
        <v>0.102969328243837</v>
      </c>
      <c r="BV300" s="17">
        <v>0.13264339421419</v>
      </c>
      <c r="BW300" s="17"/>
      <c r="BX300" s="17">
        <v>0.238415389698726</v>
      </c>
      <c r="BY300" s="17">
        <v>0.122823362813507</v>
      </c>
      <c r="BZ300" s="17">
        <v>0.13584068513431199</v>
      </c>
      <c r="CA300" s="17">
        <v>0.12222909238695701</v>
      </c>
    </row>
    <row r="301" spans="2:79" x14ac:dyDescent="0.3">
      <c r="B301" t="s">
        <v>194</v>
      </c>
      <c r="C301" s="17">
        <v>4.28265170598707E-2</v>
      </c>
      <c r="D301" s="17">
        <v>3.4363282317097697E-2</v>
      </c>
      <c r="E301" s="17">
        <v>4.92346424532989E-2</v>
      </c>
      <c r="F301" s="17"/>
      <c r="G301" s="17">
        <v>5.3023132942347902E-2</v>
      </c>
      <c r="H301" s="17">
        <v>4.03015075279861E-2</v>
      </c>
      <c r="I301" s="17">
        <v>3.89588853584098E-2</v>
      </c>
      <c r="J301" s="17"/>
      <c r="K301" s="17">
        <v>2.00798506612666E-2</v>
      </c>
      <c r="L301" s="17">
        <v>5.3215105552925503E-2</v>
      </c>
      <c r="M301" s="17">
        <v>4.4716864188917599E-2</v>
      </c>
      <c r="N301" s="17">
        <v>5.9455714556678703E-2</v>
      </c>
      <c r="O301" s="17"/>
      <c r="P301" s="17">
        <v>9.1041812801886293E-2</v>
      </c>
      <c r="Q301" s="17">
        <v>3.8004681922783203E-2</v>
      </c>
      <c r="R301" s="17">
        <v>2.0459561730345702E-2</v>
      </c>
      <c r="S301" s="17">
        <v>3.9308245491381698E-2</v>
      </c>
      <c r="T301" s="17">
        <v>3.6052069146696099E-2</v>
      </c>
      <c r="U301" s="17"/>
      <c r="V301" s="17">
        <v>5.2777442157132003E-2</v>
      </c>
      <c r="W301" s="17">
        <v>4.3560704537275799E-2</v>
      </c>
      <c r="X301" s="17">
        <v>3.2522517919245202E-2</v>
      </c>
      <c r="Y301" s="17"/>
      <c r="Z301" s="17">
        <v>4.2869085136920199E-2</v>
      </c>
      <c r="AA301" s="17">
        <v>4.2984297478538297E-2</v>
      </c>
      <c r="AB301" s="17"/>
      <c r="AC301" s="17">
        <v>4.5486047308413199E-2</v>
      </c>
      <c r="AD301" s="17">
        <v>3.6716560838257202E-2</v>
      </c>
      <c r="AE301" s="17"/>
      <c r="AF301" s="17">
        <v>6.7807508149009196E-2</v>
      </c>
      <c r="AG301" s="17">
        <v>1.8313328297200299E-2</v>
      </c>
      <c r="AH301" s="17">
        <v>4.15934071307714E-2</v>
      </c>
      <c r="AI301" s="17"/>
      <c r="AJ301" s="17">
        <v>2.6041996660646601E-2</v>
      </c>
      <c r="AK301" s="17">
        <v>8.6887597952873499E-2</v>
      </c>
      <c r="AL301" s="17">
        <v>3.6964046107392699E-2</v>
      </c>
      <c r="AM301" s="17">
        <v>1.22508544313696E-2</v>
      </c>
      <c r="AN301" s="17">
        <v>5.2225196033812302E-2</v>
      </c>
      <c r="AO301" s="17">
        <v>4.2703054206917501E-2</v>
      </c>
      <c r="AP301" s="17">
        <v>3.8135858298904403E-2</v>
      </c>
      <c r="AQ301" s="17"/>
      <c r="AR301" s="17">
        <v>6.9518389241036496E-2</v>
      </c>
      <c r="AS301" s="17">
        <v>2.9295609362051601E-2</v>
      </c>
      <c r="AT301" s="17"/>
      <c r="AU301" s="17">
        <v>6.4487516305722803E-2</v>
      </c>
      <c r="AV301" s="17">
        <v>3.9770360157795802E-2</v>
      </c>
      <c r="AW301" s="17">
        <v>1.54083713120227E-2</v>
      </c>
      <c r="AX301" s="17"/>
      <c r="AY301" s="17">
        <v>2.8439683597430401E-2</v>
      </c>
      <c r="AZ301" s="17">
        <v>2.95085503013887E-2</v>
      </c>
      <c r="BA301" s="17">
        <v>6.3729154237070706E-2</v>
      </c>
      <c r="BB301" s="17">
        <v>4.7996671298068602E-2</v>
      </c>
      <c r="BC301" s="17"/>
      <c r="BD301" s="17">
        <v>6.66776521659843E-2</v>
      </c>
      <c r="BE301" s="17">
        <v>2.9117903438707501E-2</v>
      </c>
      <c r="BF301" s="17">
        <v>2.7861340405328901E-2</v>
      </c>
      <c r="BG301" s="17">
        <v>8.9331687401408594E-2</v>
      </c>
      <c r="BH301" s="17"/>
      <c r="BI301" s="17">
        <v>4.4220153438567701E-2</v>
      </c>
      <c r="BJ301" s="17">
        <v>4.63998006822086E-2</v>
      </c>
      <c r="BK301" s="17">
        <v>3.3529684416010799E-2</v>
      </c>
      <c r="BL301" s="17">
        <v>7.0543104234210494E-2</v>
      </c>
      <c r="BM301" s="17"/>
      <c r="BN301" s="17">
        <v>0.108553205568259</v>
      </c>
      <c r="BO301" s="17">
        <v>5.7158807395995603E-2</v>
      </c>
      <c r="BP301" s="17">
        <v>3.7112286704843102E-2</v>
      </c>
      <c r="BQ301" s="17">
        <v>2.2788981141017201E-2</v>
      </c>
      <c r="BR301" s="17"/>
      <c r="BS301" s="17">
        <v>5.3760309025862499E-2</v>
      </c>
      <c r="BT301" s="17">
        <v>5.3123765773067801E-2</v>
      </c>
      <c r="BU301" s="17">
        <v>2.69727608093881E-2</v>
      </c>
      <c r="BV301" s="17">
        <v>5.3198298295588198E-2</v>
      </c>
      <c r="BW301" s="17"/>
      <c r="BX301" s="17">
        <v>8.0807317906080298E-2</v>
      </c>
      <c r="BY301" s="17">
        <v>3.2741960044323899E-2</v>
      </c>
      <c r="BZ301" s="17">
        <v>4.6584462943627801E-2</v>
      </c>
      <c r="CA301" s="17">
        <v>3.7335917624214399E-2</v>
      </c>
    </row>
    <row r="302" spans="2:79" x14ac:dyDescent="0.3">
      <c r="B302" t="s">
        <v>195</v>
      </c>
      <c r="C302" s="17">
        <v>2.2057461770959401E-2</v>
      </c>
      <c r="D302" s="17">
        <v>3.0632739926299699E-2</v>
      </c>
      <c r="E302" s="17">
        <v>1.3604004624821E-2</v>
      </c>
      <c r="F302" s="17"/>
      <c r="G302" s="17">
        <v>2.36310989979669E-2</v>
      </c>
      <c r="H302" s="17">
        <v>8.6483538943183409E-3</v>
      </c>
      <c r="I302" s="17">
        <v>3.4869829235304302E-2</v>
      </c>
      <c r="J302" s="17"/>
      <c r="K302" s="17">
        <v>7.7334785448680901E-3</v>
      </c>
      <c r="L302" s="17">
        <v>3.7783530840971899E-2</v>
      </c>
      <c r="M302" s="17">
        <v>2.15393288524145E-2</v>
      </c>
      <c r="N302" s="17">
        <v>2.3250367198701799E-2</v>
      </c>
      <c r="O302" s="17"/>
      <c r="P302" s="17">
        <v>5.9732784331297799E-2</v>
      </c>
      <c r="Q302" s="17">
        <v>1.5834876990284699E-2</v>
      </c>
      <c r="R302" s="17">
        <v>6.0858009379168099E-3</v>
      </c>
      <c r="S302" s="17">
        <v>3.3689854343463603E-2</v>
      </c>
      <c r="T302" s="17">
        <v>0</v>
      </c>
      <c r="U302" s="17"/>
      <c r="V302" s="17">
        <v>1.63481394214662E-2</v>
      </c>
      <c r="W302" s="17">
        <v>2.2354119063985201E-2</v>
      </c>
      <c r="X302" s="17">
        <v>9.1924836159595104E-3</v>
      </c>
      <c r="Y302" s="17"/>
      <c r="Z302" s="17">
        <v>1.8982132858395898E-2</v>
      </c>
      <c r="AA302" s="17">
        <v>3.8507386442604902E-2</v>
      </c>
      <c r="AB302" s="17"/>
      <c r="AC302" s="17">
        <v>1.4759665448518601E-2</v>
      </c>
      <c r="AD302" s="17">
        <v>3.8823285761418101E-2</v>
      </c>
      <c r="AE302" s="17"/>
      <c r="AF302" s="17">
        <v>2.42466711565274E-2</v>
      </c>
      <c r="AG302" s="17">
        <v>4.1781337387686197E-2</v>
      </c>
      <c r="AH302" s="17">
        <v>2.0325588863848498E-2</v>
      </c>
      <c r="AI302" s="17"/>
      <c r="AJ302" s="17">
        <v>5.2554253390630096E-3</v>
      </c>
      <c r="AK302" s="17">
        <v>3.6719863498817798E-2</v>
      </c>
      <c r="AL302" s="17">
        <v>1.26884888392635E-2</v>
      </c>
      <c r="AM302" s="17">
        <v>8.2500777746789804E-3</v>
      </c>
      <c r="AN302" s="17">
        <v>6.4836885227172597E-3</v>
      </c>
      <c r="AO302" s="17">
        <v>3.5946492066469903E-2</v>
      </c>
      <c r="AP302" s="17">
        <v>3.5365945107028202E-2</v>
      </c>
      <c r="AQ302" s="17"/>
      <c r="AR302" s="17">
        <v>1.5021980575232701E-2</v>
      </c>
      <c r="AS302" s="17">
        <v>2.6617558341552199E-2</v>
      </c>
      <c r="AT302" s="17"/>
      <c r="AU302" s="17">
        <v>4.54498086522096E-2</v>
      </c>
      <c r="AV302" s="17">
        <v>1.4666522840564199E-2</v>
      </c>
      <c r="AW302" s="17">
        <v>9.4563798628086206E-3</v>
      </c>
      <c r="AX302" s="17"/>
      <c r="AY302" s="17">
        <v>4.25621712992372E-2</v>
      </c>
      <c r="AZ302" s="17">
        <v>2.2066484768124402E-2</v>
      </c>
      <c r="BA302" s="17">
        <v>1.9410592589197698E-2</v>
      </c>
      <c r="BB302" s="17">
        <v>1.41166521296029E-2</v>
      </c>
      <c r="BC302" s="17"/>
      <c r="BD302" s="17">
        <v>3.1804280455047101E-2</v>
      </c>
      <c r="BE302" s="17">
        <v>3.3575494770223598E-2</v>
      </c>
      <c r="BF302" s="17">
        <v>1.27798849477613E-2</v>
      </c>
      <c r="BG302" s="17">
        <v>1.7550150842043599E-2</v>
      </c>
      <c r="BH302" s="17"/>
      <c r="BI302" s="17">
        <v>0</v>
      </c>
      <c r="BJ302" s="17">
        <v>2.6943307978650199E-2</v>
      </c>
      <c r="BK302" s="17">
        <v>2.1979567485707799E-2</v>
      </c>
      <c r="BL302" s="17">
        <v>3.2954897764349997E-2</v>
      </c>
      <c r="BM302" s="17"/>
      <c r="BN302" s="17">
        <v>8.0493507149844906E-2</v>
      </c>
      <c r="BO302" s="17">
        <v>2.7190612914597699E-2</v>
      </c>
      <c r="BP302" s="17">
        <v>1.19691943308075E-2</v>
      </c>
      <c r="BQ302" s="17">
        <v>1.4403462311665401E-2</v>
      </c>
      <c r="BR302" s="17"/>
      <c r="BS302" s="17">
        <v>2.86068027854895E-2</v>
      </c>
      <c r="BT302" s="17">
        <v>2.9250239965277199E-2</v>
      </c>
      <c r="BU302" s="17">
        <v>1.13142044471273E-2</v>
      </c>
      <c r="BV302" s="17">
        <v>3.0519136821995901E-2</v>
      </c>
      <c r="BW302" s="17"/>
      <c r="BX302" s="17">
        <v>7.3682664945851198E-2</v>
      </c>
      <c r="BY302" s="17">
        <v>2.9554028196303601E-2</v>
      </c>
      <c r="BZ302" s="17">
        <v>2.1515236803821801E-3</v>
      </c>
      <c r="CA302" s="17">
        <v>1.5831311612508499E-2</v>
      </c>
    </row>
    <row r="303" spans="2:79" x14ac:dyDescent="0.3">
      <c r="C303" s="17"/>
      <c r="D303" s="17"/>
      <c r="E303" s="17"/>
      <c r="F303" s="17"/>
      <c r="G303" s="17"/>
      <c r="H303" s="17"/>
      <c r="I303" s="17"/>
      <c r="J303" s="17"/>
      <c r="K303" s="17"/>
      <c r="L303" s="17"/>
      <c r="M303" s="17"/>
      <c r="N303" s="17"/>
      <c r="O303" s="17"/>
      <c r="P303" s="17"/>
      <c r="Q303" s="17"/>
      <c r="R303" s="17"/>
      <c r="S303" s="17"/>
      <c r="T303" s="17"/>
      <c r="U303" s="17"/>
      <c r="V303" s="17"/>
      <c r="W303" s="17"/>
      <c r="X303" s="17"/>
      <c r="Y303" s="17"/>
      <c r="Z303" s="17"/>
      <c r="AA303" s="17"/>
      <c r="AB303" s="17"/>
      <c r="AC303" s="17"/>
      <c r="AD303" s="17"/>
      <c r="AE303" s="17"/>
      <c r="AF303" s="17"/>
      <c r="AG303" s="17"/>
      <c r="AH303" s="17"/>
      <c r="AI303" s="17"/>
      <c r="AJ303" s="17"/>
      <c r="AK303" s="17"/>
      <c r="AL303" s="17"/>
      <c r="AM303" s="17"/>
      <c r="AN303" s="17"/>
      <c r="AO303" s="17"/>
      <c r="AP303" s="17"/>
      <c r="AQ303" s="17"/>
      <c r="AR303" s="17"/>
      <c r="AS303" s="17"/>
      <c r="AT303" s="17"/>
      <c r="AU303" s="17"/>
      <c r="AV303" s="17"/>
      <c r="AW303" s="17"/>
      <c r="AX303" s="17"/>
      <c r="AY303" s="17"/>
      <c r="AZ303" s="17"/>
      <c r="BA303" s="17"/>
      <c r="BB303" s="17"/>
      <c r="BC303" s="17"/>
      <c r="BD303" s="17"/>
      <c r="BE303" s="17"/>
      <c r="BF303" s="17"/>
      <c r="BG303" s="17"/>
      <c r="BH303" s="17"/>
      <c r="BI303" s="17"/>
      <c r="BJ303" s="17"/>
      <c r="BK303" s="17"/>
      <c r="BL303" s="17"/>
      <c r="BM303" s="17"/>
      <c r="BN303" s="17"/>
      <c r="BO303" s="17"/>
      <c r="BP303" s="17"/>
      <c r="BQ303" s="17"/>
      <c r="BR303" s="17"/>
      <c r="BS303" s="17"/>
      <c r="BT303" s="17"/>
      <c r="BU303" s="17"/>
      <c r="BV303" s="17"/>
      <c r="BW303" s="17"/>
      <c r="BX303" s="17"/>
      <c r="BY303" s="17"/>
      <c r="BZ303" s="17"/>
      <c r="CA303" s="17"/>
    </row>
    <row r="304" spans="2:79" x14ac:dyDescent="0.3">
      <c r="B304" s="6" t="s">
        <v>213</v>
      </c>
      <c r="C304" s="17"/>
      <c r="D304" s="17"/>
      <c r="E304" s="17"/>
      <c r="F304" s="17"/>
      <c r="G304" s="17"/>
      <c r="H304" s="17"/>
      <c r="I304" s="17"/>
      <c r="J304" s="17"/>
      <c r="K304" s="17"/>
      <c r="L304" s="17"/>
      <c r="M304" s="17"/>
      <c r="N304" s="17"/>
      <c r="O304" s="17"/>
      <c r="P304" s="17"/>
      <c r="Q304" s="17"/>
      <c r="R304" s="17"/>
      <c r="S304" s="17"/>
      <c r="T304" s="17"/>
      <c r="U304" s="17"/>
      <c r="V304" s="17"/>
      <c r="W304" s="17"/>
      <c r="X304" s="17"/>
      <c r="Y304" s="17"/>
      <c r="Z304" s="17"/>
      <c r="AA304" s="17"/>
      <c r="AB304" s="17"/>
      <c r="AC304" s="17"/>
      <c r="AD304" s="17"/>
      <c r="AE304" s="17"/>
      <c r="AF304" s="17"/>
      <c r="AG304" s="17"/>
      <c r="AH304" s="17"/>
      <c r="AI304" s="17"/>
      <c r="AJ304" s="17"/>
      <c r="AK304" s="17"/>
      <c r="AL304" s="17"/>
      <c r="AM304" s="17"/>
      <c r="AN304" s="17"/>
      <c r="AO304" s="17"/>
      <c r="AP304" s="17"/>
      <c r="AQ304" s="17"/>
      <c r="AR304" s="17"/>
      <c r="AS304" s="17"/>
      <c r="AT304" s="17"/>
      <c r="AU304" s="17"/>
      <c r="AV304" s="17"/>
      <c r="AW304" s="17"/>
      <c r="AX304" s="17"/>
      <c r="AY304" s="17"/>
      <c r="AZ304" s="17"/>
      <c r="BA304" s="17"/>
      <c r="BB304" s="17"/>
      <c r="BC304" s="17"/>
      <c r="BD304" s="17"/>
      <c r="BE304" s="17"/>
      <c r="BF304" s="17"/>
      <c r="BG304" s="17"/>
      <c r="BH304" s="17"/>
      <c r="BI304" s="17"/>
      <c r="BJ304" s="17"/>
      <c r="BK304" s="17"/>
      <c r="BL304" s="17"/>
      <c r="BM304" s="17"/>
      <c r="BN304" s="17"/>
      <c r="BO304" s="17"/>
      <c r="BP304" s="17"/>
      <c r="BQ304" s="17"/>
      <c r="BR304" s="17"/>
      <c r="BS304" s="17"/>
      <c r="BT304" s="17"/>
      <c r="BU304" s="17"/>
      <c r="BV304" s="17"/>
      <c r="BW304" s="17"/>
      <c r="BX304" s="17"/>
      <c r="BY304" s="17"/>
      <c r="BZ304" s="17"/>
      <c r="CA304" s="17"/>
    </row>
    <row r="305" spans="2:79" x14ac:dyDescent="0.3">
      <c r="B305" s="24" t="s">
        <v>336</v>
      </c>
      <c r="C305" s="17"/>
      <c r="D305" s="17"/>
      <c r="E305" s="17"/>
      <c r="F305" s="17"/>
      <c r="G305" s="17"/>
      <c r="H305" s="17"/>
      <c r="I305" s="17"/>
      <c r="J305" s="17"/>
      <c r="K305" s="17"/>
      <c r="L305" s="17"/>
      <c r="M305" s="17"/>
      <c r="N305" s="17"/>
      <c r="O305" s="17"/>
      <c r="P305" s="17"/>
      <c r="Q305" s="17"/>
      <c r="R305" s="17"/>
      <c r="S305" s="17"/>
      <c r="T305" s="17"/>
      <c r="U305" s="17"/>
      <c r="V305" s="17"/>
      <c r="W305" s="17"/>
      <c r="X305" s="17"/>
      <c r="Y305" s="17"/>
      <c r="Z305" s="17"/>
      <c r="AA305" s="17"/>
      <c r="AB305" s="17"/>
      <c r="AC305" s="17"/>
      <c r="AD305" s="17"/>
      <c r="AE305" s="17"/>
      <c r="AF305" s="17"/>
      <c r="AG305" s="17"/>
      <c r="AH305" s="17"/>
      <c r="AI305" s="17"/>
      <c r="AJ305" s="17"/>
      <c r="AK305" s="17"/>
      <c r="AL305" s="17"/>
      <c r="AM305" s="17"/>
      <c r="AN305" s="17"/>
      <c r="AO305" s="17"/>
      <c r="AP305" s="17"/>
      <c r="AQ305" s="17"/>
      <c r="AR305" s="17"/>
      <c r="AS305" s="17"/>
      <c r="AT305" s="17"/>
      <c r="AU305" s="17"/>
      <c r="AV305" s="17"/>
      <c r="AW305" s="17"/>
      <c r="AX305" s="17"/>
      <c r="AY305" s="17"/>
      <c r="AZ305" s="17"/>
      <c r="BA305" s="17"/>
      <c r="BB305" s="17"/>
      <c r="BC305" s="17"/>
      <c r="BD305" s="17"/>
      <c r="BE305" s="17"/>
      <c r="BF305" s="17"/>
      <c r="BG305" s="17"/>
      <c r="BH305" s="17"/>
      <c r="BI305" s="17"/>
      <c r="BJ305" s="17"/>
      <c r="BK305" s="17"/>
      <c r="BL305" s="17"/>
      <c r="BM305" s="17"/>
      <c r="BN305" s="17"/>
      <c r="BO305" s="17"/>
      <c r="BP305" s="17"/>
      <c r="BQ305" s="17"/>
      <c r="BR305" s="17"/>
      <c r="BS305" s="17"/>
      <c r="BT305" s="17"/>
      <c r="BU305" s="17"/>
      <c r="BV305" s="17"/>
      <c r="BW305" s="17"/>
      <c r="BX305" s="17"/>
      <c r="BY305" s="17"/>
      <c r="BZ305" s="17"/>
      <c r="CA305" s="17"/>
    </row>
    <row r="306" spans="2:79" x14ac:dyDescent="0.3">
      <c r="B306" t="s">
        <v>207</v>
      </c>
      <c r="C306" s="17">
        <v>0.17499646676194799</v>
      </c>
      <c r="D306" s="17">
        <v>0.19440217799034101</v>
      </c>
      <c r="E306" s="17">
        <v>0.156435128246705</v>
      </c>
      <c r="F306" s="17"/>
      <c r="G306" s="17">
        <v>0.165318798442016</v>
      </c>
      <c r="H306" s="17">
        <v>0.20747676007992699</v>
      </c>
      <c r="I306" s="17">
        <v>0.14768268833227499</v>
      </c>
      <c r="J306" s="17"/>
      <c r="K306" s="17">
        <v>0.24537178454217501</v>
      </c>
      <c r="L306" s="17">
        <v>0.10671098866541</v>
      </c>
      <c r="M306" s="17">
        <v>0.206317862386344</v>
      </c>
      <c r="N306" s="17">
        <v>0.132366945176562</v>
      </c>
      <c r="O306" s="17"/>
      <c r="P306" s="17">
        <v>0.33041030603559202</v>
      </c>
      <c r="Q306" s="17">
        <v>0.13604686836484101</v>
      </c>
      <c r="R306" s="17">
        <v>0.16606679753105699</v>
      </c>
      <c r="S306" s="17">
        <v>0.16546171426949</v>
      </c>
      <c r="T306" s="17">
        <v>0.13477554143193801</v>
      </c>
      <c r="U306" s="17"/>
      <c r="V306" s="17">
        <v>0.17390792582255701</v>
      </c>
      <c r="W306" s="17">
        <v>0.126525470640797</v>
      </c>
      <c r="X306" s="17">
        <v>0.24983039340236801</v>
      </c>
      <c r="Y306" s="17"/>
      <c r="Z306" s="17">
        <v>0.14758405561110199</v>
      </c>
      <c r="AA306" s="17">
        <v>0.32143218103187499</v>
      </c>
      <c r="AB306" s="17"/>
      <c r="AC306" s="17">
        <v>0.189667438714505</v>
      </c>
      <c r="AD306" s="17">
        <v>0.14129164373623801</v>
      </c>
      <c r="AE306" s="17"/>
      <c r="AF306" s="17">
        <v>0.38454237048293299</v>
      </c>
      <c r="AG306" s="17">
        <v>0.20042370915319299</v>
      </c>
      <c r="AH306" s="17">
        <v>0.16054830618035501</v>
      </c>
      <c r="AI306" s="17"/>
      <c r="AJ306" s="17">
        <v>0.185926384103966</v>
      </c>
      <c r="AK306" s="17">
        <v>0.17223467509378801</v>
      </c>
      <c r="AL306" s="17">
        <v>0.23532863393167999</v>
      </c>
      <c r="AM306" s="17">
        <v>0.186642194855516</v>
      </c>
      <c r="AN306" s="17">
        <v>0.15936341186179301</v>
      </c>
      <c r="AO306" s="17">
        <v>0.18850614879244701</v>
      </c>
      <c r="AP306" s="17">
        <v>0.119104840596426</v>
      </c>
      <c r="AQ306" s="17"/>
      <c r="AR306" s="17">
        <v>0.24753282553210099</v>
      </c>
      <c r="AS306" s="17">
        <v>0.138254378880904</v>
      </c>
      <c r="AT306" s="17"/>
      <c r="AU306" s="17">
        <v>8.6389386354500705E-2</v>
      </c>
      <c r="AV306" s="17">
        <v>0.20315223313442299</v>
      </c>
      <c r="AW306" s="17">
        <v>0.22206289442264199</v>
      </c>
      <c r="AX306" s="17"/>
      <c r="AY306" s="17">
        <v>5.6296806092890901E-2</v>
      </c>
      <c r="AZ306" s="17">
        <v>0.108998606675331</v>
      </c>
      <c r="BA306" s="17">
        <v>0.26625105521419201</v>
      </c>
      <c r="BB306" s="17">
        <v>0.26654018802092599</v>
      </c>
      <c r="BC306" s="17"/>
      <c r="BD306" s="17">
        <v>0.10688995656486699</v>
      </c>
      <c r="BE306" s="17">
        <v>0.104493671637975</v>
      </c>
      <c r="BF306" s="17">
        <v>0.15195471954626399</v>
      </c>
      <c r="BG306" s="17">
        <v>0.440475609460099</v>
      </c>
      <c r="BH306" s="17"/>
      <c r="BI306" s="17">
        <v>0.105848076477664</v>
      </c>
      <c r="BJ306" s="17">
        <v>0.12994233775393399</v>
      </c>
      <c r="BK306" s="17">
        <v>0.19301307753764699</v>
      </c>
      <c r="BL306" s="17">
        <v>0.30572783820259303</v>
      </c>
      <c r="BM306" s="17"/>
      <c r="BN306" s="17">
        <v>4.9690363278198202E-2</v>
      </c>
      <c r="BO306" s="17">
        <v>9.1340372837834805E-2</v>
      </c>
      <c r="BP306" s="17">
        <v>0.124949021698102</v>
      </c>
      <c r="BQ306" s="17">
        <v>0.31298210594834502</v>
      </c>
      <c r="BR306" s="17"/>
      <c r="BS306" s="17">
        <v>8.7518789749274004E-2</v>
      </c>
      <c r="BT306" s="17">
        <v>7.6080240941276606E-2</v>
      </c>
      <c r="BU306" s="17">
        <v>0.208446190844785</v>
      </c>
      <c r="BV306" s="17">
        <v>0.58661796338855299</v>
      </c>
      <c r="BW306" s="17"/>
      <c r="BX306" s="17">
        <v>0.10954526544123799</v>
      </c>
      <c r="BY306" s="17">
        <v>0.116796397023954</v>
      </c>
      <c r="BZ306" s="17">
        <v>0.106725868168195</v>
      </c>
      <c r="CA306" s="17">
        <v>0.41764716607954799</v>
      </c>
    </row>
    <row r="307" spans="2:79" x14ac:dyDescent="0.3">
      <c r="B307" t="s">
        <v>208</v>
      </c>
      <c r="C307" s="17">
        <v>0.54047765092202305</v>
      </c>
      <c r="D307" s="17">
        <v>0.51980463167604196</v>
      </c>
      <c r="E307" s="17">
        <v>0.55900948632421799</v>
      </c>
      <c r="F307" s="17"/>
      <c r="G307" s="17">
        <v>0.52506901181015897</v>
      </c>
      <c r="H307" s="17">
        <v>0.49765297690878302</v>
      </c>
      <c r="I307" s="17">
        <v>0.59435909956863398</v>
      </c>
      <c r="J307" s="17"/>
      <c r="K307" s="17">
        <v>0.51339763445281905</v>
      </c>
      <c r="L307" s="17">
        <v>0.53727087912656801</v>
      </c>
      <c r="M307" s="17">
        <v>0.51470436506931805</v>
      </c>
      <c r="N307" s="17">
        <v>0.60296813073279898</v>
      </c>
      <c r="O307" s="17"/>
      <c r="P307" s="17">
        <v>0.405990382308141</v>
      </c>
      <c r="Q307" s="17">
        <v>0.56152041898649896</v>
      </c>
      <c r="R307" s="17">
        <v>0.53137546544028302</v>
      </c>
      <c r="S307" s="17">
        <v>0.58766207442234897</v>
      </c>
      <c r="T307" s="17">
        <v>0.56054688627654103</v>
      </c>
      <c r="U307" s="17"/>
      <c r="V307" s="17">
        <v>0.55391438336540899</v>
      </c>
      <c r="W307" s="17">
        <v>0.54336017954809301</v>
      </c>
      <c r="X307" s="17">
        <v>0.52035452342761801</v>
      </c>
      <c r="Y307" s="17"/>
      <c r="Z307" s="17">
        <v>0.570067722823006</v>
      </c>
      <c r="AA307" s="17">
        <v>0.379990367361001</v>
      </c>
      <c r="AB307" s="17"/>
      <c r="AC307" s="17">
        <v>0.50742402892241301</v>
      </c>
      <c r="AD307" s="17">
        <v>0.616414438440816</v>
      </c>
      <c r="AE307" s="17"/>
      <c r="AF307" s="17">
        <v>0.48750276019311201</v>
      </c>
      <c r="AG307" s="17">
        <v>0.57521119963877199</v>
      </c>
      <c r="AH307" s="17">
        <v>0.53970313144079396</v>
      </c>
      <c r="AI307" s="17"/>
      <c r="AJ307" s="17">
        <v>0.54421564850163995</v>
      </c>
      <c r="AK307" s="17">
        <v>0.47537608713595297</v>
      </c>
      <c r="AL307" s="17">
        <v>0.47299086350429398</v>
      </c>
      <c r="AM307" s="17">
        <v>0.53450444177701895</v>
      </c>
      <c r="AN307" s="17">
        <v>0.52774795066610303</v>
      </c>
      <c r="AO307" s="17">
        <v>0.54273933980639699</v>
      </c>
      <c r="AP307" s="17">
        <v>0.64719049472416901</v>
      </c>
      <c r="AQ307" s="17"/>
      <c r="AR307" s="17">
        <v>0.54142340800191602</v>
      </c>
      <c r="AS307" s="17">
        <v>0.53909486064619405</v>
      </c>
      <c r="AT307" s="17"/>
      <c r="AU307" s="17">
        <v>0.50380248227296298</v>
      </c>
      <c r="AV307" s="17">
        <v>0.54467159926153097</v>
      </c>
      <c r="AW307" s="17">
        <v>0.59097773024862699</v>
      </c>
      <c r="AX307" s="17"/>
      <c r="AY307" s="17">
        <v>0.48186934656450903</v>
      </c>
      <c r="AZ307" s="17">
        <v>0.59330422465518395</v>
      </c>
      <c r="BA307" s="17">
        <v>0.48909391648614903</v>
      </c>
      <c r="BB307" s="17">
        <v>0.52172425307916004</v>
      </c>
      <c r="BC307" s="17"/>
      <c r="BD307" s="17">
        <v>0.41730942402670701</v>
      </c>
      <c r="BE307" s="17">
        <v>0.59500955860337801</v>
      </c>
      <c r="BF307" s="17">
        <v>0.580804263646161</v>
      </c>
      <c r="BG307" s="17">
        <v>0.43770046280388297</v>
      </c>
      <c r="BH307" s="17"/>
      <c r="BI307" s="17">
        <v>0.38237197658305</v>
      </c>
      <c r="BJ307" s="17">
        <v>0.56064242756321703</v>
      </c>
      <c r="BK307" s="17">
        <v>0.56506265012822499</v>
      </c>
      <c r="BL307" s="17">
        <v>0.55440836937234494</v>
      </c>
      <c r="BM307" s="17"/>
      <c r="BN307" s="17">
        <v>0.44327785983227402</v>
      </c>
      <c r="BO307" s="17">
        <v>0.59322788608291899</v>
      </c>
      <c r="BP307" s="17">
        <v>0.59158974535173503</v>
      </c>
      <c r="BQ307" s="17">
        <v>0.47754782151317099</v>
      </c>
      <c r="BR307" s="17"/>
      <c r="BS307" s="17">
        <v>0.46622917649683399</v>
      </c>
      <c r="BT307" s="17">
        <v>0.60347277217760897</v>
      </c>
      <c r="BU307" s="17">
        <v>0.577472394971007</v>
      </c>
      <c r="BV307" s="17">
        <v>0.335817746571136</v>
      </c>
      <c r="BW307" s="17"/>
      <c r="BX307" s="17">
        <v>0.340844292807022</v>
      </c>
      <c r="BY307" s="17">
        <v>0.57749935378351203</v>
      </c>
      <c r="BZ307" s="17">
        <v>0.60951555310062</v>
      </c>
      <c r="CA307" s="17">
        <v>0.45833012442261201</v>
      </c>
    </row>
    <row r="308" spans="2:79" x14ac:dyDescent="0.3">
      <c r="B308" t="s">
        <v>209</v>
      </c>
      <c r="C308" s="17">
        <v>0.19038801395716701</v>
      </c>
      <c r="D308" s="17">
        <v>0.19298571830420899</v>
      </c>
      <c r="E308" s="17">
        <v>0.18866245332352299</v>
      </c>
      <c r="F308" s="17"/>
      <c r="G308" s="17">
        <v>0.19640109094894401</v>
      </c>
      <c r="H308" s="17">
        <v>0.184163648356824</v>
      </c>
      <c r="I308" s="17">
        <v>0.19298434281003901</v>
      </c>
      <c r="J308" s="17"/>
      <c r="K308" s="17">
        <v>0.171039469006249</v>
      </c>
      <c r="L308" s="17">
        <v>0.26290500894642999</v>
      </c>
      <c r="M308" s="17">
        <v>0.165636453208236</v>
      </c>
      <c r="N308" s="17">
        <v>0.15508495691657401</v>
      </c>
      <c r="O308" s="17"/>
      <c r="P308" s="17">
        <v>0.16679598838197299</v>
      </c>
      <c r="Q308" s="17">
        <v>0.194480785550317</v>
      </c>
      <c r="R308" s="17">
        <v>0.22318946551968</v>
      </c>
      <c r="S308" s="17">
        <v>0.180401190498893</v>
      </c>
      <c r="T308" s="17">
        <v>0.18625519929751999</v>
      </c>
      <c r="U308" s="17"/>
      <c r="V308" s="17">
        <v>0.17174028678050399</v>
      </c>
      <c r="W308" s="17">
        <v>0.22632827353600199</v>
      </c>
      <c r="X308" s="17">
        <v>0.16984406100813401</v>
      </c>
      <c r="Y308" s="17"/>
      <c r="Z308" s="17">
        <v>0.18525185611473899</v>
      </c>
      <c r="AA308" s="17">
        <v>0.21923360537710801</v>
      </c>
      <c r="AB308" s="17"/>
      <c r="AC308" s="17">
        <v>0.19702053515630699</v>
      </c>
      <c r="AD308" s="17">
        <v>0.17515058088496499</v>
      </c>
      <c r="AE308" s="17"/>
      <c r="AF308" s="17">
        <v>7.6474769175061796E-2</v>
      </c>
      <c r="AG308" s="17">
        <v>0.12315493892259199</v>
      </c>
      <c r="AH308" s="17">
        <v>0.204435466654523</v>
      </c>
      <c r="AI308" s="17"/>
      <c r="AJ308" s="17">
        <v>0.19416670981840101</v>
      </c>
      <c r="AK308" s="17">
        <v>0.17729700435069001</v>
      </c>
      <c r="AL308" s="17">
        <v>0.19290851758497099</v>
      </c>
      <c r="AM308" s="17">
        <v>0.205537731530921</v>
      </c>
      <c r="AN308" s="17">
        <v>0.20351386248018499</v>
      </c>
      <c r="AO308" s="17">
        <v>0.184400268455607</v>
      </c>
      <c r="AP308" s="17">
        <v>0.18296878095003299</v>
      </c>
      <c r="AQ308" s="17"/>
      <c r="AR308" s="17">
        <v>0.16388686710358399</v>
      </c>
      <c r="AS308" s="17">
        <v>0.20392596942209301</v>
      </c>
      <c r="AT308" s="17"/>
      <c r="AU308" s="17">
        <v>0.24550053725816001</v>
      </c>
      <c r="AV308" s="17">
        <v>0.177768091329638</v>
      </c>
      <c r="AW308" s="17">
        <v>0.14076945030543001</v>
      </c>
      <c r="AX308" s="17"/>
      <c r="AY308" s="17">
        <v>0.222348204839875</v>
      </c>
      <c r="AZ308" s="17">
        <v>0.20961352288839699</v>
      </c>
      <c r="BA308" s="17">
        <v>0.155236422928657</v>
      </c>
      <c r="BB308" s="17">
        <v>0.187730006123869</v>
      </c>
      <c r="BC308" s="17"/>
      <c r="BD308" s="17">
        <v>0.29995080909170202</v>
      </c>
      <c r="BE308" s="17">
        <v>0.17856950192291299</v>
      </c>
      <c r="BF308" s="17">
        <v>0.19937186000371701</v>
      </c>
      <c r="BG308" s="17">
        <v>8.2762460805112806E-2</v>
      </c>
      <c r="BH308" s="17"/>
      <c r="BI308" s="17">
        <v>0.34480105257492599</v>
      </c>
      <c r="BJ308" s="17">
        <v>0.19429277710644099</v>
      </c>
      <c r="BK308" s="17">
        <v>0.16607463771629299</v>
      </c>
      <c r="BL308" s="17">
        <v>0.10992276037743801</v>
      </c>
      <c r="BM308" s="17"/>
      <c r="BN308" s="17">
        <v>0.28914450108105799</v>
      </c>
      <c r="BO308" s="17">
        <v>0.204401231534972</v>
      </c>
      <c r="BP308" s="17">
        <v>0.19464123382218201</v>
      </c>
      <c r="BQ308" s="17">
        <v>0.15201719128374899</v>
      </c>
      <c r="BR308" s="17"/>
      <c r="BS308" s="17">
        <v>0.27922974197478401</v>
      </c>
      <c r="BT308" s="17">
        <v>0.19359338198379999</v>
      </c>
      <c r="BU308" s="17">
        <v>0.16757109277207799</v>
      </c>
      <c r="BV308" s="17">
        <v>6.0205449728101802E-2</v>
      </c>
      <c r="BW308" s="17"/>
      <c r="BX308" s="17">
        <v>0.29136107860127097</v>
      </c>
      <c r="BY308" s="17">
        <v>0.21325551978393001</v>
      </c>
      <c r="BZ308" s="17">
        <v>0.21262470203441899</v>
      </c>
      <c r="CA308" s="17">
        <v>6.7172603418226798E-2</v>
      </c>
    </row>
    <row r="309" spans="2:79" x14ac:dyDescent="0.3">
      <c r="B309" t="s">
        <v>210</v>
      </c>
      <c r="C309" s="17">
        <v>3.1309500881005703E-2</v>
      </c>
      <c r="D309" s="17">
        <v>3.1100188620739499E-2</v>
      </c>
      <c r="E309" s="17">
        <v>3.1660639652620497E-2</v>
      </c>
      <c r="F309" s="17"/>
      <c r="G309" s="17">
        <v>3.27222021184898E-2</v>
      </c>
      <c r="H309" s="17">
        <v>4.2124021766557398E-2</v>
      </c>
      <c r="I309" s="17">
        <v>1.92750179473615E-2</v>
      </c>
      <c r="J309" s="17"/>
      <c r="K309" s="17">
        <v>2.7267944108537501E-2</v>
      </c>
      <c r="L309" s="17">
        <v>3.21781405805543E-2</v>
      </c>
      <c r="M309" s="17">
        <v>3.5058215188353198E-2</v>
      </c>
      <c r="N309" s="17">
        <v>3.22736138435223E-2</v>
      </c>
      <c r="O309" s="17"/>
      <c r="P309" s="17">
        <v>1.36857872612236E-2</v>
      </c>
      <c r="Q309" s="17">
        <v>3.6707248246159403E-2</v>
      </c>
      <c r="R309" s="17">
        <v>3.5526739202865198E-2</v>
      </c>
      <c r="S309" s="17">
        <v>7.5838091313269696E-3</v>
      </c>
      <c r="T309" s="17">
        <v>6.5362755580864101E-2</v>
      </c>
      <c r="U309" s="17"/>
      <c r="V309" s="17">
        <v>5.3973583377640903E-2</v>
      </c>
      <c r="W309" s="17">
        <v>3.1704884111468101E-2</v>
      </c>
      <c r="X309" s="17">
        <v>1.23073473357579E-2</v>
      </c>
      <c r="Y309" s="17"/>
      <c r="Z309" s="17">
        <v>3.1686801757932502E-2</v>
      </c>
      <c r="AA309" s="17">
        <v>2.9595323654508201E-2</v>
      </c>
      <c r="AB309" s="17"/>
      <c r="AC309" s="17">
        <v>3.7666174473085998E-2</v>
      </c>
      <c r="AD309" s="17">
        <v>1.6705795063415799E-2</v>
      </c>
      <c r="AE309" s="17"/>
      <c r="AF309" s="17">
        <v>1.2336123984432699E-2</v>
      </c>
      <c r="AG309" s="17">
        <v>5.5782405774498098E-2</v>
      </c>
      <c r="AH309" s="17">
        <v>2.8907395754789299E-2</v>
      </c>
      <c r="AI309" s="17"/>
      <c r="AJ309" s="17">
        <v>2.6243241369639899E-2</v>
      </c>
      <c r="AK309" s="17">
        <v>5.6644009757371702E-2</v>
      </c>
      <c r="AL309" s="17">
        <v>2.7990651259381001E-2</v>
      </c>
      <c r="AM309" s="17">
        <v>4.2980307033932602E-2</v>
      </c>
      <c r="AN309" s="17">
        <v>4.3202500997592298E-2</v>
      </c>
      <c r="AO309" s="17">
        <v>2.3148328056286398E-2</v>
      </c>
      <c r="AP309" s="17">
        <v>7.2422377461852398E-3</v>
      </c>
      <c r="AQ309" s="17"/>
      <c r="AR309" s="17">
        <v>2.5324771551162199E-2</v>
      </c>
      <c r="AS309" s="17">
        <v>3.32729822496661E-2</v>
      </c>
      <c r="AT309" s="17"/>
      <c r="AU309" s="17">
        <v>6.4403958838903097E-2</v>
      </c>
      <c r="AV309" s="17">
        <v>1.7972006613266301E-2</v>
      </c>
      <c r="AW309" s="17">
        <v>2.5461925725126199E-2</v>
      </c>
      <c r="AX309" s="17"/>
      <c r="AY309" s="17">
        <v>0.152581190772933</v>
      </c>
      <c r="AZ309" s="17">
        <v>1.9229885459350601E-2</v>
      </c>
      <c r="BA309" s="17">
        <v>2.4754546588942401E-2</v>
      </c>
      <c r="BB309" s="17">
        <v>5.3081017765777899E-3</v>
      </c>
      <c r="BC309" s="17"/>
      <c r="BD309" s="17">
        <v>6.4839419934027198E-2</v>
      </c>
      <c r="BE309" s="17">
        <v>2.6148707603900801E-2</v>
      </c>
      <c r="BF309" s="17">
        <v>3.0235904354747E-2</v>
      </c>
      <c r="BG309" s="17">
        <v>1.2321061368677499E-2</v>
      </c>
      <c r="BH309" s="17"/>
      <c r="BI309" s="17">
        <v>8.5967702043622599E-2</v>
      </c>
      <c r="BJ309" s="17">
        <v>1.7056020150990701E-2</v>
      </c>
      <c r="BK309" s="17">
        <v>3.1049928270685302E-2</v>
      </c>
      <c r="BL309" s="17">
        <v>1.2431728264051201E-2</v>
      </c>
      <c r="BM309" s="17"/>
      <c r="BN309" s="17">
        <v>9.9223183373283702E-2</v>
      </c>
      <c r="BO309" s="17">
        <v>2.4509448450353799E-2</v>
      </c>
      <c r="BP309" s="17">
        <v>3.2347514339978498E-2</v>
      </c>
      <c r="BQ309" s="17">
        <v>1.7679943101308802E-2</v>
      </c>
      <c r="BR309" s="17"/>
      <c r="BS309" s="17">
        <v>7.9330257858689995E-2</v>
      </c>
      <c r="BT309" s="17">
        <v>1.2596900436386499E-2</v>
      </c>
      <c r="BU309" s="17">
        <v>2.21979193211101E-2</v>
      </c>
      <c r="BV309" s="17">
        <v>1.7358840312208901E-2</v>
      </c>
      <c r="BW309" s="17"/>
      <c r="BX309" s="17">
        <v>9.4226240100645994E-2</v>
      </c>
      <c r="BY309" s="17">
        <v>2.7693909905488302E-2</v>
      </c>
      <c r="BZ309" s="17">
        <v>1.9643876649148202E-2</v>
      </c>
      <c r="CA309" s="17">
        <v>2.68322401748546E-2</v>
      </c>
    </row>
    <row r="310" spans="2:79" x14ac:dyDescent="0.3">
      <c r="B310" t="s">
        <v>73</v>
      </c>
      <c r="C310" s="17">
        <v>6.28283674778565E-2</v>
      </c>
      <c r="D310" s="17">
        <v>6.1707283408668802E-2</v>
      </c>
      <c r="E310" s="17">
        <v>6.4232292452933604E-2</v>
      </c>
      <c r="F310" s="17"/>
      <c r="G310" s="17">
        <v>8.0488896680391497E-2</v>
      </c>
      <c r="H310" s="17">
        <v>6.8582592887908897E-2</v>
      </c>
      <c r="I310" s="17">
        <v>4.56988513416903E-2</v>
      </c>
      <c r="J310" s="17"/>
      <c r="K310" s="17">
        <v>4.2923167890219598E-2</v>
      </c>
      <c r="L310" s="17">
        <v>6.0934982681036899E-2</v>
      </c>
      <c r="M310" s="17">
        <v>7.8283104147749596E-2</v>
      </c>
      <c r="N310" s="17">
        <v>7.7306353330542907E-2</v>
      </c>
      <c r="O310" s="17"/>
      <c r="P310" s="17">
        <v>8.3117536013070203E-2</v>
      </c>
      <c r="Q310" s="17">
        <v>7.1244678852184107E-2</v>
      </c>
      <c r="R310" s="17">
        <v>4.3841532306115101E-2</v>
      </c>
      <c r="S310" s="17">
        <v>5.8891211677940397E-2</v>
      </c>
      <c r="T310" s="17">
        <v>5.3059617413135897E-2</v>
      </c>
      <c r="U310" s="17"/>
      <c r="V310" s="17">
        <v>4.64638206538888E-2</v>
      </c>
      <c r="W310" s="17">
        <v>7.2081192163638994E-2</v>
      </c>
      <c r="X310" s="17">
        <v>4.76636748261225E-2</v>
      </c>
      <c r="Y310" s="17"/>
      <c r="Z310" s="17">
        <v>6.5409563693220693E-2</v>
      </c>
      <c r="AA310" s="17">
        <v>4.9748522575507999E-2</v>
      </c>
      <c r="AB310" s="17"/>
      <c r="AC310" s="17">
        <v>6.8221822733688903E-2</v>
      </c>
      <c r="AD310" s="17">
        <v>5.0437541874565797E-2</v>
      </c>
      <c r="AE310" s="17"/>
      <c r="AF310" s="17">
        <v>3.9143976164460401E-2</v>
      </c>
      <c r="AG310" s="17">
        <v>4.5427746510945201E-2</v>
      </c>
      <c r="AH310" s="17">
        <v>6.6405699969538295E-2</v>
      </c>
      <c r="AI310" s="17"/>
      <c r="AJ310" s="17">
        <v>4.9448016206353203E-2</v>
      </c>
      <c r="AK310" s="17">
        <v>0.118448223662197</v>
      </c>
      <c r="AL310" s="17">
        <v>7.0781333719674294E-2</v>
      </c>
      <c r="AM310" s="17">
        <v>3.0335324802610999E-2</v>
      </c>
      <c r="AN310" s="17">
        <v>6.6172273994326306E-2</v>
      </c>
      <c r="AO310" s="17">
        <v>6.1205914889262997E-2</v>
      </c>
      <c r="AP310" s="17">
        <v>4.3493645983186897E-2</v>
      </c>
      <c r="AQ310" s="17"/>
      <c r="AR310" s="17">
        <v>2.1832127811236699E-2</v>
      </c>
      <c r="AS310" s="17">
        <v>8.5451808801143003E-2</v>
      </c>
      <c r="AT310" s="17"/>
      <c r="AU310" s="17">
        <v>9.9903635275473898E-2</v>
      </c>
      <c r="AV310" s="17">
        <v>5.6436069661141897E-2</v>
      </c>
      <c r="AW310" s="17">
        <v>2.0727999298175301E-2</v>
      </c>
      <c r="AX310" s="17"/>
      <c r="AY310" s="17">
        <v>8.6904451729791096E-2</v>
      </c>
      <c r="AZ310" s="17">
        <v>6.8853760321738094E-2</v>
      </c>
      <c r="BA310" s="17">
        <v>6.4664058782059705E-2</v>
      </c>
      <c r="BB310" s="17">
        <v>1.86974509994676E-2</v>
      </c>
      <c r="BC310" s="17"/>
      <c r="BD310" s="17">
        <v>0.111010390382697</v>
      </c>
      <c r="BE310" s="17">
        <v>9.5778560231832593E-2</v>
      </c>
      <c r="BF310" s="17">
        <v>3.7633252449111899E-2</v>
      </c>
      <c r="BG310" s="17">
        <v>2.6740405562227499E-2</v>
      </c>
      <c r="BH310" s="17"/>
      <c r="BI310" s="17">
        <v>8.1011192320737502E-2</v>
      </c>
      <c r="BJ310" s="17">
        <v>9.8066437425416805E-2</v>
      </c>
      <c r="BK310" s="17">
        <v>4.4799706347149401E-2</v>
      </c>
      <c r="BL310" s="17">
        <v>1.7509303783572999E-2</v>
      </c>
      <c r="BM310" s="17"/>
      <c r="BN310" s="17">
        <v>0.118664092435186</v>
      </c>
      <c r="BO310" s="17">
        <v>8.6521061093919896E-2</v>
      </c>
      <c r="BP310" s="17">
        <v>5.6472484788002097E-2</v>
      </c>
      <c r="BQ310" s="17">
        <v>3.9772938153426002E-2</v>
      </c>
      <c r="BR310" s="17"/>
      <c r="BS310" s="17">
        <v>8.7692033920417606E-2</v>
      </c>
      <c r="BT310" s="17">
        <v>0.114256704460928</v>
      </c>
      <c r="BU310" s="17">
        <v>2.4312402091019002E-2</v>
      </c>
      <c r="BV310" s="17">
        <v>0</v>
      </c>
      <c r="BW310" s="17"/>
      <c r="BX310" s="17">
        <v>0.164023123049823</v>
      </c>
      <c r="BY310" s="17">
        <v>6.4754819503116096E-2</v>
      </c>
      <c r="BZ310" s="17">
        <v>5.1490000047617099E-2</v>
      </c>
      <c r="CA310" s="17">
        <v>3.0017865904758901E-2</v>
      </c>
    </row>
    <row r="311" spans="2:79" x14ac:dyDescent="0.3">
      <c r="B311" t="s">
        <v>211</v>
      </c>
      <c r="C311" s="17">
        <v>0.71547411768397096</v>
      </c>
      <c r="D311" s="17">
        <v>0.71420680966638295</v>
      </c>
      <c r="E311" s="17">
        <v>0.71544461457092301</v>
      </c>
      <c r="F311" s="17"/>
      <c r="G311" s="17">
        <v>0.69038781025217499</v>
      </c>
      <c r="H311" s="17">
        <v>0.70512973698870896</v>
      </c>
      <c r="I311" s="17">
        <v>0.74204178790090902</v>
      </c>
      <c r="J311" s="17"/>
      <c r="K311" s="17">
        <v>0.75876941899499395</v>
      </c>
      <c r="L311" s="17">
        <v>0.64398186779197797</v>
      </c>
      <c r="M311" s="17">
        <v>0.72102222745566202</v>
      </c>
      <c r="N311" s="17">
        <v>0.73533507590936098</v>
      </c>
      <c r="O311" s="17"/>
      <c r="P311" s="17">
        <v>0.73640068834373296</v>
      </c>
      <c r="Q311" s="17">
        <v>0.69756728735133899</v>
      </c>
      <c r="R311" s="17">
        <v>0.69744226297134004</v>
      </c>
      <c r="S311" s="17">
        <v>0.75312378869184005</v>
      </c>
      <c r="T311" s="17">
        <v>0.69532242770847996</v>
      </c>
      <c r="U311" s="17"/>
      <c r="V311" s="17">
        <v>0.72782230918796598</v>
      </c>
      <c r="W311" s="17">
        <v>0.66988565018889101</v>
      </c>
      <c r="X311" s="17">
        <v>0.77018491682998502</v>
      </c>
      <c r="Y311" s="17"/>
      <c r="Z311" s="17">
        <v>0.71765177843410799</v>
      </c>
      <c r="AA311" s="17">
        <v>0.70142254839287599</v>
      </c>
      <c r="AB311" s="17"/>
      <c r="AC311" s="17">
        <v>0.69709146763691798</v>
      </c>
      <c r="AD311" s="17">
        <v>0.75770608217705404</v>
      </c>
      <c r="AE311" s="17"/>
      <c r="AF311" s="17">
        <v>0.87204513067604505</v>
      </c>
      <c r="AG311" s="17">
        <v>0.77563490879196495</v>
      </c>
      <c r="AH311" s="17">
        <v>0.70025143762114905</v>
      </c>
      <c r="AI311" s="17"/>
      <c r="AJ311" s="17">
        <v>0.73014203260560595</v>
      </c>
      <c r="AK311" s="17">
        <v>0.64761076222974101</v>
      </c>
      <c r="AL311" s="17">
        <v>0.708319497435974</v>
      </c>
      <c r="AM311" s="17">
        <v>0.72114663663253498</v>
      </c>
      <c r="AN311" s="17">
        <v>0.68711136252789695</v>
      </c>
      <c r="AO311" s="17">
        <v>0.73124548859884397</v>
      </c>
      <c r="AP311" s="17">
        <v>0.76629533532059502</v>
      </c>
      <c r="AQ311" s="17"/>
      <c r="AR311" s="17">
        <v>0.788956233534017</v>
      </c>
      <c r="AS311" s="17">
        <v>0.67734923952709802</v>
      </c>
      <c r="AT311" s="17"/>
      <c r="AU311" s="17">
        <v>0.59019186862746298</v>
      </c>
      <c r="AV311" s="17">
        <v>0.74782383239595396</v>
      </c>
      <c r="AW311" s="17">
        <v>0.81304062467126903</v>
      </c>
      <c r="AX311" s="17"/>
      <c r="AY311" s="17">
        <v>0.53816615265739998</v>
      </c>
      <c r="AZ311" s="17">
        <v>0.70230283133051397</v>
      </c>
      <c r="BA311" s="17">
        <v>0.75534497170034098</v>
      </c>
      <c r="BB311" s="17">
        <v>0.78826444110008598</v>
      </c>
      <c r="BC311" s="17"/>
      <c r="BD311" s="17">
        <v>0.524199380591574</v>
      </c>
      <c r="BE311" s="17">
        <v>0.69950323024135297</v>
      </c>
      <c r="BF311" s="17">
        <v>0.73275898319242405</v>
      </c>
      <c r="BG311" s="17">
        <v>0.87817607226398198</v>
      </c>
      <c r="BH311" s="17"/>
      <c r="BI311" s="17">
        <v>0.48822005306071398</v>
      </c>
      <c r="BJ311" s="17">
        <v>0.69058476531715196</v>
      </c>
      <c r="BK311" s="17">
        <v>0.75807572766587195</v>
      </c>
      <c r="BL311" s="17">
        <v>0.86013620757493703</v>
      </c>
      <c r="BM311" s="17"/>
      <c r="BN311" s="17">
        <v>0.492968223110472</v>
      </c>
      <c r="BO311" s="17">
        <v>0.68456825892075401</v>
      </c>
      <c r="BP311" s="17">
        <v>0.71653876704983699</v>
      </c>
      <c r="BQ311" s="17">
        <v>0.79052992746151596</v>
      </c>
      <c r="BR311" s="17"/>
      <c r="BS311" s="17">
        <v>0.553747966246108</v>
      </c>
      <c r="BT311" s="17">
        <v>0.67955301311888605</v>
      </c>
      <c r="BU311" s="17">
        <v>0.78591858581579299</v>
      </c>
      <c r="BV311" s="17">
        <v>0.92243570995968904</v>
      </c>
      <c r="BW311" s="17"/>
      <c r="BX311" s="17">
        <v>0.45038955824825999</v>
      </c>
      <c r="BY311" s="17">
        <v>0.69429575080746597</v>
      </c>
      <c r="BZ311" s="17">
        <v>0.71624142126881496</v>
      </c>
      <c r="CA311" s="17">
        <v>0.87597729050216</v>
      </c>
    </row>
    <row r="312" spans="2:79" x14ac:dyDescent="0.3">
      <c r="B312" t="s">
        <v>212</v>
      </c>
      <c r="C312" s="17">
        <v>-0.65264575020611404</v>
      </c>
      <c r="D312" s="17">
        <v>-0.65249952625771401</v>
      </c>
      <c r="E312" s="17">
        <v>-0.65121232211798996</v>
      </c>
      <c r="F312" s="17"/>
      <c r="G312" s="17">
        <v>-0.60989891357178305</v>
      </c>
      <c r="H312" s="17">
        <v>-0.63654714410080004</v>
      </c>
      <c r="I312" s="17">
        <v>-0.69634293655921897</v>
      </c>
      <c r="J312" s="17"/>
      <c r="K312" s="17">
        <v>-0.71584625110477396</v>
      </c>
      <c r="L312" s="17">
        <v>-0.58304688511094105</v>
      </c>
      <c r="M312" s="17">
        <v>-0.64273912330791205</v>
      </c>
      <c r="N312" s="17">
        <v>-0.65802872257881795</v>
      </c>
      <c r="O312" s="17"/>
      <c r="P312" s="17">
        <v>-0.65328315233066303</v>
      </c>
      <c r="Q312" s="17">
        <v>-0.626322608499155</v>
      </c>
      <c r="R312" s="17">
        <v>-0.65360073066522495</v>
      </c>
      <c r="S312" s="17">
        <v>-0.69423257701389895</v>
      </c>
      <c r="T312" s="17">
        <v>-0.64226281029534404</v>
      </c>
      <c r="U312" s="17"/>
      <c r="V312" s="17">
        <v>-0.68135848853407699</v>
      </c>
      <c r="W312" s="17">
        <v>-0.59780445802525195</v>
      </c>
      <c r="X312" s="17">
        <v>-0.72252124200386303</v>
      </c>
      <c r="Y312" s="17"/>
      <c r="Z312" s="17">
        <v>-0.65224221474088795</v>
      </c>
      <c r="AA312" s="17">
        <v>-0.651674025817368</v>
      </c>
      <c r="AB312" s="17"/>
      <c r="AC312" s="17">
        <v>-0.62886964490322905</v>
      </c>
      <c r="AD312" s="17">
        <v>-0.70726854030248798</v>
      </c>
      <c r="AE312" s="17"/>
      <c r="AF312" s="17">
        <v>-0.83290115451158497</v>
      </c>
      <c r="AG312" s="17">
        <v>-0.73020716228102001</v>
      </c>
      <c r="AH312" s="17">
        <v>-0.63384573765161101</v>
      </c>
      <c r="AI312" s="17"/>
      <c r="AJ312" s="17">
        <v>-0.68069401639925198</v>
      </c>
      <c r="AK312" s="17">
        <v>-0.52916253856754403</v>
      </c>
      <c r="AL312" s="17">
        <v>-0.63753816371629901</v>
      </c>
      <c r="AM312" s="17">
        <v>-0.69081131182992395</v>
      </c>
      <c r="AN312" s="17">
        <v>-0.62093908853357005</v>
      </c>
      <c r="AO312" s="17">
        <v>-0.670039573709581</v>
      </c>
      <c r="AP312" s="17">
        <v>-0.72280168933740796</v>
      </c>
      <c r="AQ312" s="17"/>
      <c r="AR312" s="17">
        <v>-0.76712410572278</v>
      </c>
      <c r="AS312" s="17">
        <v>-0.59189743072595502</v>
      </c>
      <c r="AT312" s="17"/>
      <c r="AU312" s="17">
        <v>-0.49028823335198901</v>
      </c>
      <c r="AV312" s="17">
        <v>-0.69138776273481195</v>
      </c>
      <c r="AW312" s="17">
        <v>-0.79231262537309399</v>
      </c>
      <c r="AX312" s="17"/>
      <c r="AY312" s="17">
        <v>-0.45126170092760898</v>
      </c>
      <c r="AZ312" s="17">
        <v>-0.63344907100877601</v>
      </c>
      <c r="BA312" s="17">
        <v>-0.69068091291828104</v>
      </c>
      <c r="BB312" s="17">
        <v>-0.76956699010061802</v>
      </c>
      <c r="BC312" s="17"/>
      <c r="BD312" s="17">
        <v>-0.41318899020887601</v>
      </c>
      <c r="BE312" s="17">
        <v>-0.60372467000952101</v>
      </c>
      <c r="BF312" s="17">
        <v>-0.69512573074331196</v>
      </c>
      <c r="BG312" s="17">
        <v>-0.85143566670175497</v>
      </c>
      <c r="BH312" s="17"/>
      <c r="BI312" s="17">
        <v>-0.40720886073997598</v>
      </c>
      <c r="BJ312" s="17">
        <v>-0.59251832789173497</v>
      </c>
      <c r="BK312" s="17">
        <v>-0.71327602131872303</v>
      </c>
      <c r="BL312" s="17">
        <v>-0.84262690379136496</v>
      </c>
      <c r="BM312" s="17"/>
      <c r="BN312" s="17">
        <v>-0.37430413067528501</v>
      </c>
      <c r="BO312" s="17">
        <v>-0.59804719782683402</v>
      </c>
      <c r="BP312" s="17">
        <v>-0.66006628226183495</v>
      </c>
      <c r="BQ312" s="17">
        <v>-0.75075698930808998</v>
      </c>
      <c r="BR312" s="17"/>
      <c r="BS312" s="17">
        <v>-0.46605593232569098</v>
      </c>
      <c r="BT312" s="17">
        <v>-0.56529630865795799</v>
      </c>
      <c r="BU312" s="17">
        <v>-0.76160618372477396</v>
      </c>
      <c r="BV312" s="17">
        <v>-0.92243570995968904</v>
      </c>
      <c r="BW312" s="17"/>
      <c r="BX312" s="17">
        <v>-0.28636643519843702</v>
      </c>
      <c r="BY312" s="17">
        <v>-0.62954093130434996</v>
      </c>
      <c r="BZ312" s="17">
        <v>-0.66475142122119801</v>
      </c>
      <c r="CA312" s="17">
        <v>-0.84595942459740103</v>
      </c>
    </row>
    <row r="313" spans="2:79" x14ac:dyDescent="0.3">
      <c r="C313" s="17"/>
      <c r="D313" s="17"/>
      <c r="E313" s="17"/>
      <c r="F313" s="17"/>
      <c r="G313" s="17"/>
      <c r="H313" s="17"/>
      <c r="I313" s="17"/>
      <c r="J313" s="17"/>
      <c r="K313" s="17"/>
      <c r="L313" s="17"/>
      <c r="M313" s="17"/>
      <c r="N313" s="17"/>
      <c r="O313" s="17"/>
      <c r="P313" s="17"/>
      <c r="Q313" s="17"/>
      <c r="R313" s="17"/>
      <c r="S313" s="17"/>
      <c r="T313" s="17"/>
      <c r="U313" s="17"/>
      <c r="V313" s="17"/>
      <c r="W313" s="17"/>
      <c r="X313" s="17"/>
      <c r="Y313" s="17"/>
      <c r="Z313" s="17"/>
      <c r="AA313" s="17"/>
      <c r="AB313" s="17"/>
      <c r="AC313" s="17"/>
      <c r="AD313" s="17"/>
      <c r="AE313" s="17"/>
      <c r="AF313" s="17"/>
      <c r="AG313" s="17"/>
      <c r="AH313" s="17"/>
      <c r="AI313" s="17"/>
      <c r="AJ313" s="17"/>
      <c r="AK313" s="17"/>
      <c r="AL313" s="17"/>
      <c r="AM313" s="17"/>
      <c r="AN313" s="17"/>
      <c r="AO313" s="17"/>
      <c r="AP313" s="17"/>
      <c r="AQ313" s="17"/>
      <c r="AR313" s="17"/>
      <c r="AS313" s="17"/>
      <c r="AT313" s="17"/>
      <c r="AU313" s="17"/>
      <c r="AV313" s="17"/>
      <c r="AW313" s="17"/>
      <c r="AX313" s="17"/>
      <c r="AY313" s="17"/>
      <c r="AZ313" s="17"/>
      <c r="BA313" s="17"/>
      <c r="BB313" s="17"/>
      <c r="BC313" s="17"/>
      <c r="BD313" s="17"/>
      <c r="BE313" s="17"/>
      <c r="BF313" s="17"/>
      <c r="BG313" s="17"/>
      <c r="BH313" s="17"/>
      <c r="BI313" s="17"/>
      <c r="BJ313" s="17"/>
      <c r="BK313" s="17"/>
      <c r="BL313" s="17"/>
      <c r="BM313" s="17"/>
      <c r="BN313" s="17"/>
      <c r="BO313" s="17"/>
      <c r="BP313" s="17"/>
      <c r="BQ313" s="17"/>
      <c r="BR313" s="17"/>
      <c r="BS313" s="17"/>
      <c r="BT313" s="17"/>
      <c r="BU313" s="17"/>
      <c r="BV313" s="17"/>
      <c r="BW313" s="17"/>
      <c r="BX313" s="17"/>
      <c r="BY313" s="17"/>
      <c r="BZ313" s="17"/>
      <c r="CA313" s="17"/>
    </row>
    <row r="314" spans="2:79" x14ac:dyDescent="0.3">
      <c r="B314" s="6" t="s">
        <v>222</v>
      </c>
      <c r="C314" s="17"/>
      <c r="D314" s="17"/>
      <c r="E314" s="17"/>
      <c r="F314" s="17"/>
      <c r="G314" s="17"/>
      <c r="H314" s="17"/>
      <c r="I314" s="17"/>
      <c r="J314" s="17"/>
      <c r="K314" s="17"/>
      <c r="L314" s="17"/>
      <c r="M314" s="17"/>
      <c r="N314" s="17"/>
      <c r="O314" s="17"/>
      <c r="P314" s="17"/>
      <c r="Q314" s="17"/>
      <c r="R314" s="17"/>
      <c r="S314" s="17"/>
      <c r="T314" s="17"/>
      <c r="U314" s="17"/>
      <c r="V314" s="17"/>
      <c r="W314" s="17"/>
      <c r="X314" s="17"/>
      <c r="Y314" s="17"/>
      <c r="Z314" s="17"/>
      <c r="AA314" s="17"/>
      <c r="AB314" s="17"/>
      <c r="AC314" s="17"/>
      <c r="AD314" s="17"/>
      <c r="AE314" s="17"/>
      <c r="AF314" s="17"/>
      <c r="AG314" s="17"/>
      <c r="AH314" s="17"/>
      <c r="AI314" s="17"/>
      <c r="AJ314" s="17"/>
      <c r="AK314" s="17"/>
      <c r="AL314" s="17"/>
      <c r="AM314" s="17"/>
      <c r="AN314" s="17"/>
      <c r="AO314" s="17"/>
      <c r="AP314" s="17"/>
      <c r="AQ314" s="17"/>
      <c r="AR314" s="17"/>
      <c r="AS314" s="17"/>
      <c r="AT314" s="17"/>
      <c r="AU314" s="17"/>
      <c r="AV314" s="17"/>
      <c r="AW314" s="17"/>
      <c r="AX314" s="17"/>
      <c r="AY314" s="17"/>
      <c r="AZ314" s="17"/>
      <c r="BA314" s="17"/>
      <c r="BB314" s="17"/>
      <c r="BC314" s="17"/>
      <c r="BD314" s="17"/>
      <c r="BE314" s="17"/>
      <c r="BF314" s="17"/>
      <c r="BG314" s="17"/>
      <c r="BH314" s="17"/>
      <c r="BI314" s="17"/>
      <c r="BJ314" s="17"/>
      <c r="BK314" s="17"/>
      <c r="BL314" s="17"/>
      <c r="BM314" s="17"/>
      <c r="BN314" s="17"/>
      <c r="BO314" s="17"/>
      <c r="BP314" s="17"/>
      <c r="BQ314" s="17"/>
      <c r="BR314" s="17"/>
      <c r="BS314" s="17"/>
      <c r="BT314" s="17"/>
      <c r="BU314" s="17"/>
      <c r="BV314" s="17"/>
      <c r="BW314" s="17"/>
      <c r="BX314" s="17"/>
      <c r="BY314" s="17"/>
      <c r="BZ314" s="17"/>
      <c r="CA314" s="17"/>
    </row>
    <row r="315" spans="2:79" x14ac:dyDescent="0.3">
      <c r="B315" s="24" t="s">
        <v>75</v>
      </c>
      <c r="C315" s="17"/>
      <c r="D315" s="17"/>
      <c r="E315" s="17"/>
      <c r="F315" s="17"/>
      <c r="G315" s="17"/>
      <c r="H315" s="17"/>
      <c r="I315" s="17"/>
      <c r="J315" s="17"/>
      <c r="K315" s="17"/>
      <c r="L315" s="17"/>
      <c r="M315" s="17"/>
      <c r="N315" s="17"/>
      <c r="O315" s="17"/>
      <c r="P315" s="17"/>
      <c r="Q315" s="17"/>
      <c r="R315" s="17"/>
      <c r="S315" s="17"/>
      <c r="T315" s="17"/>
      <c r="U315" s="17"/>
      <c r="V315" s="17"/>
      <c r="W315" s="17"/>
      <c r="X315" s="17"/>
      <c r="Y315" s="17"/>
      <c r="Z315" s="17"/>
      <c r="AA315" s="17"/>
      <c r="AB315" s="17"/>
      <c r="AC315" s="17"/>
      <c r="AD315" s="17"/>
      <c r="AE315" s="17"/>
      <c r="AF315" s="17"/>
      <c r="AG315" s="17"/>
      <c r="AH315" s="17"/>
      <c r="AI315" s="17"/>
      <c r="AJ315" s="17"/>
      <c r="AK315" s="17"/>
      <c r="AL315" s="17"/>
      <c r="AM315" s="17"/>
      <c r="AN315" s="17"/>
      <c r="AO315" s="17"/>
      <c r="AP315" s="17"/>
      <c r="AQ315" s="17"/>
      <c r="AR315" s="17"/>
      <c r="AS315" s="17"/>
      <c r="AT315" s="17"/>
      <c r="AU315" s="17"/>
      <c r="AV315" s="17"/>
      <c r="AW315" s="17"/>
      <c r="AX315" s="17"/>
      <c r="AY315" s="17"/>
      <c r="AZ315" s="17"/>
      <c r="BA315" s="17"/>
      <c r="BB315" s="17"/>
      <c r="BC315" s="17"/>
      <c r="BD315" s="17"/>
      <c r="BE315" s="17"/>
      <c r="BF315" s="17"/>
      <c r="BG315" s="17"/>
      <c r="BH315" s="17"/>
      <c r="BI315" s="17"/>
      <c r="BJ315" s="17"/>
      <c r="BK315" s="17"/>
      <c r="BL315" s="17"/>
      <c r="BM315" s="17"/>
      <c r="BN315" s="17"/>
      <c r="BO315" s="17"/>
      <c r="BP315" s="17"/>
      <c r="BQ315" s="17"/>
      <c r="BR315" s="17"/>
      <c r="BS315" s="17"/>
      <c r="BT315" s="17"/>
      <c r="BU315" s="17"/>
      <c r="BV315" s="17"/>
      <c r="BW315" s="17"/>
      <c r="BX315" s="17"/>
      <c r="BY315" s="17"/>
      <c r="BZ315" s="17"/>
      <c r="CA315" s="17"/>
    </row>
    <row r="316" spans="2:79" x14ac:dyDescent="0.3">
      <c r="B316" t="s">
        <v>214</v>
      </c>
      <c r="C316" s="17">
        <v>0.86392297429968201</v>
      </c>
      <c r="D316" s="17">
        <v>0.849905028556312</v>
      </c>
      <c r="E316" s="17">
        <v>0.87728702870424602</v>
      </c>
      <c r="F316" s="17"/>
      <c r="G316" s="17">
        <v>0.89133268183173897</v>
      </c>
      <c r="H316" s="17">
        <v>0.86420428650138903</v>
      </c>
      <c r="I316" s="17">
        <v>0.84624583022859701</v>
      </c>
      <c r="J316" s="17"/>
      <c r="K316" s="17">
        <v>0.84947878174594804</v>
      </c>
      <c r="L316" s="17">
        <v>0.81307404700685404</v>
      </c>
      <c r="M316" s="17">
        <v>0.93365039183124299</v>
      </c>
      <c r="N316" s="17">
        <v>0.87606046188825604</v>
      </c>
      <c r="O316" s="17"/>
      <c r="P316" s="17">
        <v>0.78301355706286602</v>
      </c>
      <c r="Q316" s="17">
        <v>0.894929969910224</v>
      </c>
      <c r="R316" s="17">
        <v>0.88816906621156499</v>
      </c>
      <c r="S316" s="17">
        <v>0.84915497981991805</v>
      </c>
      <c r="T316" s="17">
        <v>0.87402667609378104</v>
      </c>
      <c r="U316" s="17"/>
      <c r="V316" s="17">
        <v>0.86850649510584499</v>
      </c>
      <c r="W316" s="17">
        <v>0.86834525347553904</v>
      </c>
      <c r="X316" s="17">
        <v>0.86523666181951397</v>
      </c>
      <c r="Y316" s="17"/>
      <c r="Z316" s="17">
        <v>0.86422725287429403</v>
      </c>
      <c r="AA316" s="17">
        <v>0.86109874888849203</v>
      </c>
      <c r="AB316" s="17"/>
      <c r="AC316" s="17">
        <v>0.86101984501857698</v>
      </c>
      <c r="AD316" s="17">
        <v>0.87059257048981897</v>
      </c>
      <c r="AE316" s="17"/>
      <c r="AF316" s="17">
        <v>0.75528661981687095</v>
      </c>
      <c r="AG316" s="17">
        <v>0.74569959070586</v>
      </c>
      <c r="AH316" s="17">
        <v>0.88213297102898303</v>
      </c>
      <c r="AI316" s="17"/>
      <c r="AJ316" s="17">
        <v>0.925958360113596</v>
      </c>
      <c r="AK316" s="17">
        <v>0.84350714521603698</v>
      </c>
      <c r="AL316" s="17">
        <v>0.83425764400759395</v>
      </c>
      <c r="AM316" s="17">
        <v>0.88130574374221105</v>
      </c>
      <c r="AN316" s="17">
        <v>0.85935048883476095</v>
      </c>
      <c r="AO316" s="17">
        <v>0.80826947986779396</v>
      </c>
      <c r="AP316" s="17">
        <v>0.89679872703910901</v>
      </c>
      <c r="AQ316" s="17"/>
      <c r="AR316" s="17">
        <v>0.84023745168972097</v>
      </c>
      <c r="AS316" s="17">
        <v>0.874644858787615</v>
      </c>
      <c r="AT316" s="17"/>
      <c r="AU316" s="17">
        <v>0.83809258492588301</v>
      </c>
      <c r="AV316" s="17">
        <v>0.85907922108540002</v>
      </c>
      <c r="AW316" s="17">
        <v>0.93191300646103703</v>
      </c>
      <c r="AX316" s="17"/>
      <c r="AY316" s="17">
        <v>0.72455985310640703</v>
      </c>
      <c r="AZ316" s="17">
        <v>0.86503474842109296</v>
      </c>
      <c r="BA316" s="17">
        <v>0.91499176953135297</v>
      </c>
      <c r="BB316" s="17">
        <v>0.82817435570940501</v>
      </c>
      <c r="BC316" s="17"/>
      <c r="BD316" s="17">
        <v>0.87661734384149004</v>
      </c>
      <c r="BE316" s="17">
        <v>0.84588190693990095</v>
      </c>
      <c r="BF316" s="17">
        <v>0.88473080151241201</v>
      </c>
      <c r="BG316" s="17">
        <v>0.82630104664182902</v>
      </c>
      <c r="BH316" s="17"/>
      <c r="BI316" s="17">
        <v>0.91429473450864596</v>
      </c>
      <c r="BJ316" s="17">
        <v>0.85536393863468796</v>
      </c>
      <c r="BK316" s="17">
        <v>0.88619565740966399</v>
      </c>
      <c r="BL316" s="17">
        <v>0.73743233010647102</v>
      </c>
      <c r="BM316" s="17"/>
      <c r="BN316" s="17">
        <v>0.58312786729639798</v>
      </c>
      <c r="BO316" s="17">
        <v>0.78956296749522503</v>
      </c>
      <c r="BP316" s="17">
        <v>0.91198921117464704</v>
      </c>
      <c r="BQ316" s="17">
        <v>0.93382323733525197</v>
      </c>
      <c r="BR316" s="17"/>
      <c r="BS316" s="17">
        <v>0.83521926323914897</v>
      </c>
      <c r="BT316" s="17">
        <v>0.87481133583392601</v>
      </c>
      <c r="BU316" s="17">
        <v>0.86751142863539399</v>
      </c>
      <c r="BV316" s="17">
        <v>0.88198907435301899</v>
      </c>
      <c r="BW316" s="17"/>
      <c r="BX316" s="17">
        <v>0.78603572851768799</v>
      </c>
      <c r="BY316" s="17">
        <v>0.86219995340376898</v>
      </c>
      <c r="BZ316" s="17">
        <v>0.86046758398783196</v>
      </c>
      <c r="CA316" s="17">
        <v>0.90878325961641204</v>
      </c>
    </row>
    <row r="317" spans="2:79" x14ac:dyDescent="0.3">
      <c r="B317" t="s">
        <v>215</v>
      </c>
      <c r="C317" s="17">
        <v>0.408025708844795</v>
      </c>
      <c r="D317" s="17">
        <v>0.35004497171171001</v>
      </c>
      <c r="E317" s="17">
        <v>0.46548740678334999</v>
      </c>
      <c r="F317" s="17"/>
      <c r="G317" s="17">
        <v>0.38829687885166497</v>
      </c>
      <c r="H317" s="17">
        <v>0.40306128796386897</v>
      </c>
      <c r="I317" s="17">
        <v>0.42565380305987299</v>
      </c>
      <c r="J317" s="17"/>
      <c r="K317" s="17">
        <v>0.42186624222222702</v>
      </c>
      <c r="L317" s="17">
        <v>0.38239739002906897</v>
      </c>
      <c r="M317" s="17">
        <v>0.40742302690403198</v>
      </c>
      <c r="N317" s="17">
        <v>0.41734764371683802</v>
      </c>
      <c r="O317" s="17"/>
      <c r="P317" s="17">
        <v>0.29866314294484603</v>
      </c>
      <c r="Q317" s="17">
        <v>0.38460794273148802</v>
      </c>
      <c r="R317" s="17">
        <v>0.43671419162397102</v>
      </c>
      <c r="S317" s="17">
        <v>0.48870519946402502</v>
      </c>
      <c r="T317" s="17">
        <v>0.40686177345961699</v>
      </c>
      <c r="U317" s="17"/>
      <c r="V317" s="17">
        <v>0.41684286465409698</v>
      </c>
      <c r="W317" s="17">
        <v>0.41573859921698197</v>
      </c>
      <c r="X317" s="17">
        <v>0.41518853967587399</v>
      </c>
      <c r="Y317" s="17"/>
      <c r="Z317" s="17">
        <v>0.42613863346381298</v>
      </c>
      <c r="AA317" s="17">
        <v>0.31594738675423301</v>
      </c>
      <c r="AB317" s="17"/>
      <c r="AC317" s="17">
        <v>0.40957792275907201</v>
      </c>
      <c r="AD317" s="17">
        <v>0.40445968094644402</v>
      </c>
      <c r="AE317" s="17"/>
      <c r="AF317" s="17">
        <v>0.362209562937851</v>
      </c>
      <c r="AG317" s="17">
        <v>0.37813077331158501</v>
      </c>
      <c r="AH317" s="17">
        <v>0.41470524714347301</v>
      </c>
      <c r="AI317" s="17"/>
      <c r="AJ317" s="17">
        <v>0.456028380476591</v>
      </c>
      <c r="AK317" s="17">
        <v>0.31894104159060699</v>
      </c>
      <c r="AL317" s="17">
        <v>0.36568199044337801</v>
      </c>
      <c r="AM317" s="17">
        <v>0.42873946044148198</v>
      </c>
      <c r="AN317" s="17">
        <v>0.44797647119678502</v>
      </c>
      <c r="AO317" s="17">
        <v>0.48046138518701698</v>
      </c>
      <c r="AP317" s="17">
        <v>0.37424845415367403</v>
      </c>
      <c r="AQ317" s="17"/>
      <c r="AR317" s="17">
        <v>0.42489893825675401</v>
      </c>
      <c r="AS317" s="17">
        <v>0.40347512635082899</v>
      </c>
      <c r="AT317" s="17"/>
      <c r="AU317" s="17">
        <v>0.306391291635081</v>
      </c>
      <c r="AV317" s="17">
        <v>0.42566319324000801</v>
      </c>
      <c r="AW317" s="17">
        <v>0.52296024482841197</v>
      </c>
      <c r="AX317" s="17"/>
      <c r="AY317" s="17">
        <v>0.35926993319521799</v>
      </c>
      <c r="AZ317" s="17">
        <v>0.41523273342378098</v>
      </c>
      <c r="BA317" s="17">
        <v>0.40928462998159099</v>
      </c>
      <c r="BB317" s="17">
        <v>0.41341999818400599</v>
      </c>
      <c r="BC317" s="17"/>
      <c r="BD317" s="17">
        <v>0.33072840142693199</v>
      </c>
      <c r="BE317" s="17">
        <v>0.36980280680459998</v>
      </c>
      <c r="BF317" s="17">
        <v>0.421133965150711</v>
      </c>
      <c r="BG317" s="17">
        <v>0.51666991389434003</v>
      </c>
      <c r="BH317" s="17"/>
      <c r="BI317" s="17">
        <v>0.16431739043330401</v>
      </c>
      <c r="BJ317" s="17">
        <v>0.33127022216075203</v>
      </c>
      <c r="BK317" s="17">
        <v>0.514008848795244</v>
      </c>
      <c r="BL317" s="17">
        <v>0.45093704466394302</v>
      </c>
      <c r="BM317" s="17"/>
      <c r="BN317" s="17">
        <v>0.29994085146372401</v>
      </c>
      <c r="BO317" s="17">
        <v>0.37170080865791499</v>
      </c>
      <c r="BP317" s="17">
        <v>0.43727326302025499</v>
      </c>
      <c r="BQ317" s="17">
        <v>0.42894129324524199</v>
      </c>
      <c r="BR317" s="17"/>
      <c r="BS317" s="17">
        <v>0.35079238755126302</v>
      </c>
      <c r="BT317" s="17">
        <v>0.36489254565743101</v>
      </c>
      <c r="BU317" s="17">
        <v>0.45711140870081901</v>
      </c>
      <c r="BV317" s="17">
        <v>0.47464723335159797</v>
      </c>
      <c r="BW317" s="17"/>
      <c r="BX317" s="17">
        <v>0.12972658091230299</v>
      </c>
      <c r="BY317" s="17">
        <v>0.32101316643017402</v>
      </c>
      <c r="BZ317" s="17">
        <v>0.50655680868619601</v>
      </c>
      <c r="CA317" s="17">
        <v>0.53921337806151703</v>
      </c>
    </row>
    <row r="318" spans="2:79" x14ac:dyDescent="0.3">
      <c r="B318" t="s">
        <v>216</v>
      </c>
      <c r="C318" s="17">
        <v>0.35133749641598599</v>
      </c>
      <c r="D318" s="17">
        <v>0.36698225535361401</v>
      </c>
      <c r="E318" s="17">
        <v>0.33732941982056702</v>
      </c>
      <c r="F318" s="17"/>
      <c r="G318" s="17">
        <v>0.36947539959597803</v>
      </c>
      <c r="H318" s="17">
        <v>0.36159784370987302</v>
      </c>
      <c r="I318" s="17">
        <v>0.329264111394454</v>
      </c>
      <c r="J318" s="17"/>
      <c r="K318" s="17">
        <v>0.38800753534358001</v>
      </c>
      <c r="L318" s="17">
        <v>0.329681196894275</v>
      </c>
      <c r="M318" s="17">
        <v>0.36000380748933702</v>
      </c>
      <c r="N318" s="17">
        <v>0.316118098686067</v>
      </c>
      <c r="O318" s="17"/>
      <c r="P318" s="17">
        <v>0.38729736478038301</v>
      </c>
      <c r="Q318" s="17">
        <v>0.301749921424671</v>
      </c>
      <c r="R318" s="17">
        <v>0.33288270531834901</v>
      </c>
      <c r="S318" s="17">
        <v>0.36864786073910399</v>
      </c>
      <c r="T318" s="17">
        <v>0.40521827615070999</v>
      </c>
      <c r="U318" s="17"/>
      <c r="V318" s="17">
        <v>0.31989187190902602</v>
      </c>
      <c r="W318" s="17">
        <v>0.36576419350637901</v>
      </c>
      <c r="X318" s="17">
        <v>0.38163341644874998</v>
      </c>
      <c r="Y318" s="17"/>
      <c r="Z318" s="17">
        <v>0.34309144749314502</v>
      </c>
      <c r="AA318" s="17">
        <v>0.39805697290113501</v>
      </c>
      <c r="AB318" s="17"/>
      <c r="AC318" s="17">
        <v>0.368400443382355</v>
      </c>
      <c r="AD318" s="17">
        <v>0.31213739367853299</v>
      </c>
      <c r="AE318" s="17"/>
      <c r="AF318" s="17">
        <v>0.50787162059832303</v>
      </c>
      <c r="AG318" s="17">
        <v>0.38113311668232702</v>
      </c>
      <c r="AH318" s="17">
        <v>0.33915995634923801</v>
      </c>
      <c r="AI318" s="17"/>
      <c r="AJ318" s="17">
        <v>0.39398101091501497</v>
      </c>
      <c r="AK318" s="17">
        <v>0.32839136675837999</v>
      </c>
      <c r="AL318" s="17">
        <v>0.412832145895348</v>
      </c>
      <c r="AM318" s="17">
        <v>0.36014010512988798</v>
      </c>
      <c r="AN318" s="17">
        <v>0.34428395130161299</v>
      </c>
      <c r="AO318" s="17">
        <v>0.38877636715931202</v>
      </c>
      <c r="AP318" s="17">
        <v>0.26556219629526101</v>
      </c>
      <c r="AQ318" s="17"/>
      <c r="AR318" s="17">
        <v>0.36980827931072402</v>
      </c>
      <c r="AS318" s="17">
        <v>0.34774184353167997</v>
      </c>
      <c r="AT318" s="17"/>
      <c r="AU318" s="17">
        <v>0.23975871456862699</v>
      </c>
      <c r="AV318" s="17">
        <v>0.35998909794030298</v>
      </c>
      <c r="AW318" s="17">
        <v>0.52205729029544701</v>
      </c>
      <c r="AX318" s="17"/>
      <c r="AY318" s="17">
        <v>0.33147969155103701</v>
      </c>
      <c r="AZ318" s="17">
        <v>0.30544769713319803</v>
      </c>
      <c r="BA318" s="17">
        <v>0.43005551206700998</v>
      </c>
      <c r="BB318" s="17">
        <v>0.33050211866731399</v>
      </c>
      <c r="BC318" s="17"/>
      <c r="BD318" s="17">
        <v>0.14292370194797399</v>
      </c>
      <c r="BE318" s="17">
        <v>0.287472104611945</v>
      </c>
      <c r="BF318" s="17">
        <v>0.41294593791069301</v>
      </c>
      <c r="BG318" s="17">
        <v>0.49397808413071198</v>
      </c>
      <c r="BH318" s="17"/>
      <c r="BI318" s="17">
        <v>0.31550979831003501</v>
      </c>
      <c r="BJ318" s="17">
        <v>0.297359757043821</v>
      </c>
      <c r="BK318" s="17">
        <v>0.38994038569357897</v>
      </c>
      <c r="BL318" s="17">
        <v>0.38288795904306799</v>
      </c>
      <c r="BM318" s="17"/>
      <c r="BN318" s="17">
        <v>0.27716223788490801</v>
      </c>
      <c r="BO318" s="17">
        <v>0.27169670386161598</v>
      </c>
      <c r="BP318" s="17">
        <v>0.31851885897649201</v>
      </c>
      <c r="BQ318" s="17">
        <v>0.45612424550057401</v>
      </c>
      <c r="BR318" s="17"/>
      <c r="BS318" s="17">
        <v>0.12577611894745799</v>
      </c>
      <c r="BT318" s="17">
        <v>0.21501867947605799</v>
      </c>
      <c r="BU318" s="17">
        <v>0.53233257187611005</v>
      </c>
      <c r="BV318" s="17">
        <v>0.55442623660323098</v>
      </c>
      <c r="BW318" s="17"/>
      <c r="BX318" s="17">
        <v>0.263354429644229</v>
      </c>
      <c r="BY318" s="17">
        <v>0.32907757562159801</v>
      </c>
      <c r="BZ318" s="17">
        <v>0.38077239056205198</v>
      </c>
      <c r="CA318" s="17">
        <v>0.386072111676457</v>
      </c>
    </row>
    <row r="319" spans="2:79" x14ac:dyDescent="0.3">
      <c r="B319" t="s">
        <v>217</v>
      </c>
      <c r="C319" s="17">
        <v>0.30105932704335803</v>
      </c>
      <c r="D319" s="17">
        <v>0.22543868341790099</v>
      </c>
      <c r="E319" s="17">
        <v>0.37785887138206498</v>
      </c>
      <c r="F319" s="17"/>
      <c r="G319" s="17">
        <v>0.24445512855407001</v>
      </c>
      <c r="H319" s="17">
        <v>0.28179556462783201</v>
      </c>
      <c r="I319" s="17">
        <v>0.356806890050405</v>
      </c>
      <c r="J319" s="17"/>
      <c r="K319" s="17">
        <v>0.30696565194209102</v>
      </c>
      <c r="L319" s="17">
        <v>0.31370462242767799</v>
      </c>
      <c r="M319" s="17">
        <v>0.333661945142399</v>
      </c>
      <c r="N319" s="17">
        <v>0.24843504214075099</v>
      </c>
      <c r="O319" s="17"/>
      <c r="P319" s="17">
        <v>0.26651187266880999</v>
      </c>
      <c r="Q319" s="17">
        <v>0.27734530045232297</v>
      </c>
      <c r="R319" s="17">
        <v>0.32301535355822297</v>
      </c>
      <c r="S319" s="17">
        <v>0.36400785523739099</v>
      </c>
      <c r="T319" s="17">
        <v>0.266937652204561</v>
      </c>
      <c r="U319" s="17"/>
      <c r="V319" s="17">
        <v>0.295687581763803</v>
      </c>
      <c r="W319" s="17">
        <v>0.32006816018302198</v>
      </c>
      <c r="X319" s="17">
        <v>0.29282369021622601</v>
      </c>
      <c r="Y319" s="17"/>
      <c r="Z319" s="17">
        <v>0.31893570482361999</v>
      </c>
      <c r="AA319" s="17">
        <v>0.200337973003887</v>
      </c>
      <c r="AB319" s="17"/>
      <c r="AC319" s="17">
        <v>0.27952659022666598</v>
      </c>
      <c r="AD319" s="17">
        <v>0.35052824335051902</v>
      </c>
      <c r="AE319" s="17"/>
      <c r="AF319" s="17">
        <v>0.31095011365140002</v>
      </c>
      <c r="AG319" s="17">
        <v>0.24262760474491199</v>
      </c>
      <c r="AH319" s="17">
        <v>0.30799661229688502</v>
      </c>
      <c r="AI319" s="17"/>
      <c r="AJ319" s="17">
        <v>0.33264832852114601</v>
      </c>
      <c r="AK319" s="17">
        <v>0.15794682638903801</v>
      </c>
      <c r="AL319" s="17">
        <v>0.24551834865393701</v>
      </c>
      <c r="AM319" s="17">
        <v>0.30206320324783598</v>
      </c>
      <c r="AN319" s="17">
        <v>0.31979274021986198</v>
      </c>
      <c r="AO319" s="17">
        <v>0.349018681516993</v>
      </c>
      <c r="AP319" s="17">
        <v>0.38081764131616802</v>
      </c>
      <c r="AQ319" s="17"/>
      <c r="AR319" s="17">
        <v>0.30353016871257299</v>
      </c>
      <c r="AS319" s="17">
        <v>0.29534809442969201</v>
      </c>
      <c r="AT319" s="17"/>
      <c r="AU319" s="17">
        <v>0.21524146232486499</v>
      </c>
      <c r="AV319" s="17">
        <v>0.31609495865172899</v>
      </c>
      <c r="AW319" s="17">
        <v>0.39751321572965698</v>
      </c>
      <c r="AX319" s="17"/>
      <c r="AY319" s="17">
        <v>0.192256596160258</v>
      </c>
      <c r="AZ319" s="17">
        <v>0.32726895031972097</v>
      </c>
      <c r="BA319" s="17">
        <v>0.30478819743366398</v>
      </c>
      <c r="BB319" s="17">
        <v>0.27361429358967498</v>
      </c>
      <c r="BC319" s="17"/>
      <c r="BD319" s="17">
        <v>0.171870896193145</v>
      </c>
      <c r="BE319" s="17">
        <v>0.32563913354801199</v>
      </c>
      <c r="BF319" s="17">
        <v>0.32850628654934499</v>
      </c>
      <c r="BG319" s="17">
        <v>0.29815810782813801</v>
      </c>
      <c r="BH319" s="17"/>
      <c r="BI319" s="17">
        <v>9.8619425685953693E-2</v>
      </c>
      <c r="BJ319" s="17">
        <v>0.23238595169319301</v>
      </c>
      <c r="BK319" s="17">
        <v>0.397692406311764</v>
      </c>
      <c r="BL319" s="17">
        <v>0.31428629639539701</v>
      </c>
      <c r="BM319" s="17"/>
      <c r="BN319" s="17">
        <v>0.14504622706842099</v>
      </c>
      <c r="BO319" s="17">
        <v>0.29426798192439702</v>
      </c>
      <c r="BP319" s="17">
        <v>0.33709863083004998</v>
      </c>
      <c r="BQ319" s="17">
        <v>0.30757417839427598</v>
      </c>
      <c r="BR319" s="17"/>
      <c r="BS319" s="17">
        <v>0.26216479363106598</v>
      </c>
      <c r="BT319" s="17">
        <v>0.32741218856413201</v>
      </c>
      <c r="BU319" s="17">
        <v>0.29677308307519101</v>
      </c>
      <c r="BV319" s="17">
        <v>0.32777662436218702</v>
      </c>
      <c r="BW319" s="17"/>
      <c r="BX319" s="17">
        <v>7.6375168588387499E-2</v>
      </c>
      <c r="BY319" s="17">
        <v>0.25219140584488298</v>
      </c>
      <c r="BZ319" s="17">
        <v>0.37289816208950399</v>
      </c>
      <c r="CA319" s="17">
        <v>0.38065505002904299</v>
      </c>
    </row>
    <row r="320" spans="2:79" x14ac:dyDescent="0.3">
      <c r="B320" t="s">
        <v>218</v>
      </c>
      <c r="C320" s="17">
        <v>0.26453287229543498</v>
      </c>
      <c r="D320" s="17">
        <v>0.23651252293930999</v>
      </c>
      <c r="E320" s="17">
        <v>0.29368558495997699</v>
      </c>
      <c r="F320" s="17"/>
      <c r="G320" s="17">
        <v>0.227177582695712</v>
      </c>
      <c r="H320" s="17">
        <v>0.26412691575434699</v>
      </c>
      <c r="I320" s="17">
        <v>0.28864739487672098</v>
      </c>
      <c r="J320" s="17"/>
      <c r="K320" s="17">
        <v>0.26656604656055999</v>
      </c>
      <c r="L320" s="17">
        <v>0.29049154737007099</v>
      </c>
      <c r="M320" s="17">
        <v>0.23672937036764499</v>
      </c>
      <c r="N320" s="17">
        <v>0.25386661166271302</v>
      </c>
      <c r="O320" s="17"/>
      <c r="P320" s="17">
        <v>0.27117074157269699</v>
      </c>
      <c r="Q320" s="17">
        <v>0.28252590697255098</v>
      </c>
      <c r="R320" s="17">
        <v>0.22824660575988301</v>
      </c>
      <c r="S320" s="17">
        <v>0.25432044394803499</v>
      </c>
      <c r="T320" s="17">
        <v>0.27368650870265598</v>
      </c>
      <c r="U320" s="17"/>
      <c r="V320" s="17">
        <v>0.239612792981305</v>
      </c>
      <c r="W320" s="17">
        <v>0.287409424605298</v>
      </c>
      <c r="X320" s="17">
        <v>0.27419280509023702</v>
      </c>
      <c r="Y320" s="17"/>
      <c r="Z320" s="17">
        <v>0.26717162262279098</v>
      </c>
      <c r="AA320" s="17">
        <v>0.25295152928856401</v>
      </c>
      <c r="AB320" s="17"/>
      <c r="AC320" s="17">
        <v>0.262423205268488</v>
      </c>
      <c r="AD320" s="17">
        <v>0.26937958279398799</v>
      </c>
      <c r="AE320" s="17"/>
      <c r="AF320" s="17">
        <v>0.33066926625639997</v>
      </c>
      <c r="AG320" s="17">
        <v>0.28323595981854099</v>
      </c>
      <c r="AH320" s="17">
        <v>0.26065506813695399</v>
      </c>
      <c r="AI320" s="17"/>
      <c r="AJ320" s="17">
        <v>0.243884247841133</v>
      </c>
      <c r="AK320" s="17">
        <v>0.22886994114679099</v>
      </c>
      <c r="AL320" s="17">
        <v>0.26572823809382001</v>
      </c>
      <c r="AM320" s="17">
        <v>0.25364497753029502</v>
      </c>
      <c r="AN320" s="17">
        <v>0.30161589296805003</v>
      </c>
      <c r="AO320" s="17">
        <v>0.30362252196169398</v>
      </c>
      <c r="AP320" s="17">
        <v>0.25807821228946298</v>
      </c>
      <c r="AQ320" s="17"/>
      <c r="AR320" s="17">
        <v>0.300590962343185</v>
      </c>
      <c r="AS320" s="17">
        <v>0.24539244254640599</v>
      </c>
      <c r="AT320" s="17"/>
      <c r="AU320" s="17">
        <v>0.18151923054838001</v>
      </c>
      <c r="AV320" s="17">
        <v>0.26886719698616601</v>
      </c>
      <c r="AW320" s="17">
        <v>0.400288785819919</v>
      </c>
      <c r="AX320" s="17"/>
      <c r="AY320" s="17">
        <v>0.25200895891125902</v>
      </c>
      <c r="AZ320" s="17">
        <v>0.25274515006103299</v>
      </c>
      <c r="BA320" s="17">
        <v>0.32474183465949702</v>
      </c>
      <c r="BB320" s="17">
        <v>0.161254380600374</v>
      </c>
      <c r="BC320" s="17"/>
      <c r="BD320" s="17">
        <v>9.7524532935857694E-2</v>
      </c>
      <c r="BE320" s="17">
        <v>0.24656313455380699</v>
      </c>
      <c r="BF320" s="17">
        <v>0.26108200469440002</v>
      </c>
      <c r="BG320" s="17">
        <v>0.46765100330385001</v>
      </c>
      <c r="BH320" s="17"/>
      <c r="BI320" s="17">
        <v>0.225630301058381</v>
      </c>
      <c r="BJ320" s="17">
        <v>0.26384467355605101</v>
      </c>
      <c r="BK320" s="17">
        <v>0.27890949470471899</v>
      </c>
      <c r="BL320" s="17">
        <v>0.248810502830588</v>
      </c>
      <c r="BM320" s="17"/>
      <c r="BN320" s="17">
        <v>0.122957862530313</v>
      </c>
      <c r="BO320" s="17">
        <v>0.24002814530422201</v>
      </c>
      <c r="BP320" s="17">
        <v>0.241624534564917</v>
      </c>
      <c r="BQ320" s="17">
        <v>0.33974682245143101</v>
      </c>
      <c r="BR320" s="17"/>
      <c r="BS320" s="17">
        <v>0.14213200648841201</v>
      </c>
      <c r="BT320" s="17">
        <v>0.16894683521268899</v>
      </c>
      <c r="BU320" s="17">
        <v>0.36570500366731101</v>
      </c>
      <c r="BV320" s="17">
        <v>0.436481821939398</v>
      </c>
      <c r="BW320" s="17"/>
      <c r="BX320" s="17">
        <v>0.22229602944822099</v>
      </c>
      <c r="BY320" s="17">
        <v>0.231297583548567</v>
      </c>
      <c r="BZ320" s="17">
        <v>0.29767831963509001</v>
      </c>
      <c r="CA320" s="17">
        <v>0.29183216472148998</v>
      </c>
    </row>
    <row r="321" spans="2:79" x14ac:dyDescent="0.3">
      <c r="B321" t="s">
        <v>219</v>
      </c>
      <c r="C321" s="17">
        <v>0.238185792822981</v>
      </c>
      <c r="D321" s="17">
        <v>0.22377245361954301</v>
      </c>
      <c r="E321" s="17">
        <v>0.25364587541957501</v>
      </c>
      <c r="F321" s="17"/>
      <c r="G321" s="17">
        <v>0.211406441861301</v>
      </c>
      <c r="H321" s="17">
        <v>0.24089187637944501</v>
      </c>
      <c r="I321" s="17">
        <v>0.25238622347695899</v>
      </c>
      <c r="J321" s="17"/>
      <c r="K321" s="17">
        <v>0.237704344127914</v>
      </c>
      <c r="L321" s="17">
        <v>0.214113313045904</v>
      </c>
      <c r="M321" s="17">
        <v>0.30363900323361998</v>
      </c>
      <c r="N321" s="17">
        <v>0.20585952468208499</v>
      </c>
      <c r="O321" s="17"/>
      <c r="P321" s="17">
        <v>0.29427378261333298</v>
      </c>
      <c r="Q321" s="17">
        <v>0.23613668681866301</v>
      </c>
      <c r="R321" s="17">
        <v>0.21781154498564501</v>
      </c>
      <c r="S321" s="17">
        <v>0.234491457427491</v>
      </c>
      <c r="T321" s="17">
        <v>0.21790906342649799</v>
      </c>
      <c r="U321" s="17"/>
      <c r="V321" s="17">
        <v>0.23005586845489601</v>
      </c>
      <c r="W321" s="17">
        <v>0.23773540192724299</v>
      </c>
      <c r="X321" s="17">
        <v>0.25375979003816002</v>
      </c>
      <c r="Y321" s="17"/>
      <c r="Z321" s="17">
        <v>0.22706508041128901</v>
      </c>
      <c r="AA321" s="17">
        <v>0.29014912990648201</v>
      </c>
      <c r="AB321" s="17"/>
      <c r="AC321" s="17">
        <v>0.23333847577637701</v>
      </c>
      <c r="AD321" s="17">
        <v>0.249321930478592</v>
      </c>
      <c r="AE321" s="17"/>
      <c r="AF321" s="17">
        <v>0.20202452491804701</v>
      </c>
      <c r="AG321" s="17">
        <v>0.237259903340728</v>
      </c>
      <c r="AH321" s="17">
        <v>0.24246832398556201</v>
      </c>
      <c r="AI321" s="17"/>
      <c r="AJ321" s="17">
        <v>0.160312380124883</v>
      </c>
      <c r="AK321" s="17">
        <v>0.25749173397026698</v>
      </c>
      <c r="AL321" s="17">
        <v>0.21366005444549599</v>
      </c>
      <c r="AM321" s="17">
        <v>0.31018944886493199</v>
      </c>
      <c r="AN321" s="17">
        <v>0.216648407751</v>
      </c>
      <c r="AO321" s="17">
        <v>0.292521617122454</v>
      </c>
      <c r="AP321" s="17">
        <v>0.20610278470155699</v>
      </c>
      <c r="AQ321" s="17"/>
      <c r="AR321" s="17">
        <v>0.24099581781445301</v>
      </c>
      <c r="AS321" s="17">
        <v>0.231606859754419</v>
      </c>
      <c r="AT321" s="17"/>
      <c r="AU321" s="17">
        <v>0.16835995446889501</v>
      </c>
      <c r="AV321" s="17">
        <v>0.25514330077020098</v>
      </c>
      <c r="AW321" s="17">
        <v>0.29702403240710401</v>
      </c>
      <c r="AX321" s="17"/>
      <c r="AY321" s="17">
        <v>0.19837571327445</v>
      </c>
      <c r="AZ321" s="17">
        <v>0.25428083990491102</v>
      </c>
      <c r="BA321" s="17">
        <v>0.22759282909449899</v>
      </c>
      <c r="BB321" s="17">
        <v>0.23518356440963101</v>
      </c>
      <c r="BC321" s="17"/>
      <c r="BD321" s="17">
        <v>0.22670428260846701</v>
      </c>
      <c r="BE321" s="17">
        <v>0.21787813645074</v>
      </c>
      <c r="BF321" s="17">
        <v>0.228071059825037</v>
      </c>
      <c r="BG321" s="17">
        <v>0.31692466685905102</v>
      </c>
      <c r="BH321" s="17"/>
      <c r="BI321" s="17">
        <v>0.180384579463998</v>
      </c>
      <c r="BJ321" s="17">
        <v>0.23631147430351301</v>
      </c>
      <c r="BK321" s="17">
        <v>0.25928795710680602</v>
      </c>
      <c r="BL321" s="17">
        <v>0.21838652114967699</v>
      </c>
      <c r="BM321" s="17"/>
      <c r="BN321" s="17">
        <v>0.15525342034216899</v>
      </c>
      <c r="BO321" s="17">
        <v>0.21364954097846001</v>
      </c>
      <c r="BP321" s="17">
        <v>0.25758723382020199</v>
      </c>
      <c r="BQ321" s="17">
        <v>0.25516775873154302</v>
      </c>
      <c r="BR321" s="17"/>
      <c r="BS321" s="17">
        <v>0.25163644385775302</v>
      </c>
      <c r="BT321" s="17">
        <v>0.19227475551634901</v>
      </c>
      <c r="BU321" s="17">
        <v>0.25308404910603399</v>
      </c>
      <c r="BV321" s="17">
        <v>0.29485377543227798</v>
      </c>
      <c r="BW321" s="17"/>
      <c r="BX321" s="17">
        <v>0.19181744093705</v>
      </c>
      <c r="BY321" s="17">
        <v>0.22755472100250501</v>
      </c>
      <c r="BZ321" s="17">
        <v>0.23909694025339701</v>
      </c>
      <c r="CA321" s="17">
        <v>0.27749517615264002</v>
      </c>
    </row>
    <row r="322" spans="2:79" x14ac:dyDescent="0.3">
      <c r="B322" t="s">
        <v>220</v>
      </c>
      <c r="C322" s="17">
        <v>0.193516820374076</v>
      </c>
      <c r="D322" s="17">
        <v>0.151175607603588</v>
      </c>
      <c r="E322" s="17">
        <v>0.23431351181731599</v>
      </c>
      <c r="F322" s="17"/>
      <c r="G322" s="17">
        <v>0.12642075039474401</v>
      </c>
      <c r="H322" s="17">
        <v>0.178480962092914</v>
      </c>
      <c r="I322" s="17">
        <v>0.25156542790752801</v>
      </c>
      <c r="J322" s="17"/>
      <c r="K322" s="17">
        <v>0.228055122573389</v>
      </c>
      <c r="L322" s="17">
        <v>0.18369488943109399</v>
      </c>
      <c r="M322" s="17">
        <v>0.16583859888401001</v>
      </c>
      <c r="N322" s="17">
        <v>0.18633261726890299</v>
      </c>
      <c r="O322" s="17"/>
      <c r="P322" s="17">
        <v>0.256918895950562</v>
      </c>
      <c r="Q322" s="17">
        <v>0.19941177724675699</v>
      </c>
      <c r="R322" s="17">
        <v>0.165160204723177</v>
      </c>
      <c r="S322" s="17">
        <v>0.19943387823369901</v>
      </c>
      <c r="T322" s="17">
        <v>0.146474094896058</v>
      </c>
      <c r="U322" s="17"/>
      <c r="V322" s="17">
        <v>0.167599187407006</v>
      </c>
      <c r="W322" s="17">
        <v>0.20962272032219201</v>
      </c>
      <c r="X322" s="17">
        <v>0.20472282733654201</v>
      </c>
      <c r="Y322" s="17"/>
      <c r="Z322" s="17">
        <v>0.182431046472215</v>
      </c>
      <c r="AA322" s="17">
        <v>0.25383347604324602</v>
      </c>
      <c r="AB322" s="17"/>
      <c r="AC322" s="17">
        <v>0.170660913579572</v>
      </c>
      <c r="AD322" s="17">
        <v>0.246025563223015</v>
      </c>
      <c r="AE322" s="17"/>
      <c r="AF322" s="17">
        <v>0.281117246810206</v>
      </c>
      <c r="AG322" s="17">
        <v>0.27957063017371397</v>
      </c>
      <c r="AH322" s="17">
        <v>0.18033158574337599</v>
      </c>
      <c r="AI322" s="17"/>
      <c r="AJ322" s="17">
        <v>7.6909629376716804E-2</v>
      </c>
      <c r="AK322" s="17">
        <v>0.19573907777414101</v>
      </c>
      <c r="AL322" s="17">
        <v>0.22181449807534701</v>
      </c>
      <c r="AM322" s="17">
        <v>0.141299258222045</v>
      </c>
      <c r="AN322" s="17">
        <v>0.181459848907191</v>
      </c>
      <c r="AO322" s="17">
        <v>0.24648864104425</v>
      </c>
      <c r="AP322" s="17">
        <v>0.25189090289407201</v>
      </c>
      <c r="AQ322" s="17"/>
      <c r="AR322" s="17">
        <v>0.24046886996241601</v>
      </c>
      <c r="AS322" s="17">
        <v>0.16939420278544901</v>
      </c>
      <c r="AT322" s="17"/>
      <c r="AU322" s="17">
        <v>0.16437628490754</v>
      </c>
      <c r="AV322" s="17">
        <v>0.18038368977462299</v>
      </c>
      <c r="AW322" s="17">
        <v>0.30210646463972002</v>
      </c>
      <c r="AX322" s="17"/>
      <c r="AY322" s="17">
        <v>0.198254661701084</v>
      </c>
      <c r="AZ322" s="17">
        <v>0.17442926501963901</v>
      </c>
      <c r="BA322" s="17">
        <v>0.24207244700963099</v>
      </c>
      <c r="BB322" s="17">
        <v>0.13466997574273501</v>
      </c>
      <c r="BC322" s="17"/>
      <c r="BD322" s="17">
        <v>0.13238717575153</v>
      </c>
      <c r="BE322" s="17">
        <v>0.21622673870446099</v>
      </c>
      <c r="BF322" s="17">
        <v>0.14733822163920099</v>
      </c>
      <c r="BG322" s="17">
        <v>0.34139016712643799</v>
      </c>
      <c r="BH322" s="17"/>
      <c r="BI322" s="17">
        <v>0.18583697400423199</v>
      </c>
      <c r="BJ322" s="17">
        <v>0.18500693911310701</v>
      </c>
      <c r="BK322" s="17">
        <v>0.189322885864707</v>
      </c>
      <c r="BL322" s="17">
        <v>0.244544813201448</v>
      </c>
      <c r="BM322" s="17"/>
      <c r="BN322" s="17">
        <v>0.10215453054233301</v>
      </c>
      <c r="BO322" s="17">
        <v>0.142715026076706</v>
      </c>
      <c r="BP322" s="17">
        <v>0.21409754973546599</v>
      </c>
      <c r="BQ322" s="17">
        <v>0.22868305349113299</v>
      </c>
      <c r="BR322" s="17"/>
      <c r="BS322" s="17">
        <v>0.14378795549711301</v>
      </c>
      <c r="BT322" s="17">
        <v>0.15288737767444399</v>
      </c>
      <c r="BU322" s="17">
        <v>0.22190152365302801</v>
      </c>
      <c r="BV322" s="17">
        <v>0.32914195311683098</v>
      </c>
      <c r="BW322" s="17"/>
      <c r="BX322" s="17">
        <v>0.131444962090946</v>
      </c>
      <c r="BY322" s="17">
        <v>0.17416572782529199</v>
      </c>
      <c r="BZ322" s="17">
        <v>0.21611921156164801</v>
      </c>
      <c r="CA322" s="17">
        <v>0.221690544929388</v>
      </c>
    </row>
    <row r="323" spans="2:79" x14ac:dyDescent="0.3">
      <c r="B323" t="s">
        <v>221</v>
      </c>
      <c r="C323" s="17">
        <v>0.126564287170635</v>
      </c>
      <c r="D323" s="17">
        <v>0.119527067855302</v>
      </c>
      <c r="E323" s="17">
        <v>0.13415927321869101</v>
      </c>
      <c r="F323" s="17"/>
      <c r="G323" s="17">
        <v>0.11309603753329001</v>
      </c>
      <c r="H323" s="17">
        <v>0.13447101104520801</v>
      </c>
      <c r="I323" s="17">
        <v>0.12696443161981999</v>
      </c>
      <c r="J323" s="17"/>
      <c r="K323" s="17">
        <v>0.16639551107975201</v>
      </c>
      <c r="L323" s="17">
        <v>0.13537766125716399</v>
      </c>
      <c r="M323" s="17">
        <v>9.0081637666468997E-2</v>
      </c>
      <c r="N323" s="17">
        <v>9.3089704686092095E-2</v>
      </c>
      <c r="O323" s="17"/>
      <c r="P323" s="17">
        <v>0.219985446188393</v>
      </c>
      <c r="Q323" s="17">
        <v>0.10304388163174601</v>
      </c>
      <c r="R323" s="17">
        <v>8.33682067195812E-2</v>
      </c>
      <c r="S323" s="17">
        <v>0.14475258723621401</v>
      </c>
      <c r="T323" s="17">
        <v>0.104885718876141</v>
      </c>
      <c r="U323" s="17"/>
      <c r="V323" s="17">
        <v>8.7093277207990996E-2</v>
      </c>
      <c r="W323" s="17">
        <v>0.123928643693486</v>
      </c>
      <c r="X323" s="17">
        <v>0.17320441328526001</v>
      </c>
      <c r="Y323" s="17"/>
      <c r="Z323" s="17">
        <v>0.11646806397564199</v>
      </c>
      <c r="AA323" s="17">
        <v>0.18105290354794401</v>
      </c>
      <c r="AB323" s="17"/>
      <c r="AC323" s="17">
        <v>0.126106769355979</v>
      </c>
      <c r="AD323" s="17">
        <v>0.127615380242312</v>
      </c>
      <c r="AE323" s="17"/>
      <c r="AF323" s="17">
        <v>0.26706707514974598</v>
      </c>
      <c r="AG323" s="17">
        <v>0.192821832236441</v>
      </c>
      <c r="AH323" s="17">
        <v>0.112550721485005</v>
      </c>
      <c r="AI323" s="17"/>
      <c r="AJ323" s="17">
        <v>0.10727142696281</v>
      </c>
      <c r="AK323" s="17">
        <v>0.123851444759995</v>
      </c>
      <c r="AL323" s="17">
        <v>0.13691131661032399</v>
      </c>
      <c r="AM323" s="17">
        <v>0.16337773702021499</v>
      </c>
      <c r="AN323" s="17">
        <v>0.10176951949463101</v>
      </c>
      <c r="AO323" s="17">
        <v>0.13755328310287801</v>
      </c>
      <c r="AP323" s="17">
        <v>0.114438420372658</v>
      </c>
      <c r="AQ323" s="17"/>
      <c r="AR323" s="17">
        <v>0.15541271345791699</v>
      </c>
      <c r="AS323" s="17">
        <v>0.11367583069982599</v>
      </c>
      <c r="AT323" s="17"/>
      <c r="AU323" s="17">
        <v>7.0953556138755494E-2</v>
      </c>
      <c r="AV323" s="17">
        <v>0.129397068108459</v>
      </c>
      <c r="AW323" s="17">
        <v>0.21780129518021199</v>
      </c>
      <c r="AX323" s="17"/>
      <c r="AY323" s="17">
        <v>0.13517351044502801</v>
      </c>
      <c r="AZ323" s="17">
        <v>0.11132547115819</v>
      </c>
      <c r="BA323" s="17">
        <v>0.143022613055799</v>
      </c>
      <c r="BB323" s="17">
        <v>0.13371592057988699</v>
      </c>
      <c r="BC323" s="17"/>
      <c r="BD323" s="17">
        <v>8.0034444351513107E-2</v>
      </c>
      <c r="BE323" s="17">
        <v>0.10160602514056399</v>
      </c>
      <c r="BF323" s="17">
        <v>0.116285978107299</v>
      </c>
      <c r="BG323" s="17">
        <v>0.24799084238998401</v>
      </c>
      <c r="BH323" s="17"/>
      <c r="BI323" s="17">
        <v>7.7304824177842596E-2</v>
      </c>
      <c r="BJ323" s="17">
        <v>0.13377429569143101</v>
      </c>
      <c r="BK323" s="17">
        <v>0.12069964456212</v>
      </c>
      <c r="BL323" s="17">
        <v>0.18582557091481999</v>
      </c>
      <c r="BM323" s="17"/>
      <c r="BN323" s="17">
        <v>7.57551230563831E-2</v>
      </c>
      <c r="BO323" s="17">
        <v>0.120835229850901</v>
      </c>
      <c r="BP323" s="17">
        <v>0.112417853196366</v>
      </c>
      <c r="BQ323" s="17">
        <v>0.15763799700226599</v>
      </c>
      <c r="BR323" s="17"/>
      <c r="BS323" s="17">
        <v>6.2434583417997798E-2</v>
      </c>
      <c r="BT323" s="17">
        <v>5.9339967748568298E-2</v>
      </c>
      <c r="BU323" s="17">
        <v>0.18435998098732201</v>
      </c>
      <c r="BV323" s="17">
        <v>0.254197723006721</v>
      </c>
      <c r="BW323" s="17"/>
      <c r="BX323" s="17">
        <v>8.1855026826122904E-2</v>
      </c>
      <c r="BY323" s="17">
        <v>0.10964433832126699</v>
      </c>
      <c r="BZ323" s="17">
        <v>0.15467482773718</v>
      </c>
      <c r="CA323" s="17">
        <v>0.13359889539921499</v>
      </c>
    </row>
    <row r="324" spans="2:79" x14ac:dyDescent="0.3">
      <c r="B324" t="s">
        <v>73</v>
      </c>
      <c r="C324" s="17">
        <v>2.08616723950882E-2</v>
      </c>
      <c r="D324" s="17">
        <v>3.04392182410336E-2</v>
      </c>
      <c r="E324" s="17">
        <v>1.14030276702902E-2</v>
      </c>
      <c r="F324" s="17"/>
      <c r="G324" s="17">
        <v>9.2572712472253193E-3</v>
      </c>
      <c r="H324" s="17">
        <v>1.5467288968911801E-2</v>
      </c>
      <c r="I324" s="17">
        <v>3.3778853786882702E-2</v>
      </c>
      <c r="J324" s="17"/>
      <c r="K324" s="17">
        <v>1.7458167464423999E-2</v>
      </c>
      <c r="L324" s="17">
        <v>3.4412904838246897E-2</v>
      </c>
      <c r="M324" s="17">
        <v>0</v>
      </c>
      <c r="N324" s="17">
        <v>2.9470217443892902E-2</v>
      </c>
      <c r="O324" s="17"/>
      <c r="P324" s="17">
        <v>3.74872756958161E-2</v>
      </c>
      <c r="Q324" s="17">
        <v>1.1575717728792101E-2</v>
      </c>
      <c r="R324" s="17">
        <v>3.09984599350875E-2</v>
      </c>
      <c r="S324" s="17">
        <v>1.27317097833692E-2</v>
      </c>
      <c r="T324" s="17">
        <v>2.54604926608318E-2</v>
      </c>
      <c r="U324" s="17"/>
      <c r="V324" s="17">
        <v>1.6443502021139301E-2</v>
      </c>
      <c r="W324" s="17">
        <v>1.7931652186020702E-2</v>
      </c>
      <c r="X324" s="17">
        <v>1.94270898127804E-2</v>
      </c>
      <c r="Y324" s="17"/>
      <c r="Z324" s="17">
        <v>2.2940783788921199E-2</v>
      </c>
      <c r="AA324" s="17">
        <v>1.0060229618351599E-2</v>
      </c>
      <c r="AB324" s="17"/>
      <c r="AC324" s="17">
        <v>1.5716925843799599E-2</v>
      </c>
      <c r="AD324" s="17">
        <v>3.2681119162763499E-2</v>
      </c>
      <c r="AE324" s="17"/>
      <c r="AF324" s="17">
        <v>1.1351565961111599E-2</v>
      </c>
      <c r="AG324" s="17">
        <v>4.0000530860103599E-2</v>
      </c>
      <c r="AH324" s="17">
        <v>1.9928918419264498E-2</v>
      </c>
      <c r="AI324" s="17"/>
      <c r="AJ324" s="17">
        <v>9.6694114440196207E-3</v>
      </c>
      <c r="AK324" s="17">
        <v>1.0504619128656001E-2</v>
      </c>
      <c r="AL324" s="17">
        <v>2.9440617351272499E-2</v>
      </c>
      <c r="AM324" s="17">
        <v>4.8751300815841397E-3</v>
      </c>
      <c r="AN324" s="17">
        <v>2.6841021339965399E-2</v>
      </c>
      <c r="AO324" s="17">
        <v>1.2538726569555301E-2</v>
      </c>
      <c r="AP324" s="17">
        <v>4.6405897832434602E-2</v>
      </c>
      <c r="AQ324" s="17"/>
      <c r="AR324" s="17">
        <v>4.0705075892863698E-3</v>
      </c>
      <c r="AS324" s="17">
        <v>3.03739576358736E-2</v>
      </c>
      <c r="AT324" s="17"/>
      <c r="AU324" s="17">
        <v>4.0888425390437799E-2</v>
      </c>
      <c r="AV324" s="17">
        <v>1.3624012230323701E-2</v>
      </c>
      <c r="AW324" s="17">
        <v>1.38578294435481E-2</v>
      </c>
      <c r="AX324" s="17"/>
      <c r="AY324" s="17">
        <v>2.6487235331929301E-2</v>
      </c>
      <c r="AZ324" s="17">
        <v>2.8872555214763999E-2</v>
      </c>
      <c r="BA324" s="17">
        <v>1.10418319376789E-2</v>
      </c>
      <c r="BB324" s="17">
        <v>1.2819185118532301E-2</v>
      </c>
      <c r="BC324" s="17"/>
      <c r="BD324" s="17">
        <v>2.4332201542898099E-2</v>
      </c>
      <c r="BE324" s="17">
        <v>4.3973786789548497E-2</v>
      </c>
      <c r="BF324" s="17">
        <v>1.16672724949313E-2</v>
      </c>
      <c r="BG324" s="17">
        <v>0</v>
      </c>
      <c r="BH324" s="17"/>
      <c r="BI324" s="17">
        <v>5.8281675342566602E-3</v>
      </c>
      <c r="BJ324" s="17">
        <v>4.5808870333497301E-2</v>
      </c>
      <c r="BK324" s="17">
        <v>9.8740643077333302E-3</v>
      </c>
      <c r="BL324" s="17">
        <v>1.2431728264051201E-2</v>
      </c>
      <c r="BM324" s="17"/>
      <c r="BN324" s="17">
        <v>7.0919351802228095E-2</v>
      </c>
      <c r="BO324" s="17">
        <v>4.2844678100031897E-2</v>
      </c>
      <c r="BP324" s="17">
        <v>1.8654479600129E-3</v>
      </c>
      <c r="BQ324" s="17">
        <v>1.33892660535929E-2</v>
      </c>
      <c r="BR324" s="17"/>
      <c r="BS324" s="17">
        <v>1.10238130378312E-2</v>
      </c>
      <c r="BT324" s="17">
        <v>4.5930254317627102E-2</v>
      </c>
      <c r="BU324" s="17">
        <v>1.1925921428684099E-2</v>
      </c>
      <c r="BV324" s="17">
        <v>0</v>
      </c>
      <c r="BW324" s="17"/>
      <c r="BX324" s="17">
        <v>3.3925914283105797E-2</v>
      </c>
      <c r="BY324" s="17">
        <v>3.5352575798095601E-2</v>
      </c>
      <c r="BZ324" s="17">
        <v>1.36873778096996E-2</v>
      </c>
      <c r="CA324" s="17">
        <v>0</v>
      </c>
    </row>
    <row r="325" spans="2:79" x14ac:dyDescent="0.3">
      <c r="B325" t="s">
        <v>99</v>
      </c>
      <c r="C325" s="17">
        <v>2.2068003628331001E-2</v>
      </c>
      <c r="D325" s="17">
        <v>1.9027833142073999E-2</v>
      </c>
      <c r="E325" s="17">
        <v>2.52008742567571E-2</v>
      </c>
      <c r="F325" s="17"/>
      <c r="G325" s="17">
        <v>2.2327746236158501E-2</v>
      </c>
      <c r="H325" s="17">
        <v>2.79190971183376E-2</v>
      </c>
      <c r="I325" s="17">
        <v>1.5876946503096699E-2</v>
      </c>
      <c r="J325" s="17"/>
      <c r="K325" s="17">
        <v>2.75442038168742E-2</v>
      </c>
      <c r="L325" s="17">
        <v>1.2942186270984099E-2</v>
      </c>
      <c r="M325" s="17">
        <v>2.03135097442502E-2</v>
      </c>
      <c r="N325" s="17">
        <v>2.7334323360936299E-2</v>
      </c>
      <c r="O325" s="17"/>
      <c r="P325" s="17">
        <v>1.18953985521022E-2</v>
      </c>
      <c r="Q325" s="17">
        <v>3.3699003847576701E-2</v>
      </c>
      <c r="R325" s="17">
        <v>0</v>
      </c>
      <c r="S325" s="17">
        <v>3.1585663545952901E-2</v>
      </c>
      <c r="T325" s="17">
        <v>1.68341179854452E-2</v>
      </c>
      <c r="U325" s="17"/>
      <c r="V325" s="17">
        <v>2.4713472806517801E-2</v>
      </c>
      <c r="W325" s="17">
        <v>1.2501739420672E-2</v>
      </c>
      <c r="X325" s="17">
        <v>2.8942257109245299E-2</v>
      </c>
      <c r="Y325" s="17"/>
      <c r="Z325" s="17">
        <v>1.4652583578656101E-2</v>
      </c>
      <c r="AA325" s="17">
        <v>6.1454952389030898E-2</v>
      </c>
      <c r="AB325" s="17"/>
      <c r="AC325" s="17">
        <v>2.6002766126009901E-2</v>
      </c>
      <c r="AD325" s="17">
        <v>1.3028352127303701E-2</v>
      </c>
      <c r="AE325" s="17"/>
      <c r="AF325" s="17">
        <v>4.32767212705139E-2</v>
      </c>
      <c r="AG325" s="17">
        <v>5.6539388377505197E-2</v>
      </c>
      <c r="AH325" s="17">
        <v>1.7788809288202499E-2</v>
      </c>
      <c r="AI325" s="17"/>
      <c r="AJ325" s="17">
        <v>4.1926756408460303E-2</v>
      </c>
      <c r="AK325" s="17">
        <v>0</v>
      </c>
      <c r="AL325" s="17">
        <v>5.3365686168211399E-2</v>
      </c>
      <c r="AM325" s="17">
        <v>3.1224357034152099E-2</v>
      </c>
      <c r="AN325" s="17">
        <v>7.1854128470642603E-3</v>
      </c>
      <c r="AO325" s="17">
        <v>1.8710687370394202E-2</v>
      </c>
      <c r="AP325" s="17">
        <v>1.1417843293564999E-2</v>
      </c>
      <c r="AQ325" s="17"/>
      <c r="AR325" s="17">
        <v>2.1786277018256198E-2</v>
      </c>
      <c r="AS325" s="17">
        <v>2.2127606440880201E-2</v>
      </c>
      <c r="AT325" s="17"/>
      <c r="AU325" s="17">
        <v>1.0648953161181401E-2</v>
      </c>
      <c r="AV325" s="17">
        <v>2.2849617443568601E-2</v>
      </c>
      <c r="AW325" s="17">
        <v>3.9971181459544099E-2</v>
      </c>
      <c r="AX325" s="17"/>
      <c r="AY325" s="17">
        <v>7.9499854734417699E-3</v>
      </c>
      <c r="AZ325" s="17">
        <v>2.5254258261377401E-2</v>
      </c>
      <c r="BA325" s="17">
        <v>1.73229176959428E-2</v>
      </c>
      <c r="BB325" s="17">
        <v>3.2796188401300601E-2</v>
      </c>
      <c r="BC325" s="17"/>
      <c r="BD325" s="17">
        <v>2.2113156042874001E-2</v>
      </c>
      <c r="BE325" s="17">
        <v>2.0513897993399002E-2</v>
      </c>
      <c r="BF325" s="17">
        <v>2.5616783182184098E-2</v>
      </c>
      <c r="BG325" s="17">
        <v>1.47679963646416E-2</v>
      </c>
      <c r="BH325" s="17"/>
      <c r="BI325" s="17">
        <v>4.4475286063389102E-2</v>
      </c>
      <c r="BJ325" s="17">
        <v>1.7358130711516501E-2</v>
      </c>
      <c r="BK325" s="17">
        <v>2.20016876344728E-2</v>
      </c>
      <c r="BL325" s="17">
        <v>1.08852345039031E-2</v>
      </c>
      <c r="BM325" s="17"/>
      <c r="BN325" s="17">
        <v>2.8798027770148501E-2</v>
      </c>
      <c r="BO325" s="17">
        <v>1.6797705747327099E-2</v>
      </c>
      <c r="BP325" s="17">
        <v>2.4170162353174901E-2</v>
      </c>
      <c r="BQ325" s="17">
        <v>2.16843703716364E-2</v>
      </c>
      <c r="BR325" s="17"/>
      <c r="BS325" s="17">
        <v>1.6794987297676901E-2</v>
      </c>
      <c r="BT325" s="17">
        <v>2.33193066594541E-2</v>
      </c>
      <c r="BU325" s="17">
        <v>2.0343819651329E-2</v>
      </c>
      <c r="BV325" s="17">
        <v>3.9152916538264998E-2</v>
      </c>
      <c r="BW325" s="17"/>
      <c r="BX325" s="17">
        <v>2.9423715599356099E-2</v>
      </c>
      <c r="BY325" s="17">
        <v>2.24501963343554E-2</v>
      </c>
      <c r="BZ325" s="17">
        <v>2.0349229478791999E-2</v>
      </c>
      <c r="CA325" s="17">
        <v>2.0655623480959801E-2</v>
      </c>
    </row>
    <row r="326" spans="2:79" x14ac:dyDescent="0.3">
      <c r="B326" t="s">
        <v>100</v>
      </c>
      <c r="C326" s="17">
        <v>1.4192347128369301E-2</v>
      </c>
      <c r="D326" s="17">
        <v>2.24474829411575E-2</v>
      </c>
      <c r="E326" s="17">
        <v>6.0224687601318199E-3</v>
      </c>
      <c r="F326" s="17"/>
      <c r="G326" s="17">
        <v>1.1122251803537601E-2</v>
      </c>
      <c r="H326" s="17">
        <v>1.5096977020654601E-2</v>
      </c>
      <c r="I326" s="17">
        <v>1.52081522892447E-2</v>
      </c>
      <c r="J326" s="17"/>
      <c r="K326" s="17">
        <v>6.8761007201784399E-3</v>
      </c>
      <c r="L326" s="17">
        <v>1.95439526364573E-2</v>
      </c>
      <c r="M326" s="17">
        <v>9.1174275673907307E-3</v>
      </c>
      <c r="N326" s="17">
        <v>2.2607776316373E-2</v>
      </c>
      <c r="O326" s="17"/>
      <c r="P326" s="17">
        <v>2.9903543821140001E-2</v>
      </c>
      <c r="Q326" s="17">
        <v>1.38588420556461E-2</v>
      </c>
      <c r="R326" s="17">
        <v>0</v>
      </c>
      <c r="S326" s="17">
        <v>8.99715010250513E-3</v>
      </c>
      <c r="T326" s="17">
        <v>2.17553116743638E-2</v>
      </c>
      <c r="U326" s="17"/>
      <c r="V326" s="17">
        <v>2.5686948475662202E-2</v>
      </c>
      <c r="W326" s="17">
        <v>9.0033132748225404E-3</v>
      </c>
      <c r="X326" s="17">
        <v>1.16553866600499E-2</v>
      </c>
      <c r="Y326" s="17"/>
      <c r="Z326" s="17">
        <v>1.4928912046123399E-2</v>
      </c>
      <c r="AA326" s="17">
        <v>1.0426517766587101E-2</v>
      </c>
      <c r="AB326" s="17"/>
      <c r="AC326" s="17">
        <v>1.4039914051074E-2</v>
      </c>
      <c r="AD326" s="17">
        <v>1.45425440962401E-2</v>
      </c>
      <c r="AE326" s="17"/>
      <c r="AF326" s="17">
        <v>1.2336123984432699E-2</v>
      </c>
      <c r="AG326" s="17">
        <v>8.6622117521801996E-3</v>
      </c>
      <c r="AH326" s="17">
        <v>1.32316003023386E-2</v>
      </c>
      <c r="AI326" s="17"/>
      <c r="AJ326" s="17">
        <v>1.53461075909093E-2</v>
      </c>
      <c r="AK326" s="17">
        <v>1.4054186028189E-2</v>
      </c>
      <c r="AL326" s="17">
        <v>0</v>
      </c>
      <c r="AM326" s="17">
        <v>2.1098280979916499E-2</v>
      </c>
      <c r="AN326" s="17">
        <v>1.93458383725865E-2</v>
      </c>
      <c r="AO326" s="17">
        <v>1.28381005632542E-2</v>
      </c>
      <c r="AP326" s="17">
        <v>1.5956386973324299E-2</v>
      </c>
      <c r="AQ326" s="17"/>
      <c r="AR326" s="17">
        <v>1.5735735915081001E-2</v>
      </c>
      <c r="AS326" s="17">
        <v>1.09852034354003E-2</v>
      </c>
      <c r="AT326" s="17"/>
      <c r="AU326" s="17">
        <v>3.5644461848706302E-2</v>
      </c>
      <c r="AV326" s="17">
        <v>8.0484894015634793E-3</v>
      </c>
      <c r="AW326" s="17">
        <v>0</v>
      </c>
      <c r="AX326" s="17"/>
      <c r="AY326" s="17">
        <v>5.2191105011836998E-2</v>
      </c>
      <c r="AZ326" s="17">
        <v>7.7014178143243904E-3</v>
      </c>
      <c r="BA326" s="17">
        <v>1.40972860775847E-2</v>
      </c>
      <c r="BB326" s="17">
        <v>1.09027363436731E-2</v>
      </c>
      <c r="BC326" s="17"/>
      <c r="BD326" s="17">
        <v>3.1469650637679598E-2</v>
      </c>
      <c r="BE326" s="17">
        <v>7.1287787042333996E-3</v>
      </c>
      <c r="BF326" s="17">
        <v>1.2649608628811201E-2</v>
      </c>
      <c r="BG326" s="17">
        <v>1.5647886751428801E-2</v>
      </c>
      <c r="BH326" s="17"/>
      <c r="BI326" s="17">
        <v>1.8246113650334801E-2</v>
      </c>
      <c r="BJ326" s="17">
        <v>1.14645323375715E-2</v>
      </c>
      <c r="BK326" s="17">
        <v>8.5533521306397301E-3</v>
      </c>
      <c r="BL326" s="17">
        <v>4.1551068046067299E-2</v>
      </c>
      <c r="BM326" s="17"/>
      <c r="BN326" s="17">
        <v>6.9662913992883296E-2</v>
      </c>
      <c r="BO326" s="17">
        <v>2.3082247704165601E-2</v>
      </c>
      <c r="BP326" s="17">
        <v>6.8757608076464296E-3</v>
      </c>
      <c r="BQ326" s="17">
        <v>1.95777089196975E-3</v>
      </c>
      <c r="BR326" s="17"/>
      <c r="BS326" s="17">
        <v>2.4976283176640801E-2</v>
      </c>
      <c r="BT326" s="17">
        <v>1.3943052685627301E-2</v>
      </c>
      <c r="BU326" s="17">
        <v>9.8868953938830093E-3</v>
      </c>
      <c r="BV326" s="17">
        <v>7.8056715836542102E-3</v>
      </c>
      <c r="BW326" s="17"/>
      <c r="BX326" s="17">
        <v>3.6490151522974398E-2</v>
      </c>
      <c r="BY326" s="17">
        <v>1.6656982324984599E-2</v>
      </c>
      <c r="BZ326" s="17">
        <v>6.6450825536201004E-3</v>
      </c>
      <c r="CA326" s="17">
        <v>1.1240457605110801E-2</v>
      </c>
    </row>
    <row r="327" spans="2:79" x14ac:dyDescent="0.3">
      <c r="C327" s="17"/>
      <c r="D327" s="17"/>
      <c r="E327" s="17"/>
      <c r="F327" s="17"/>
      <c r="G327" s="17"/>
      <c r="H327" s="17"/>
      <c r="I327" s="17"/>
      <c r="J327" s="17"/>
      <c r="K327" s="17"/>
      <c r="L327" s="17"/>
      <c r="M327" s="17"/>
      <c r="N327" s="17"/>
      <c r="O327" s="17"/>
      <c r="P327" s="17"/>
      <c r="Q327" s="17"/>
      <c r="R327" s="17"/>
      <c r="S327" s="17"/>
      <c r="T327" s="17"/>
      <c r="U327" s="17"/>
      <c r="V327" s="17"/>
      <c r="W327" s="17"/>
      <c r="X327" s="17"/>
      <c r="Y327" s="17"/>
      <c r="Z327" s="17"/>
      <c r="AA327" s="17"/>
      <c r="AB327" s="17"/>
      <c r="AC327" s="17"/>
      <c r="AD327" s="17"/>
      <c r="AE327" s="17"/>
      <c r="AF327" s="17"/>
      <c r="AG327" s="17"/>
      <c r="AH327" s="17"/>
      <c r="AI327" s="17"/>
      <c r="AJ327" s="17"/>
      <c r="AK327" s="17"/>
      <c r="AL327" s="17"/>
      <c r="AM327" s="17"/>
      <c r="AN327" s="17"/>
      <c r="AO327" s="17"/>
      <c r="AP327" s="17"/>
      <c r="AQ327" s="17"/>
      <c r="AR327" s="17"/>
      <c r="AS327" s="17"/>
      <c r="AT327" s="17"/>
      <c r="AU327" s="17"/>
      <c r="AV327" s="17"/>
      <c r="AW327" s="17"/>
      <c r="AX327" s="17"/>
      <c r="AY327" s="17"/>
      <c r="AZ327" s="17"/>
      <c r="BA327" s="17"/>
      <c r="BB327" s="17"/>
      <c r="BC327" s="17"/>
      <c r="BD327" s="17"/>
      <c r="BE327" s="17"/>
      <c r="BF327" s="17"/>
      <c r="BG327" s="17"/>
      <c r="BH327" s="17"/>
      <c r="BI327" s="17"/>
      <c r="BJ327" s="17"/>
      <c r="BK327" s="17"/>
      <c r="BL327" s="17"/>
      <c r="BM327" s="17"/>
      <c r="BN327" s="17"/>
      <c r="BO327" s="17"/>
      <c r="BP327" s="17"/>
      <c r="BQ327" s="17"/>
      <c r="BR327" s="17"/>
      <c r="BS327" s="17"/>
      <c r="BT327" s="17"/>
      <c r="BU327" s="17"/>
      <c r="BV327" s="17"/>
      <c r="BW327" s="17"/>
      <c r="BX327" s="17"/>
      <c r="BY327" s="17"/>
      <c r="BZ327" s="17"/>
      <c r="CA327" s="17"/>
    </row>
    <row r="328" spans="2:79" x14ac:dyDescent="0.3">
      <c r="B328" s="6" t="s">
        <v>223</v>
      </c>
      <c r="C328" s="17"/>
      <c r="D328" s="17"/>
      <c r="E328" s="17"/>
      <c r="F328" s="17"/>
      <c r="G328" s="17"/>
      <c r="H328" s="17"/>
      <c r="I328" s="17"/>
      <c r="J328" s="17"/>
      <c r="K328" s="17"/>
      <c r="L328" s="17"/>
      <c r="M328" s="17"/>
      <c r="N328" s="17"/>
      <c r="O328" s="17"/>
      <c r="P328" s="17"/>
      <c r="Q328" s="17"/>
      <c r="R328" s="17"/>
      <c r="S328" s="17"/>
      <c r="T328" s="17"/>
      <c r="U328" s="17"/>
      <c r="V328" s="17"/>
      <c r="W328" s="17"/>
      <c r="X328" s="17"/>
      <c r="Y328" s="17"/>
      <c r="Z328" s="17"/>
      <c r="AA328" s="17"/>
      <c r="AB328" s="17"/>
      <c r="AC328" s="17"/>
      <c r="AD328" s="17"/>
      <c r="AE328" s="17"/>
      <c r="AF328" s="17"/>
      <c r="AG328" s="17"/>
      <c r="AH328" s="17"/>
      <c r="AI328" s="17"/>
      <c r="AJ328" s="17"/>
      <c r="AK328" s="17"/>
      <c r="AL328" s="17"/>
      <c r="AM328" s="17"/>
      <c r="AN328" s="17"/>
      <c r="AO328" s="17"/>
      <c r="AP328" s="17"/>
      <c r="AQ328" s="17"/>
      <c r="AR328" s="17"/>
      <c r="AS328" s="17"/>
      <c r="AT328" s="17"/>
      <c r="AU328" s="17"/>
      <c r="AV328" s="17"/>
      <c r="AW328" s="17"/>
      <c r="AX328" s="17"/>
      <c r="AY328" s="17"/>
      <c r="AZ328" s="17"/>
      <c r="BA328" s="17"/>
      <c r="BB328" s="17"/>
      <c r="BC328" s="17"/>
      <c r="BD328" s="17"/>
      <c r="BE328" s="17"/>
      <c r="BF328" s="17"/>
      <c r="BG328" s="17"/>
      <c r="BH328" s="17"/>
      <c r="BI328" s="17"/>
      <c r="BJ328" s="17"/>
      <c r="BK328" s="17"/>
      <c r="BL328" s="17"/>
      <c r="BM328" s="17"/>
      <c r="BN328" s="17"/>
      <c r="BO328" s="17"/>
      <c r="BP328" s="17"/>
      <c r="BQ328" s="17"/>
      <c r="BR328" s="17"/>
      <c r="BS328" s="17"/>
      <c r="BT328" s="17"/>
      <c r="BU328" s="17"/>
      <c r="BV328" s="17"/>
      <c r="BW328" s="17"/>
      <c r="BX328" s="17"/>
      <c r="BY328" s="17"/>
      <c r="BZ328" s="17"/>
      <c r="CA328" s="17"/>
    </row>
    <row r="329" spans="2:79" x14ac:dyDescent="0.3">
      <c r="B329" s="24" t="s">
        <v>337</v>
      </c>
      <c r="C329" s="17"/>
      <c r="D329" s="17"/>
      <c r="E329" s="17"/>
      <c r="F329" s="17"/>
      <c r="G329" s="17"/>
      <c r="H329" s="17"/>
      <c r="I329" s="17"/>
      <c r="J329" s="17"/>
      <c r="K329" s="17"/>
      <c r="L329" s="17"/>
      <c r="M329" s="17"/>
      <c r="N329" s="17"/>
      <c r="O329" s="17"/>
      <c r="P329" s="17"/>
      <c r="Q329" s="17"/>
      <c r="R329" s="17"/>
      <c r="S329" s="17"/>
      <c r="T329" s="17"/>
      <c r="U329" s="17"/>
      <c r="V329" s="17"/>
      <c r="W329" s="17"/>
      <c r="X329" s="17"/>
      <c r="Y329" s="17"/>
      <c r="Z329" s="17"/>
      <c r="AA329" s="17"/>
      <c r="AB329" s="17"/>
      <c r="AC329" s="17"/>
      <c r="AD329" s="17"/>
      <c r="AE329" s="17"/>
      <c r="AF329" s="17"/>
      <c r="AG329" s="17"/>
      <c r="AH329" s="17"/>
      <c r="AI329" s="17"/>
      <c r="AJ329" s="17"/>
      <c r="AK329" s="17"/>
      <c r="AL329" s="17"/>
      <c r="AM329" s="17"/>
      <c r="AN329" s="17"/>
      <c r="AO329" s="17"/>
      <c r="AP329" s="17"/>
      <c r="AQ329" s="17"/>
      <c r="AR329" s="17"/>
      <c r="AS329" s="17"/>
      <c r="AT329" s="17"/>
      <c r="AU329" s="17"/>
      <c r="AV329" s="17"/>
      <c r="AW329" s="17"/>
      <c r="AX329" s="17"/>
      <c r="AY329" s="17"/>
      <c r="AZ329" s="17"/>
      <c r="BA329" s="17"/>
      <c r="BB329" s="17"/>
      <c r="BC329" s="17"/>
      <c r="BD329" s="17"/>
      <c r="BE329" s="17"/>
      <c r="BF329" s="17"/>
      <c r="BG329" s="17"/>
      <c r="BH329" s="17"/>
      <c r="BI329" s="17"/>
      <c r="BJ329" s="17"/>
      <c r="BK329" s="17"/>
      <c r="BL329" s="17"/>
      <c r="BM329" s="17"/>
      <c r="BN329" s="17"/>
      <c r="BO329" s="17"/>
      <c r="BP329" s="17"/>
      <c r="BQ329" s="17"/>
      <c r="BR329" s="17"/>
      <c r="BS329" s="17"/>
      <c r="BT329" s="17"/>
      <c r="BU329" s="17"/>
      <c r="BV329" s="17"/>
      <c r="BW329" s="17"/>
      <c r="BX329" s="17"/>
      <c r="BY329" s="17"/>
      <c r="BZ329" s="17"/>
      <c r="CA329" s="17"/>
    </row>
    <row r="330" spans="2:79" x14ac:dyDescent="0.3">
      <c r="B330" t="s">
        <v>215</v>
      </c>
      <c r="C330" s="17">
        <v>9.2190585565554206E-2</v>
      </c>
      <c r="D330" s="17">
        <v>8.2552776856554294E-2</v>
      </c>
      <c r="E330" s="17">
        <v>0.10188382409701301</v>
      </c>
      <c r="F330" s="17"/>
      <c r="G330" s="17">
        <v>7.1179050005842806E-2</v>
      </c>
      <c r="H330" s="17">
        <v>7.6849181013405904E-2</v>
      </c>
      <c r="I330" s="17">
        <v>0.12202709113084</v>
      </c>
      <c r="J330" s="17"/>
      <c r="K330" s="17">
        <v>9.7338885086806895E-2</v>
      </c>
      <c r="L330" s="17">
        <v>9.1466109392347894E-2</v>
      </c>
      <c r="M330" s="17">
        <v>5.5343593434061797E-2</v>
      </c>
      <c r="N330" s="17">
        <v>0.123365647137805</v>
      </c>
      <c r="O330" s="17"/>
      <c r="P330" s="17">
        <v>6.7979122899156197E-2</v>
      </c>
      <c r="Q330" s="17">
        <v>9.5044394134619195E-2</v>
      </c>
      <c r="R330" s="17">
        <v>0.151635259430805</v>
      </c>
      <c r="S330" s="17">
        <v>8.1356732805595494E-2</v>
      </c>
      <c r="T330" s="17">
        <v>6.6026855374654594E-2</v>
      </c>
      <c r="U330" s="17"/>
      <c r="V330" s="17">
        <v>9.0871536016808502E-2</v>
      </c>
      <c r="W330" s="17">
        <v>9.0931999729299495E-2</v>
      </c>
      <c r="X330" s="17">
        <v>9.2912183291051095E-2</v>
      </c>
      <c r="Y330" s="17"/>
      <c r="Z330" s="17">
        <v>0.105454248137097</v>
      </c>
      <c r="AA330" s="17">
        <v>2.4178644885925402E-2</v>
      </c>
      <c r="AB330" s="17"/>
      <c r="AC330" s="17">
        <v>8.1492347407886495E-2</v>
      </c>
      <c r="AD330" s="17">
        <v>0.117219098874826</v>
      </c>
      <c r="AE330" s="17"/>
      <c r="AF330" s="17">
        <v>6.9488155421951095E-2</v>
      </c>
      <c r="AG330" s="17">
        <v>7.9203661547550999E-2</v>
      </c>
      <c r="AH330" s="17">
        <v>9.3181494718396596E-2</v>
      </c>
      <c r="AI330" s="17"/>
      <c r="AJ330" s="17">
        <v>6.0828588414869197E-2</v>
      </c>
      <c r="AK330" s="17">
        <v>7.7913269997850504E-2</v>
      </c>
      <c r="AL330" s="17">
        <v>9.4662900139988099E-2</v>
      </c>
      <c r="AM330" s="17">
        <v>6.3455938391422301E-2</v>
      </c>
      <c r="AN330" s="17">
        <v>9.66046572918864E-2</v>
      </c>
      <c r="AO330" s="17">
        <v>0.13915714553685099</v>
      </c>
      <c r="AP330" s="17">
        <v>0.101468978764199</v>
      </c>
      <c r="AQ330" s="17"/>
      <c r="AR330" s="17">
        <v>0.100636725789942</v>
      </c>
      <c r="AS330" s="17">
        <v>8.8594702769411005E-2</v>
      </c>
      <c r="AT330" s="17"/>
      <c r="AU330" s="17">
        <v>7.9379813456684295E-2</v>
      </c>
      <c r="AV330" s="17">
        <v>9.7891677644688105E-2</v>
      </c>
      <c r="AW330" s="17">
        <v>9.0895951760388199E-2</v>
      </c>
      <c r="AX330" s="17"/>
      <c r="AY330" s="17">
        <v>8.42144776358347E-2</v>
      </c>
      <c r="AZ330" s="17">
        <v>0.115583777644765</v>
      </c>
      <c r="BA330" s="17">
        <v>4.6087730754574799E-2</v>
      </c>
      <c r="BB330" s="17">
        <v>0.13188681113970199</v>
      </c>
      <c r="BC330" s="17"/>
      <c r="BD330" s="17">
        <v>0.10240699887214599</v>
      </c>
      <c r="BE330" s="17">
        <v>7.6218867672847704E-2</v>
      </c>
      <c r="BF330" s="17">
        <v>8.6179818251702303E-2</v>
      </c>
      <c r="BG330" s="17">
        <v>0.129350201454349</v>
      </c>
      <c r="BH330" s="17"/>
      <c r="BI330" s="17">
        <v>1.2836280224236401E-2</v>
      </c>
      <c r="BJ330" s="17">
        <v>8.9282912905343903E-2</v>
      </c>
      <c r="BK330" s="17">
        <v>9.66813716601711E-2</v>
      </c>
      <c r="BL330" s="17">
        <v>0.17229168672114001</v>
      </c>
      <c r="BM330" s="17"/>
      <c r="BN330" s="17">
        <v>8.7018218373718606E-2</v>
      </c>
      <c r="BO330" s="17">
        <v>0.13425249032846601</v>
      </c>
      <c r="BP330" s="17">
        <v>0.103244579598134</v>
      </c>
      <c r="BQ330" s="17">
        <v>5.5614767044237998E-2</v>
      </c>
      <c r="BR330" s="17"/>
      <c r="BS330" s="17">
        <v>7.0001729925403502E-2</v>
      </c>
      <c r="BT330" s="17">
        <v>0.116507198761802</v>
      </c>
      <c r="BU330" s="17">
        <v>9.2716729423473906E-2</v>
      </c>
      <c r="BV330" s="17">
        <v>6.3974304381085201E-2</v>
      </c>
      <c r="BW330" s="17"/>
      <c r="BX330" s="17">
        <v>3.3078257947286402E-2</v>
      </c>
      <c r="BY330" s="17">
        <v>5.4316986372547803E-2</v>
      </c>
      <c r="BZ330" s="17">
        <v>0.12506973865305199</v>
      </c>
      <c r="CA330" s="17">
        <v>0.13213824890645001</v>
      </c>
    </row>
    <row r="331" spans="2:79" x14ac:dyDescent="0.3">
      <c r="B331" t="s">
        <v>217</v>
      </c>
      <c r="C331" s="17">
        <v>3.8573110973297901E-2</v>
      </c>
      <c r="D331" s="17">
        <v>3.8926789647716599E-2</v>
      </c>
      <c r="E331" s="17">
        <v>3.8411539880449402E-2</v>
      </c>
      <c r="F331" s="17"/>
      <c r="G331" s="17">
        <v>7.4418421493826804E-3</v>
      </c>
      <c r="H331" s="17">
        <v>3.9122937278262999E-2</v>
      </c>
      <c r="I331" s="17">
        <v>5.8338087539656802E-2</v>
      </c>
      <c r="J331" s="17"/>
      <c r="K331" s="17">
        <v>4.41210155710225E-2</v>
      </c>
      <c r="L331" s="17">
        <v>5.2606962695442398E-2</v>
      </c>
      <c r="M331" s="17">
        <v>2.88034347734085E-2</v>
      </c>
      <c r="N331" s="17">
        <v>2.4298948782113899E-2</v>
      </c>
      <c r="O331" s="17"/>
      <c r="P331" s="17">
        <v>2.0657945386380602E-2</v>
      </c>
      <c r="Q331" s="17">
        <v>2.7096486043262299E-2</v>
      </c>
      <c r="R331" s="17">
        <v>8.2315254233960994E-2</v>
      </c>
      <c r="S331" s="17">
        <v>4.6415106954911203E-2</v>
      </c>
      <c r="T331" s="17">
        <v>2.2570833343215101E-2</v>
      </c>
      <c r="U331" s="17"/>
      <c r="V331" s="17">
        <v>2.3707456900246501E-2</v>
      </c>
      <c r="W331" s="17">
        <v>5.8506933295133401E-2</v>
      </c>
      <c r="X331" s="17">
        <v>2.54674726862835E-2</v>
      </c>
      <c r="Y331" s="17"/>
      <c r="Z331" s="17">
        <v>3.8779383597396397E-2</v>
      </c>
      <c r="AA331" s="17">
        <v>3.78542726553747E-2</v>
      </c>
      <c r="AB331" s="17"/>
      <c r="AC331" s="17">
        <v>3.17590151378878E-2</v>
      </c>
      <c r="AD331" s="17">
        <v>5.4514678714990099E-2</v>
      </c>
      <c r="AE331" s="17"/>
      <c r="AF331" s="17">
        <v>3.2195337105167997E-2</v>
      </c>
      <c r="AG331" s="17">
        <v>5.2207082887734201E-2</v>
      </c>
      <c r="AH331" s="17">
        <v>3.8035061502115497E-2</v>
      </c>
      <c r="AI331" s="17"/>
      <c r="AJ331" s="17">
        <v>1.40406425503128E-2</v>
      </c>
      <c r="AK331" s="17">
        <v>4.6824858005324399E-3</v>
      </c>
      <c r="AL331" s="17">
        <v>1.39261631982885E-2</v>
      </c>
      <c r="AM331" s="17">
        <v>4.9524917678858499E-2</v>
      </c>
      <c r="AN331" s="17">
        <v>6.6583357730719203E-2</v>
      </c>
      <c r="AO331" s="17">
        <v>5.3028490049625697E-2</v>
      </c>
      <c r="AP331" s="17">
        <v>6.3127168604756298E-2</v>
      </c>
      <c r="AQ331" s="17"/>
      <c r="AR331" s="17">
        <v>3.5662645627263997E-2</v>
      </c>
      <c r="AS331" s="17">
        <v>3.9697252387964198E-2</v>
      </c>
      <c r="AT331" s="17"/>
      <c r="AU331" s="17">
        <v>3.7108340363741499E-2</v>
      </c>
      <c r="AV331" s="17">
        <v>4.2149960067721898E-2</v>
      </c>
      <c r="AW331" s="17">
        <v>2.6359165766431901E-2</v>
      </c>
      <c r="AX331" s="17"/>
      <c r="AY331" s="17">
        <v>2.6713062223052399E-2</v>
      </c>
      <c r="AZ331" s="17">
        <v>6.4429359166597894E-2</v>
      </c>
      <c r="BA331" s="17">
        <v>1.5834370122017501E-2</v>
      </c>
      <c r="BB331" s="17">
        <v>1.17515494470391E-2</v>
      </c>
      <c r="BC331" s="17"/>
      <c r="BD331" s="17">
        <v>9.0551891816551093E-3</v>
      </c>
      <c r="BE331" s="17">
        <v>5.7479761654464799E-2</v>
      </c>
      <c r="BF331" s="17">
        <v>4.0484013935387801E-2</v>
      </c>
      <c r="BG331" s="17">
        <v>2.53445711746824E-2</v>
      </c>
      <c r="BH331" s="17"/>
      <c r="BI331" s="17">
        <v>3.6282336933545399E-2</v>
      </c>
      <c r="BJ331" s="17">
        <v>2.90675230056428E-2</v>
      </c>
      <c r="BK331" s="17">
        <v>5.0860294089909802E-2</v>
      </c>
      <c r="BL331" s="17">
        <v>1.42745974494145E-2</v>
      </c>
      <c r="BM331" s="17"/>
      <c r="BN331" s="17">
        <v>7.1589765515461798E-2</v>
      </c>
      <c r="BO331" s="17">
        <v>7.3046976006753805E-2</v>
      </c>
      <c r="BP331" s="17">
        <v>4.6174542870706402E-2</v>
      </c>
      <c r="BQ331" s="17">
        <v>1.9497190747026899E-3</v>
      </c>
      <c r="BR331" s="17"/>
      <c r="BS331" s="17">
        <v>3.6295966115682102E-2</v>
      </c>
      <c r="BT331" s="17">
        <v>5.6700841532482602E-2</v>
      </c>
      <c r="BU331" s="17">
        <v>2.9728854064455301E-2</v>
      </c>
      <c r="BV331" s="17">
        <v>2.4921314029735402E-2</v>
      </c>
      <c r="BW331" s="17"/>
      <c r="BX331" s="17">
        <v>1.57247754506766E-2</v>
      </c>
      <c r="BY331" s="17">
        <v>4.7498405352963201E-2</v>
      </c>
      <c r="BZ331" s="17">
        <v>4.44329624767291E-2</v>
      </c>
      <c r="CA331" s="17">
        <v>2.4062285329452999E-2</v>
      </c>
    </row>
    <row r="332" spans="2:79" x14ac:dyDescent="0.3">
      <c r="B332" t="s">
        <v>219</v>
      </c>
      <c r="C332" s="17">
        <v>5.2692970288866298E-2</v>
      </c>
      <c r="D332" s="17">
        <v>5.0891885462317599E-2</v>
      </c>
      <c r="E332" s="17">
        <v>5.4668517338994298E-2</v>
      </c>
      <c r="F332" s="17"/>
      <c r="G332" s="17">
        <v>4.9913820149182601E-2</v>
      </c>
      <c r="H332" s="17">
        <v>3.1427365593554198E-2</v>
      </c>
      <c r="I332" s="17">
        <v>7.6835594093681195E-2</v>
      </c>
      <c r="J332" s="17"/>
      <c r="K332" s="17">
        <v>5.7059145815456597E-2</v>
      </c>
      <c r="L332" s="17">
        <v>4.0904910598977703E-2</v>
      </c>
      <c r="M332" s="17">
        <v>5.03739658704132E-2</v>
      </c>
      <c r="N332" s="17">
        <v>6.3223041270522903E-2</v>
      </c>
      <c r="O332" s="17"/>
      <c r="P332" s="17">
        <v>7.1572573460289293E-2</v>
      </c>
      <c r="Q332" s="17">
        <v>6.39952580303947E-2</v>
      </c>
      <c r="R332" s="17">
        <v>2.9592094916829001E-2</v>
      </c>
      <c r="S332" s="17">
        <v>4.8564141021522698E-2</v>
      </c>
      <c r="T332" s="17">
        <v>4.3311791551083403E-2</v>
      </c>
      <c r="U332" s="17"/>
      <c r="V332" s="17">
        <v>7.6087256813407306E-2</v>
      </c>
      <c r="W332" s="17">
        <v>3.3972401702044602E-2</v>
      </c>
      <c r="X332" s="17">
        <v>5.4387569280222398E-2</v>
      </c>
      <c r="Y332" s="17"/>
      <c r="Z332" s="17">
        <v>5.0456659496276403E-2</v>
      </c>
      <c r="AA332" s="17">
        <v>6.4782675892632396E-2</v>
      </c>
      <c r="AB332" s="17"/>
      <c r="AC332" s="17">
        <v>4.4064414923491703E-2</v>
      </c>
      <c r="AD332" s="17">
        <v>7.2879463580501097E-2</v>
      </c>
      <c r="AE332" s="17"/>
      <c r="AF332" s="17">
        <v>1.8398238693607499E-2</v>
      </c>
      <c r="AG332" s="17">
        <v>5.9196739087095003E-2</v>
      </c>
      <c r="AH332" s="17">
        <v>5.4693636998446503E-2</v>
      </c>
      <c r="AI332" s="17"/>
      <c r="AJ332" s="17">
        <v>3.6107861253804802E-2</v>
      </c>
      <c r="AK332" s="17">
        <v>4.8026877663599803E-2</v>
      </c>
      <c r="AL332" s="17">
        <v>4.6751485510719303E-2</v>
      </c>
      <c r="AM332" s="17">
        <v>2.5644404824436699E-2</v>
      </c>
      <c r="AN332" s="17">
        <v>6.1850650804271302E-2</v>
      </c>
      <c r="AO332" s="17">
        <v>8.4953683955898598E-2</v>
      </c>
      <c r="AP332" s="17">
        <v>5.7994752670332203E-2</v>
      </c>
      <c r="AQ332" s="17"/>
      <c r="AR332" s="17">
        <v>6.1237890556114602E-2</v>
      </c>
      <c r="AS332" s="17">
        <v>4.7352420769435202E-2</v>
      </c>
      <c r="AT332" s="17"/>
      <c r="AU332" s="17">
        <v>4.3953842123080698E-2</v>
      </c>
      <c r="AV332" s="17">
        <v>6.0471072721871202E-2</v>
      </c>
      <c r="AW332" s="17">
        <v>3.5767305778076602E-2</v>
      </c>
      <c r="AX332" s="17"/>
      <c r="AY332" s="17">
        <v>0.12571167303368999</v>
      </c>
      <c r="AZ332" s="17">
        <v>6.0321488776337001E-2</v>
      </c>
      <c r="BA332" s="17">
        <v>2.62986396569675E-2</v>
      </c>
      <c r="BB332" s="17">
        <v>4.3621297399001301E-2</v>
      </c>
      <c r="BC332" s="17"/>
      <c r="BD332" s="17">
        <v>7.5212479852631894E-2</v>
      </c>
      <c r="BE332" s="17">
        <v>5.7364367094121099E-2</v>
      </c>
      <c r="BF332" s="17">
        <v>5.8550702668622501E-2</v>
      </c>
      <c r="BG332" s="17">
        <v>6.8382817183932397E-3</v>
      </c>
      <c r="BH332" s="17"/>
      <c r="BI332" s="17">
        <v>5.3582025511431298E-2</v>
      </c>
      <c r="BJ332" s="17">
        <v>4.7338267172560497E-2</v>
      </c>
      <c r="BK332" s="17">
        <v>6.3773900910150796E-2</v>
      </c>
      <c r="BL332" s="17">
        <v>1.81099088761793E-2</v>
      </c>
      <c r="BM332" s="17"/>
      <c r="BN332" s="17">
        <v>0.109616226593944</v>
      </c>
      <c r="BO332" s="17">
        <v>4.3924942309190397E-2</v>
      </c>
      <c r="BP332" s="17">
        <v>6.5105253751442396E-2</v>
      </c>
      <c r="BQ332" s="17">
        <v>3.28436707817229E-2</v>
      </c>
      <c r="BR332" s="17"/>
      <c r="BS332" s="17">
        <v>9.2246508371595495E-2</v>
      </c>
      <c r="BT332" s="17">
        <v>5.7080194257448202E-2</v>
      </c>
      <c r="BU332" s="17">
        <v>3.7237873744734702E-2</v>
      </c>
      <c r="BV332" s="17">
        <v>1.17975579436412E-2</v>
      </c>
      <c r="BW332" s="17"/>
      <c r="BX332" s="17">
        <v>4.5337747022650199E-2</v>
      </c>
      <c r="BY332" s="17">
        <v>4.9052894041291199E-2</v>
      </c>
      <c r="BZ332" s="17">
        <v>5.6171207770649698E-2</v>
      </c>
      <c r="CA332" s="17">
        <v>5.67700685687441E-2</v>
      </c>
    </row>
    <row r="333" spans="2:79" x14ac:dyDescent="0.3">
      <c r="B333" t="s">
        <v>214</v>
      </c>
      <c r="C333" s="17">
        <v>0.72705035555414699</v>
      </c>
      <c r="D333" s="17">
        <v>0.74633337205614403</v>
      </c>
      <c r="E333" s="17">
        <v>0.70724693645419101</v>
      </c>
      <c r="F333" s="17"/>
      <c r="G333" s="17">
        <v>0.80367142485062504</v>
      </c>
      <c r="H333" s="17">
        <v>0.75244855253045995</v>
      </c>
      <c r="I333" s="17">
        <v>0.650318111821659</v>
      </c>
      <c r="J333" s="17"/>
      <c r="K333" s="17">
        <v>0.72041265569185398</v>
      </c>
      <c r="L333" s="17">
        <v>0.70817593167960002</v>
      </c>
      <c r="M333" s="17">
        <v>0.76974886767352502</v>
      </c>
      <c r="N333" s="17">
        <v>0.71427742264861604</v>
      </c>
      <c r="O333" s="17"/>
      <c r="P333" s="17">
        <v>0.712348649667917</v>
      </c>
      <c r="Q333" s="17">
        <v>0.72376924227185202</v>
      </c>
      <c r="R333" s="17">
        <v>0.68148402275755804</v>
      </c>
      <c r="S333" s="17">
        <v>0.73671228354502305</v>
      </c>
      <c r="T333" s="17">
        <v>0.77522902633542401</v>
      </c>
      <c r="U333" s="17"/>
      <c r="V333" s="17">
        <v>0.74562779570058901</v>
      </c>
      <c r="W333" s="17">
        <v>0.694829900680065</v>
      </c>
      <c r="X333" s="17">
        <v>0.74887438094090797</v>
      </c>
      <c r="Y333" s="17"/>
      <c r="Z333" s="17">
        <v>0.71939618637541702</v>
      </c>
      <c r="AA333" s="17">
        <v>0.76429354928231097</v>
      </c>
      <c r="AB333" s="17"/>
      <c r="AC333" s="17">
        <v>0.74262321260814401</v>
      </c>
      <c r="AD333" s="17">
        <v>0.69061767810809505</v>
      </c>
      <c r="AE333" s="17"/>
      <c r="AF333" s="17">
        <v>0.62856401397416095</v>
      </c>
      <c r="AG333" s="17">
        <v>0.62618632939691898</v>
      </c>
      <c r="AH333" s="17">
        <v>0.74283493225170805</v>
      </c>
      <c r="AI333" s="17"/>
      <c r="AJ333" s="17">
        <v>0.84979993764879802</v>
      </c>
      <c r="AK333" s="17">
        <v>0.76219267887007203</v>
      </c>
      <c r="AL333" s="17">
        <v>0.69031736700524204</v>
      </c>
      <c r="AM333" s="17">
        <v>0.77576763283194305</v>
      </c>
      <c r="AN333" s="17">
        <v>0.74254511078317698</v>
      </c>
      <c r="AO333" s="17">
        <v>0.64225197252756805</v>
      </c>
      <c r="AP333" s="17">
        <v>0.66494322185720001</v>
      </c>
      <c r="AQ333" s="17"/>
      <c r="AR333" s="17">
        <v>0.68153109895964004</v>
      </c>
      <c r="AS333" s="17">
        <v>0.75272663787360095</v>
      </c>
      <c r="AT333" s="17"/>
      <c r="AU333" s="17">
        <v>0.76058204488985903</v>
      </c>
      <c r="AV333" s="17">
        <v>0.70083939729426004</v>
      </c>
      <c r="AW333" s="17">
        <v>0.77700563893978503</v>
      </c>
      <c r="AX333" s="17"/>
      <c r="AY333" s="17">
        <v>0.55136913058541204</v>
      </c>
      <c r="AZ333" s="17">
        <v>0.67680117500008896</v>
      </c>
      <c r="BA333" s="17">
        <v>0.85102051902965903</v>
      </c>
      <c r="BB333" s="17">
        <v>0.70830089392953899</v>
      </c>
      <c r="BC333" s="17"/>
      <c r="BD333" s="17">
        <v>0.75898627399438601</v>
      </c>
      <c r="BE333" s="17">
        <v>0.72799842383509294</v>
      </c>
      <c r="BF333" s="17">
        <v>0.71315461018516701</v>
      </c>
      <c r="BG333" s="17">
        <v>0.735811482796633</v>
      </c>
      <c r="BH333" s="17"/>
      <c r="BI333" s="17">
        <v>0.80939401157864299</v>
      </c>
      <c r="BJ333" s="17">
        <v>0.73962808154239001</v>
      </c>
      <c r="BK333" s="17">
        <v>0.71166237236873597</v>
      </c>
      <c r="BL333" s="17">
        <v>0.66382592881180302</v>
      </c>
      <c r="BM333" s="17"/>
      <c r="BN333" s="17">
        <v>0.50032165333353495</v>
      </c>
      <c r="BO333" s="17">
        <v>0.63855645272659001</v>
      </c>
      <c r="BP333" s="17">
        <v>0.71163460280322399</v>
      </c>
      <c r="BQ333" s="17">
        <v>0.84790174909443905</v>
      </c>
      <c r="BR333" s="17"/>
      <c r="BS333" s="17">
        <v>0.73383147042147501</v>
      </c>
      <c r="BT333" s="17">
        <v>0.71915140769936503</v>
      </c>
      <c r="BU333" s="17">
        <v>0.72152144515763394</v>
      </c>
      <c r="BV333" s="17">
        <v>0.76197554976709203</v>
      </c>
      <c r="BW333" s="17"/>
      <c r="BX333" s="17">
        <v>0.78572080005898204</v>
      </c>
      <c r="BY333" s="17">
        <v>0.76324567739643301</v>
      </c>
      <c r="BZ333" s="17">
        <v>0.67699748196230702</v>
      </c>
      <c r="CA333" s="17">
        <v>0.71697287950813704</v>
      </c>
    </row>
    <row r="334" spans="2:79" x14ac:dyDescent="0.3">
      <c r="B334" t="s">
        <v>216</v>
      </c>
      <c r="C334" s="17">
        <v>3.4354121623502598E-2</v>
      </c>
      <c r="D334" s="17">
        <v>3.4052133974097502E-2</v>
      </c>
      <c r="E334" s="17">
        <v>3.4803444413863897E-2</v>
      </c>
      <c r="F334" s="17"/>
      <c r="G334" s="17">
        <v>3.6460011457106999E-2</v>
      </c>
      <c r="H334" s="17">
        <v>3.1348875567925601E-2</v>
      </c>
      <c r="I334" s="17">
        <v>3.6133251152097701E-2</v>
      </c>
      <c r="J334" s="17"/>
      <c r="K334" s="17">
        <v>4.06367394162295E-2</v>
      </c>
      <c r="L334" s="17">
        <v>4.3554051369461798E-2</v>
      </c>
      <c r="M334" s="17">
        <v>2.7377674737549099E-2</v>
      </c>
      <c r="N334" s="17">
        <v>2.1963351336056799E-2</v>
      </c>
      <c r="O334" s="17"/>
      <c r="P334" s="17">
        <v>4.8210767758922801E-2</v>
      </c>
      <c r="Q334" s="17">
        <v>3.3715143392501597E-2</v>
      </c>
      <c r="R334" s="17">
        <v>3.19730238412523E-2</v>
      </c>
      <c r="S334" s="17">
        <v>3.1844743277449197E-2</v>
      </c>
      <c r="T334" s="17">
        <v>2.97268526232972E-2</v>
      </c>
      <c r="U334" s="17"/>
      <c r="V334" s="17">
        <v>2.8029798012178499E-2</v>
      </c>
      <c r="W334" s="17">
        <v>4.3143267922727997E-2</v>
      </c>
      <c r="X334" s="17">
        <v>3.26298828435281E-2</v>
      </c>
      <c r="Y334" s="17"/>
      <c r="Z334" s="17">
        <v>3.3408817412349898E-2</v>
      </c>
      <c r="AA334" s="17">
        <v>3.9574747855721099E-2</v>
      </c>
      <c r="AB334" s="17"/>
      <c r="AC334" s="17">
        <v>4.17225729636541E-2</v>
      </c>
      <c r="AD334" s="17">
        <v>1.7115639948505901E-2</v>
      </c>
      <c r="AE334" s="17"/>
      <c r="AF334" s="17">
        <v>0.120004401653089</v>
      </c>
      <c r="AG334" s="17">
        <v>6.3961297789105101E-2</v>
      </c>
      <c r="AH334" s="17">
        <v>2.6378075682196401E-2</v>
      </c>
      <c r="AI334" s="17"/>
      <c r="AJ334" s="17">
        <v>5.3902656315729398E-3</v>
      </c>
      <c r="AK334" s="17">
        <v>7.0968555473883393E-2</v>
      </c>
      <c r="AL334" s="17">
        <v>3.1083895314691998E-2</v>
      </c>
      <c r="AM334" s="17">
        <v>3.32186387673171E-2</v>
      </c>
      <c r="AN334" s="17">
        <v>8.1958012063894498E-3</v>
      </c>
      <c r="AO334" s="17">
        <v>4.0846385383450201E-2</v>
      </c>
      <c r="AP334" s="17">
        <v>3.7373070083148899E-2</v>
      </c>
      <c r="AQ334" s="17"/>
      <c r="AR334" s="17">
        <v>3.29989668285137E-2</v>
      </c>
      <c r="AS334" s="17">
        <v>3.6502258178363903E-2</v>
      </c>
      <c r="AT334" s="17"/>
      <c r="AU334" s="17">
        <v>4.0772792030756601E-2</v>
      </c>
      <c r="AV334" s="17">
        <v>3.6416570310696103E-2</v>
      </c>
      <c r="AW334" s="17">
        <v>1.47117433154531E-2</v>
      </c>
      <c r="AX334" s="17"/>
      <c r="AY334" s="17">
        <v>7.1445395569650003E-2</v>
      </c>
      <c r="AZ334" s="17">
        <v>3.3295054257752303E-2</v>
      </c>
      <c r="BA334" s="17">
        <v>1.52808399875885E-2</v>
      </c>
      <c r="BB334" s="17">
        <v>6.2198570154516998E-2</v>
      </c>
      <c r="BC334" s="17"/>
      <c r="BD334" s="17">
        <v>3.5099436040166199E-3</v>
      </c>
      <c r="BE334" s="17">
        <v>1.5560888840657599E-2</v>
      </c>
      <c r="BF334" s="17">
        <v>5.2184068874259297E-2</v>
      </c>
      <c r="BG334" s="17">
        <v>4.6141393094134099E-2</v>
      </c>
      <c r="BH334" s="17"/>
      <c r="BI334" s="17">
        <v>3.8531623141140697E-2</v>
      </c>
      <c r="BJ334" s="17">
        <v>3.4964167557692903E-2</v>
      </c>
      <c r="BK334" s="17">
        <v>2.6139571724842998E-2</v>
      </c>
      <c r="BL334" s="17">
        <v>6.4077675481784696E-2</v>
      </c>
      <c r="BM334" s="17"/>
      <c r="BN334" s="17">
        <v>6.7033381114131402E-2</v>
      </c>
      <c r="BO334" s="17">
        <v>2.49733100248665E-2</v>
      </c>
      <c r="BP334" s="17">
        <v>4.1837649662478202E-2</v>
      </c>
      <c r="BQ334" s="17">
        <v>2.53017379623077E-2</v>
      </c>
      <c r="BR334" s="17"/>
      <c r="BS334" s="17">
        <v>6.0588829007054302E-3</v>
      </c>
      <c r="BT334" s="17">
        <v>1.487407063398E-2</v>
      </c>
      <c r="BU334" s="17">
        <v>5.8627233903127497E-2</v>
      </c>
      <c r="BV334" s="17">
        <v>5.6800765530327403E-2</v>
      </c>
      <c r="BW334" s="17"/>
      <c r="BX334" s="17">
        <v>5.1440563640901001E-2</v>
      </c>
      <c r="BY334" s="17">
        <v>2.4277387094358199E-2</v>
      </c>
      <c r="BZ334" s="17">
        <v>4.39507786042646E-2</v>
      </c>
      <c r="CA334" s="17">
        <v>2.9272061377252499E-2</v>
      </c>
    </row>
    <row r="335" spans="2:79" x14ac:dyDescent="0.3">
      <c r="B335" t="s">
        <v>218</v>
      </c>
      <c r="C335" s="17">
        <v>2.64395931320082E-2</v>
      </c>
      <c r="D335" s="17">
        <v>3.21785401678054E-2</v>
      </c>
      <c r="E335" s="17">
        <v>2.1043999227852401E-2</v>
      </c>
      <c r="F335" s="17"/>
      <c r="G335" s="17">
        <v>6.7567148432792603E-3</v>
      </c>
      <c r="H335" s="17">
        <v>3.0466537450651601E-2</v>
      </c>
      <c r="I335" s="17">
        <v>3.50731941683032E-2</v>
      </c>
      <c r="J335" s="17"/>
      <c r="K335" s="17">
        <v>2.19484393678912E-2</v>
      </c>
      <c r="L335" s="17">
        <v>1.72153673392763E-2</v>
      </c>
      <c r="M335" s="17">
        <v>3.9199619486251398E-2</v>
      </c>
      <c r="N335" s="17">
        <v>3.0919352699374202E-2</v>
      </c>
      <c r="O335" s="17"/>
      <c r="P335" s="17">
        <v>3.0386744432884201E-2</v>
      </c>
      <c r="Q335" s="17">
        <v>3.2069829863989902E-2</v>
      </c>
      <c r="R335" s="17">
        <v>6.4844314780666103E-3</v>
      </c>
      <c r="S335" s="17">
        <v>1.03934301287005E-2</v>
      </c>
      <c r="T335" s="17">
        <v>5.4251427625437998E-2</v>
      </c>
      <c r="U335" s="17"/>
      <c r="V335" s="17">
        <v>1.8644362592821501E-2</v>
      </c>
      <c r="W335" s="17">
        <v>4.44072453461406E-2</v>
      </c>
      <c r="X335" s="17">
        <v>1.27085912818554E-2</v>
      </c>
      <c r="Y335" s="17"/>
      <c r="Z335" s="17">
        <v>2.59638286665216E-2</v>
      </c>
      <c r="AA335" s="17">
        <v>2.9150575139710401E-2</v>
      </c>
      <c r="AB335" s="17"/>
      <c r="AC335" s="17">
        <v>2.7373024558537101E-2</v>
      </c>
      <c r="AD335" s="17">
        <v>2.42558316062443E-2</v>
      </c>
      <c r="AE335" s="17"/>
      <c r="AF335" s="17">
        <v>3.8425976582373698E-2</v>
      </c>
      <c r="AG335" s="17">
        <v>5.5864104545338598E-2</v>
      </c>
      <c r="AH335" s="17">
        <v>2.32373006197161E-2</v>
      </c>
      <c r="AI335" s="17"/>
      <c r="AJ335" s="17">
        <v>1.27480019092782E-2</v>
      </c>
      <c r="AK335" s="17">
        <v>4.0357607372147504E-3</v>
      </c>
      <c r="AL335" s="17">
        <v>5.2585461969540802E-2</v>
      </c>
      <c r="AM335" s="17">
        <v>2.0293604373493101E-2</v>
      </c>
      <c r="AN335" s="17">
        <v>1.6687067332837601E-2</v>
      </c>
      <c r="AO335" s="17">
        <v>1.8308117088089802E-2</v>
      </c>
      <c r="AP335" s="17">
        <v>5.55415887462073E-2</v>
      </c>
      <c r="AQ335" s="17"/>
      <c r="AR335" s="17">
        <v>4.09858924279684E-2</v>
      </c>
      <c r="AS335" s="17">
        <v>1.47963672657111E-2</v>
      </c>
      <c r="AT335" s="17"/>
      <c r="AU335" s="17">
        <v>2.70598717214466E-2</v>
      </c>
      <c r="AV335" s="17">
        <v>2.8336325509878701E-2</v>
      </c>
      <c r="AW335" s="17">
        <v>1.7539355719383101E-2</v>
      </c>
      <c r="AX335" s="17"/>
      <c r="AY335" s="17">
        <v>6.1409650354191797E-2</v>
      </c>
      <c r="AZ335" s="17">
        <v>3.1940868386020199E-2</v>
      </c>
      <c r="BA335" s="17">
        <v>1.54584594023489E-2</v>
      </c>
      <c r="BB335" s="17">
        <v>1.11333422174138E-2</v>
      </c>
      <c r="BC335" s="17"/>
      <c r="BD335" s="17">
        <v>1.49028822594007E-2</v>
      </c>
      <c r="BE335" s="17">
        <v>3.6008445586168301E-2</v>
      </c>
      <c r="BF335" s="17">
        <v>1.53805064626737E-2</v>
      </c>
      <c r="BG335" s="17">
        <v>5.0959682936845802E-2</v>
      </c>
      <c r="BH335" s="17"/>
      <c r="BI335" s="17">
        <v>3.35233531909159E-2</v>
      </c>
      <c r="BJ335" s="17">
        <v>3.4773012853016198E-2</v>
      </c>
      <c r="BK335" s="17">
        <v>2.2352211085240201E-2</v>
      </c>
      <c r="BL335" s="17">
        <v>1.23450634361432E-2</v>
      </c>
      <c r="BM335" s="17"/>
      <c r="BN335" s="17">
        <v>4.4760016333069197E-2</v>
      </c>
      <c r="BO335" s="17">
        <v>5.4089114911476999E-2</v>
      </c>
      <c r="BP335" s="17">
        <v>1.7536242709874701E-2</v>
      </c>
      <c r="BQ335" s="17">
        <v>1.43933064184426E-2</v>
      </c>
      <c r="BR335" s="17"/>
      <c r="BS335" s="17">
        <v>2.53734640393454E-2</v>
      </c>
      <c r="BT335" s="17">
        <v>2.1130202440469599E-2</v>
      </c>
      <c r="BU335" s="17">
        <v>2.63325621309266E-2</v>
      </c>
      <c r="BV335" s="17">
        <v>4.7153719884084101E-2</v>
      </c>
      <c r="BW335" s="17"/>
      <c r="BX335" s="17">
        <v>4.4089872780826003E-2</v>
      </c>
      <c r="BY335" s="17">
        <v>2.9735065864382099E-2</v>
      </c>
      <c r="BZ335" s="17">
        <v>1.2244348660928901E-2</v>
      </c>
      <c r="CA335" s="17">
        <v>3.5156203189452701E-2</v>
      </c>
    </row>
    <row r="336" spans="2:79" x14ac:dyDescent="0.3">
      <c r="B336" t="s">
        <v>221</v>
      </c>
      <c r="C336" s="17">
        <v>1.05133597123901E-2</v>
      </c>
      <c r="D336" s="17">
        <v>8.5322239996841204E-3</v>
      </c>
      <c r="E336" s="17">
        <v>1.24668484375248E-2</v>
      </c>
      <c r="F336" s="17"/>
      <c r="G336" s="17">
        <v>0</v>
      </c>
      <c r="H336" s="17">
        <v>1.9005770605931099E-2</v>
      </c>
      <c r="I336" s="17">
        <v>8.4670168254707898E-3</v>
      </c>
      <c r="J336" s="17"/>
      <c r="K336" s="17">
        <v>4.7636467916687001E-3</v>
      </c>
      <c r="L336" s="17">
        <v>1.8855277351079901E-2</v>
      </c>
      <c r="M336" s="17">
        <v>5.4674730919785303E-3</v>
      </c>
      <c r="N336" s="17">
        <v>1.37002984257287E-2</v>
      </c>
      <c r="O336" s="17"/>
      <c r="P336" s="17">
        <v>1.33030750200685E-2</v>
      </c>
      <c r="Q336" s="17">
        <v>5.2670300993345603E-3</v>
      </c>
      <c r="R336" s="17">
        <v>1.11215115878084E-2</v>
      </c>
      <c r="S336" s="17">
        <v>1.6573648479512999E-2</v>
      </c>
      <c r="T336" s="17">
        <v>8.8832131468876297E-3</v>
      </c>
      <c r="U336" s="17"/>
      <c r="V336" s="17">
        <v>4.4594645679610703E-3</v>
      </c>
      <c r="W336" s="17">
        <v>1.0186903715423599E-2</v>
      </c>
      <c r="X336" s="17">
        <v>1.8128737233756499E-2</v>
      </c>
      <c r="Y336" s="17"/>
      <c r="Z336" s="17">
        <v>1.1732290484467001E-2</v>
      </c>
      <c r="AA336" s="17">
        <v>4.2816841238973898E-3</v>
      </c>
      <c r="AB336" s="17"/>
      <c r="AC336" s="17">
        <v>1.0536361230106201E-2</v>
      </c>
      <c r="AD336" s="17">
        <v>1.0459547693643999E-2</v>
      </c>
      <c r="AE336" s="17"/>
      <c r="AF336" s="17">
        <v>2.4834953842971699E-2</v>
      </c>
      <c r="AG336" s="17">
        <v>0</v>
      </c>
      <c r="AH336" s="17">
        <v>1.0569895543788101E-2</v>
      </c>
      <c r="AI336" s="17"/>
      <c r="AJ336" s="17">
        <v>0</v>
      </c>
      <c r="AK336" s="17">
        <v>0</v>
      </c>
      <c r="AL336" s="17">
        <v>3.3972353234250199E-2</v>
      </c>
      <c r="AM336" s="17">
        <v>2.3285608584317701E-2</v>
      </c>
      <c r="AN336" s="17">
        <v>0</v>
      </c>
      <c r="AO336" s="17">
        <v>1.06707602950664E-2</v>
      </c>
      <c r="AP336" s="17">
        <v>7.7651074821271397E-3</v>
      </c>
      <c r="AQ336" s="17"/>
      <c r="AR336" s="17">
        <v>1.6716570195720901E-2</v>
      </c>
      <c r="AS336" s="17">
        <v>7.7000448485176698E-3</v>
      </c>
      <c r="AT336" s="17"/>
      <c r="AU336" s="17">
        <v>4.7382620248371497E-3</v>
      </c>
      <c r="AV336" s="17">
        <v>1.31659492649772E-2</v>
      </c>
      <c r="AW336" s="17">
        <v>9.58926627939727E-3</v>
      </c>
      <c r="AX336" s="17"/>
      <c r="AY336" s="17">
        <v>3.8875432160526198E-2</v>
      </c>
      <c r="AZ336" s="17">
        <v>5.7904278667407598E-3</v>
      </c>
      <c r="BA336" s="17">
        <v>1.3750922658174101E-2</v>
      </c>
      <c r="BB336" s="17">
        <v>0</v>
      </c>
      <c r="BC336" s="17"/>
      <c r="BD336" s="17">
        <v>2.23647988635216E-2</v>
      </c>
      <c r="BE336" s="17">
        <v>5.2371187356257103E-3</v>
      </c>
      <c r="BF336" s="17">
        <v>1.38014788576683E-2</v>
      </c>
      <c r="BG336" s="17">
        <v>0</v>
      </c>
      <c r="BH336" s="17"/>
      <c r="BI336" s="17">
        <v>0</v>
      </c>
      <c r="BJ336" s="17">
        <v>1.42975692298201E-2</v>
      </c>
      <c r="BK336" s="17">
        <v>8.1753919305023598E-3</v>
      </c>
      <c r="BL336" s="17">
        <v>2.2087607011165099E-2</v>
      </c>
      <c r="BM336" s="17"/>
      <c r="BN336" s="17">
        <v>2.9002772210408902E-2</v>
      </c>
      <c r="BO336" s="17">
        <v>1.57898118882892E-2</v>
      </c>
      <c r="BP336" s="17">
        <v>6.8361219857497896E-3</v>
      </c>
      <c r="BQ336" s="17">
        <v>6.9813467757879897E-3</v>
      </c>
      <c r="BR336" s="17"/>
      <c r="BS336" s="17">
        <v>8.7406242163426996E-3</v>
      </c>
      <c r="BT336" s="17">
        <v>4.1204065308138903E-3</v>
      </c>
      <c r="BU336" s="17">
        <v>1.8335241665160599E-2</v>
      </c>
      <c r="BV336" s="17">
        <v>0</v>
      </c>
      <c r="BW336" s="17"/>
      <c r="BX336" s="17">
        <v>0</v>
      </c>
      <c r="BY336" s="17">
        <v>1.6321584416189899E-2</v>
      </c>
      <c r="BZ336" s="17">
        <v>1.3788535464777801E-2</v>
      </c>
      <c r="CA336" s="17">
        <v>0</v>
      </c>
    </row>
    <row r="337" spans="2:79" x14ac:dyDescent="0.3">
      <c r="B337" t="s">
        <v>220</v>
      </c>
      <c r="C337" s="17">
        <v>1.1570247911793599E-2</v>
      </c>
      <c r="D337" s="17">
        <v>3.2459353951638801E-3</v>
      </c>
      <c r="E337" s="17">
        <v>1.9627523931903298E-2</v>
      </c>
      <c r="F337" s="17"/>
      <c r="G337" s="17">
        <v>1.71119100029355E-2</v>
      </c>
      <c r="H337" s="17">
        <v>9.1659667950331099E-3</v>
      </c>
      <c r="I337" s="17">
        <v>1.04733768028105E-2</v>
      </c>
      <c r="J337" s="17"/>
      <c r="K337" s="17">
        <v>1.12585461267398E-2</v>
      </c>
      <c r="L337" s="17">
        <v>2.0715121587687499E-2</v>
      </c>
      <c r="M337" s="17">
        <v>1.2808427041609999E-2</v>
      </c>
      <c r="N337" s="17">
        <v>0</v>
      </c>
      <c r="O337" s="17"/>
      <c r="P337" s="17">
        <v>3.5541121374381202E-2</v>
      </c>
      <c r="Q337" s="17">
        <v>8.5464619567604799E-3</v>
      </c>
      <c r="R337" s="17">
        <v>5.3944017537195304E-3</v>
      </c>
      <c r="S337" s="17">
        <v>1.3668414190913801E-2</v>
      </c>
      <c r="T337" s="17">
        <v>0</v>
      </c>
      <c r="U337" s="17"/>
      <c r="V337" s="17">
        <v>6.1943386908176199E-3</v>
      </c>
      <c r="W337" s="17">
        <v>1.58871221802908E-2</v>
      </c>
      <c r="X337" s="17">
        <v>1.23179737646812E-2</v>
      </c>
      <c r="Y337" s="17"/>
      <c r="Z337" s="17">
        <v>9.95030908831839E-3</v>
      </c>
      <c r="AA337" s="17">
        <v>2.0085092473338801E-2</v>
      </c>
      <c r="AB337" s="17"/>
      <c r="AC337" s="17">
        <v>1.0985586927167E-2</v>
      </c>
      <c r="AD337" s="17">
        <v>1.2938061473193201E-2</v>
      </c>
      <c r="AE337" s="17"/>
      <c r="AF337" s="17">
        <v>3.6030878953614502E-2</v>
      </c>
      <c r="AG337" s="17">
        <v>3.1950999379870601E-2</v>
      </c>
      <c r="AH337" s="17">
        <v>8.2547957210098808E-3</v>
      </c>
      <c r="AI337" s="17"/>
      <c r="AJ337" s="17">
        <v>6.9999403343410501E-3</v>
      </c>
      <c r="AK337" s="17">
        <v>3.2180371456847302E-2</v>
      </c>
      <c r="AL337" s="17">
        <v>1.45716502927467E-2</v>
      </c>
      <c r="AM337" s="17">
        <v>0</v>
      </c>
      <c r="AN337" s="17">
        <v>0</v>
      </c>
      <c r="AO337" s="17">
        <v>1.07834451634504E-2</v>
      </c>
      <c r="AP337" s="17">
        <v>1.1786111792028301E-2</v>
      </c>
      <c r="AQ337" s="17"/>
      <c r="AR337" s="17">
        <v>2.23909658386276E-2</v>
      </c>
      <c r="AS337" s="17">
        <v>6.3795486439796999E-3</v>
      </c>
      <c r="AT337" s="17"/>
      <c r="AU337" s="17">
        <v>6.40503338959414E-3</v>
      </c>
      <c r="AV337" s="17">
        <v>1.49281935513746E-2</v>
      </c>
      <c r="AW337" s="17">
        <v>6.6785100869690001E-3</v>
      </c>
      <c r="AX337" s="17"/>
      <c r="AY337" s="17">
        <v>3.1632286030611002E-2</v>
      </c>
      <c r="AZ337" s="17">
        <v>6.12303928922863E-3</v>
      </c>
      <c r="BA337" s="17">
        <v>1.2629342664762599E-2</v>
      </c>
      <c r="BB337" s="17">
        <v>1.49251569078813E-2</v>
      </c>
      <c r="BC337" s="17"/>
      <c r="BD337" s="17">
        <v>7.6275017816092002E-3</v>
      </c>
      <c r="BE337" s="17">
        <v>1.8353611361258799E-2</v>
      </c>
      <c r="BF337" s="17">
        <v>1.05742446020031E-2</v>
      </c>
      <c r="BG337" s="17">
        <v>5.5543868249628703E-3</v>
      </c>
      <c r="BH337" s="17"/>
      <c r="BI337" s="17">
        <v>0</v>
      </c>
      <c r="BJ337" s="17">
        <v>4.0401760519700198E-3</v>
      </c>
      <c r="BK337" s="17">
        <v>1.46490294549005E-2</v>
      </c>
      <c r="BL337" s="17">
        <v>3.2987532212370302E-2</v>
      </c>
      <c r="BM337" s="17"/>
      <c r="BN337" s="17">
        <v>5.7149200504290398E-2</v>
      </c>
      <c r="BO337" s="17">
        <v>1.15829712240675E-2</v>
      </c>
      <c r="BP337" s="17">
        <v>1.91912260351637E-3</v>
      </c>
      <c r="BQ337" s="17">
        <v>1.1582109605815001E-2</v>
      </c>
      <c r="BR337" s="17"/>
      <c r="BS337" s="17">
        <v>1.9679447050824202E-2</v>
      </c>
      <c r="BT337" s="17">
        <v>4.23052464567288E-3</v>
      </c>
      <c r="BU337" s="17">
        <v>1.07182597318596E-2</v>
      </c>
      <c r="BV337" s="17">
        <v>1.9798949187829502E-2</v>
      </c>
      <c r="BW337" s="17"/>
      <c r="BX337" s="17">
        <v>2.4607983098677701E-2</v>
      </c>
      <c r="BY337" s="17">
        <v>6.3270038868685E-3</v>
      </c>
      <c r="BZ337" s="17">
        <v>2.1121296693134801E-2</v>
      </c>
      <c r="CA337" s="17">
        <v>0</v>
      </c>
    </row>
    <row r="338" spans="2:79" x14ac:dyDescent="0.3">
      <c r="B338" t="s">
        <v>99</v>
      </c>
      <c r="C338" s="17">
        <v>6.6156552384399299E-3</v>
      </c>
      <c r="D338" s="17">
        <v>3.2863424405165402E-3</v>
      </c>
      <c r="E338" s="17">
        <v>9.8473662182084701E-3</v>
      </c>
      <c r="F338" s="17"/>
      <c r="G338" s="17">
        <v>7.4652265416454196E-3</v>
      </c>
      <c r="H338" s="17">
        <v>1.01648131647749E-2</v>
      </c>
      <c r="I338" s="17">
        <v>2.3342764654804E-3</v>
      </c>
      <c r="J338" s="17"/>
      <c r="K338" s="17">
        <v>2.4609261323311898E-3</v>
      </c>
      <c r="L338" s="17">
        <v>6.50626798612681E-3</v>
      </c>
      <c r="M338" s="17">
        <v>1.0876943891202299E-2</v>
      </c>
      <c r="N338" s="17">
        <v>8.2519376997824394E-3</v>
      </c>
      <c r="O338" s="17"/>
      <c r="P338" s="17">
        <v>0</v>
      </c>
      <c r="Q338" s="17">
        <v>1.0496154207285601E-2</v>
      </c>
      <c r="R338" s="17">
        <v>0</v>
      </c>
      <c r="S338" s="17">
        <v>1.4471499596371199E-2</v>
      </c>
      <c r="T338" s="17">
        <v>0</v>
      </c>
      <c r="U338" s="17"/>
      <c r="V338" s="17">
        <v>6.3779907051702304E-3</v>
      </c>
      <c r="W338" s="17">
        <v>8.1342254288746304E-3</v>
      </c>
      <c r="X338" s="17">
        <v>2.5732086777137098E-3</v>
      </c>
      <c r="Y338" s="17"/>
      <c r="Z338" s="17">
        <v>4.8582767421556303E-3</v>
      </c>
      <c r="AA338" s="17">
        <v>1.57987576910886E-2</v>
      </c>
      <c r="AB338" s="17"/>
      <c r="AC338" s="17">
        <v>9.4434642431255097E-3</v>
      </c>
      <c r="AD338" s="17">
        <v>0</v>
      </c>
      <c r="AE338" s="17"/>
      <c r="AF338" s="17">
        <v>3.2058043773063802E-2</v>
      </c>
      <c r="AG338" s="17">
        <v>3.1429785366386201E-2</v>
      </c>
      <c r="AH338" s="17">
        <v>2.8148069626227901E-3</v>
      </c>
      <c r="AI338" s="17"/>
      <c r="AJ338" s="17">
        <v>1.40847622570235E-2</v>
      </c>
      <c r="AK338" s="17">
        <v>0</v>
      </c>
      <c r="AL338" s="17">
        <v>2.2128723334532599E-2</v>
      </c>
      <c r="AM338" s="17">
        <v>8.8092545482120407E-3</v>
      </c>
      <c r="AN338" s="17">
        <v>7.53335485071931E-3</v>
      </c>
      <c r="AO338" s="17">
        <v>0</v>
      </c>
      <c r="AP338" s="17">
        <v>0</v>
      </c>
      <c r="AQ338" s="17"/>
      <c r="AR338" s="17">
        <v>7.8392437762091795E-3</v>
      </c>
      <c r="AS338" s="17">
        <v>6.2507672630159597E-3</v>
      </c>
      <c r="AT338" s="17"/>
      <c r="AU338" s="17">
        <v>0</v>
      </c>
      <c r="AV338" s="17">
        <v>5.8008536345320596E-3</v>
      </c>
      <c r="AW338" s="17">
        <v>2.1453062354115801E-2</v>
      </c>
      <c r="AX338" s="17"/>
      <c r="AY338" s="17">
        <v>8.6288924070319697E-3</v>
      </c>
      <c r="AZ338" s="17">
        <v>5.7148096124688503E-3</v>
      </c>
      <c r="BA338" s="17">
        <v>3.6391757239074098E-3</v>
      </c>
      <c r="BB338" s="17">
        <v>1.61823788049066E-2</v>
      </c>
      <c r="BC338" s="17"/>
      <c r="BD338" s="17">
        <v>5.9339315906326504E-3</v>
      </c>
      <c r="BE338" s="17">
        <v>5.7785152197626097E-3</v>
      </c>
      <c r="BF338" s="17">
        <v>9.6905561625166003E-3</v>
      </c>
      <c r="BG338" s="17">
        <v>0</v>
      </c>
      <c r="BH338" s="17"/>
      <c r="BI338" s="17">
        <v>1.58503694200871E-2</v>
      </c>
      <c r="BJ338" s="17">
        <v>6.60828968156363E-3</v>
      </c>
      <c r="BK338" s="17">
        <v>5.7058567755461096E-3</v>
      </c>
      <c r="BL338" s="17">
        <v>0</v>
      </c>
      <c r="BM338" s="17"/>
      <c r="BN338" s="17">
        <v>3.35087660214409E-2</v>
      </c>
      <c r="BO338" s="17">
        <v>3.7839305803001998E-3</v>
      </c>
      <c r="BP338" s="17">
        <v>5.7118840148738604E-3</v>
      </c>
      <c r="BQ338" s="17">
        <v>3.43159324254408E-3</v>
      </c>
      <c r="BR338" s="17"/>
      <c r="BS338" s="17">
        <v>7.7719069586256496E-3</v>
      </c>
      <c r="BT338" s="17">
        <v>6.2051534979659798E-3</v>
      </c>
      <c r="BU338" s="17">
        <v>4.7818001786280803E-3</v>
      </c>
      <c r="BV338" s="17">
        <v>1.35778392762057E-2</v>
      </c>
      <c r="BW338" s="17"/>
      <c r="BX338" s="17">
        <v>0</v>
      </c>
      <c r="BY338" s="17">
        <v>9.2249955749659201E-3</v>
      </c>
      <c r="BZ338" s="17">
        <v>6.22364971415563E-3</v>
      </c>
      <c r="CA338" s="17">
        <v>5.6282531205109603E-3</v>
      </c>
    </row>
    <row r="339" spans="2:79" x14ac:dyDescent="0.3">
      <c r="B339" t="s">
        <v>100</v>
      </c>
      <c r="C339" s="17">
        <v>0</v>
      </c>
      <c r="D339" s="17">
        <v>0</v>
      </c>
      <c r="E339" s="17">
        <v>0</v>
      </c>
      <c r="F339" s="17"/>
      <c r="G339" s="17">
        <v>0</v>
      </c>
      <c r="H339" s="17">
        <v>0</v>
      </c>
      <c r="I339" s="17">
        <v>0</v>
      </c>
      <c r="J339" s="17"/>
      <c r="K339" s="17">
        <v>0</v>
      </c>
      <c r="L339" s="17">
        <v>0</v>
      </c>
      <c r="M339" s="17">
        <v>0</v>
      </c>
      <c r="N339" s="17">
        <v>0</v>
      </c>
      <c r="O339" s="17"/>
      <c r="P339" s="17">
        <v>0</v>
      </c>
      <c r="Q339" s="17">
        <v>0</v>
      </c>
      <c r="R339" s="17">
        <v>0</v>
      </c>
      <c r="S339" s="17">
        <v>0</v>
      </c>
      <c r="T339" s="17">
        <v>0</v>
      </c>
      <c r="U339" s="17"/>
      <c r="V339" s="17">
        <v>0</v>
      </c>
      <c r="W339" s="17">
        <v>0</v>
      </c>
      <c r="X339" s="17">
        <v>0</v>
      </c>
      <c r="Y339" s="17"/>
      <c r="Z339" s="17">
        <v>0</v>
      </c>
      <c r="AA339" s="17">
        <v>0</v>
      </c>
      <c r="AB339" s="17"/>
      <c r="AC339" s="17">
        <v>0</v>
      </c>
      <c r="AD339" s="17">
        <v>0</v>
      </c>
      <c r="AE339" s="17"/>
      <c r="AF339" s="17">
        <v>0</v>
      </c>
      <c r="AG339" s="17">
        <v>0</v>
      </c>
      <c r="AH339" s="17">
        <v>0</v>
      </c>
      <c r="AI339" s="17"/>
      <c r="AJ339" s="17">
        <v>0</v>
      </c>
      <c r="AK339" s="17">
        <v>0</v>
      </c>
      <c r="AL339" s="17">
        <v>0</v>
      </c>
      <c r="AM339" s="17">
        <v>0</v>
      </c>
      <c r="AN339" s="17">
        <v>0</v>
      </c>
      <c r="AO339" s="17">
        <v>0</v>
      </c>
      <c r="AP339" s="17">
        <v>0</v>
      </c>
      <c r="AQ339" s="17"/>
      <c r="AR339" s="17">
        <v>0</v>
      </c>
      <c r="AS339" s="17">
        <v>0</v>
      </c>
      <c r="AT339" s="17"/>
      <c r="AU339" s="17">
        <v>0</v>
      </c>
      <c r="AV339" s="17">
        <v>0</v>
      </c>
      <c r="AW339" s="17">
        <v>0</v>
      </c>
      <c r="AX339" s="17"/>
      <c r="AY339" s="17">
        <v>0</v>
      </c>
      <c r="AZ339" s="17">
        <v>0</v>
      </c>
      <c r="BA339" s="17">
        <v>0</v>
      </c>
      <c r="BB339" s="17">
        <v>0</v>
      </c>
      <c r="BC339" s="17"/>
      <c r="BD339" s="17">
        <v>0</v>
      </c>
      <c r="BE339" s="17">
        <v>0</v>
      </c>
      <c r="BF339" s="17">
        <v>0</v>
      </c>
      <c r="BG339" s="17">
        <v>0</v>
      </c>
      <c r="BH339" s="17"/>
      <c r="BI339" s="17">
        <v>0</v>
      </c>
      <c r="BJ339" s="17">
        <v>0</v>
      </c>
      <c r="BK339" s="17">
        <v>0</v>
      </c>
      <c r="BL339" s="17">
        <v>0</v>
      </c>
      <c r="BM339" s="17"/>
      <c r="BN339" s="17">
        <v>0</v>
      </c>
      <c r="BO339" s="17">
        <v>0</v>
      </c>
      <c r="BP339" s="17">
        <v>0</v>
      </c>
      <c r="BQ339" s="17">
        <v>0</v>
      </c>
      <c r="BR339" s="17"/>
      <c r="BS339" s="17">
        <v>0</v>
      </c>
      <c r="BT339" s="17">
        <v>0</v>
      </c>
      <c r="BU339" s="17">
        <v>0</v>
      </c>
      <c r="BV339" s="17">
        <v>0</v>
      </c>
      <c r="BW339" s="17"/>
      <c r="BX339" s="17">
        <v>0</v>
      </c>
      <c r="BY339" s="17">
        <v>0</v>
      </c>
      <c r="BZ339" s="17">
        <v>0</v>
      </c>
      <c r="CA339" s="17">
        <v>0</v>
      </c>
    </row>
    <row r="340" spans="2:79" x14ac:dyDescent="0.3">
      <c r="B340" t="s">
        <v>73</v>
      </c>
      <c r="C340" s="17">
        <v>0</v>
      </c>
      <c r="D340" s="17">
        <v>0</v>
      </c>
      <c r="E340" s="17">
        <v>0</v>
      </c>
      <c r="F340" s="17"/>
      <c r="G340" s="17">
        <v>0</v>
      </c>
      <c r="H340" s="17">
        <v>0</v>
      </c>
      <c r="I340" s="17">
        <v>0</v>
      </c>
      <c r="J340" s="17"/>
      <c r="K340" s="17">
        <v>0</v>
      </c>
      <c r="L340" s="17">
        <v>0</v>
      </c>
      <c r="M340" s="17">
        <v>0</v>
      </c>
      <c r="N340" s="17">
        <v>0</v>
      </c>
      <c r="O340" s="17"/>
      <c r="P340" s="17">
        <v>0</v>
      </c>
      <c r="Q340" s="17">
        <v>0</v>
      </c>
      <c r="R340" s="17">
        <v>0</v>
      </c>
      <c r="S340" s="17">
        <v>0</v>
      </c>
      <c r="T340" s="17">
        <v>0</v>
      </c>
      <c r="U340" s="17"/>
      <c r="V340" s="17">
        <v>0</v>
      </c>
      <c r="W340" s="17">
        <v>0</v>
      </c>
      <c r="X340" s="17">
        <v>0</v>
      </c>
      <c r="Y340" s="17"/>
      <c r="Z340" s="17">
        <v>0</v>
      </c>
      <c r="AA340" s="17">
        <v>0</v>
      </c>
      <c r="AB340" s="17"/>
      <c r="AC340" s="17">
        <v>0</v>
      </c>
      <c r="AD340" s="17">
        <v>0</v>
      </c>
      <c r="AE340" s="17"/>
      <c r="AF340" s="17">
        <v>0</v>
      </c>
      <c r="AG340" s="17">
        <v>0</v>
      </c>
      <c r="AH340" s="17">
        <v>0</v>
      </c>
      <c r="AI340" s="17"/>
      <c r="AJ340" s="17">
        <v>0</v>
      </c>
      <c r="AK340" s="17">
        <v>0</v>
      </c>
      <c r="AL340" s="17">
        <v>0</v>
      </c>
      <c r="AM340" s="17">
        <v>0</v>
      </c>
      <c r="AN340" s="17">
        <v>0</v>
      </c>
      <c r="AO340" s="17">
        <v>0</v>
      </c>
      <c r="AP340" s="17">
        <v>0</v>
      </c>
      <c r="AQ340" s="17"/>
      <c r="AR340" s="17">
        <v>0</v>
      </c>
      <c r="AS340" s="17">
        <v>0</v>
      </c>
      <c r="AT340" s="17"/>
      <c r="AU340" s="17">
        <v>0</v>
      </c>
      <c r="AV340" s="17">
        <v>0</v>
      </c>
      <c r="AW340" s="17">
        <v>0</v>
      </c>
      <c r="AX340" s="17"/>
      <c r="AY340" s="17">
        <v>0</v>
      </c>
      <c r="AZ340" s="17">
        <v>0</v>
      </c>
      <c r="BA340" s="17">
        <v>0</v>
      </c>
      <c r="BB340" s="17">
        <v>0</v>
      </c>
      <c r="BC340" s="17"/>
      <c r="BD340" s="17">
        <v>0</v>
      </c>
      <c r="BE340" s="17">
        <v>0</v>
      </c>
      <c r="BF340" s="17">
        <v>0</v>
      </c>
      <c r="BG340" s="17">
        <v>0</v>
      </c>
      <c r="BH340" s="17"/>
      <c r="BI340" s="17">
        <v>0</v>
      </c>
      <c r="BJ340" s="17">
        <v>0</v>
      </c>
      <c r="BK340" s="17">
        <v>0</v>
      </c>
      <c r="BL340" s="17">
        <v>0</v>
      </c>
      <c r="BM340" s="17"/>
      <c r="BN340" s="17">
        <v>0</v>
      </c>
      <c r="BO340" s="17">
        <v>0</v>
      </c>
      <c r="BP340" s="17">
        <v>0</v>
      </c>
      <c r="BQ340" s="17">
        <v>0</v>
      </c>
      <c r="BR340" s="17"/>
      <c r="BS340" s="17">
        <v>0</v>
      </c>
      <c r="BT340" s="17">
        <v>0</v>
      </c>
      <c r="BU340" s="17">
        <v>0</v>
      </c>
      <c r="BV340" s="17">
        <v>0</v>
      </c>
      <c r="BW340" s="17"/>
      <c r="BX340" s="17">
        <v>0</v>
      </c>
      <c r="BY340" s="17">
        <v>0</v>
      </c>
      <c r="BZ340" s="17">
        <v>0</v>
      </c>
      <c r="CA340" s="17">
        <v>0</v>
      </c>
    </row>
    <row r="341" spans="2:79" x14ac:dyDescent="0.3">
      <c r="C341" s="17"/>
      <c r="D341" s="17"/>
      <c r="E341" s="17"/>
      <c r="F341" s="17"/>
      <c r="G341" s="17"/>
      <c r="H341" s="17"/>
      <c r="I341" s="17"/>
      <c r="J341" s="17"/>
      <c r="K341" s="17"/>
      <c r="L341" s="17"/>
      <c r="M341" s="17"/>
      <c r="N341" s="17"/>
      <c r="O341" s="17"/>
      <c r="P341" s="17"/>
      <c r="Q341" s="17"/>
      <c r="R341" s="17"/>
      <c r="S341" s="17"/>
      <c r="T341" s="17"/>
      <c r="U341" s="17"/>
      <c r="V341" s="17"/>
      <c r="W341" s="17"/>
      <c r="X341" s="17"/>
      <c r="Y341" s="17"/>
      <c r="Z341" s="17"/>
      <c r="AA341" s="17"/>
      <c r="AB341" s="17"/>
      <c r="AC341" s="17"/>
      <c r="AD341" s="17"/>
      <c r="AE341" s="17"/>
      <c r="AF341" s="17"/>
      <c r="AG341" s="17"/>
      <c r="AH341" s="17"/>
      <c r="AI341" s="17"/>
      <c r="AJ341" s="17"/>
      <c r="AK341" s="17"/>
      <c r="AL341" s="17"/>
      <c r="AM341" s="17"/>
      <c r="AN341" s="17"/>
      <c r="AO341" s="17"/>
      <c r="AP341" s="17"/>
      <c r="AQ341" s="17"/>
      <c r="AR341" s="17"/>
      <c r="AS341" s="17"/>
      <c r="AT341" s="17"/>
      <c r="AU341" s="17"/>
      <c r="AV341" s="17"/>
      <c r="AW341" s="17"/>
      <c r="AX341" s="17"/>
      <c r="AY341" s="17"/>
      <c r="AZ341" s="17"/>
      <c r="BA341" s="17"/>
      <c r="BB341" s="17"/>
      <c r="BC341" s="17"/>
      <c r="BD341" s="17"/>
      <c r="BE341" s="17"/>
      <c r="BF341" s="17"/>
      <c r="BG341" s="17"/>
      <c r="BH341" s="17"/>
      <c r="BI341" s="17"/>
      <c r="BJ341" s="17"/>
      <c r="BK341" s="17"/>
      <c r="BL341" s="17"/>
      <c r="BM341" s="17"/>
      <c r="BN341" s="17"/>
      <c r="BO341" s="17"/>
      <c r="BP341" s="17"/>
      <c r="BQ341" s="17"/>
      <c r="BR341" s="17"/>
      <c r="BS341" s="17"/>
      <c r="BT341" s="17"/>
      <c r="BU341" s="17"/>
      <c r="BV341" s="17"/>
      <c r="BW341" s="17"/>
      <c r="BX341" s="17"/>
      <c r="BY341" s="17"/>
      <c r="BZ341" s="17"/>
      <c r="CA341" s="17"/>
    </row>
    <row r="342" spans="2:79" x14ac:dyDescent="0.3">
      <c r="B342" s="6" t="s">
        <v>224</v>
      </c>
      <c r="C342" s="17"/>
      <c r="D342" s="17"/>
      <c r="E342" s="17"/>
      <c r="F342" s="17"/>
      <c r="G342" s="17"/>
      <c r="H342" s="17"/>
      <c r="I342" s="17"/>
      <c r="J342" s="17"/>
      <c r="K342" s="17"/>
      <c r="L342" s="17"/>
      <c r="M342" s="17"/>
      <c r="N342" s="17"/>
      <c r="O342" s="17"/>
      <c r="P342" s="17"/>
      <c r="Q342" s="17"/>
      <c r="R342" s="17"/>
      <c r="S342" s="17"/>
      <c r="T342" s="17"/>
      <c r="U342" s="17"/>
      <c r="V342" s="17"/>
      <c r="W342" s="17"/>
      <c r="X342" s="17"/>
      <c r="Y342" s="17"/>
      <c r="Z342" s="17"/>
      <c r="AA342" s="17"/>
      <c r="AB342" s="17"/>
      <c r="AC342" s="17"/>
      <c r="AD342" s="17"/>
      <c r="AE342" s="17"/>
      <c r="AF342" s="17"/>
      <c r="AG342" s="17"/>
      <c r="AH342" s="17"/>
      <c r="AI342" s="17"/>
      <c r="AJ342" s="17"/>
      <c r="AK342" s="17"/>
      <c r="AL342" s="17"/>
      <c r="AM342" s="17"/>
      <c r="AN342" s="17"/>
      <c r="AO342" s="17"/>
      <c r="AP342" s="17"/>
      <c r="AQ342" s="17"/>
      <c r="AR342" s="17"/>
      <c r="AS342" s="17"/>
      <c r="AT342" s="17"/>
      <c r="AU342" s="17"/>
      <c r="AV342" s="17"/>
      <c r="AW342" s="17"/>
      <c r="AX342" s="17"/>
      <c r="AY342" s="17"/>
      <c r="AZ342" s="17"/>
      <c r="BA342" s="17"/>
      <c r="BB342" s="17"/>
      <c r="BC342" s="17"/>
      <c r="BD342" s="17"/>
      <c r="BE342" s="17"/>
      <c r="BF342" s="17"/>
      <c r="BG342" s="17"/>
      <c r="BH342" s="17"/>
      <c r="BI342" s="17"/>
      <c r="BJ342" s="17"/>
      <c r="BK342" s="17"/>
      <c r="BL342" s="17"/>
      <c r="BM342" s="17"/>
      <c r="BN342" s="17"/>
      <c r="BO342" s="17"/>
      <c r="BP342" s="17"/>
      <c r="BQ342" s="17"/>
      <c r="BR342" s="17"/>
      <c r="BS342" s="17"/>
      <c r="BT342" s="17"/>
      <c r="BU342" s="17"/>
      <c r="BV342" s="17"/>
      <c r="BW342" s="17"/>
      <c r="BX342" s="17"/>
      <c r="BY342" s="17"/>
      <c r="BZ342" s="17"/>
      <c r="CA342" s="17"/>
    </row>
    <row r="343" spans="2:79" x14ac:dyDescent="0.3">
      <c r="B343" s="24" t="s">
        <v>336</v>
      </c>
      <c r="C343" s="17"/>
      <c r="D343" s="17"/>
      <c r="E343" s="17"/>
      <c r="F343" s="17"/>
      <c r="G343" s="17"/>
      <c r="H343" s="17"/>
      <c r="I343" s="17"/>
      <c r="J343" s="17"/>
      <c r="K343" s="17"/>
      <c r="L343" s="17"/>
      <c r="M343" s="17"/>
      <c r="N343" s="17"/>
      <c r="O343" s="17"/>
      <c r="P343" s="17"/>
      <c r="Q343" s="17"/>
      <c r="R343" s="17"/>
      <c r="S343" s="17"/>
      <c r="T343" s="17"/>
      <c r="U343" s="17"/>
      <c r="V343" s="17"/>
      <c r="W343" s="17"/>
      <c r="X343" s="17"/>
      <c r="Y343" s="17"/>
      <c r="Z343" s="17"/>
      <c r="AA343" s="17"/>
      <c r="AB343" s="17"/>
      <c r="AC343" s="17"/>
      <c r="AD343" s="17"/>
      <c r="AE343" s="17"/>
      <c r="AF343" s="17"/>
      <c r="AG343" s="17"/>
      <c r="AH343" s="17"/>
      <c r="AI343" s="17"/>
      <c r="AJ343" s="17"/>
      <c r="AK343" s="17"/>
      <c r="AL343" s="17"/>
      <c r="AM343" s="17"/>
      <c r="AN343" s="17"/>
      <c r="AO343" s="17"/>
      <c r="AP343" s="17"/>
      <c r="AQ343" s="17"/>
      <c r="AR343" s="17"/>
      <c r="AS343" s="17"/>
      <c r="AT343" s="17"/>
      <c r="AU343" s="17"/>
      <c r="AV343" s="17"/>
      <c r="AW343" s="17"/>
      <c r="AX343" s="17"/>
      <c r="AY343" s="17"/>
      <c r="AZ343" s="17"/>
      <c r="BA343" s="17"/>
      <c r="BB343" s="17"/>
      <c r="BC343" s="17"/>
      <c r="BD343" s="17"/>
      <c r="BE343" s="17"/>
      <c r="BF343" s="17"/>
      <c r="BG343" s="17"/>
      <c r="BH343" s="17"/>
      <c r="BI343" s="17"/>
      <c r="BJ343" s="17"/>
      <c r="BK343" s="17"/>
      <c r="BL343" s="17"/>
      <c r="BM343" s="17"/>
      <c r="BN343" s="17"/>
      <c r="BO343" s="17"/>
      <c r="BP343" s="17"/>
      <c r="BQ343" s="17"/>
      <c r="BR343" s="17"/>
      <c r="BS343" s="17"/>
      <c r="BT343" s="17"/>
      <c r="BU343" s="17"/>
      <c r="BV343" s="17"/>
      <c r="BW343" s="17"/>
      <c r="BX343" s="17"/>
      <c r="BY343" s="17"/>
      <c r="BZ343" s="17"/>
      <c r="CA343" s="17"/>
    </row>
    <row r="344" spans="2:79" x14ac:dyDescent="0.3">
      <c r="B344" t="s">
        <v>48</v>
      </c>
      <c r="C344" s="17">
        <v>0.31722777300538701</v>
      </c>
      <c r="D344" s="17">
        <v>0.23032238694500601</v>
      </c>
      <c r="E344" s="17">
        <v>0.40303919351534301</v>
      </c>
      <c r="F344" s="17"/>
      <c r="G344" s="17">
        <v>0.27167961976810001</v>
      </c>
      <c r="H344" s="17">
        <v>0.276515800884785</v>
      </c>
      <c r="I344" s="17">
        <v>0.38805232814669</v>
      </c>
      <c r="J344" s="17"/>
      <c r="K344" s="17">
        <v>0.22341283857906599</v>
      </c>
      <c r="L344" s="17">
        <v>0.35918865801759398</v>
      </c>
      <c r="M344" s="17">
        <v>0.34723732951172798</v>
      </c>
      <c r="N344" s="17">
        <v>0.36629316879227503</v>
      </c>
      <c r="O344" s="17"/>
      <c r="P344" s="17">
        <v>0.31350770864225502</v>
      </c>
      <c r="Q344" s="17">
        <v>0.37142450842242603</v>
      </c>
      <c r="R344" s="17">
        <v>0.268101078595607</v>
      </c>
      <c r="S344" s="17">
        <v>0.30701759437137999</v>
      </c>
      <c r="T344" s="17">
        <v>0.28050707183949503</v>
      </c>
      <c r="U344" s="17"/>
      <c r="V344" s="17">
        <v>0.40254652480394398</v>
      </c>
      <c r="W344" s="17">
        <v>0.30843352957384701</v>
      </c>
      <c r="X344" s="17">
        <v>0.2647964342038</v>
      </c>
      <c r="Y344" s="17"/>
      <c r="Z344" s="17">
        <v>0.33017014010663798</v>
      </c>
      <c r="AA344" s="17">
        <v>0.25166383170300299</v>
      </c>
      <c r="AB344" s="17"/>
      <c r="AC344" s="17">
        <v>0.29434569261848498</v>
      </c>
      <c r="AD344" s="17">
        <v>0.36979664658748901</v>
      </c>
      <c r="AE344" s="17"/>
      <c r="AF344" s="17">
        <v>0.33356062444316398</v>
      </c>
      <c r="AG344" s="17">
        <v>0.27275156295164699</v>
      </c>
      <c r="AH344" s="17">
        <v>0.31562138597007899</v>
      </c>
      <c r="AI344" s="17"/>
      <c r="AJ344" s="17">
        <v>0.243223230027934</v>
      </c>
      <c r="AK344" s="17">
        <v>0.27207052139438398</v>
      </c>
      <c r="AL344" s="17">
        <v>0.31381057880402802</v>
      </c>
      <c r="AM344" s="17">
        <v>0.27033796509235403</v>
      </c>
      <c r="AN344" s="17">
        <v>0.32849835211523698</v>
      </c>
      <c r="AO344" s="17">
        <v>0.38229534932696002</v>
      </c>
      <c r="AP344" s="17">
        <v>0.37786569487614002</v>
      </c>
      <c r="AQ344" s="17"/>
      <c r="AR344" s="17">
        <v>0.39554097489449103</v>
      </c>
      <c r="AS344" s="17">
        <v>0.26956810518278101</v>
      </c>
      <c r="AT344" s="17"/>
      <c r="AU344" s="17">
        <v>0.35875126601240298</v>
      </c>
      <c r="AV344" s="17">
        <v>0.306429430998023</v>
      </c>
      <c r="AW344" s="17">
        <v>0.28520791165012699</v>
      </c>
      <c r="AX344" s="17"/>
      <c r="AY344" s="17">
        <v>0.50185508521125499</v>
      </c>
      <c r="AZ344" s="17">
        <v>0.34207651035817499</v>
      </c>
      <c r="BA344" s="17">
        <v>0.27152666917664198</v>
      </c>
      <c r="BB344" s="17">
        <v>0.211438649922569</v>
      </c>
      <c r="BC344" s="17"/>
      <c r="BD344" s="17">
        <v>0.36733564677455999</v>
      </c>
      <c r="BE344" s="17">
        <v>0.346652521255645</v>
      </c>
      <c r="BF344" s="17">
        <v>0.29382760593017099</v>
      </c>
      <c r="BG344" s="17">
        <v>0.28085524771912901</v>
      </c>
      <c r="BH344" s="17"/>
      <c r="BI344" s="17">
        <v>0.368844181446152</v>
      </c>
      <c r="BJ344" s="17">
        <v>0.35348279830663099</v>
      </c>
      <c r="BK344" s="17">
        <v>0.27779273258057202</v>
      </c>
      <c r="BL344" s="17">
        <v>0.322739004214395</v>
      </c>
      <c r="BM344" s="17"/>
      <c r="BN344" s="17">
        <v>0.40068425054942602</v>
      </c>
      <c r="BO344" s="17">
        <v>0.36237114619098099</v>
      </c>
      <c r="BP344" s="17">
        <v>0.31067502932675101</v>
      </c>
      <c r="BQ344" s="17">
        <v>0.27333136462775698</v>
      </c>
      <c r="BR344" s="17"/>
      <c r="BS344" s="17">
        <v>0.43401293445869299</v>
      </c>
      <c r="BT344" s="17">
        <v>0.34144158458066798</v>
      </c>
      <c r="BU344" s="17">
        <v>0.248536387567656</v>
      </c>
      <c r="BV344" s="17">
        <v>0.257167393987347</v>
      </c>
      <c r="BW344" s="17"/>
      <c r="BX344" s="17">
        <v>0.43045647677974003</v>
      </c>
      <c r="BY344" s="17">
        <v>0.34766861947739702</v>
      </c>
      <c r="BZ344" s="17">
        <v>0.30839047004487902</v>
      </c>
      <c r="CA344" s="17">
        <v>0.22358648224406899</v>
      </c>
    </row>
    <row r="345" spans="2:79" x14ac:dyDescent="0.3">
      <c r="B345" t="s">
        <v>49</v>
      </c>
      <c r="C345" s="17">
        <v>0.664513521778056</v>
      </c>
      <c r="D345" s="17">
        <v>0.75064061600269005</v>
      </c>
      <c r="E345" s="17">
        <v>0.57939542341218198</v>
      </c>
      <c r="F345" s="17"/>
      <c r="G345" s="17">
        <v>0.72832038023190004</v>
      </c>
      <c r="H345" s="17">
        <v>0.69971463703708503</v>
      </c>
      <c r="I345" s="17">
        <v>0.58778238123351401</v>
      </c>
      <c r="J345" s="17"/>
      <c r="K345" s="17">
        <v>0.76368845485812598</v>
      </c>
      <c r="L345" s="17">
        <v>0.62039648022372396</v>
      </c>
      <c r="M345" s="17">
        <v>0.63468757786602803</v>
      </c>
      <c r="N345" s="17">
        <v>0.610538194533913</v>
      </c>
      <c r="O345" s="17"/>
      <c r="P345" s="17">
        <v>0.65885919661988102</v>
      </c>
      <c r="Q345" s="17">
        <v>0.59901118115524499</v>
      </c>
      <c r="R345" s="17">
        <v>0.71517768085005196</v>
      </c>
      <c r="S345" s="17">
        <v>0.68429182613462403</v>
      </c>
      <c r="T345" s="17">
        <v>0.71548084727118799</v>
      </c>
      <c r="U345" s="17"/>
      <c r="V345" s="17">
        <v>0.56965734520488798</v>
      </c>
      <c r="W345" s="17">
        <v>0.67898345311739905</v>
      </c>
      <c r="X345" s="17">
        <v>0.71926154947949805</v>
      </c>
      <c r="Y345" s="17"/>
      <c r="Z345" s="17">
        <v>0.64924733624138597</v>
      </c>
      <c r="AA345" s="17">
        <v>0.74219542028416996</v>
      </c>
      <c r="AB345" s="17"/>
      <c r="AC345" s="17">
        <v>0.68894389638715903</v>
      </c>
      <c r="AD345" s="17">
        <v>0.60838762532658996</v>
      </c>
      <c r="AE345" s="17"/>
      <c r="AF345" s="17">
        <v>0.64814874485667695</v>
      </c>
      <c r="AG345" s="17">
        <v>0.72724843704835296</v>
      </c>
      <c r="AH345" s="17">
        <v>0.66434729658087499</v>
      </c>
      <c r="AI345" s="17"/>
      <c r="AJ345" s="17">
        <v>0.756776769972066</v>
      </c>
      <c r="AK345" s="17">
        <v>0.71794366993172598</v>
      </c>
      <c r="AL345" s="17">
        <v>0.665798980516497</v>
      </c>
      <c r="AM345" s="17">
        <v>0.71409715467284396</v>
      </c>
      <c r="AN345" s="17">
        <v>0.62405712489703602</v>
      </c>
      <c r="AO345" s="17">
        <v>0.60433281305048503</v>
      </c>
      <c r="AP345" s="17">
        <v>0.59803637063797999</v>
      </c>
      <c r="AQ345" s="17"/>
      <c r="AR345" s="17">
        <v>0.57669857977385397</v>
      </c>
      <c r="AS345" s="17">
        <v>0.71705658650499704</v>
      </c>
      <c r="AT345" s="17"/>
      <c r="AU345" s="17">
        <v>0.62604080160316899</v>
      </c>
      <c r="AV345" s="17">
        <v>0.67120656025238301</v>
      </c>
      <c r="AW345" s="17">
        <v>0.70795209700250905</v>
      </c>
      <c r="AX345" s="17"/>
      <c r="AY345" s="17">
        <v>0.453832278923123</v>
      </c>
      <c r="AZ345" s="17">
        <v>0.63745742171197295</v>
      </c>
      <c r="BA345" s="17">
        <v>0.72431101554155197</v>
      </c>
      <c r="BB345" s="17">
        <v>0.760722731869237</v>
      </c>
      <c r="BC345" s="17"/>
      <c r="BD345" s="17">
        <v>0.59563921291226896</v>
      </c>
      <c r="BE345" s="17">
        <v>0.62239512604686398</v>
      </c>
      <c r="BF345" s="17">
        <v>0.69617453461461498</v>
      </c>
      <c r="BG345" s="17">
        <v>0.71914475228087105</v>
      </c>
      <c r="BH345" s="17"/>
      <c r="BI345" s="17">
        <v>0.58712635085956699</v>
      </c>
      <c r="BJ345" s="17">
        <v>0.62686224446524696</v>
      </c>
      <c r="BK345" s="17">
        <v>0.70928597921174596</v>
      </c>
      <c r="BL345" s="17">
        <v>0.669131824214236</v>
      </c>
      <c r="BM345" s="17"/>
      <c r="BN345" s="17">
        <v>0.56370133951203705</v>
      </c>
      <c r="BO345" s="17">
        <v>0.60814702990699498</v>
      </c>
      <c r="BP345" s="17">
        <v>0.674279165807949</v>
      </c>
      <c r="BQ345" s="17">
        <v>0.71684209299504797</v>
      </c>
      <c r="BR345" s="17"/>
      <c r="BS345" s="17">
        <v>0.52912517953259697</v>
      </c>
      <c r="BT345" s="17">
        <v>0.64096507536163005</v>
      </c>
      <c r="BU345" s="17">
        <v>0.73890806629424599</v>
      </c>
      <c r="BV345" s="17">
        <v>0.742832606012653</v>
      </c>
      <c r="BW345" s="17"/>
      <c r="BX345" s="17">
        <v>0.52719393674270498</v>
      </c>
      <c r="BY345" s="17">
        <v>0.63896109761651898</v>
      </c>
      <c r="BZ345" s="17">
        <v>0.67417481795543999</v>
      </c>
      <c r="CA345" s="17">
        <v>0.75930100754327801</v>
      </c>
    </row>
    <row r="346" spans="2:79" x14ac:dyDescent="0.3">
      <c r="B346" t="s">
        <v>179</v>
      </c>
      <c r="C346" s="17">
        <v>1.8258705216557401E-2</v>
      </c>
      <c r="D346" s="17">
        <v>1.9036997052304001E-2</v>
      </c>
      <c r="E346" s="17">
        <v>1.7565383072474901E-2</v>
      </c>
      <c r="F346" s="17"/>
      <c r="G346" s="17">
        <v>0</v>
      </c>
      <c r="H346" s="17">
        <v>2.3769562078130201E-2</v>
      </c>
      <c r="I346" s="17">
        <v>2.4165290619796199E-2</v>
      </c>
      <c r="J346" s="17"/>
      <c r="K346" s="17">
        <v>1.28987065628075E-2</v>
      </c>
      <c r="L346" s="17">
        <v>2.04148617586817E-2</v>
      </c>
      <c r="M346" s="17">
        <v>1.8075092622244E-2</v>
      </c>
      <c r="N346" s="17">
        <v>2.3168636673811499E-2</v>
      </c>
      <c r="O346" s="17"/>
      <c r="P346" s="17">
        <v>2.76330947378641E-2</v>
      </c>
      <c r="Q346" s="17">
        <v>2.9564310422328301E-2</v>
      </c>
      <c r="R346" s="17">
        <v>1.6721240554341099E-2</v>
      </c>
      <c r="S346" s="17">
        <v>8.6905794939958099E-3</v>
      </c>
      <c r="T346" s="17">
        <v>4.0120808893170604E-3</v>
      </c>
      <c r="U346" s="17"/>
      <c r="V346" s="17">
        <v>2.7796129991167699E-2</v>
      </c>
      <c r="W346" s="17">
        <v>1.2583017308753599E-2</v>
      </c>
      <c r="X346" s="17">
        <v>1.5942016316702001E-2</v>
      </c>
      <c r="Y346" s="17"/>
      <c r="Z346" s="17">
        <v>2.05825236519766E-2</v>
      </c>
      <c r="AA346" s="17">
        <v>6.1407480128272103E-3</v>
      </c>
      <c r="AB346" s="17"/>
      <c r="AC346" s="17">
        <v>1.6710410994355399E-2</v>
      </c>
      <c r="AD346" s="17">
        <v>2.18157280859217E-2</v>
      </c>
      <c r="AE346" s="17"/>
      <c r="AF346" s="17">
        <v>1.82906307001592E-2</v>
      </c>
      <c r="AG346" s="17">
        <v>0</v>
      </c>
      <c r="AH346" s="17">
        <v>2.00313174490458E-2</v>
      </c>
      <c r="AI346" s="17"/>
      <c r="AJ346" s="17">
        <v>0</v>
      </c>
      <c r="AK346" s="17">
        <v>9.9858086738892696E-3</v>
      </c>
      <c r="AL346" s="17">
        <v>2.0390440679475499E-2</v>
      </c>
      <c r="AM346" s="17">
        <v>1.55648802348022E-2</v>
      </c>
      <c r="AN346" s="17">
        <v>4.7444522987727299E-2</v>
      </c>
      <c r="AO346" s="17">
        <v>1.3371837622555401E-2</v>
      </c>
      <c r="AP346" s="17">
        <v>2.40979344858805E-2</v>
      </c>
      <c r="AQ346" s="17"/>
      <c r="AR346" s="17">
        <v>2.7760445331654199E-2</v>
      </c>
      <c r="AS346" s="17">
        <v>1.33753083122216E-2</v>
      </c>
      <c r="AT346" s="17"/>
      <c r="AU346" s="17">
        <v>1.52079323844276E-2</v>
      </c>
      <c r="AV346" s="17">
        <v>2.23640087495941E-2</v>
      </c>
      <c r="AW346" s="17">
        <v>6.8399913473632E-3</v>
      </c>
      <c r="AX346" s="17"/>
      <c r="AY346" s="17">
        <v>4.4312635865621501E-2</v>
      </c>
      <c r="AZ346" s="17">
        <v>2.0466067929851599E-2</v>
      </c>
      <c r="BA346" s="17">
        <v>4.1623152818060297E-3</v>
      </c>
      <c r="BB346" s="17">
        <v>2.7838618208193999E-2</v>
      </c>
      <c r="BC346" s="17"/>
      <c r="BD346" s="17">
        <v>3.7025140313171202E-2</v>
      </c>
      <c r="BE346" s="17">
        <v>3.0952352697491501E-2</v>
      </c>
      <c r="BF346" s="17">
        <v>9.9978594552139703E-3</v>
      </c>
      <c r="BG346" s="17">
        <v>0</v>
      </c>
      <c r="BH346" s="17"/>
      <c r="BI346" s="17">
        <v>4.4029467694281198E-2</v>
      </c>
      <c r="BJ346" s="17">
        <v>1.9654957228122001E-2</v>
      </c>
      <c r="BK346" s="17">
        <v>1.2921288207682499E-2</v>
      </c>
      <c r="BL346" s="17">
        <v>8.1291715713685906E-3</v>
      </c>
      <c r="BM346" s="17"/>
      <c r="BN346" s="17">
        <v>3.5614409938536401E-2</v>
      </c>
      <c r="BO346" s="17">
        <v>2.94818239020237E-2</v>
      </c>
      <c r="BP346" s="17">
        <v>1.5045804865300501E-2</v>
      </c>
      <c r="BQ346" s="17">
        <v>9.8265423771956607E-3</v>
      </c>
      <c r="BR346" s="17"/>
      <c r="BS346" s="17">
        <v>3.68618860087098E-2</v>
      </c>
      <c r="BT346" s="17">
        <v>1.7593340057701499E-2</v>
      </c>
      <c r="BU346" s="17">
        <v>1.2555546138098001E-2</v>
      </c>
      <c r="BV346" s="17">
        <v>0</v>
      </c>
      <c r="BW346" s="17"/>
      <c r="BX346" s="17">
        <v>4.2349586477554997E-2</v>
      </c>
      <c r="BY346" s="17">
        <v>1.33702829060837E-2</v>
      </c>
      <c r="BZ346" s="17">
        <v>1.7434711999680799E-2</v>
      </c>
      <c r="CA346" s="17">
        <v>1.7112510212652501E-2</v>
      </c>
    </row>
    <row r="347" spans="2:79" x14ac:dyDescent="0.3">
      <c r="C347" s="17"/>
      <c r="D347" s="17"/>
      <c r="E347" s="17"/>
      <c r="F347" s="17"/>
      <c r="G347" s="17"/>
      <c r="H347" s="17"/>
      <c r="I347" s="17"/>
      <c r="J347" s="17"/>
      <c r="K347" s="17"/>
      <c r="L347" s="17"/>
      <c r="M347" s="17"/>
      <c r="N347" s="17"/>
      <c r="O347" s="17"/>
      <c r="P347" s="17"/>
      <c r="Q347" s="17"/>
      <c r="R347" s="17"/>
      <c r="S347" s="17"/>
      <c r="T347" s="17"/>
      <c r="U347" s="17"/>
      <c r="V347" s="17"/>
      <c r="W347" s="17"/>
      <c r="X347" s="17"/>
      <c r="Y347" s="17"/>
      <c r="Z347" s="17"/>
      <c r="AA347" s="17"/>
      <c r="AB347" s="17"/>
      <c r="AC347" s="17"/>
      <c r="AD347" s="17"/>
      <c r="AE347" s="17"/>
      <c r="AF347" s="17"/>
      <c r="AG347" s="17"/>
      <c r="AH347" s="17"/>
      <c r="AI347" s="17"/>
      <c r="AJ347" s="17"/>
      <c r="AK347" s="17"/>
      <c r="AL347" s="17"/>
      <c r="AM347" s="17"/>
      <c r="AN347" s="17"/>
      <c r="AO347" s="17"/>
      <c r="AP347" s="17"/>
      <c r="AQ347" s="17"/>
      <c r="AR347" s="17"/>
      <c r="AS347" s="17"/>
      <c r="AT347" s="17"/>
      <c r="AU347" s="17"/>
      <c r="AV347" s="17"/>
      <c r="AW347" s="17"/>
      <c r="AX347" s="17"/>
      <c r="AY347" s="17"/>
      <c r="AZ347" s="17"/>
      <c r="BA347" s="17"/>
      <c r="BB347" s="17"/>
      <c r="BC347" s="17"/>
      <c r="BD347" s="17"/>
      <c r="BE347" s="17"/>
      <c r="BF347" s="17"/>
      <c r="BG347" s="17"/>
      <c r="BH347" s="17"/>
      <c r="BI347" s="17"/>
      <c r="BJ347" s="17"/>
      <c r="BK347" s="17"/>
      <c r="BL347" s="17"/>
      <c r="BM347" s="17"/>
      <c r="BN347" s="17"/>
      <c r="BO347" s="17"/>
      <c r="BP347" s="17"/>
      <c r="BQ347" s="17"/>
      <c r="BR347" s="17"/>
      <c r="BS347" s="17"/>
      <c r="BT347" s="17"/>
      <c r="BU347" s="17"/>
      <c r="BV347" s="17"/>
      <c r="BW347" s="17"/>
      <c r="BX347" s="17"/>
      <c r="BY347" s="17"/>
      <c r="BZ347" s="17"/>
      <c r="CA347" s="17"/>
    </row>
    <row r="348" spans="2:79" x14ac:dyDescent="0.3">
      <c r="B348" s="6" t="s">
        <v>240</v>
      </c>
      <c r="C348" s="17"/>
      <c r="D348" s="17"/>
      <c r="E348" s="17"/>
      <c r="F348" s="17"/>
      <c r="G348" s="17"/>
      <c r="H348" s="17"/>
      <c r="I348" s="17"/>
      <c r="J348" s="17"/>
      <c r="K348" s="17"/>
      <c r="L348" s="17"/>
      <c r="M348" s="17"/>
      <c r="N348" s="17"/>
      <c r="O348" s="17"/>
      <c r="P348" s="17"/>
      <c r="Q348" s="17"/>
      <c r="R348" s="17"/>
      <c r="S348" s="17"/>
      <c r="T348" s="17"/>
      <c r="U348" s="17"/>
      <c r="V348" s="17"/>
      <c r="W348" s="17"/>
      <c r="X348" s="17"/>
      <c r="Y348" s="17"/>
      <c r="Z348" s="17"/>
      <c r="AA348" s="17"/>
      <c r="AB348" s="17"/>
      <c r="AC348" s="17"/>
      <c r="AD348" s="17"/>
      <c r="AE348" s="17"/>
      <c r="AF348" s="17"/>
      <c r="AG348" s="17"/>
      <c r="AH348" s="17"/>
      <c r="AI348" s="17"/>
      <c r="AJ348" s="17"/>
      <c r="AK348" s="17"/>
      <c r="AL348" s="17"/>
      <c r="AM348" s="17"/>
      <c r="AN348" s="17"/>
      <c r="AO348" s="17"/>
      <c r="AP348" s="17"/>
      <c r="AQ348" s="17"/>
      <c r="AR348" s="17"/>
      <c r="AS348" s="17"/>
      <c r="AT348" s="17"/>
      <c r="AU348" s="17"/>
      <c r="AV348" s="17"/>
      <c r="AW348" s="17"/>
      <c r="AX348" s="17"/>
      <c r="AY348" s="17"/>
      <c r="AZ348" s="17"/>
      <c r="BA348" s="17"/>
      <c r="BB348" s="17"/>
      <c r="BC348" s="17"/>
      <c r="BD348" s="17"/>
      <c r="BE348" s="17"/>
      <c r="BF348" s="17"/>
      <c r="BG348" s="17"/>
      <c r="BH348" s="17"/>
      <c r="BI348" s="17"/>
      <c r="BJ348" s="17"/>
      <c r="BK348" s="17"/>
      <c r="BL348" s="17"/>
      <c r="BM348" s="17"/>
      <c r="BN348" s="17"/>
      <c r="BO348" s="17"/>
      <c r="BP348" s="17"/>
      <c r="BQ348" s="17"/>
      <c r="BR348" s="17"/>
      <c r="BS348" s="17"/>
      <c r="BT348" s="17"/>
      <c r="BU348" s="17"/>
      <c r="BV348" s="17"/>
      <c r="BW348" s="17"/>
      <c r="BX348" s="17"/>
      <c r="BY348" s="17"/>
      <c r="BZ348" s="17"/>
      <c r="CA348" s="17"/>
    </row>
    <row r="349" spans="2:79" x14ac:dyDescent="0.3">
      <c r="B349" s="24" t="s">
        <v>336</v>
      </c>
      <c r="C349" s="17"/>
      <c r="D349" s="17"/>
      <c r="E349" s="17"/>
      <c r="F349" s="17"/>
      <c r="G349" s="17"/>
      <c r="H349" s="17"/>
      <c r="I349" s="17"/>
      <c r="J349" s="17"/>
      <c r="K349" s="17"/>
      <c r="L349" s="17"/>
      <c r="M349" s="17"/>
      <c r="N349" s="17"/>
      <c r="O349" s="17"/>
      <c r="P349" s="17"/>
      <c r="Q349" s="17"/>
      <c r="R349" s="17"/>
      <c r="S349" s="17"/>
      <c r="T349" s="17"/>
      <c r="U349" s="17"/>
      <c r="V349" s="17"/>
      <c r="W349" s="17"/>
      <c r="X349" s="17"/>
      <c r="Y349" s="17"/>
      <c r="Z349" s="17"/>
      <c r="AA349" s="17"/>
      <c r="AB349" s="17"/>
      <c r="AC349" s="17"/>
      <c r="AD349" s="17"/>
      <c r="AE349" s="17"/>
      <c r="AF349" s="17"/>
      <c r="AG349" s="17"/>
      <c r="AH349" s="17"/>
      <c r="AI349" s="17"/>
      <c r="AJ349" s="17"/>
      <c r="AK349" s="17"/>
      <c r="AL349" s="17"/>
      <c r="AM349" s="17"/>
      <c r="AN349" s="17"/>
      <c r="AO349" s="17"/>
      <c r="AP349" s="17"/>
      <c r="AQ349" s="17"/>
      <c r="AR349" s="17"/>
      <c r="AS349" s="17"/>
      <c r="AT349" s="17"/>
      <c r="AU349" s="17"/>
      <c r="AV349" s="17"/>
      <c r="AW349" s="17"/>
      <c r="AX349" s="17"/>
      <c r="AY349" s="17"/>
      <c r="AZ349" s="17"/>
      <c r="BA349" s="17"/>
      <c r="BB349" s="17"/>
      <c r="BC349" s="17"/>
      <c r="BD349" s="17"/>
      <c r="BE349" s="17"/>
      <c r="BF349" s="17"/>
      <c r="BG349" s="17"/>
      <c r="BH349" s="17"/>
      <c r="BI349" s="17"/>
      <c r="BJ349" s="17"/>
      <c r="BK349" s="17"/>
      <c r="BL349" s="17"/>
      <c r="BM349" s="17"/>
      <c r="BN349" s="17"/>
      <c r="BO349" s="17"/>
      <c r="BP349" s="17"/>
      <c r="BQ349" s="17"/>
      <c r="BR349" s="17"/>
      <c r="BS349" s="17"/>
      <c r="BT349" s="17"/>
      <c r="BU349" s="17"/>
      <c r="BV349" s="17"/>
      <c r="BW349" s="17"/>
      <c r="BX349" s="17"/>
      <c r="BY349" s="17"/>
      <c r="BZ349" s="17"/>
      <c r="CA349" s="17"/>
    </row>
    <row r="350" spans="2:79" x14ac:dyDescent="0.3">
      <c r="B350" t="s">
        <v>230</v>
      </c>
      <c r="C350" s="17">
        <v>0.119712060130375</v>
      </c>
      <c r="D350" s="17">
        <v>0.14548776923478501</v>
      </c>
      <c r="E350" s="17">
        <v>9.4545363402077406E-2</v>
      </c>
      <c r="F350" s="17"/>
      <c r="G350" s="17">
        <v>0.10173842842631201</v>
      </c>
      <c r="H350" s="17">
        <v>0.11625391830220699</v>
      </c>
      <c r="I350" s="17">
        <v>0.13467535987229401</v>
      </c>
      <c r="J350" s="17"/>
      <c r="K350" s="17">
        <v>0.12496390692506699</v>
      </c>
      <c r="L350" s="17">
        <v>9.4751360974759002E-2</v>
      </c>
      <c r="M350" s="17">
        <v>0.13348821200194599</v>
      </c>
      <c r="N350" s="17">
        <v>0.12967363342011801</v>
      </c>
      <c r="O350" s="17"/>
      <c r="P350" s="17">
        <v>0.19911932550877601</v>
      </c>
      <c r="Q350" s="17">
        <v>7.0117312121157793E-2</v>
      </c>
      <c r="R350" s="17">
        <v>0.15428406271995801</v>
      </c>
      <c r="S350" s="17">
        <v>0.104621686770646</v>
      </c>
      <c r="T350" s="17">
        <v>0.131470078135702</v>
      </c>
      <c r="U350" s="17"/>
      <c r="V350" s="17">
        <v>0.119960706286054</v>
      </c>
      <c r="W350" s="17">
        <v>9.2787918298256097E-2</v>
      </c>
      <c r="X350" s="17">
        <v>0.13982252095202999</v>
      </c>
      <c r="Y350" s="17"/>
      <c r="Z350" s="17">
        <v>0.10549831423900299</v>
      </c>
      <c r="AA350" s="17">
        <v>0.19590011575768901</v>
      </c>
      <c r="AB350" s="17"/>
      <c r="AC350" s="17">
        <v>0.11552022760254101</v>
      </c>
      <c r="AD350" s="17">
        <v>0.129342299623773</v>
      </c>
      <c r="AE350" s="17"/>
      <c r="AF350" s="17">
        <v>0.171786957959152</v>
      </c>
      <c r="AG350" s="17">
        <v>0.108197959071845</v>
      </c>
      <c r="AH350" s="17">
        <v>0.118311395342518</v>
      </c>
      <c r="AI350" s="17"/>
      <c r="AJ350" s="17">
        <v>0.115550585864067</v>
      </c>
      <c r="AK350" s="17">
        <v>0.116305544835172</v>
      </c>
      <c r="AL350" s="17">
        <v>0.102475614375863</v>
      </c>
      <c r="AM350" s="17">
        <v>0.122097788000852</v>
      </c>
      <c r="AN350" s="17">
        <v>7.9835733138356499E-2</v>
      </c>
      <c r="AO350" s="17">
        <v>0.137154530732508</v>
      </c>
      <c r="AP350" s="17">
        <v>0.14498123012449601</v>
      </c>
      <c r="AQ350" s="17"/>
      <c r="AR350" s="17">
        <v>0.120131194165412</v>
      </c>
      <c r="AS350" s="17">
        <v>0.12265822509237399</v>
      </c>
      <c r="AT350" s="17"/>
      <c r="AU350" s="17">
        <v>0.10639530239584501</v>
      </c>
      <c r="AV350" s="17">
        <v>0.122426773862805</v>
      </c>
      <c r="AW350" s="17">
        <v>0.133092689362386</v>
      </c>
      <c r="AX350" s="17"/>
      <c r="AY350" s="17">
        <v>2.3947794845866899E-2</v>
      </c>
      <c r="AZ350" s="17">
        <v>7.3966799585213294E-2</v>
      </c>
      <c r="BA350" s="17">
        <v>0.18880407007172001</v>
      </c>
      <c r="BB350" s="17">
        <v>0.177780980577496</v>
      </c>
      <c r="BC350" s="17"/>
      <c r="BD350" s="17">
        <v>5.7557760956002603E-2</v>
      </c>
      <c r="BE350" s="17">
        <v>0.10886674422416399</v>
      </c>
      <c r="BF350" s="17">
        <v>9.4798866975036394E-2</v>
      </c>
      <c r="BG350" s="17">
        <v>0.27125937012052298</v>
      </c>
      <c r="BH350" s="17"/>
      <c r="BI350" s="17">
        <v>0.14243278405427801</v>
      </c>
      <c r="BJ350" s="17">
        <v>9.4658438144658102E-2</v>
      </c>
      <c r="BK350" s="17">
        <v>0.13025800813947599</v>
      </c>
      <c r="BL350" s="17">
        <v>0.121730834694964</v>
      </c>
      <c r="BM350" s="17"/>
      <c r="BN350" s="17">
        <v>8.8797825146331805E-2</v>
      </c>
      <c r="BO350" s="17">
        <v>0.100174749277349</v>
      </c>
      <c r="BP350" s="17">
        <v>5.0952446375897298E-2</v>
      </c>
      <c r="BQ350" s="17">
        <v>0.21108563825736501</v>
      </c>
      <c r="BR350" s="17"/>
      <c r="BS350" s="17">
        <v>8.4103272003132695E-2</v>
      </c>
      <c r="BT350" s="17">
        <v>6.8575106280512305E-2</v>
      </c>
      <c r="BU350" s="17">
        <v>0.14218396301712399</v>
      </c>
      <c r="BV350" s="17">
        <v>0.28385916147592799</v>
      </c>
      <c r="BW350" s="17"/>
      <c r="BX350" s="17">
        <v>0.117796082529775</v>
      </c>
      <c r="BY350" s="17">
        <v>8.4539875222121502E-2</v>
      </c>
      <c r="BZ350" s="17">
        <v>8.6743968796984802E-2</v>
      </c>
      <c r="CA350" s="17">
        <v>0.23575270058817399</v>
      </c>
    </row>
    <row r="351" spans="2:79" x14ac:dyDescent="0.3">
      <c r="B351" t="s">
        <v>128</v>
      </c>
      <c r="C351" s="17">
        <v>6.4438274760691597E-2</v>
      </c>
      <c r="D351" s="17">
        <v>8.0325454103999799E-2</v>
      </c>
      <c r="E351" s="17">
        <v>4.8883967217640101E-2</v>
      </c>
      <c r="F351" s="17"/>
      <c r="G351" s="17">
        <v>7.3502397160275498E-2</v>
      </c>
      <c r="H351" s="17">
        <v>6.60460315184693E-2</v>
      </c>
      <c r="I351" s="17">
        <v>5.70325318940011E-2</v>
      </c>
      <c r="J351" s="17"/>
      <c r="K351" s="17">
        <v>9.1543581822565695E-2</v>
      </c>
      <c r="L351" s="17">
        <v>4.6947458671763802E-2</v>
      </c>
      <c r="M351" s="17">
        <v>2.9459752796618902E-2</v>
      </c>
      <c r="N351" s="17">
        <v>8.26586280237218E-2</v>
      </c>
      <c r="O351" s="17"/>
      <c r="P351" s="17">
        <v>6.9442704780467102E-2</v>
      </c>
      <c r="Q351" s="17">
        <v>6.2592340354658105E-2</v>
      </c>
      <c r="R351" s="17">
        <v>4.6971024203739803E-2</v>
      </c>
      <c r="S351" s="17">
        <v>6.3701072298030306E-2</v>
      </c>
      <c r="T351" s="17">
        <v>8.0893762936222302E-2</v>
      </c>
      <c r="U351" s="17"/>
      <c r="V351" s="17">
        <v>6.6227898933986104E-2</v>
      </c>
      <c r="W351" s="17">
        <v>5.3054877796917102E-2</v>
      </c>
      <c r="X351" s="17">
        <v>8.6303242430272903E-2</v>
      </c>
      <c r="Y351" s="17"/>
      <c r="Z351" s="17">
        <v>5.3595143035680498E-2</v>
      </c>
      <c r="AA351" s="17">
        <v>0.122318993638239</v>
      </c>
      <c r="AB351" s="17"/>
      <c r="AC351" s="17">
        <v>7.0464318827302003E-2</v>
      </c>
      <c r="AD351" s="17">
        <v>5.0594151176580997E-2</v>
      </c>
      <c r="AE351" s="17"/>
      <c r="AF351" s="17">
        <v>2.4105199445056999E-2</v>
      </c>
      <c r="AG351" s="17">
        <v>0.11620119614942</v>
      </c>
      <c r="AH351" s="17">
        <v>6.2922677290618304E-2</v>
      </c>
      <c r="AI351" s="17"/>
      <c r="AJ351" s="17">
        <v>8.7255386607769006E-2</v>
      </c>
      <c r="AK351" s="17">
        <v>6.0945158421843199E-2</v>
      </c>
      <c r="AL351" s="17">
        <v>5.2908648266136699E-2</v>
      </c>
      <c r="AM351" s="17">
        <v>7.7419403073348506E-2</v>
      </c>
      <c r="AN351" s="17">
        <v>7.5682336426806995E-2</v>
      </c>
      <c r="AO351" s="17">
        <v>6.9421384964144295E-2</v>
      </c>
      <c r="AP351" s="17">
        <v>3.8659700727688602E-2</v>
      </c>
      <c r="AQ351" s="17"/>
      <c r="AR351" s="17">
        <v>6.82445458348451E-2</v>
      </c>
      <c r="AS351" s="17">
        <v>6.4170897479556704E-2</v>
      </c>
      <c r="AT351" s="17"/>
      <c r="AU351" s="17">
        <v>5.1578162825154802E-2</v>
      </c>
      <c r="AV351" s="17">
        <v>6.00613715862061E-2</v>
      </c>
      <c r="AW351" s="17">
        <v>0.106460374567156</v>
      </c>
      <c r="AX351" s="17"/>
      <c r="AY351" s="17">
        <v>2.60701737444777E-2</v>
      </c>
      <c r="AZ351" s="17">
        <v>6.1729929265425101E-2</v>
      </c>
      <c r="BA351" s="17">
        <v>7.2774072274592594E-2</v>
      </c>
      <c r="BB351" s="17">
        <v>8.0423766774287697E-2</v>
      </c>
      <c r="BC351" s="17"/>
      <c r="BD351" s="17">
        <v>2.4578483643194701E-2</v>
      </c>
      <c r="BE351" s="17">
        <v>6.1846488282495303E-2</v>
      </c>
      <c r="BF351" s="17">
        <v>8.4026093905742602E-2</v>
      </c>
      <c r="BG351" s="17">
        <v>5.0913750651368703E-2</v>
      </c>
      <c r="BH351" s="17"/>
      <c r="BI351" s="17">
        <v>5.9720086234426602E-2</v>
      </c>
      <c r="BJ351" s="17">
        <v>5.32810423444968E-2</v>
      </c>
      <c r="BK351" s="17">
        <v>7.3326186279004196E-2</v>
      </c>
      <c r="BL351" s="17">
        <v>6.4083455197755795E-2</v>
      </c>
      <c r="BM351" s="17"/>
      <c r="BN351" s="17">
        <v>2.93584593104264E-2</v>
      </c>
      <c r="BO351" s="17">
        <v>2.2103662901364701E-2</v>
      </c>
      <c r="BP351" s="17">
        <v>8.1120663699693202E-2</v>
      </c>
      <c r="BQ351" s="17">
        <v>8.3926591108865897E-2</v>
      </c>
      <c r="BR351" s="17"/>
      <c r="BS351" s="17">
        <v>9.1689260738104603E-3</v>
      </c>
      <c r="BT351" s="17">
        <v>3.0508699543711802E-2</v>
      </c>
      <c r="BU351" s="17">
        <v>0.11306824478331</v>
      </c>
      <c r="BV351" s="17">
        <v>9.6023380319792503E-2</v>
      </c>
      <c r="BW351" s="17"/>
      <c r="BX351" s="17">
        <v>0</v>
      </c>
      <c r="BY351" s="17">
        <v>6.4728344579784797E-2</v>
      </c>
      <c r="BZ351" s="17">
        <v>6.8742452496926995E-2</v>
      </c>
      <c r="CA351" s="17">
        <v>8.71927253539551E-2</v>
      </c>
    </row>
    <row r="352" spans="2:79" x14ac:dyDescent="0.3">
      <c r="B352" t="s">
        <v>129</v>
      </c>
      <c r="C352" s="17">
        <v>9.1468874431110098E-2</v>
      </c>
      <c r="D352" s="17">
        <v>9.42233543917851E-2</v>
      </c>
      <c r="E352" s="17">
        <v>8.9137184979325906E-2</v>
      </c>
      <c r="F352" s="17"/>
      <c r="G352" s="17">
        <v>7.4476850236159006E-2</v>
      </c>
      <c r="H352" s="17">
        <v>0.12127535704852301</v>
      </c>
      <c r="I352" s="17">
        <v>7.1548844669996794E-2</v>
      </c>
      <c r="J352" s="17"/>
      <c r="K352" s="17">
        <v>9.1347521520084296E-2</v>
      </c>
      <c r="L352" s="17">
        <v>0.10993907011175499</v>
      </c>
      <c r="M352" s="17">
        <v>0.10089621274013701</v>
      </c>
      <c r="N352" s="17">
        <v>6.1163481091297302E-2</v>
      </c>
      <c r="O352" s="17"/>
      <c r="P352" s="17">
        <v>6.8719415665155104E-2</v>
      </c>
      <c r="Q352" s="17">
        <v>8.2187496384571193E-2</v>
      </c>
      <c r="R352" s="17">
        <v>0.101195476443608</v>
      </c>
      <c r="S352" s="17">
        <v>8.6669459667389398E-2</v>
      </c>
      <c r="T352" s="17">
        <v>0.125686606776472</v>
      </c>
      <c r="U352" s="17"/>
      <c r="V352" s="17">
        <v>7.5924666858220094E-2</v>
      </c>
      <c r="W352" s="17">
        <v>9.9828543053307905E-2</v>
      </c>
      <c r="X352" s="17">
        <v>0.104183493240325</v>
      </c>
      <c r="Y352" s="17"/>
      <c r="Z352" s="17">
        <v>9.5111490391454306E-2</v>
      </c>
      <c r="AA352" s="17">
        <v>7.3035502020379797E-2</v>
      </c>
      <c r="AB352" s="17"/>
      <c r="AC352" s="17">
        <v>9.9083005227733306E-2</v>
      </c>
      <c r="AD352" s="17">
        <v>7.3976309396927203E-2</v>
      </c>
      <c r="AE352" s="17"/>
      <c r="AF352" s="17">
        <v>0.102947451620941</v>
      </c>
      <c r="AG352" s="17">
        <v>0.112947432908302</v>
      </c>
      <c r="AH352" s="17">
        <v>8.9522522985357206E-2</v>
      </c>
      <c r="AI352" s="17"/>
      <c r="AJ352" s="17">
        <v>8.6099246505402197E-2</v>
      </c>
      <c r="AK352" s="17">
        <v>0.11091513881885</v>
      </c>
      <c r="AL352" s="17">
        <v>0.120448407072812</v>
      </c>
      <c r="AM352" s="17">
        <v>9.5474549916618301E-2</v>
      </c>
      <c r="AN352" s="17">
        <v>9.8655913992038297E-2</v>
      </c>
      <c r="AO352" s="17">
        <v>6.75771686172284E-2</v>
      </c>
      <c r="AP352" s="17">
        <v>7.3046409846034693E-2</v>
      </c>
      <c r="AQ352" s="17"/>
      <c r="AR352" s="17">
        <v>8.8223912475744404E-2</v>
      </c>
      <c r="AS352" s="17">
        <v>9.3869755690787801E-2</v>
      </c>
      <c r="AT352" s="17"/>
      <c r="AU352" s="17">
        <v>6.8475270534203797E-2</v>
      </c>
      <c r="AV352" s="17">
        <v>9.1749138461702601E-2</v>
      </c>
      <c r="AW352" s="17">
        <v>0.13289793307672601</v>
      </c>
      <c r="AX352" s="17"/>
      <c r="AY352" s="17">
        <v>7.1190427510658794E-2</v>
      </c>
      <c r="AZ352" s="17">
        <v>9.40861914503789E-2</v>
      </c>
      <c r="BA352" s="17">
        <v>0.10132037032157799</v>
      </c>
      <c r="BB352" s="17">
        <v>7.10181478347999E-2</v>
      </c>
      <c r="BC352" s="17"/>
      <c r="BD352" s="17">
        <v>5.0037160934301703E-2</v>
      </c>
      <c r="BE352" s="17">
        <v>8.0232849737325404E-2</v>
      </c>
      <c r="BF352" s="17">
        <v>0.10850802821769</v>
      </c>
      <c r="BG352" s="17">
        <v>0.10324703478420599</v>
      </c>
      <c r="BH352" s="17"/>
      <c r="BI352" s="17">
        <v>7.9543019728021705E-2</v>
      </c>
      <c r="BJ352" s="17">
        <v>9.8787249943539296E-2</v>
      </c>
      <c r="BK352" s="17">
        <v>8.58616567724063E-2</v>
      </c>
      <c r="BL352" s="17">
        <v>0.10755665300165</v>
      </c>
      <c r="BM352" s="17"/>
      <c r="BN352" s="17">
        <v>5.6062489950041303E-2</v>
      </c>
      <c r="BO352" s="17">
        <v>7.2069199732487196E-2</v>
      </c>
      <c r="BP352" s="17">
        <v>9.32348567458193E-2</v>
      </c>
      <c r="BQ352" s="17">
        <v>0.111298406471924</v>
      </c>
      <c r="BR352" s="17"/>
      <c r="BS352" s="17">
        <v>4.6068152492587701E-2</v>
      </c>
      <c r="BT352" s="17">
        <v>6.1047749812090102E-2</v>
      </c>
      <c r="BU352" s="17">
        <v>0.13736091144190901</v>
      </c>
      <c r="BV352" s="17">
        <v>9.8522767316784707E-2</v>
      </c>
      <c r="BW352" s="17"/>
      <c r="BX352" s="17">
        <v>3.6290264521468302E-2</v>
      </c>
      <c r="BY352" s="17">
        <v>9.2322066241617304E-2</v>
      </c>
      <c r="BZ352" s="17">
        <v>0.110044854685246</v>
      </c>
      <c r="CA352" s="17">
        <v>8.6428747855519503E-2</v>
      </c>
    </row>
    <row r="353" spans="2:79" x14ac:dyDescent="0.3">
      <c r="B353" t="s">
        <v>231</v>
      </c>
      <c r="C353" s="17">
        <v>0.10901902139613399</v>
      </c>
      <c r="D353" s="17">
        <v>8.8775373254525697E-2</v>
      </c>
      <c r="E353" s="17">
        <v>0.12738946110375801</v>
      </c>
      <c r="F353" s="17"/>
      <c r="G353" s="17">
        <v>0.136350299696435</v>
      </c>
      <c r="H353" s="17">
        <v>9.0956540596728794E-2</v>
      </c>
      <c r="I353" s="17">
        <v>0.11028467787403901</v>
      </c>
      <c r="J353" s="17"/>
      <c r="K353" s="17">
        <v>0.11691565358985501</v>
      </c>
      <c r="L353" s="17">
        <v>9.6287217071234096E-2</v>
      </c>
      <c r="M353" s="17">
        <v>0.13063240238260501</v>
      </c>
      <c r="N353" s="17">
        <v>9.3358284882267106E-2</v>
      </c>
      <c r="O353" s="17"/>
      <c r="P353" s="17">
        <v>7.9360282099798396E-2</v>
      </c>
      <c r="Q353" s="17">
        <v>0.10474689637424001</v>
      </c>
      <c r="R353" s="17">
        <v>0.125825956774621</v>
      </c>
      <c r="S353" s="17">
        <v>0.12545509213331399</v>
      </c>
      <c r="T353" s="17">
        <v>0.10395510214680501</v>
      </c>
      <c r="U353" s="17"/>
      <c r="V353" s="17">
        <v>9.4449838757723698E-2</v>
      </c>
      <c r="W353" s="17">
        <v>0.14620136720712401</v>
      </c>
      <c r="X353" s="17">
        <v>8.6834356313949299E-2</v>
      </c>
      <c r="Y353" s="17"/>
      <c r="Z353" s="17">
        <v>0.113598533215025</v>
      </c>
      <c r="AA353" s="17">
        <v>8.5791100715338006E-2</v>
      </c>
      <c r="AB353" s="17"/>
      <c r="AC353" s="17">
        <v>0.100907364549107</v>
      </c>
      <c r="AD353" s="17">
        <v>0.12765459369212301</v>
      </c>
      <c r="AE353" s="17"/>
      <c r="AF353" s="17">
        <v>0.122837389986828</v>
      </c>
      <c r="AG353" s="17">
        <v>0.151398720931745</v>
      </c>
      <c r="AH353" s="17">
        <v>0.103845383104228</v>
      </c>
      <c r="AI353" s="17"/>
      <c r="AJ353" s="17">
        <v>0.15877469504854699</v>
      </c>
      <c r="AK353" s="17">
        <v>9.1570886600735396E-2</v>
      </c>
      <c r="AL353" s="17">
        <v>0.13769176328301999</v>
      </c>
      <c r="AM353" s="17">
        <v>8.1401817236117002E-2</v>
      </c>
      <c r="AN353" s="17">
        <v>7.5359438508970394E-2</v>
      </c>
      <c r="AO353" s="17">
        <v>0.12662403478339901</v>
      </c>
      <c r="AP353" s="17">
        <v>9.59924262368229E-2</v>
      </c>
      <c r="AQ353" s="17"/>
      <c r="AR353" s="17">
        <v>0.116736478845402</v>
      </c>
      <c r="AS353" s="17">
        <v>0.104645113705678</v>
      </c>
      <c r="AT353" s="17"/>
      <c r="AU353" s="17">
        <v>9.9205651049358398E-2</v>
      </c>
      <c r="AV353" s="17">
        <v>0.11420862340856699</v>
      </c>
      <c r="AW353" s="17">
        <v>0.105619075264028</v>
      </c>
      <c r="AX353" s="17"/>
      <c r="AY353" s="17">
        <v>6.9289095371434906E-2</v>
      </c>
      <c r="AZ353" s="17">
        <v>0.117011178254238</v>
      </c>
      <c r="BA353" s="17">
        <v>0.10518199140317799</v>
      </c>
      <c r="BB353" s="17">
        <v>0.118206047726262</v>
      </c>
      <c r="BC353" s="17"/>
      <c r="BD353" s="17">
        <v>7.3859640793518005E-2</v>
      </c>
      <c r="BE353" s="17">
        <v>0.10152984140657099</v>
      </c>
      <c r="BF353" s="17">
        <v>0.110926858085391</v>
      </c>
      <c r="BG353" s="17">
        <v>0.15125613838291599</v>
      </c>
      <c r="BH353" s="17"/>
      <c r="BI353" s="17">
        <v>7.4924265928432501E-2</v>
      </c>
      <c r="BJ353" s="17">
        <v>0.104052767266531</v>
      </c>
      <c r="BK353" s="17">
        <v>0.131259067511486</v>
      </c>
      <c r="BL353" s="17">
        <v>6.6782705016361105E-2</v>
      </c>
      <c r="BM353" s="17"/>
      <c r="BN353" s="17">
        <v>3.39070063822315E-2</v>
      </c>
      <c r="BO353" s="17">
        <v>0.13715549151746001</v>
      </c>
      <c r="BP353" s="17">
        <v>0.117096510064366</v>
      </c>
      <c r="BQ353" s="17">
        <v>0.101033347066135</v>
      </c>
      <c r="BR353" s="17"/>
      <c r="BS353" s="17">
        <v>8.14907874893048E-2</v>
      </c>
      <c r="BT353" s="17">
        <v>9.3312627930021E-2</v>
      </c>
      <c r="BU353" s="17">
        <v>0.12008272444338999</v>
      </c>
      <c r="BV353" s="17">
        <v>0.182119718872085</v>
      </c>
      <c r="BW353" s="17"/>
      <c r="BX353" s="17">
        <v>0.13705200658973701</v>
      </c>
      <c r="BY353" s="17">
        <v>9.6988185734874999E-2</v>
      </c>
      <c r="BZ353" s="17">
        <v>0.12511521005048501</v>
      </c>
      <c r="CA353" s="17">
        <v>9.2247723069797005E-2</v>
      </c>
    </row>
    <row r="354" spans="2:79" x14ac:dyDescent="0.3">
      <c r="B354" t="s">
        <v>232</v>
      </c>
      <c r="C354" s="17">
        <v>7.4145743727240504E-2</v>
      </c>
      <c r="D354" s="17">
        <v>7.8563490846459694E-2</v>
      </c>
      <c r="E354" s="17">
        <v>7.0076202379327795E-2</v>
      </c>
      <c r="F354" s="17"/>
      <c r="G354" s="17">
        <v>9.6645650669701197E-2</v>
      </c>
      <c r="H354" s="17">
        <v>7.8949860593438101E-2</v>
      </c>
      <c r="I354" s="17">
        <v>5.4924914596539899E-2</v>
      </c>
      <c r="J354" s="17"/>
      <c r="K354" s="17">
        <v>9.3752235287873797E-2</v>
      </c>
      <c r="L354" s="17">
        <v>7.78264681597053E-2</v>
      </c>
      <c r="M354" s="17">
        <v>7.1716048987839204E-2</v>
      </c>
      <c r="N354" s="17">
        <v>4.6170835054674703E-2</v>
      </c>
      <c r="O354" s="17"/>
      <c r="P354" s="17">
        <v>5.4194436891531597E-2</v>
      </c>
      <c r="Q354" s="17">
        <v>6.8458429855067698E-2</v>
      </c>
      <c r="R354" s="17">
        <v>6.1002290051883998E-2</v>
      </c>
      <c r="S354" s="17">
        <v>0.101391912972916</v>
      </c>
      <c r="T354" s="17">
        <v>7.6407125240932697E-2</v>
      </c>
      <c r="U354" s="17"/>
      <c r="V354" s="17">
        <v>5.7157490097871903E-2</v>
      </c>
      <c r="W354" s="17">
        <v>6.6728551120253707E-2</v>
      </c>
      <c r="X354" s="17">
        <v>9.8269442567221504E-2</v>
      </c>
      <c r="Y354" s="17"/>
      <c r="Z354" s="17">
        <v>7.9462339164890497E-2</v>
      </c>
      <c r="AA354" s="17">
        <v>3.7773564500107701E-2</v>
      </c>
      <c r="AB354" s="17"/>
      <c r="AC354" s="17">
        <v>7.9253472036001901E-2</v>
      </c>
      <c r="AD354" s="17">
        <v>6.2411341993877802E-2</v>
      </c>
      <c r="AE354" s="17"/>
      <c r="AF354" s="17">
        <v>0.10139944645018401</v>
      </c>
      <c r="AG354" s="17">
        <v>9.5690001261434995E-2</v>
      </c>
      <c r="AH354" s="17">
        <v>7.1038439797027605E-2</v>
      </c>
      <c r="AI354" s="17"/>
      <c r="AJ354" s="17">
        <v>7.2872947857969606E-2</v>
      </c>
      <c r="AK354" s="17">
        <v>0.101644281492712</v>
      </c>
      <c r="AL354" s="17">
        <v>7.7936531022941499E-2</v>
      </c>
      <c r="AM354" s="17">
        <v>7.7188720638952907E-2</v>
      </c>
      <c r="AN354" s="17">
        <v>8.4541589697735203E-2</v>
      </c>
      <c r="AO354" s="17">
        <v>5.1880006894542897E-2</v>
      </c>
      <c r="AP354" s="17">
        <v>6.0369903471304602E-2</v>
      </c>
      <c r="AQ354" s="17"/>
      <c r="AR354" s="17">
        <v>3.1433084034598699E-2</v>
      </c>
      <c r="AS354" s="17">
        <v>9.3942511179820304E-2</v>
      </c>
      <c r="AT354" s="17"/>
      <c r="AU354" s="17">
        <v>7.1485417267428894E-2</v>
      </c>
      <c r="AV354" s="17">
        <v>6.9288835416336805E-2</v>
      </c>
      <c r="AW354" s="17">
        <v>9.9269180917997801E-2</v>
      </c>
      <c r="AX354" s="17"/>
      <c r="AY354" s="17">
        <v>9.9448369029068603E-2</v>
      </c>
      <c r="AZ354" s="17">
        <v>7.3863112956063903E-2</v>
      </c>
      <c r="BA354" s="17">
        <v>5.5501531800662703E-2</v>
      </c>
      <c r="BB354" s="17">
        <v>0.105134327491843</v>
      </c>
      <c r="BC354" s="17"/>
      <c r="BD354" s="17">
        <v>8.0044198714229506E-2</v>
      </c>
      <c r="BE354" s="17">
        <v>7.7806752102985002E-2</v>
      </c>
      <c r="BF354" s="17">
        <v>7.7536114213043295E-2</v>
      </c>
      <c r="BG354" s="17">
        <v>5.1795575939984698E-2</v>
      </c>
      <c r="BH354" s="17"/>
      <c r="BI354" s="17">
        <v>7.0423948135136499E-2</v>
      </c>
      <c r="BJ354" s="17">
        <v>7.21056931786941E-2</v>
      </c>
      <c r="BK354" s="17">
        <v>7.5984926460448798E-2</v>
      </c>
      <c r="BL354" s="17">
        <v>7.6367567839360301E-2</v>
      </c>
      <c r="BM354" s="17"/>
      <c r="BN354" s="17">
        <v>3.5344578454648203E-2</v>
      </c>
      <c r="BO354" s="17">
        <v>6.2769811202313494E-2</v>
      </c>
      <c r="BP354" s="17">
        <v>9.0669459184379506E-2</v>
      </c>
      <c r="BQ354" s="17">
        <v>7.4359354867977095E-2</v>
      </c>
      <c r="BR354" s="17"/>
      <c r="BS354" s="17">
        <v>6.4521778246875106E-2</v>
      </c>
      <c r="BT354" s="17">
        <v>9.3256213317550393E-2</v>
      </c>
      <c r="BU354" s="17">
        <v>7.5132407254429406E-2</v>
      </c>
      <c r="BV354" s="17">
        <v>2.7163476285746301E-2</v>
      </c>
      <c r="BW354" s="17"/>
      <c r="BX354" s="17">
        <v>0.10338423380565399</v>
      </c>
      <c r="BY354" s="17">
        <v>8.2041080579855305E-2</v>
      </c>
      <c r="BZ354" s="17">
        <v>6.8606380716622506E-2</v>
      </c>
      <c r="CA354" s="17">
        <v>5.5029735903366697E-2</v>
      </c>
    </row>
    <row r="355" spans="2:79" x14ac:dyDescent="0.3">
      <c r="B355" t="s">
        <v>233</v>
      </c>
      <c r="C355" s="17">
        <v>0.15452464335576199</v>
      </c>
      <c r="D355" s="17">
        <v>0.170375725368935</v>
      </c>
      <c r="E355" s="17">
        <v>0.137187358266566</v>
      </c>
      <c r="F355" s="17"/>
      <c r="G355" s="17">
        <v>0.17800223527050499</v>
      </c>
      <c r="H355" s="17">
        <v>0.142532477866363</v>
      </c>
      <c r="I355" s="17">
        <v>0.15198281967733401</v>
      </c>
      <c r="J355" s="17"/>
      <c r="K355" s="17">
        <v>0.136568759445195</v>
      </c>
      <c r="L355" s="17">
        <v>0.20211246231638</v>
      </c>
      <c r="M355" s="17">
        <v>0.14691869685778799</v>
      </c>
      <c r="N355" s="17">
        <v>0.130290824816791</v>
      </c>
      <c r="O355" s="17"/>
      <c r="P355" s="17">
        <v>0.13358470472909301</v>
      </c>
      <c r="Q355" s="17">
        <v>0.17531939383919301</v>
      </c>
      <c r="R355" s="17">
        <v>0.14319106707104001</v>
      </c>
      <c r="S355" s="17">
        <v>0.15018734336516201</v>
      </c>
      <c r="T355" s="17">
        <v>0.150761668212754</v>
      </c>
      <c r="U355" s="17"/>
      <c r="V355" s="17">
        <v>0.13252148348315801</v>
      </c>
      <c r="W355" s="17">
        <v>0.16579965653015899</v>
      </c>
      <c r="X355" s="17">
        <v>0.163771590197449</v>
      </c>
      <c r="Y355" s="17"/>
      <c r="Z355" s="17">
        <v>0.14788849034257701</v>
      </c>
      <c r="AA355" s="17">
        <v>0.19097703572580299</v>
      </c>
      <c r="AB355" s="17"/>
      <c r="AC355" s="17">
        <v>0.14928451505901599</v>
      </c>
      <c r="AD355" s="17">
        <v>0.16656321840348001</v>
      </c>
      <c r="AE355" s="17"/>
      <c r="AF355" s="17">
        <v>0.176982940216454</v>
      </c>
      <c r="AG355" s="17">
        <v>8.8881482844098594E-2</v>
      </c>
      <c r="AH355" s="17">
        <v>0.16014833069421799</v>
      </c>
      <c r="AI355" s="17"/>
      <c r="AJ355" s="17">
        <v>0.16376030906181899</v>
      </c>
      <c r="AK355" s="17">
        <v>0.163395461728125</v>
      </c>
      <c r="AL355" s="17">
        <v>0.130166638950965</v>
      </c>
      <c r="AM355" s="17">
        <v>0.15216075260658499</v>
      </c>
      <c r="AN355" s="17">
        <v>0.17270322521977599</v>
      </c>
      <c r="AO355" s="17">
        <v>0.178566852119388</v>
      </c>
      <c r="AP355" s="17">
        <v>0.126597413349507</v>
      </c>
      <c r="AQ355" s="17"/>
      <c r="AR355" s="17">
        <v>0.14244152323176401</v>
      </c>
      <c r="AS355" s="17">
        <v>0.158495599689291</v>
      </c>
      <c r="AT355" s="17"/>
      <c r="AU355" s="17">
        <v>0.17356120435178901</v>
      </c>
      <c r="AV355" s="17">
        <v>0.14406283028220901</v>
      </c>
      <c r="AW355" s="17">
        <v>0.162761305290894</v>
      </c>
      <c r="AX355" s="17"/>
      <c r="AY355" s="17">
        <v>0.25318407055924302</v>
      </c>
      <c r="AZ355" s="17">
        <v>0.180574105966996</v>
      </c>
      <c r="BA355" s="17">
        <v>0.11704789042665199</v>
      </c>
      <c r="BB355" s="17">
        <v>8.49081723436345E-2</v>
      </c>
      <c r="BC355" s="17"/>
      <c r="BD355" s="17">
        <v>8.9200109143232106E-2</v>
      </c>
      <c r="BE355" s="17">
        <v>0.18601480156657901</v>
      </c>
      <c r="BF355" s="17">
        <v>0.19155583927606201</v>
      </c>
      <c r="BG355" s="17">
        <v>5.0081480907521798E-2</v>
      </c>
      <c r="BH355" s="17"/>
      <c r="BI355" s="17">
        <v>0.13480521728160999</v>
      </c>
      <c r="BJ355" s="17">
        <v>0.17165069390583901</v>
      </c>
      <c r="BK355" s="17">
        <v>0.15381368844729101</v>
      </c>
      <c r="BL355" s="17">
        <v>0.13015519634619499</v>
      </c>
      <c r="BM355" s="17"/>
      <c r="BN355" s="17">
        <v>0.297018785812318</v>
      </c>
      <c r="BO355" s="17">
        <v>0.20333838499333301</v>
      </c>
      <c r="BP355" s="17">
        <v>0.14301518978623601</v>
      </c>
      <c r="BQ355" s="17">
        <v>9.8504802175646194E-2</v>
      </c>
      <c r="BR355" s="17"/>
      <c r="BS355" s="17">
        <v>0.11742770491692101</v>
      </c>
      <c r="BT355" s="17">
        <v>0.21447049552238701</v>
      </c>
      <c r="BU355" s="17">
        <v>0.148992372459857</v>
      </c>
      <c r="BV355" s="17">
        <v>6.5051463392813105E-2</v>
      </c>
      <c r="BW355" s="17"/>
      <c r="BX355" s="17">
        <v>0.112817555017435</v>
      </c>
      <c r="BY355" s="17">
        <v>0.22096821520517401</v>
      </c>
      <c r="BZ355" s="17">
        <v>0.13148563425152701</v>
      </c>
      <c r="CA355" s="17">
        <v>9.0741391846036801E-2</v>
      </c>
    </row>
    <row r="356" spans="2:79" x14ac:dyDescent="0.3">
      <c r="B356" t="s">
        <v>234</v>
      </c>
      <c r="C356" s="17">
        <v>0.10441360982619</v>
      </c>
      <c r="D356" s="17">
        <v>9.4799993611144703E-2</v>
      </c>
      <c r="E356" s="17">
        <v>0.114477812382782</v>
      </c>
      <c r="F356" s="17"/>
      <c r="G356" s="17">
        <v>9.0192873495455295E-2</v>
      </c>
      <c r="H356" s="17">
        <v>0.105312393752636</v>
      </c>
      <c r="I356" s="17">
        <v>0.112508869832909</v>
      </c>
      <c r="J356" s="17"/>
      <c r="K356" s="17">
        <v>9.3218115279291205E-2</v>
      </c>
      <c r="L356" s="17">
        <v>0.101335809225061</v>
      </c>
      <c r="M356" s="17">
        <v>9.9886932000070705E-2</v>
      </c>
      <c r="N356" s="17">
        <v>0.12797525810390101</v>
      </c>
      <c r="O356" s="17"/>
      <c r="P356" s="17">
        <v>0.10398862380286999</v>
      </c>
      <c r="Q356" s="17">
        <v>0.12928414475578301</v>
      </c>
      <c r="R356" s="17">
        <v>0.105601693599154</v>
      </c>
      <c r="S356" s="17">
        <v>8.4145130484630001E-2</v>
      </c>
      <c r="T356" s="17">
        <v>8.5814607765957604E-2</v>
      </c>
      <c r="U356" s="17"/>
      <c r="V356" s="17">
        <v>0.13650304201549901</v>
      </c>
      <c r="W356" s="17">
        <v>0.10510003766458299</v>
      </c>
      <c r="X356" s="17">
        <v>7.3953012558430106E-2</v>
      </c>
      <c r="Y356" s="17"/>
      <c r="Z356" s="17">
        <v>0.106372864593946</v>
      </c>
      <c r="AA356" s="17">
        <v>9.4992315512673106E-2</v>
      </c>
      <c r="AB356" s="17"/>
      <c r="AC356" s="17">
        <v>0.100674836218668</v>
      </c>
      <c r="AD356" s="17">
        <v>0.113003000030342</v>
      </c>
      <c r="AE356" s="17"/>
      <c r="AF356" s="17">
        <v>1.6886759964336601E-2</v>
      </c>
      <c r="AG356" s="17">
        <v>8.7907932154700996E-2</v>
      </c>
      <c r="AH356" s="17">
        <v>0.110531591245439</v>
      </c>
      <c r="AI356" s="17"/>
      <c r="AJ356" s="17">
        <v>6.6858873843225197E-2</v>
      </c>
      <c r="AK356" s="17">
        <v>0.106373782721065</v>
      </c>
      <c r="AL356" s="17">
        <v>0.13334112823734101</v>
      </c>
      <c r="AM356" s="17">
        <v>0.10161986756604501</v>
      </c>
      <c r="AN356" s="17">
        <v>8.7072800411252302E-2</v>
      </c>
      <c r="AO356" s="17">
        <v>8.4807971641069999E-2</v>
      </c>
      <c r="AP356" s="17">
        <v>0.13906439423616901</v>
      </c>
      <c r="AQ356" s="17"/>
      <c r="AR356" s="17">
        <v>0.13654214104957499</v>
      </c>
      <c r="AS356" s="17">
        <v>8.7581122022629299E-2</v>
      </c>
      <c r="AT356" s="17"/>
      <c r="AU356" s="17">
        <v>0.11978010735223001</v>
      </c>
      <c r="AV356" s="17">
        <v>0.109213751511035</v>
      </c>
      <c r="AW356" s="17">
        <v>5.5988713650810797E-2</v>
      </c>
      <c r="AX356" s="17"/>
      <c r="AY356" s="17">
        <v>0.12365498877504</v>
      </c>
      <c r="AZ356" s="17">
        <v>0.109390046267034</v>
      </c>
      <c r="BA356" s="17">
        <v>9.9296240515279105E-2</v>
      </c>
      <c r="BB356" s="17">
        <v>8.5557766054729895E-2</v>
      </c>
      <c r="BC356" s="17"/>
      <c r="BD356" s="17">
        <v>0.14232038140817799</v>
      </c>
      <c r="BE356" s="17">
        <v>0.120544488937275</v>
      </c>
      <c r="BF356" s="17">
        <v>0.100890431129821</v>
      </c>
      <c r="BG356" s="17">
        <v>4.7749111619769899E-2</v>
      </c>
      <c r="BH356" s="17"/>
      <c r="BI356" s="17">
        <v>0.11476622875077599</v>
      </c>
      <c r="BJ356" s="17">
        <v>0.125733225754766</v>
      </c>
      <c r="BK356" s="17">
        <v>0.100240676712381</v>
      </c>
      <c r="BL356" s="17">
        <v>4.9037366606667403E-2</v>
      </c>
      <c r="BM356" s="17"/>
      <c r="BN356" s="17">
        <v>9.5620290447097606E-2</v>
      </c>
      <c r="BO356" s="17">
        <v>0.153304816225868</v>
      </c>
      <c r="BP356" s="17">
        <v>0.11839930421373999</v>
      </c>
      <c r="BQ356" s="17">
        <v>6.0054738278271999E-2</v>
      </c>
      <c r="BR356" s="17"/>
      <c r="BS356" s="17">
        <v>0.132013508437441</v>
      </c>
      <c r="BT356" s="17">
        <v>0.144758311873489</v>
      </c>
      <c r="BU356" s="17">
        <v>7.9555146970382296E-2</v>
      </c>
      <c r="BV356" s="17">
        <v>9.5077552336222896E-3</v>
      </c>
      <c r="BW356" s="17"/>
      <c r="BX356" s="17">
        <v>0.112957785614881</v>
      </c>
      <c r="BY356" s="17">
        <v>0.11724658024243099</v>
      </c>
      <c r="BZ356" s="17">
        <v>0.120752040997284</v>
      </c>
      <c r="CA356" s="17">
        <v>5.1632980660352601E-2</v>
      </c>
    </row>
    <row r="357" spans="2:79" x14ac:dyDescent="0.3">
      <c r="B357" t="s">
        <v>235</v>
      </c>
      <c r="C357" s="17">
        <v>0.111534768869659</v>
      </c>
      <c r="D357" s="17">
        <v>0.11779415617805</v>
      </c>
      <c r="E357" s="17">
        <v>0.105798205445335</v>
      </c>
      <c r="F357" s="17"/>
      <c r="G357" s="17">
        <v>0.11592672342155499</v>
      </c>
      <c r="H357" s="17">
        <v>0.13140083563226301</v>
      </c>
      <c r="I357" s="17">
        <v>8.8287819797170694E-2</v>
      </c>
      <c r="J357" s="17"/>
      <c r="K357" s="17">
        <v>0.11474978748183</v>
      </c>
      <c r="L357" s="17">
        <v>9.9003829356502301E-2</v>
      </c>
      <c r="M357" s="17">
        <v>0.12841584897145</v>
      </c>
      <c r="N357" s="17">
        <v>0.10647146175012299</v>
      </c>
      <c r="O357" s="17"/>
      <c r="P357" s="17">
        <v>0.10455521516841899</v>
      </c>
      <c r="Q357" s="17">
        <v>0.11329326755904</v>
      </c>
      <c r="R357" s="17">
        <v>0.12828101868653399</v>
      </c>
      <c r="S357" s="17">
        <v>9.3055898742989002E-2</v>
      </c>
      <c r="T357" s="17">
        <v>0.124180965366654</v>
      </c>
      <c r="U357" s="17"/>
      <c r="V357" s="17">
        <v>0.10050037523965399</v>
      </c>
      <c r="W357" s="17">
        <v>0.10198943724930599</v>
      </c>
      <c r="X357" s="17">
        <v>0.12820001147753099</v>
      </c>
      <c r="Y357" s="17"/>
      <c r="Z357" s="17">
        <v>0.11865142570852</v>
      </c>
      <c r="AA357" s="17">
        <v>7.4920784551352995E-2</v>
      </c>
      <c r="AB357" s="17"/>
      <c r="AC357" s="17">
        <v>0.127025722699253</v>
      </c>
      <c r="AD357" s="17">
        <v>7.5946134455094794E-2</v>
      </c>
      <c r="AE357" s="17"/>
      <c r="AF357" s="17">
        <v>0.105778131526874</v>
      </c>
      <c r="AG357" s="17">
        <v>6.5439869730561998E-2</v>
      </c>
      <c r="AH357" s="17">
        <v>0.11689880382248</v>
      </c>
      <c r="AI357" s="17"/>
      <c r="AJ357" s="17">
        <v>0.13882957288908099</v>
      </c>
      <c r="AK357" s="17">
        <v>8.4801572345324205E-2</v>
      </c>
      <c r="AL357" s="17">
        <v>0.14436094568142299</v>
      </c>
      <c r="AM357" s="17">
        <v>0.1518146381096</v>
      </c>
      <c r="AN357" s="17">
        <v>0.11714771292081</v>
      </c>
      <c r="AO357" s="17">
        <v>8.1734716772205701E-2</v>
      </c>
      <c r="AP357" s="17">
        <v>8.6252471043739606E-2</v>
      </c>
      <c r="AQ357" s="17"/>
      <c r="AR357" s="17">
        <v>8.9802010778809602E-2</v>
      </c>
      <c r="AS357" s="17">
        <v>0.123873779905988</v>
      </c>
      <c r="AT357" s="17"/>
      <c r="AU357" s="17">
        <v>0.10532325141509</v>
      </c>
      <c r="AV357" s="17">
        <v>0.123332417271047</v>
      </c>
      <c r="AW357" s="17">
        <v>7.3985917906542006E-2</v>
      </c>
      <c r="AX357" s="17"/>
      <c r="AY357" s="17">
        <v>8.28822876439749E-2</v>
      </c>
      <c r="AZ357" s="17">
        <v>0.13457426092783101</v>
      </c>
      <c r="BA357" s="17">
        <v>8.2805044721626406E-2</v>
      </c>
      <c r="BB357" s="17">
        <v>0.121897460498224</v>
      </c>
      <c r="BC357" s="17"/>
      <c r="BD357" s="17">
        <v>0.15024962049065901</v>
      </c>
      <c r="BE357" s="17">
        <v>0.11886904420491801</v>
      </c>
      <c r="BF357" s="17">
        <v>0.105547668643296</v>
      </c>
      <c r="BG357" s="17">
        <v>7.7954103382942105E-2</v>
      </c>
      <c r="BH357" s="17"/>
      <c r="BI357" s="17">
        <v>9.7769168751657407E-2</v>
      </c>
      <c r="BJ357" s="17">
        <v>0.112539863200074</v>
      </c>
      <c r="BK357" s="17">
        <v>0.105572312346846</v>
      </c>
      <c r="BL357" s="17">
        <v>0.14942520509152901</v>
      </c>
      <c r="BM357" s="17"/>
      <c r="BN357" s="17">
        <v>9.6304225232277996E-2</v>
      </c>
      <c r="BO357" s="17">
        <v>0.12221132720620601</v>
      </c>
      <c r="BP357" s="17">
        <v>0.12669158205043299</v>
      </c>
      <c r="BQ357" s="17">
        <v>9.2731485451170895E-2</v>
      </c>
      <c r="BR357" s="17"/>
      <c r="BS357" s="17">
        <v>0.144845377533832</v>
      </c>
      <c r="BT357" s="17">
        <v>0.13534772433403899</v>
      </c>
      <c r="BU357" s="17">
        <v>8.9136636855738194E-2</v>
      </c>
      <c r="BV357" s="17">
        <v>4.84142740546765E-2</v>
      </c>
      <c r="BW357" s="17"/>
      <c r="BX357" s="17">
        <v>0.13452482163114801</v>
      </c>
      <c r="BY357" s="17">
        <v>0.100493151629934</v>
      </c>
      <c r="BZ357" s="17">
        <v>0.113924455626537</v>
      </c>
      <c r="CA357" s="17">
        <v>0.116909969660174</v>
      </c>
    </row>
    <row r="358" spans="2:79" x14ac:dyDescent="0.3">
      <c r="B358" t="s">
        <v>236</v>
      </c>
      <c r="C358" s="17">
        <v>6.6870605920859194E-2</v>
      </c>
      <c r="D358" s="17">
        <v>5.31352599818617E-2</v>
      </c>
      <c r="E358" s="17">
        <v>8.0875494230062697E-2</v>
      </c>
      <c r="F358" s="17"/>
      <c r="G358" s="17">
        <v>3.9496984913391001E-2</v>
      </c>
      <c r="H358" s="17">
        <v>5.2678878151092401E-2</v>
      </c>
      <c r="I358" s="17">
        <v>9.8851784161116604E-2</v>
      </c>
      <c r="J358" s="17"/>
      <c r="K358" s="17">
        <v>8.4167657754689498E-2</v>
      </c>
      <c r="L358" s="17">
        <v>7.0350888452465593E-2</v>
      </c>
      <c r="M358" s="17">
        <v>3.2070998176417703E-2</v>
      </c>
      <c r="N358" s="17">
        <v>7.3231137453539305E-2</v>
      </c>
      <c r="O358" s="17"/>
      <c r="P358" s="17">
        <v>7.6576257115245697E-2</v>
      </c>
      <c r="Q358" s="17">
        <v>6.3479639829699702E-2</v>
      </c>
      <c r="R358" s="17">
        <v>7.7486415076956694E-2</v>
      </c>
      <c r="S358" s="17">
        <v>7.9155797922801599E-2</v>
      </c>
      <c r="T358" s="17">
        <v>3.7870027874621397E-2</v>
      </c>
      <c r="U358" s="17"/>
      <c r="V358" s="17">
        <v>7.0090020467590705E-2</v>
      </c>
      <c r="W358" s="17">
        <v>6.7910088556252093E-2</v>
      </c>
      <c r="X358" s="17">
        <v>6.0555502113539203E-2</v>
      </c>
      <c r="Y358" s="17"/>
      <c r="Z358" s="17">
        <v>6.9642692525327898E-2</v>
      </c>
      <c r="AA358" s="17">
        <v>5.2818051393933099E-2</v>
      </c>
      <c r="AB358" s="17"/>
      <c r="AC358" s="17">
        <v>4.8916980240949003E-2</v>
      </c>
      <c r="AD358" s="17">
        <v>0.108116937668205</v>
      </c>
      <c r="AE358" s="17"/>
      <c r="AF358" s="17">
        <v>4.2091088910278497E-2</v>
      </c>
      <c r="AG358" s="17">
        <v>7.74772098715827E-2</v>
      </c>
      <c r="AH358" s="17">
        <v>6.5902880920475498E-2</v>
      </c>
      <c r="AI358" s="17"/>
      <c r="AJ358" s="17">
        <v>3.0175429485474001E-2</v>
      </c>
      <c r="AK358" s="17">
        <v>4.1778563309459997E-2</v>
      </c>
      <c r="AL358" s="17">
        <v>3.8294832947637698E-2</v>
      </c>
      <c r="AM358" s="17">
        <v>7.3558985520231907E-2</v>
      </c>
      <c r="AN358" s="17">
        <v>4.2597196737484903E-2</v>
      </c>
      <c r="AO358" s="17">
        <v>0.11909876603967801</v>
      </c>
      <c r="AP358" s="17">
        <v>9.6828970942084397E-2</v>
      </c>
      <c r="AQ358" s="17"/>
      <c r="AR358" s="17">
        <v>8.8455142745376997E-2</v>
      </c>
      <c r="AS358" s="17">
        <v>5.42782790063321E-2</v>
      </c>
      <c r="AT358" s="17"/>
      <c r="AU358" s="17">
        <v>7.2114858654952596E-2</v>
      </c>
      <c r="AV358" s="17">
        <v>6.7805583141206993E-2</v>
      </c>
      <c r="AW358" s="17">
        <v>5.3268216751231903E-2</v>
      </c>
      <c r="AX358" s="17"/>
      <c r="AY358" s="17">
        <v>4.7476420068865197E-2</v>
      </c>
      <c r="AZ358" s="17">
        <v>7.0507128347678194E-2</v>
      </c>
      <c r="BA358" s="17">
        <v>6.4120941350579594E-2</v>
      </c>
      <c r="BB358" s="17">
        <v>7.4589515609485596E-2</v>
      </c>
      <c r="BC358" s="17"/>
      <c r="BD358" s="17">
        <v>0.116304947649837</v>
      </c>
      <c r="BE358" s="17">
        <v>6.1529441290348902E-2</v>
      </c>
      <c r="BF358" s="17">
        <v>5.0790262588955602E-2</v>
      </c>
      <c r="BG358" s="17">
        <v>7.6297123127906194E-2</v>
      </c>
      <c r="BH358" s="17"/>
      <c r="BI358" s="17">
        <v>5.7110216220547502E-2</v>
      </c>
      <c r="BJ358" s="17">
        <v>5.6295076514127601E-2</v>
      </c>
      <c r="BK358" s="17">
        <v>6.2144086466003202E-2</v>
      </c>
      <c r="BL358" s="17">
        <v>0.128459524342693</v>
      </c>
      <c r="BM358" s="17"/>
      <c r="BN358" s="17">
        <v>9.3876892221980604E-2</v>
      </c>
      <c r="BO358" s="17">
        <v>7.2196314859298505E-2</v>
      </c>
      <c r="BP358" s="17">
        <v>6.5889630038080793E-2</v>
      </c>
      <c r="BQ358" s="17">
        <v>5.7601306171555899E-2</v>
      </c>
      <c r="BR358" s="17"/>
      <c r="BS358" s="17">
        <v>9.2341462169096195E-2</v>
      </c>
      <c r="BT358" s="17">
        <v>6.23497569549641E-2</v>
      </c>
      <c r="BU358" s="17">
        <v>5.4253375732979198E-2</v>
      </c>
      <c r="BV358" s="17">
        <v>7.6983401579678895E-2</v>
      </c>
      <c r="BW358" s="17"/>
      <c r="BX358" s="17">
        <v>5.5756999194012002E-2</v>
      </c>
      <c r="BY358" s="17">
        <v>5.1380552122395499E-2</v>
      </c>
      <c r="BZ358" s="17">
        <v>8.0560378737355304E-2</v>
      </c>
      <c r="CA358" s="17">
        <v>7.8364283892860806E-2</v>
      </c>
    </row>
    <row r="359" spans="2:79" x14ac:dyDescent="0.3">
      <c r="B359" t="s">
        <v>237</v>
      </c>
      <c r="C359" s="17">
        <v>3.0887229788535499E-2</v>
      </c>
      <c r="D359" s="17">
        <v>2.4520929039719402E-2</v>
      </c>
      <c r="E359" s="17">
        <v>3.7377975673051803E-2</v>
      </c>
      <c r="F359" s="17"/>
      <c r="G359" s="17">
        <v>3.8540256091833501E-2</v>
      </c>
      <c r="H359" s="17">
        <v>2.8751158739583602E-2</v>
      </c>
      <c r="I359" s="17">
        <v>2.8232545569705302E-2</v>
      </c>
      <c r="J359" s="17"/>
      <c r="K359" s="17">
        <v>1.9102335305698499E-2</v>
      </c>
      <c r="L359" s="17">
        <v>2.4954881279325498E-2</v>
      </c>
      <c r="M359" s="17">
        <v>3.4439226361755601E-2</v>
      </c>
      <c r="N359" s="17">
        <v>5.0499094694892999E-2</v>
      </c>
      <c r="O359" s="17"/>
      <c r="P359" s="17">
        <v>3.6619619668492802E-2</v>
      </c>
      <c r="Q359" s="17">
        <v>4.20435370550492E-2</v>
      </c>
      <c r="R359" s="17">
        <v>6.1467226430647597E-3</v>
      </c>
      <c r="S359" s="17">
        <v>3.1040183745810801E-2</v>
      </c>
      <c r="T359" s="17">
        <v>2.83030115249111E-2</v>
      </c>
      <c r="U359" s="17"/>
      <c r="V359" s="17">
        <v>3.1700565840242903E-2</v>
      </c>
      <c r="W359" s="17">
        <v>2.54136416902686E-2</v>
      </c>
      <c r="X359" s="17">
        <v>2.8813816248991798E-2</v>
      </c>
      <c r="Y359" s="17"/>
      <c r="Z359" s="17">
        <v>3.4149334352148002E-2</v>
      </c>
      <c r="AA359" s="17">
        <v>1.39233914611194E-2</v>
      </c>
      <c r="AB359" s="17"/>
      <c r="AC359" s="17">
        <v>3.2676457413183597E-2</v>
      </c>
      <c r="AD359" s="17">
        <v>2.67766909205935E-2</v>
      </c>
      <c r="AE359" s="17"/>
      <c r="AF359" s="17">
        <v>2.31398827157306E-2</v>
      </c>
      <c r="AG359" s="17">
        <v>4.7205036657026703E-2</v>
      </c>
      <c r="AH359" s="17">
        <v>2.8485105795713301E-2</v>
      </c>
      <c r="AI359" s="17"/>
      <c r="AJ359" s="17">
        <v>6.3815298701936002E-2</v>
      </c>
      <c r="AK359" s="17">
        <v>2.0486578220438201E-2</v>
      </c>
      <c r="AL359" s="17">
        <v>2.73929676765629E-2</v>
      </c>
      <c r="AM359" s="17">
        <v>3.2223214463176497E-2</v>
      </c>
      <c r="AN359" s="17">
        <v>1.1636205175772E-2</v>
      </c>
      <c r="AO359" s="17">
        <v>1.9163713200083601E-2</v>
      </c>
      <c r="AP359" s="17">
        <v>4.0553414552443302E-2</v>
      </c>
      <c r="AQ359" s="17"/>
      <c r="AR359" s="17">
        <v>1.57325211748429E-2</v>
      </c>
      <c r="AS359" s="17">
        <v>3.72978452204819E-2</v>
      </c>
      <c r="AT359" s="17"/>
      <c r="AU359" s="17">
        <v>3.5516317889261101E-2</v>
      </c>
      <c r="AV359" s="17">
        <v>2.90896741737885E-2</v>
      </c>
      <c r="AW359" s="17">
        <v>2.97864407751877E-2</v>
      </c>
      <c r="AX359" s="17"/>
      <c r="AY359" s="17">
        <v>5.3999556774031898E-2</v>
      </c>
      <c r="AZ359" s="17">
        <v>2.45452605456291E-2</v>
      </c>
      <c r="BA359" s="17">
        <v>3.8173169402583598E-2</v>
      </c>
      <c r="BB359" s="17">
        <v>1.8694918369010799E-2</v>
      </c>
      <c r="BC359" s="17"/>
      <c r="BD359" s="17">
        <v>8.3780880740753905E-2</v>
      </c>
      <c r="BE359" s="17">
        <v>1.8305328247288501E-2</v>
      </c>
      <c r="BF359" s="17">
        <v>2.2046899088132201E-2</v>
      </c>
      <c r="BG359" s="17">
        <v>2.9970176318840799E-2</v>
      </c>
      <c r="BH359" s="17"/>
      <c r="BI359" s="17">
        <v>4.8062643266871999E-2</v>
      </c>
      <c r="BJ359" s="17">
        <v>2.9753781963124198E-2</v>
      </c>
      <c r="BK359" s="17">
        <v>2.96789428564978E-2</v>
      </c>
      <c r="BL359" s="17">
        <v>2.0092725316666098E-2</v>
      </c>
      <c r="BM359" s="17"/>
      <c r="BN359" s="17">
        <v>1.9806368337119198E-2</v>
      </c>
      <c r="BO359" s="17">
        <v>2.4802595041311999E-2</v>
      </c>
      <c r="BP359" s="17">
        <v>3.5468376485132597E-2</v>
      </c>
      <c r="BQ359" s="17">
        <v>3.2956028223710299E-2</v>
      </c>
      <c r="BR359" s="17"/>
      <c r="BS359" s="17">
        <v>7.9710498340632402E-2</v>
      </c>
      <c r="BT359" s="17">
        <v>1.6481290486801602E-2</v>
      </c>
      <c r="BU359" s="17">
        <v>1.5705743776375701E-2</v>
      </c>
      <c r="BV359" s="17">
        <v>2.8230296047151899E-2</v>
      </c>
      <c r="BW359" s="17"/>
      <c r="BX359" s="17">
        <v>6.2229646880178298E-2</v>
      </c>
      <c r="BY359" s="17">
        <v>2.14053156552346E-2</v>
      </c>
      <c r="BZ359" s="17">
        <v>3.3212968345950201E-2</v>
      </c>
      <c r="CA359" s="17">
        <v>2.96628830971481E-2</v>
      </c>
    </row>
    <row r="360" spans="2:79" x14ac:dyDescent="0.3">
      <c r="B360" t="s">
        <v>238</v>
      </c>
      <c r="C360" s="17">
        <v>6.6564077446514602E-2</v>
      </c>
      <c r="D360" s="17">
        <v>4.5319819512745198E-2</v>
      </c>
      <c r="E360" s="17">
        <v>8.8057627651695697E-2</v>
      </c>
      <c r="F360" s="17"/>
      <c r="G360" s="17">
        <v>4.86372490049745E-2</v>
      </c>
      <c r="H360" s="17">
        <v>6.4032133463067104E-2</v>
      </c>
      <c r="I360" s="17">
        <v>8.0543757074562794E-2</v>
      </c>
      <c r="J360" s="17"/>
      <c r="K360" s="17">
        <v>3.1328673780079301E-2</v>
      </c>
      <c r="L360" s="17">
        <v>7.0625301895940198E-2</v>
      </c>
      <c r="M360" s="17">
        <v>8.4835167831091698E-2</v>
      </c>
      <c r="N360" s="17">
        <v>8.6702611839417104E-2</v>
      </c>
      <c r="O360" s="17"/>
      <c r="P360" s="17">
        <v>7.3839414570150794E-2</v>
      </c>
      <c r="Q360" s="17">
        <v>7.6093672373454602E-2</v>
      </c>
      <c r="R360" s="17">
        <v>5.001427272944E-2</v>
      </c>
      <c r="S360" s="17">
        <v>6.9131427074611396E-2</v>
      </c>
      <c r="T360" s="17">
        <v>5.4657044018968599E-2</v>
      </c>
      <c r="U360" s="17"/>
      <c r="V360" s="17">
        <v>0.11496391202</v>
      </c>
      <c r="W360" s="17">
        <v>6.0539129975010701E-2</v>
      </c>
      <c r="X360" s="17">
        <v>2.9293011900259399E-2</v>
      </c>
      <c r="Y360" s="17"/>
      <c r="Z360" s="17">
        <v>6.83824345177763E-2</v>
      </c>
      <c r="AA360" s="17">
        <v>5.75491447233661E-2</v>
      </c>
      <c r="AB360" s="17"/>
      <c r="AC360" s="17">
        <v>7.1085014169262106E-2</v>
      </c>
      <c r="AD360" s="17">
        <v>5.6177759986200101E-2</v>
      </c>
      <c r="AE360" s="17"/>
      <c r="AF360" s="17">
        <v>0.112044751204165</v>
      </c>
      <c r="AG360" s="17">
        <v>4.8653158419282298E-2</v>
      </c>
      <c r="AH360" s="17">
        <v>6.5745761991290702E-2</v>
      </c>
      <c r="AI360" s="17"/>
      <c r="AJ360" s="17">
        <v>1.6007654134709299E-2</v>
      </c>
      <c r="AK360" s="17">
        <v>9.1698277963285696E-2</v>
      </c>
      <c r="AL360" s="17">
        <v>2.9330202751004199E-2</v>
      </c>
      <c r="AM360" s="17">
        <v>3.50402628684734E-2</v>
      </c>
      <c r="AN360" s="17">
        <v>0.154767847770997</v>
      </c>
      <c r="AO360" s="17">
        <v>4.7639905791757003E-2</v>
      </c>
      <c r="AP360" s="17">
        <v>8.9296525125899806E-2</v>
      </c>
      <c r="AQ360" s="17"/>
      <c r="AR360" s="17">
        <v>0.102257445663629</v>
      </c>
      <c r="AS360" s="17">
        <v>4.9195348578867898E-2</v>
      </c>
      <c r="AT360" s="17"/>
      <c r="AU360" s="17">
        <v>8.0772092409765406E-2</v>
      </c>
      <c r="AV360" s="17">
        <v>6.4970628811191394E-2</v>
      </c>
      <c r="AW360" s="17">
        <v>4.6870152437039798E-2</v>
      </c>
      <c r="AX360" s="17"/>
      <c r="AY360" s="17">
        <v>0.134300552059682</v>
      </c>
      <c r="AZ360" s="17">
        <v>5.2008970138426799E-2</v>
      </c>
      <c r="BA360" s="17">
        <v>7.0208006472344306E-2</v>
      </c>
      <c r="BB360" s="17">
        <v>6.1788896720225597E-2</v>
      </c>
      <c r="BC360" s="17"/>
      <c r="BD360" s="17">
        <v>0.127113429885132</v>
      </c>
      <c r="BE360" s="17">
        <v>4.4225227458050499E-2</v>
      </c>
      <c r="BF360" s="17">
        <v>5.33729378768295E-2</v>
      </c>
      <c r="BG360" s="17">
        <v>8.9476134764021595E-2</v>
      </c>
      <c r="BH360" s="17"/>
      <c r="BI360" s="17">
        <v>0.120442421648242</v>
      </c>
      <c r="BJ360" s="17">
        <v>6.5508011561652604E-2</v>
      </c>
      <c r="BK360" s="17">
        <v>4.8492113598087E-2</v>
      </c>
      <c r="BL360" s="17">
        <v>8.6308766546158294E-2</v>
      </c>
      <c r="BM360" s="17"/>
      <c r="BN360" s="17">
        <v>0.123126382911946</v>
      </c>
      <c r="BO360" s="17">
        <v>2.6748859641824201E-2</v>
      </c>
      <c r="BP360" s="17">
        <v>7.3041896353885596E-2</v>
      </c>
      <c r="BQ360" s="17">
        <v>7.1908378532583195E-2</v>
      </c>
      <c r="BR360" s="17"/>
      <c r="BS360" s="17">
        <v>0.14508147640198399</v>
      </c>
      <c r="BT360" s="17">
        <v>6.0723901182648199E-2</v>
      </c>
      <c r="BU360" s="17">
        <v>2.4528473264505898E-2</v>
      </c>
      <c r="BV360" s="17">
        <v>8.4124305421720502E-2</v>
      </c>
      <c r="BW360" s="17"/>
      <c r="BX360" s="17">
        <v>9.99258155176517E-2</v>
      </c>
      <c r="BY360" s="17">
        <v>6.1846160843773403E-2</v>
      </c>
      <c r="BZ360" s="17">
        <v>6.08116552950798E-2</v>
      </c>
      <c r="CA360" s="17">
        <v>6.8545026099656806E-2</v>
      </c>
    </row>
    <row r="361" spans="2:79" x14ac:dyDescent="0.3">
      <c r="B361" t="s">
        <v>169</v>
      </c>
      <c r="C361" s="17">
        <v>6.4210903469288103E-3</v>
      </c>
      <c r="D361" s="17">
        <v>6.6786744759878601E-3</v>
      </c>
      <c r="E361" s="17">
        <v>6.1933472683774402E-3</v>
      </c>
      <c r="F361" s="17"/>
      <c r="G361" s="17">
        <v>6.4900516134038903E-3</v>
      </c>
      <c r="H361" s="17">
        <v>1.8104143356283001E-3</v>
      </c>
      <c r="I361" s="17">
        <v>1.1126074980330299E-2</v>
      </c>
      <c r="J361" s="17"/>
      <c r="K361" s="17">
        <v>2.34177180777157E-3</v>
      </c>
      <c r="L361" s="17">
        <v>5.8652524851086603E-3</v>
      </c>
      <c r="M361" s="17">
        <v>7.2405008922802197E-3</v>
      </c>
      <c r="N361" s="17">
        <v>1.18047488692567E-2</v>
      </c>
      <c r="O361" s="17"/>
      <c r="P361" s="17">
        <v>0</v>
      </c>
      <c r="Q361" s="17">
        <v>1.2383869498086101E-2</v>
      </c>
      <c r="R361" s="17">
        <v>0</v>
      </c>
      <c r="S361" s="17">
        <v>1.1444994821699399E-2</v>
      </c>
      <c r="T361" s="17">
        <v>0</v>
      </c>
      <c r="U361" s="17"/>
      <c r="V361" s="17">
        <v>0</v>
      </c>
      <c r="W361" s="17">
        <v>1.46467508585616E-2</v>
      </c>
      <c r="X361" s="17">
        <v>0</v>
      </c>
      <c r="Y361" s="17"/>
      <c r="Z361" s="17">
        <v>7.6469379136513797E-3</v>
      </c>
      <c r="AA361" s="17">
        <v>0</v>
      </c>
      <c r="AB361" s="17"/>
      <c r="AC361" s="17">
        <v>5.1080859569821602E-3</v>
      </c>
      <c r="AD361" s="17">
        <v>9.4375626528019393E-3</v>
      </c>
      <c r="AE361" s="17"/>
      <c r="AF361" s="17">
        <v>0</v>
      </c>
      <c r="AG361" s="17">
        <v>0</v>
      </c>
      <c r="AH361" s="17">
        <v>6.6471070106339401E-3</v>
      </c>
      <c r="AI361" s="17"/>
      <c r="AJ361" s="17">
        <v>0</v>
      </c>
      <c r="AK361" s="17">
        <v>1.00847535429891E-2</v>
      </c>
      <c r="AL361" s="17">
        <v>5.6523197342925897E-3</v>
      </c>
      <c r="AM361" s="17">
        <v>0</v>
      </c>
      <c r="AN361" s="17">
        <v>0</v>
      </c>
      <c r="AO361" s="17">
        <v>1.6330948443995599E-2</v>
      </c>
      <c r="AP361" s="17">
        <v>8.3571403438096204E-3</v>
      </c>
      <c r="AQ361" s="17"/>
      <c r="AR361" s="17">
        <v>0</v>
      </c>
      <c r="AS361" s="17">
        <v>9.9915224281936794E-3</v>
      </c>
      <c r="AT361" s="17"/>
      <c r="AU361" s="17">
        <v>1.5792363854920801E-2</v>
      </c>
      <c r="AV361" s="17">
        <v>3.7903720739043598E-3</v>
      </c>
      <c r="AW361" s="17">
        <v>0</v>
      </c>
      <c r="AX361" s="17"/>
      <c r="AY361" s="17">
        <v>1.4556263617656801E-2</v>
      </c>
      <c r="AZ361" s="17">
        <v>7.7430162950853296E-3</v>
      </c>
      <c r="BA361" s="17">
        <v>4.76667123920348E-3</v>
      </c>
      <c r="BB361" s="17">
        <v>0</v>
      </c>
      <c r="BC361" s="17"/>
      <c r="BD361" s="17">
        <v>4.9533856409610501E-3</v>
      </c>
      <c r="BE361" s="17">
        <v>2.0228992541998898E-2</v>
      </c>
      <c r="BF361" s="17">
        <v>0</v>
      </c>
      <c r="BG361" s="17">
        <v>0</v>
      </c>
      <c r="BH361" s="17"/>
      <c r="BI361" s="17">
        <v>0</v>
      </c>
      <c r="BJ361" s="17">
        <v>1.56341562224976E-2</v>
      </c>
      <c r="BK361" s="17">
        <v>3.36833441007267E-3</v>
      </c>
      <c r="BL361" s="17">
        <v>0</v>
      </c>
      <c r="BM361" s="17"/>
      <c r="BN361" s="17">
        <v>3.0776695793581301E-2</v>
      </c>
      <c r="BO361" s="17">
        <v>3.1247874011847399E-3</v>
      </c>
      <c r="BP361" s="17">
        <v>4.4200850023360097E-3</v>
      </c>
      <c r="BQ361" s="17">
        <v>4.53992339479502E-3</v>
      </c>
      <c r="BR361" s="17"/>
      <c r="BS361" s="17">
        <v>3.22705589438381E-3</v>
      </c>
      <c r="BT361" s="17">
        <v>1.9168122761785301E-2</v>
      </c>
      <c r="BU361" s="17">
        <v>0</v>
      </c>
      <c r="BV361" s="17">
        <v>0</v>
      </c>
      <c r="BW361" s="17"/>
      <c r="BX361" s="17">
        <v>2.7264788698060798E-2</v>
      </c>
      <c r="BY361" s="17">
        <v>6.0404719428035899E-3</v>
      </c>
      <c r="BZ361" s="17">
        <v>0</v>
      </c>
      <c r="CA361" s="17">
        <v>7.4918319729591603E-3</v>
      </c>
    </row>
    <row r="362" spans="2:79" x14ac:dyDescent="0.3">
      <c r="C362" s="17"/>
      <c r="D362" s="17"/>
      <c r="E362" s="17"/>
      <c r="F362" s="17"/>
      <c r="G362" s="17"/>
      <c r="H362" s="17"/>
      <c r="I362" s="17"/>
      <c r="J362" s="17"/>
      <c r="K362" s="17"/>
      <c r="L362" s="17"/>
      <c r="M362" s="17"/>
      <c r="N362" s="17"/>
      <c r="O362" s="17"/>
      <c r="P362" s="17"/>
      <c r="Q362" s="17"/>
      <c r="R362" s="17"/>
      <c r="S362" s="17"/>
      <c r="T362" s="17"/>
      <c r="U362" s="17"/>
      <c r="V362" s="17"/>
      <c r="W362" s="17"/>
      <c r="X362" s="17"/>
      <c r="Y362" s="17"/>
      <c r="Z362" s="17"/>
      <c r="AA362" s="17"/>
      <c r="AB362" s="17"/>
      <c r="AC362" s="17"/>
      <c r="AD362" s="17"/>
      <c r="AE362" s="17"/>
      <c r="AF362" s="17"/>
      <c r="AG362" s="17"/>
      <c r="AH362" s="17"/>
      <c r="AI362" s="17"/>
      <c r="AJ362" s="17"/>
      <c r="AK362" s="17"/>
      <c r="AL362" s="17"/>
      <c r="AM362" s="17"/>
      <c r="AN362" s="17"/>
      <c r="AO362" s="17"/>
      <c r="AP362" s="17"/>
      <c r="AQ362" s="17"/>
      <c r="AR362" s="17"/>
      <c r="AS362" s="17"/>
      <c r="AT362" s="17"/>
      <c r="AU362" s="17"/>
      <c r="AV362" s="17"/>
      <c r="AW362" s="17"/>
      <c r="AX362" s="17"/>
      <c r="AY362" s="17"/>
      <c r="AZ362" s="17"/>
      <c r="BA362" s="17"/>
      <c r="BB362" s="17"/>
      <c r="BC362" s="17"/>
      <c r="BD362" s="17"/>
      <c r="BE362" s="17"/>
      <c r="BF362" s="17"/>
      <c r="BG362" s="17"/>
      <c r="BH362" s="17"/>
      <c r="BI362" s="17"/>
      <c r="BJ362" s="17"/>
      <c r="BK362" s="17"/>
      <c r="BL362" s="17"/>
      <c r="BM362" s="17"/>
      <c r="BN362" s="17"/>
      <c r="BO362" s="17"/>
      <c r="BP362" s="17"/>
      <c r="BQ362" s="17"/>
      <c r="BR362" s="17"/>
      <c r="BS362" s="17"/>
      <c r="BT362" s="17"/>
      <c r="BU362" s="17"/>
      <c r="BV362" s="17"/>
      <c r="BW362" s="17"/>
      <c r="BX362" s="17"/>
      <c r="BY362" s="17"/>
      <c r="BZ362" s="17"/>
      <c r="CA362" s="17"/>
    </row>
    <row r="363" spans="2:79" x14ac:dyDescent="0.3">
      <c r="B363" s="6" t="s">
        <v>241</v>
      </c>
      <c r="C363" s="17"/>
      <c r="D363" s="17"/>
      <c r="E363" s="17"/>
      <c r="F363" s="17"/>
      <c r="G363" s="17"/>
      <c r="H363" s="17"/>
      <c r="I363" s="17"/>
      <c r="J363" s="17"/>
      <c r="K363" s="17"/>
      <c r="L363" s="17"/>
      <c r="M363" s="17"/>
      <c r="N363" s="17"/>
      <c r="O363" s="17"/>
      <c r="P363" s="17"/>
      <c r="Q363" s="17"/>
      <c r="R363" s="17"/>
      <c r="S363" s="17"/>
      <c r="T363" s="17"/>
      <c r="U363" s="17"/>
      <c r="V363" s="17"/>
      <c r="W363" s="17"/>
      <c r="X363" s="17"/>
      <c r="Y363" s="17"/>
      <c r="Z363" s="17"/>
      <c r="AA363" s="17"/>
      <c r="AB363" s="17"/>
      <c r="AC363" s="17"/>
      <c r="AD363" s="17"/>
      <c r="AE363" s="17"/>
      <c r="AF363" s="17"/>
      <c r="AG363" s="17"/>
      <c r="AH363" s="17"/>
      <c r="AI363" s="17"/>
      <c r="AJ363" s="17"/>
      <c r="AK363" s="17"/>
      <c r="AL363" s="17"/>
      <c r="AM363" s="17"/>
      <c r="AN363" s="17"/>
      <c r="AO363" s="17"/>
      <c r="AP363" s="17"/>
      <c r="AQ363" s="17"/>
      <c r="AR363" s="17"/>
      <c r="AS363" s="17"/>
      <c r="AT363" s="17"/>
      <c r="AU363" s="17"/>
      <c r="AV363" s="17"/>
      <c r="AW363" s="17"/>
      <c r="AX363" s="17"/>
      <c r="AY363" s="17"/>
      <c r="AZ363" s="17"/>
      <c r="BA363" s="17"/>
      <c r="BB363" s="17"/>
      <c r="BC363" s="17"/>
      <c r="BD363" s="17"/>
      <c r="BE363" s="17"/>
      <c r="BF363" s="17"/>
      <c r="BG363" s="17"/>
      <c r="BH363" s="17"/>
      <c r="BI363" s="17"/>
      <c r="BJ363" s="17"/>
      <c r="BK363" s="17"/>
      <c r="BL363" s="17"/>
      <c r="BM363" s="17"/>
      <c r="BN363" s="17"/>
      <c r="BO363" s="17"/>
      <c r="BP363" s="17"/>
      <c r="BQ363" s="17"/>
      <c r="BR363" s="17"/>
      <c r="BS363" s="17"/>
      <c r="BT363" s="17"/>
      <c r="BU363" s="17"/>
      <c r="BV363" s="17"/>
      <c r="BW363" s="17"/>
      <c r="BX363" s="17"/>
      <c r="BY363" s="17"/>
      <c r="BZ363" s="17"/>
      <c r="CA363" s="17"/>
    </row>
    <row r="364" spans="2:79" x14ac:dyDescent="0.3">
      <c r="B364" s="24" t="s">
        <v>336</v>
      </c>
      <c r="C364" s="17"/>
      <c r="D364" s="17"/>
      <c r="E364" s="17"/>
      <c r="F364" s="17"/>
      <c r="G364" s="17"/>
      <c r="H364" s="17"/>
      <c r="I364" s="17"/>
      <c r="J364" s="17"/>
      <c r="K364" s="17"/>
      <c r="L364" s="17"/>
      <c r="M364" s="17"/>
      <c r="N364" s="17"/>
      <c r="O364" s="17"/>
      <c r="P364" s="17"/>
      <c r="Q364" s="17"/>
      <c r="R364" s="17"/>
      <c r="S364" s="17"/>
      <c r="T364" s="17"/>
      <c r="U364" s="17"/>
      <c r="V364" s="17"/>
      <c r="W364" s="17"/>
      <c r="X364" s="17"/>
      <c r="Y364" s="17"/>
      <c r="Z364" s="17"/>
      <c r="AA364" s="17"/>
      <c r="AB364" s="17"/>
      <c r="AC364" s="17"/>
      <c r="AD364" s="17"/>
      <c r="AE364" s="17"/>
      <c r="AF364" s="17"/>
      <c r="AG364" s="17"/>
      <c r="AH364" s="17"/>
      <c r="AI364" s="17"/>
      <c r="AJ364" s="17"/>
      <c r="AK364" s="17"/>
      <c r="AL364" s="17"/>
      <c r="AM364" s="17"/>
      <c r="AN364" s="17"/>
      <c r="AO364" s="17"/>
      <c r="AP364" s="17"/>
      <c r="AQ364" s="17"/>
      <c r="AR364" s="17"/>
      <c r="AS364" s="17"/>
      <c r="AT364" s="17"/>
      <c r="AU364" s="17"/>
      <c r="AV364" s="17"/>
      <c r="AW364" s="17"/>
      <c r="AX364" s="17"/>
      <c r="AY364" s="17"/>
      <c r="AZ364" s="17"/>
      <c r="BA364" s="17"/>
      <c r="BB364" s="17"/>
      <c r="BC364" s="17"/>
      <c r="BD364" s="17"/>
      <c r="BE364" s="17"/>
      <c r="BF364" s="17"/>
      <c r="BG364" s="17"/>
      <c r="BH364" s="17"/>
      <c r="BI364" s="17"/>
      <c r="BJ364" s="17"/>
      <c r="BK364" s="17"/>
      <c r="BL364" s="17"/>
      <c r="BM364" s="17"/>
      <c r="BN364" s="17"/>
      <c r="BO364" s="17"/>
      <c r="BP364" s="17"/>
      <c r="BQ364" s="17"/>
      <c r="BR364" s="17"/>
      <c r="BS364" s="17"/>
      <c r="BT364" s="17"/>
      <c r="BU364" s="17"/>
      <c r="BV364" s="17"/>
      <c r="BW364" s="17"/>
      <c r="BX364" s="17"/>
      <c r="BY364" s="17"/>
      <c r="BZ364" s="17"/>
      <c r="CA364" s="17"/>
    </row>
    <row r="365" spans="2:79" x14ac:dyDescent="0.3">
      <c r="B365" t="s">
        <v>230</v>
      </c>
      <c r="C365" s="17">
        <v>0.27109412000324301</v>
      </c>
      <c r="D365" s="17">
        <v>0.317422737338653</v>
      </c>
      <c r="E365" s="17">
        <v>0.22611440307163</v>
      </c>
      <c r="F365" s="17"/>
      <c r="G365" s="17">
        <v>0.27046615436829002</v>
      </c>
      <c r="H365" s="17">
        <v>0.26827498734078398</v>
      </c>
      <c r="I365" s="17">
        <v>0.27439601544134501</v>
      </c>
      <c r="J365" s="17"/>
      <c r="K365" s="17">
        <v>0.26238488308253499</v>
      </c>
      <c r="L365" s="17">
        <v>0.23993880457793801</v>
      </c>
      <c r="M365" s="17">
        <v>0.294776981504423</v>
      </c>
      <c r="N365" s="17">
        <v>0.29843178066418402</v>
      </c>
      <c r="O365" s="17"/>
      <c r="P365" s="17">
        <v>0.28668408084830099</v>
      </c>
      <c r="Q365" s="17">
        <v>0.233760110311098</v>
      </c>
      <c r="R365" s="17">
        <v>0.30789170801366</v>
      </c>
      <c r="S365" s="17">
        <v>0.28507649526461498</v>
      </c>
      <c r="T365" s="17">
        <v>0.27281872252086597</v>
      </c>
      <c r="U365" s="17"/>
      <c r="V365" s="17">
        <v>0.27165910599194099</v>
      </c>
      <c r="W365" s="17">
        <v>0.25970989134675398</v>
      </c>
      <c r="X365" s="17">
        <v>0.27603317065293898</v>
      </c>
      <c r="Y365" s="17"/>
      <c r="Z365" s="17">
        <v>0.263576110441478</v>
      </c>
      <c r="AA365" s="17">
        <v>0.31324883478398802</v>
      </c>
      <c r="AB365" s="17"/>
      <c r="AC365" s="17">
        <v>0.26458491027714398</v>
      </c>
      <c r="AD365" s="17">
        <v>0.28604825954933699</v>
      </c>
      <c r="AE365" s="17"/>
      <c r="AF365" s="17">
        <v>0.31476033419860699</v>
      </c>
      <c r="AG365" s="17">
        <v>0.21532351750942799</v>
      </c>
      <c r="AH365" s="17">
        <v>0.27537618226175298</v>
      </c>
      <c r="AI365" s="17"/>
      <c r="AJ365" s="17">
        <v>0.30843392792401098</v>
      </c>
      <c r="AK365" s="17">
        <v>0.248015832686518</v>
      </c>
      <c r="AL365" s="17">
        <v>0.27704304196124002</v>
      </c>
      <c r="AM365" s="17">
        <v>0.28030371802288401</v>
      </c>
      <c r="AN365" s="17">
        <v>0.18747142860552499</v>
      </c>
      <c r="AO365" s="17">
        <v>0.30195508157669099</v>
      </c>
      <c r="AP365" s="17">
        <v>0.27952458971553601</v>
      </c>
      <c r="AQ365" s="17"/>
      <c r="AR365" s="17">
        <v>0.25202544599239102</v>
      </c>
      <c r="AS365" s="17">
        <v>0.28211570277470599</v>
      </c>
      <c r="AT365" s="17"/>
      <c r="AU365" s="17">
        <v>0.23322420114429701</v>
      </c>
      <c r="AV365" s="17">
        <v>0.276780734847</v>
      </c>
      <c r="AW365" s="17">
        <v>0.31760081002129098</v>
      </c>
      <c r="AX365" s="17"/>
      <c r="AY365" s="17">
        <v>9.6125615884737503E-2</v>
      </c>
      <c r="AZ365" s="17">
        <v>0.22616943277988999</v>
      </c>
      <c r="BA365" s="17">
        <v>0.366576022538255</v>
      </c>
      <c r="BB365" s="17">
        <v>0.31495640229111599</v>
      </c>
      <c r="BC365" s="17"/>
      <c r="BD365" s="17">
        <v>0.25373521319394898</v>
      </c>
      <c r="BE365" s="17">
        <v>0.24657719271363199</v>
      </c>
      <c r="BF365" s="17">
        <v>0.26257792233048899</v>
      </c>
      <c r="BG365" s="17">
        <v>0.35884334657581501</v>
      </c>
      <c r="BH365" s="17"/>
      <c r="BI365" s="17">
        <v>0.28461123035064201</v>
      </c>
      <c r="BJ365" s="17">
        <v>0.23162285320426501</v>
      </c>
      <c r="BK365" s="17">
        <v>0.30061116178609298</v>
      </c>
      <c r="BL365" s="17">
        <v>0.244247666706841</v>
      </c>
      <c r="BM365" s="17"/>
      <c r="BN365" s="17">
        <v>0.12476422470262399</v>
      </c>
      <c r="BO365" s="17">
        <v>0.17366242879880001</v>
      </c>
      <c r="BP365" s="17">
        <v>0.207466187989784</v>
      </c>
      <c r="BQ365" s="17">
        <v>0.43739428679711201</v>
      </c>
      <c r="BR365" s="17"/>
      <c r="BS365" s="17">
        <v>0.25999101090156101</v>
      </c>
      <c r="BT365" s="17">
        <v>0.222669043044842</v>
      </c>
      <c r="BU365" s="17">
        <v>0.27576154976975698</v>
      </c>
      <c r="BV365" s="17">
        <v>0.44677959492539399</v>
      </c>
      <c r="BW365" s="17"/>
      <c r="BX365" s="17">
        <v>0.17965574819381999</v>
      </c>
      <c r="BY365" s="17">
        <v>0.19095813547460999</v>
      </c>
      <c r="BZ365" s="17">
        <v>0.23475577031824099</v>
      </c>
      <c r="CA365" s="17">
        <v>0.51505410034871502</v>
      </c>
    </row>
    <row r="366" spans="2:79" x14ac:dyDescent="0.3">
      <c r="B366" t="s">
        <v>128</v>
      </c>
      <c r="C366" s="17">
        <v>0.12743073940446301</v>
      </c>
      <c r="D366" s="17">
        <v>0.14631389426434499</v>
      </c>
      <c r="E366" s="17">
        <v>0.109174382125939</v>
      </c>
      <c r="F366" s="17"/>
      <c r="G366" s="17">
        <v>0.14724077558916801</v>
      </c>
      <c r="H366" s="17">
        <v>0.12652459074255501</v>
      </c>
      <c r="I366" s="17">
        <v>0.115797479899093</v>
      </c>
      <c r="J366" s="17"/>
      <c r="K366" s="17">
        <v>0.109747330476639</v>
      </c>
      <c r="L366" s="17">
        <v>0.140753915077516</v>
      </c>
      <c r="M366" s="17">
        <v>0.110694558019051</v>
      </c>
      <c r="N366" s="17">
        <v>0.152078418357184</v>
      </c>
      <c r="O366" s="17"/>
      <c r="P366" s="17">
        <v>0.16038989493175601</v>
      </c>
      <c r="Q366" s="17">
        <v>0.12765323923466701</v>
      </c>
      <c r="R366" s="17">
        <v>8.8327018758335596E-2</v>
      </c>
      <c r="S366" s="17">
        <v>0.126702624497952</v>
      </c>
      <c r="T366" s="17">
        <v>0.136258748678668</v>
      </c>
      <c r="U366" s="17"/>
      <c r="V366" s="17">
        <v>0.14627389665665799</v>
      </c>
      <c r="W366" s="17">
        <v>0.117673205949645</v>
      </c>
      <c r="X366" s="17">
        <v>0.12619137840132799</v>
      </c>
      <c r="Y366" s="17"/>
      <c r="Z366" s="17">
        <v>0.118552473984221</v>
      </c>
      <c r="AA366" s="17">
        <v>0.16655313976306299</v>
      </c>
      <c r="AB366" s="17"/>
      <c r="AC366" s="17">
        <v>0.138256361663224</v>
      </c>
      <c r="AD366" s="17">
        <v>0.10256015253710001</v>
      </c>
      <c r="AE366" s="17"/>
      <c r="AF366" s="17">
        <v>8.7261896586724105E-2</v>
      </c>
      <c r="AG366" s="17">
        <v>0.16866772650335901</v>
      </c>
      <c r="AH366" s="17">
        <v>0.12733787108396499</v>
      </c>
      <c r="AI366" s="17"/>
      <c r="AJ366" s="17">
        <v>0.14680126358586501</v>
      </c>
      <c r="AK366" s="17">
        <v>0.13711765121333799</v>
      </c>
      <c r="AL366" s="17">
        <v>0.14946239690577801</v>
      </c>
      <c r="AM366" s="17">
        <v>0.11242126235582101</v>
      </c>
      <c r="AN366" s="17">
        <v>0.15133959679589301</v>
      </c>
      <c r="AO366" s="17">
        <v>8.4945506713317701E-2</v>
      </c>
      <c r="AP366" s="17">
        <v>0.124230445446824</v>
      </c>
      <c r="AQ366" s="17"/>
      <c r="AR366" s="17">
        <v>0.138546545876501</v>
      </c>
      <c r="AS366" s="17">
        <v>0.12581074835098199</v>
      </c>
      <c r="AT366" s="17"/>
      <c r="AU366" s="17">
        <v>8.9768720074418398E-2</v>
      </c>
      <c r="AV366" s="17">
        <v>0.132693856899222</v>
      </c>
      <c r="AW366" s="17">
        <v>0.17531323494103601</v>
      </c>
      <c r="AX366" s="17"/>
      <c r="AY366" s="17">
        <v>0.11694006371261099</v>
      </c>
      <c r="AZ366" s="17">
        <v>0.127273602511323</v>
      </c>
      <c r="BA366" s="17">
        <v>0.13353094905562801</v>
      </c>
      <c r="BB366" s="17">
        <v>0.11979660918476299</v>
      </c>
      <c r="BC366" s="17"/>
      <c r="BD366" s="17">
        <v>0.114383849609886</v>
      </c>
      <c r="BE366" s="17">
        <v>0.14969863076769099</v>
      </c>
      <c r="BF366" s="17">
        <v>0.13043537376786801</v>
      </c>
      <c r="BG366" s="17">
        <v>8.8773599236150497E-2</v>
      </c>
      <c r="BH366" s="17"/>
      <c r="BI366" s="17">
        <v>0.20704736346201399</v>
      </c>
      <c r="BJ366" s="17">
        <v>8.8642855074030497E-2</v>
      </c>
      <c r="BK366" s="17">
        <v>0.143477086194857</v>
      </c>
      <c r="BL366" s="17">
        <v>8.2037715086364302E-2</v>
      </c>
      <c r="BM366" s="17"/>
      <c r="BN366" s="17">
        <v>6.48815046594855E-2</v>
      </c>
      <c r="BO366" s="17">
        <v>0.11235999793357999</v>
      </c>
      <c r="BP366" s="17">
        <v>0.14028379713144801</v>
      </c>
      <c r="BQ366" s="17">
        <v>0.13981032746733199</v>
      </c>
      <c r="BR366" s="17"/>
      <c r="BS366" s="17">
        <v>9.3801243446847996E-2</v>
      </c>
      <c r="BT366" s="17">
        <v>0.14918269284266999</v>
      </c>
      <c r="BU366" s="17">
        <v>0.13011954580382901</v>
      </c>
      <c r="BV366" s="17">
        <v>0.12423555984172099</v>
      </c>
      <c r="BW366" s="17"/>
      <c r="BX366" s="17">
        <v>5.9059043833484197E-2</v>
      </c>
      <c r="BY366" s="17">
        <v>0.114463771992159</v>
      </c>
      <c r="BZ366" s="17">
        <v>0.15564539257531701</v>
      </c>
      <c r="CA366" s="17">
        <v>0.13822717313982399</v>
      </c>
    </row>
    <row r="367" spans="2:79" x14ac:dyDescent="0.3">
      <c r="B367" t="s">
        <v>129</v>
      </c>
      <c r="C367" s="17">
        <v>0.14539921495562</v>
      </c>
      <c r="D367" s="17">
        <v>0.140830308777976</v>
      </c>
      <c r="E367" s="17">
        <v>0.15061772141127</v>
      </c>
      <c r="F367" s="17"/>
      <c r="G367" s="17">
        <v>0.120329720759509</v>
      </c>
      <c r="H367" s="17">
        <v>0.17639531875478301</v>
      </c>
      <c r="I367" s="17">
        <v>0.12937790498952501</v>
      </c>
      <c r="J367" s="17"/>
      <c r="K367" s="17">
        <v>0.19226401403434301</v>
      </c>
      <c r="L367" s="17">
        <v>0.130329367843768</v>
      </c>
      <c r="M367" s="17">
        <v>0.11377600541903</v>
      </c>
      <c r="N367" s="17">
        <v>0.13142206883271099</v>
      </c>
      <c r="O367" s="17"/>
      <c r="P367" s="17">
        <v>0.10620799041671899</v>
      </c>
      <c r="Q367" s="17">
        <v>0.13892847737151401</v>
      </c>
      <c r="R367" s="17">
        <v>0.14910526662168899</v>
      </c>
      <c r="S367" s="17">
        <v>0.124870647381894</v>
      </c>
      <c r="T367" s="17">
        <v>0.215943415933844</v>
      </c>
      <c r="U367" s="17"/>
      <c r="V367" s="17">
        <v>0.13919677156635399</v>
      </c>
      <c r="W367" s="17">
        <v>0.13816018735794799</v>
      </c>
      <c r="X367" s="17">
        <v>0.17219921601702301</v>
      </c>
      <c r="Y367" s="17"/>
      <c r="Z367" s="17">
        <v>0.143304944227967</v>
      </c>
      <c r="AA367" s="17">
        <v>0.157766676644718</v>
      </c>
      <c r="AB367" s="17"/>
      <c r="AC367" s="17">
        <v>0.152890879505756</v>
      </c>
      <c r="AD367" s="17">
        <v>0.12818800163949801</v>
      </c>
      <c r="AE367" s="17"/>
      <c r="AF367" s="17">
        <v>0.138151847982494</v>
      </c>
      <c r="AG367" s="17">
        <v>0.21175284448131401</v>
      </c>
      <c r="AH367" s="17">
        <v>0.14107413953178499</v>
      </c>
      <c r="AI367" s="17"/>
      <c r="AJ367" s="17">
        <v>7.2192254410839596E-2</v>
      </c>
      <c r="AK367" s="17">
        <v>0.159920198300952</v>
      </c>
      <c r="AL367" s="17">
        <v>0.163364658931271</v>
      </c>
      <c r="AM367" s="17">
        <v>0.160802813882201</v>
      </c>
      <c r="AN367" s="17">
        <v>0.21862685300519799</v>
      </c>
      <c r="AO367" s="17">
        <v>0.129444220643679</v>
      </c>
      <c r="AP367" s="17">
        <v>0.128364360375925</v>
      </c>
      <c r="AQ367" s="17"/>
      <c r="AR367" s="17">
        <v>0.14311969980942099</v>
      </c>
      <c r="AS367" s="17">
        <v>0.14321480243035001</v>
      </c>
      <c r="AT367" s="17"/>
      <c r="AU367" s="17">
        <v>0.145807240386782</v>
      </c>
      <c r="AV367" s="17">
        <v>0.145244564845218</v>
      </c>
      <c r="AW367" s="17">
        <v>0.145286414539673</v>
      </c>
      <c r="AX367" s="17"/>
      <c r="AY367" s="17">
        <v>0.102969940935497</v>
      </c>
      <c r="AZ367" s="17">
        <v>0.17019068702332199</v>
      </c>
      <c r="BA367" s="17">
        <v>0.12909010537381499</v>
      </c>
      <c r="BB367" s="17">
        <v>0.12717322753072</v>
      </c>
      <c r="BC367" s="17"/>
      <c r="BD367" s="17">
        <v>0.12191904792307701</v>
      </c>
      <c r="BE367" s="17">
        <v>0.17232588392419801</v>
      </c>
      <c r="BF367" s="17">
        <v>0.14591733210504601</v>
      </c>
      <c r="BG367" s="17">
        <v>0.114955497354612</v>
      </c>
      <c r="BH367" s="17"/>
      <c r="BI367" s="17">
        <v>7.6529852257514505E-2</v>
      </c>
      <c r="BJ367" s="17">
        <v>0.220567701831104</v>
      </c>
      <c r="BK367" s="17">
        <v>0.111954296128827</v>
      </c>
      <c r="BL367" s="17">
        <v>0.14780821864650501</v>
      </c>
      <c r="BM367" s="17"/>
      <c r="BN367" s="17">
        <v>4.6145976997121599E-2</v>
      </c>
      <c r="BO367" s="17">
        <v>0.19450960682222901</v>
      </c>
      <c r="BP367" s="17">
        <v>0.189243099093099</v>
      </c>
      <c r="BQ367" s="17">
        <v>9.2859546468949297E-2</v>
      </c>
      <c r="BR367" s="17"/>
      <c r="BS367" s="17">
        <v>0.13976241819239299</v>
      </c>
      <c r="BT367" s="17">
        <v>0.15048919145324799</v>
      </c>
      <c r="BU367" s="17">
        <v>0.162681914184478</v>
      </c>
      <c r="BV367" s="17">
        <v>6.10889350037482E-2</v>
      </c>
      <c r="BW367" s="17"/>
      <c r="BX367" s="17">
        <v>2.02718129082004E-2</v>
      </c>
      <c r="BY367" s="17">
        <v>0.20212355562315101</v>
      </c>
      <c r="BZ367" s="17">
        <v>0.17014286123075401</v>
      </c>
      <c r="CA367" s="17">
        <v>6.2789694303958393E-2</v>
      </c>
    </row>
    <row r="368" spans="2:79" x14ac:dyDescent="0.3">
      <c r="B368" t="s">
        <v>231</v>
      </c>
      <c r="C368" s="17">
        <v>9.6306890413391105E-2</v>
      </c>
      <c r="D368" s="17">
        <v>9.9193708154246898E-2</v>
      </c>
      <c r="E368" s="17">
        <v>9.1547152506707904E-2</v>
      </c>
      <c r="F368" s="17"/>
      <c r="G368" s="17">
        <v>9.7292918119903801E-2</v>
      </c>
      <c r="H368" s="17">
        <v>0.101063489638108</v>
      </c>
      <c r="I368" s="17">
        <v>9.0782378692993396E-2</v>
      </c>
      <c r="J368" s="17"/>
      <c r="K368" s="17">
        <v>8.8864655106945703E-2</v>
      </c>
      <c r="L368" s="17">
        <v>0.10527398863377201</v>
      </c>
      <c r="M368" s="17">
        <v>8.4692040997881995E-2</v>
      </c>
      <c r="N368" s="17">
        <v>0.10729938560586</v>
      </c>
      <c r="O368" s="17"/>
      <c r="P368" s="17">
        <v>0.111937282998615</v>
      </c>
      <c r="Q368" s="17">
        <v>9.6012234011796802E-2</v>
      </c>
      <c r="R368" s="17">
        <v>0.11693033043739599</v>
      </c>
      <c r="S368" s="17">
        <v>8.2424206170804495E-2</v>
      </c>
      <c r="T368" s="17">
        <v>8.3323624366445706E-2</v>
      </c>
      <c r="U368" s="17"/>
      <c r="V368" s="17">
        <v>0.1016042749502</v>
      </c>
      <c r="W368" s="17">
        <v>9.8232744993412696E-2</v>
      </c>
      <c r="X368" s="17">
        <v>9.74005971182271E-2</v>
      </c>
      <c r="Y368" s="17"/>
      <c r="Z368" s="17">
        <v>9.5893558637009504E-2</v>
      </c>
      <c r="AA368" s="17">
        <v>9.9352017802079404E-2</v>
      </c>
      <c r="AB368" s="17"/>
      <c r="AC368" s="17">
        <v>0.104254986688119</v>
      </c>
      <c r="AD368" s="17">
        <v>7.8047079189070598E-2</v>
      </c>
      <c r="AE368" s="17"/>
      <c r="AF368" s="17">
        <v>8.6315511403097095E-2</v>
      </c>
      <c r="AG368" s="17">
        <v>6.01062653934979E-2</v>
      </c>
      <c r="AH368" s="17">
        <v>9.9596029321615306E-2</v>
      </c>
      <c r="AI368" s="17"/>
      <c r="AJ368" s="17">
        <v>9.4828457421557502E-2</v>
      </c>
      <c r="AK368" s="17">
        <v>0.110498839697295</v>
      </c>
      <c r="AL368" s="17">
        <v>9.0607172361309593E-2</v>
      </c>
      <c r="AM368" s="17">
        <v>0.104903947448257</v>
      </c>
      <c r="AN368" s="17">
        <v>0.10163915682880301</v>
      </c>
      <c r="AO368" s="17">
        <v>9.6500455604944205E-2</v>
      </c>
      <c r="AP368" s="17">
        <v>7.9664983255946495E-2</v>
      </c>
      <c r="AQ368" s="17"/>
      <c r="AR368" s="17">
        <v>0.101187377134089</v>
      </c>
      <c r="AS368" s="17">
        <v>9.6183444152951797E-2</v>
      </c>
      <c r="AT368" s="17"/>
      <c r="AU368" s="17">
        <v>6.97322648660023E-2</v>
      </c>
      <c r="AV368" s="17">
        <v>0.110881401371625</v>
      </c>
      <c r="AW368" s="17">
        <v>8.4933234868229304E-2</v>
      </c>
      <c r="AX368" s="17"/>
      <c r="AY368" s="17">
        <v>0.101433516644289</v>
      </c>
      <c r="AZ368" s="17">
        <v>0.110317486634557</v>
      </c>
      <c r="BA368" s="17">
        <v>8.6817342204192294E-2</v>
      </c>
      <c r="BB368" s="17">
        <v>6.5784375133070602E-2</v>
      </c>
      <c r="BC368" s="17"/>
      <c r="BD368" s="17">
        <v>8.0145708928326606E-2</v>
      </c>
      <c r="BE368" s="17">
        <v>9.4188149497621304E-2</v>
      </c>
      <c r="BF368" s="17">
        <v>9.0184357213825297E-2</v>
      </c>
      <c r="BG368" s="17">
        <v>0.13335279294511099</v>
      </c>
      <c r="BH368" s="17"/>
      <c r="BI368" s="17">
        <v>9.4400263010649105E-2</v>
      </c>
      <c r="BJ368" s="17">
        <v>0.103286552828263</v>
      </c>
      <c r="BK368" s="17">
        <v>9.9993020903653196E-2</v>
      </c>
      <c r="BL368" s="17">
        <v>6.2584760371985404E-2</v>
      </c>
      <c r="BM368" s="17"/>
      <c r="BN368" s="17">
        <v>7.19971437275847E-2</v>
      </c>
      <c r="BO368" s="17">
        <v>0.123890658451101</v>
      </c>
      <c r="BP368" s="17">
        <v>8.7233527825205506E-2</v>
      </c>
      <c r="BQ368" s="17">
        <v>9.3591883856972605E-2</v>
      </c>
      <c r="BR368" s="17"/>
      <c r="BS368" s="17">
        <v>7.8086605266526304E-2</v>
      </c>
      <c r="BT368" s="17">
        <v>8.2844845850408605E-2</v>
      </c>
      <c r="BU368" s="17">
        <v>0.11042585004356099</v>
      </c>
      <c r="BV368" s="17">
        <v>0.12362478137110799</v>
      </c>
      <c r="BW368" s="17"/>
      <c r="BX368" s="17">
        <v>0.14157366160659901</v>
      </c>
      <c r="BY368" s="17">
        <v>0.106703708504353</v>
      </c>
      <c r="BZ368" s="17">
        <v>7.2352936818760802E-2</v>
      </c>
      <c r="CA368" s="17">
        <v>9.4201507265758794E-2</v>
      </c>
    </row>
    <row r="369" spans="2:79" x14ac:dyDescent="0.3">
      <c r="B369" t="s">
        <v>232</v>
      </c>
      <c r="C369" s="17">
        <v>7.4314450196426504E-2</v>
      </c>
      <c r="D369" s="17">
        <v>6.8113081537849507E-2</v>
      </c>
      <c r="E369" s="17">
        <v>8.0838124870457898E-2</v>
      </c>
      <c r="F369" s="17"/>
      <c r="G369" s="17">
        <v>6.1117280463583203E-2</v>
      </c>
      <c r="H369" s="17">
        <v>6.4204852703120194E-2</v>
      </c>
      <c r="I369" s="17">
        <v>9.3098406404376305E-2</v>
      </c>
      <c r="J369" s="17"/>
      <c r="K369" s="17">
        <v>8.2195797157885706E-2</v>
      </c>
      <c r="L369" s="17">
        <v>7.7014161841820597E-2</v>
      </c>
      <c r="M369" s="17">
        <v>7.1297847718889806E-2</v>
      </c>
      <c r="N369" s="17">
        <v>6.3808552915060102E-2</v>
      </c>
      <c r="O369" s="17"/>
      <c r="P369" s="17">
        <v>3.6389890041398497E-2</v>
      </c>
      <c r="Q369" s="17">
        <v>6.4781946352196501E-2</v>
      </c>
      <c r="R369" s="17">
        <v>9.4101752061258107E-2</v>
      </c>
      <c r="S369" s="17">
        <v>0.103140263922761</v>
      </c>
      <c r="T369" s="17">
        <v>6.6142600649841801E-2</v>
      </c>
      <c r="U369" s="17"/>
      <c r="V369" s="17">
        <v>6.5722599880338906E-2</v>
      </c>
      <c r="W369" s="17">
        <v>7.4483435639325996E-2</v>
      </c>
      <c r="X369" s="17">
        <v>8.3316413440374798E-2</v>
      </c>
      <c r="Y369" s="17"/>
      <c r="Z369" s="17">
        <v>8.4783221780718801E-2</v>
      </c>
      <c r="AA369" s="17">
        <v>1.96522437165716E-2</v>
      </c>
      <c r="AB369" s="17"/>
      <c r="AC369" s="17">
        <v>6.4429725308558894E-2</v>
      </c>
      <c r="AD369" s="17">
        <v>9.70234366276439E-2</v>
      </c>
      <c r="AE369" s="17"/>
      <c r="AF369" s="17">
        <v>6.8237721476640506E-2</v>
      </c>
      <c r="AG369" s="17">
        <v>4.5501179263251597E-2</v>
      </c>
      <c r="AH369" s="17">
        <v>7.5719296747804796E-2</v>
      </c>
      <c r="AI369" s="17"/>
      <c r="AJ369" s="17">
        <v>6.7752603181505194E-2</v>
      </c>
      <c r="AK369" s="17">
        <v>6.5994812801193403E-2</v>
      </c>
      <c r="AL369" s="17">
        <v>4.2355388231146297E-2</v>
      </c>
      <c r="AM369" s="17">
        <v>8.4827323655362302E-2</v>
      </c>
      <c r="AN369" s="17">
        <v>6.6175131971056997E-2</v>
      </c>
      <c r="AO369" s="17">
        <v>8.8695339217673794E-2</v>
      </c>
      <c r="AP369" s="17">
        <v>9.2044110425439807E-2</v>
      </c>
      <c r="AQ369" s="17"/>
      <c r="AR369" s="17">
        <v>6.0404426141237602E-2</v>
      </c>
      <c r="AS369" s="17">
        <v>8.2556154976913695E-2</v>
      </c>
      <c r="AT369" s="17"/>
      <c r="AU369" s="17">
        <v>7.6420986390642404E-2</v>
      </c>
      <c r="AV369" s="17">
        <v>7.0526006737420793E-2</v>
      </c>
      <c r="AW369" s="17">
        <v>8.6164787810653398E-2</v>
      </c>
      <c r="AX369" s="17"/>
      <c r="AY369" s="17">
        <v>0.10064521596836599</v>
      </c>
      <c r="AZ369" s="17">
        <v>6.81627825033123E-2</v>
      </c>
      <c r="BA369" s="17">
        <v>6.7218736034961701E-2</v>
      </c>
      <c r="BB369" s="17">
        <v>9.6248822347197699E-2</v>
      </c>
      <c r="BC369" s="17"/>
      <c r="BD369" s="17">
        <v>9.2118186139817995E-2</v>
      </c>
      <c r="BE369" s="17">
        <v>5.1653939784393997E-2</v>
      </c>
      <c r="BF369" s="17">
        <v>8.6197490683111194E-2</v>
      </c>
      <c r="BG369" s="17">
        <v>6.6327056363848502E-2</v>
      </c>
      <c r="BH369" s="17"/>
      <c r="BI369" s="17">
        <v>9.7948265400563794E-3</v>
      </c>
      <c r="BJ369" s="17">
        <v>9.6763599286641896E-2</v>
      </c>
      <c r="BK369" s="17">
        <v>7.8046399901789201E-2</v>
      </c>
      <c r="BL369" s="17">
        <v>6.5767681712643494E-2</v>
      </c>
      <c r="BM369" s="17"/>
      <c r="BN369" s="17">
        <v>0.111789735683573</v>
      </c>
      <c r="BO369" s="17">
        <v>7.2116819060053405E-2</v>
      </c>
      <c r="BP369" s="17">
        <v>7.5353209949933594E-2</v>
      </c>
      <c r="BQ369" s="17">
        <v>6.5290985161235104E-2</v>
      </c>
      <c r="BR369" s="17"/>
      <c r="BS369" s="17">
        <v>7.3123721044023496E-2</v>
      </c>
      <c r="BT369" s="17">
        <v>8.4079659092587203E-2</v>
      </c>
      <c r="BU369" s="17">
        <v>7.0396244143270004E-2</v>
      </c>
      <c r="BV369" s="17">
        <v>6.1523178031652102E-2</v>
      </c>
      <c r="BW369" s="17"/>
      <c r="BX369" s="17">
        <v>6.4753486072650995E-2</v>
      </c>
      <c r="BY369" s="17">
        <v>8.9308485801679702E-2</v>
      </c>
      <c r="BZ369" s="17">
        <v>8.6313550532473998E-2</v>
      </c>
      <c r="CA369" s="17">
        <v>3.2920598844382698E-2</v>
      </c>
    </row>
    <row r="370" spans="2:79" x14ac:dyDescent="0.3">
      <c r="B370" t="s">
        <v>233</v>
      </c>
      <c r="C370" s="17">
        <v>0.12342694179381</v>
      </c>
      <c r="D370" s="17">
        <v>0.11649476730017901</v>
      </c>
      <c r="E370" s="17">
        <v>0.128674310568026</v>
      </c>
      <c r="F370" s="17"/>
      <c r="G370" s="17">
        <v>0.16978545461667599</v>
      </c>
      <c r="H370" s="17">
        <v>0.109637071324825</v>
      </c>
      <c r="I370" s="17">
        <v>0.10822208766458299</v>
      </c>
      <c r="J370" s="17"/>
      <c r="K370" s="17">
        <v>0.11214713536568401</v>
      </c>
      <c r="L370" s="17">
        <v>0.14658977007624999</v>
      </c>
      <c r="M370" s="17">
        <v>0.118205022318301</v>
      </c>
      <c r="N370" s="17">
        <v>0.116748405751329</v>
      </c>
      <c r="O370" s="17"/>
      <c r="P370" s="17">
        <v>0.15582933380787301</v>
      </c>
      <c r="Q370" s="17">
        <v>0.14784285931240501</v>
      </c>
      <c r="R370" s="17">
        <v>7.7468359385150398E-2</v>
      </c>
      <c r="S370" s="17">
        <v>0.12677906375030501</v>
      </c>
      <c r="T370" s="17">
        <v>8.8874291662507501E-2</v>
      </c>
      <c r="U370" s="17"/>
      <c r="V370" s="17">
        <v>0.124823224976812</v>
      </c>
      <c r="W370" s="17">
        <v>0.136157719024045</v>
      </c>
      <c r="X370" s="17">
        <v>0.101831370723271</v>
      </c>
      <c r="Y370" s="17"/>
      <c r="Z370" s="17">
        <v>0.120488338322711</v>
      </c>
      <c r="AA370" s="17">
        <v>0.14006024398904199</v>
      </c>
      <c r="AB370" s="17"/>
      <c r="AC370" s="17">
        <v>0.122920308189319</v>
      </c>
      <c r="AD370" s="17">
        <v>0.124590872584046</v>
      </c>
      <c r="AE370" s="17"/>
      <c r="AF370" s="17">
        <v>9.5653911976709E-2</v>
      </c>
      <c r="AG370" s="17">
        <v>8.8636946671705505E-2</v>
      </c>
      <c r="AH370" s="17">
        <v>0.12746561439879101</v>
      </c>
      <c r="AI370" s="17"/>
      <c r="AJ370" s="17">
        <v>0.15156139084506601</v>
      </c>
      <c r="AK370" s="17">
        <v>0.14730578216047299</v>
      </c>
      <c r="AL370" s="17">
        <v>0.14428092946125101</v>
      </c>
      <c r="AM370" s="17">
        <v>0.113075629186334</v>
      </c>
      <c r="AN370" s="17">
        <v>0.11454686275729301</v>
      </c>
      <c r="AO370" s="17">
        <v>0.103482387806602</v>
      </c>
      <c r="AP370" s="17">
        <v>0.100854223870891</v>
      </c>
      <c r="AQ370" s="17"/>
      <c r="AR370" s="17">
        <v>0.149276816295427</v>
      </c>
      <c r="AS370" s="17">
        <v>0.10593225520380301</v>
      </c>
      <c r="AT370" s="17"/>
      <c r="AU370" s="17">
        <v>0.17813639874082299</v>
      </c>
      <c r="AV370" s="17">
        <v>0.103831100171608</v>
      </c>
      <c r="AW370" s="17">
        <v>0.103561340130202</v>
      </c>
      <c r="AX370" s="17"/>
      <c r="AY370" s="17">
        <v>0.27080477682440801</v>
      </c>
      <c r="AZ370" s="17">
        <v>0.105484319896694</v>
      </c>
      <c r="BA370" s="17">
        <v>0.114233595954946</v>
      </c>
      <c r="BB370" s="17">
        <v>0.106953372249704</v>
      </c>
      <c r="BC370" s="17"/>
      <c r="BD370" s="17">
        <v>0.108042556282228</v>
      </c>
      <c r="BE370" s="17">
        <v>0.15088373643900799</v>
      </c>
      <c r="BF370" s="17">
        <v>0.137040305215689</v>
      </c>
      <c r="BG370" s="17">
        <v>4.65638044103521E-2</v>
      </c>
      <c r="BH370" s="17"/>
      <c r="BI370" s="17">
        <v>0.135835216924726</v>
      </c>
      <c r="BJ370" s="17">
        <v>0.13054623282078801</v>
      </c>
      <c r="BK370" s="17">
        <v>0.116316447755721</v>
      </c>
      <c r="BL370" s="17">
        <v>0.11926999869751199</v>
      </c>
      <c r="BM370" s="17"/>
      <c r="BN370" s="17">
        <v>0.26442586146908698</v>
      </c>
      <c r="BO370" s="17">
        <v>0.15377438848779601</v>
      </c>
      <c r="BP370" s="17">
        <v>0.12538554405388999</v>
      </c>
      <c r="BQ370" s="17">
        <v>6.6072957730679699E-2</v>
      </c>
      <c r="BR370" s="17"/>
      <c r="BS370" s="17">
        <v>0.13225530580141601</v>
      </c>
      <c r="BT370" s="17">
        <v>0.13768761934036899</v>
      </c>
      <c r="BU370" s="17">
        <v>0.121211820220901</v>
      </c>
      <c r="BV370" s="17">
        <v>6.14999602139817E-2</v>
      </c>
      <c r="BW370" s="17"/>
      <c r="BX370" s="17">
        <v>0.188249485436771</v>
      </c>
      <c r="BY370" s="17">
        <v>0.159031707329682</v>
      </c>
      <c r="BZ370" s="17">
        <v>0.111931352695377</v>
      </c>
      <c r="CA370" s="17">
        <v>4.7256869305890098E-2</v>
      </c>
    </row>
    <row r="371" spans="2:79" x14ac:dyDescent="0.3">
      <c r="B371" t="s">
        <v>234</v>
      </c>
      <c r="C371" s="17">
        <v>5.8125247365965298E-2</v>
      </c>
      <c r="D371" s="17">
        <v>4.4839068422122701E-2</v>
      </c>
      <c r="E371" s="17">
        <v>7.16423348832885E-2</v>
      </c>
      <c r="F371" s="17"/>
      <c r="G371" s="17">
        <v>4.5566110935030803E-2</v>
      </c>
      <c r="H371" s="17">
        <v>5.9014501831548702E-2</v>
      </c>
      <c r="I371" s="17">
        <v>6.5176282588270698E-2</v>
      </c>
      <c r="J371" s="17"/>
      <c r="K371" s="17">
        <v>7.2300311397407196E-2</v>
      </c>
      <c r="L371" s="17">
        <v>6.7860826808386093E-2</v>
      </c>
      <c r="M371" s="17">
        <v>5.5016648271820297E-2</v>
      </c>
      <c r="N371" s="17">
        <v>3.0830074544232401E-2</v>
      </c>
      <c r="O371" s="17"/>
      <c r="P371" s="17">
        <v>3.05547411944769E-2</v>
      </c>
      <c r="Q371" s="17">
        <v>7.9418002358362202E-2</v>
      </c>
      <c r="R371" s="17">
        <v>5.5439285227152003E-2</v>
      </c>
      <c r="S371" s="17">
        <v>5.7138338446571402E-2</v>
      </c>
      <c r="T371" s="17">
        <v>4.6425128574198102E-2</v>
      </c>
      <c r="U371" s="17"/>
      <c r="V371" s="17">
        <v>5.7933749886802902E-2</v>
      </c>
      <c r="W371" s="17">
        <v>5.4595659659119403E-2</v>
      </c>
      <c r="X371" s="17">
        <v>6.8059001591963E-2</v>
      </c>
      <c r="Y371" s="17"/>
      <c r="Z371" s="17">
        <v>6.5950465162676206E-2</v>
      </c>
      <c r="AA371" s="17">
        <v>1.7289261657438802E-2</v>
      </c>
      <c r="AB371" s="17"/>
      <c r="AC371" s="17">
        <v>5.2674561989312002E-2</v>
      </c>
      <c r="AD371" s="17">
        <v>7.0647552403628203E-2</v>
      </c>
      <c r="AE371" s="17"/>
      <c r="AF371" s="17">
        <v>0.10058197115664</v>
      </c>
      <c r="AG371" s="17">
        <v>9.7301071950442394E-2</v>
      </c>
      <c r="AH371" s="17">
        <v>5.15210628914008E-2</v>
      </c>
      <c r="AI371" s="17"/>
      <c r="AJ371" s="17">
        <v>8.3535497770939604E-2</v>
      </c>
      <c r="AK371" s="17">
        <v>2.5561709039504499E-2</v>
      </c>
      <c r="AL371" s="17">
        <v>3.3919856427959298E-2</v>
      </c>
      <c r="AM371" s="17">
        <v>5.8428384725160203E-2</v>
      </c>
      <c r="AN371" s="17">
        <v>6.7654459272367698E-2</v>
      </c>
      <c r="AO371" s="17">
        <v>6.8992059205123399E-2</v>
      </c>
      <c r="AP371" s="17">
        <v>6.8222068594999505E-2</v>
      </c>
      <c r="AQ371" s="17"/>
      <c r="AR371" s="17">
        <v>2.9155850636682901E-2</v>
      </c>
      <c r="AS371" s="17">
        <v>7.0165180332794397E-2</v>
      </c>
      <c r="AT371" s="17"/>
      <c r="AU371" s="17">
        <v>7.6048422180138103E-2</v>
      </c>
      <c r="AV371" s="17">
        <v>5.3550346799132703E-2</v>
      </c>
      <c r="AW371" s="17">
        <v>4.3946250457761703E-2</v>
      </c>
      <c r="AX371" s="17"/>
      <c r="AY371" s="17">
        <v>9.7383670818260507E-2</v>
      </c>
      <c r="AZ371" s="17">
        <v>8.7316330719977506E-2</v>
      </c>
      <c r="BA371" s="17">
        <v>1.6722596699879699E-2</v>
      </c>
      <c r="BB371" s="17">
        <v>2.9843428917085E-2</v>
      </c>
      <c r="BC371" s="17"/>
      <c r="BD371" s="17">
        <v>5.4223974426394803E-2</v>
      </c>
      <c r="BE371" s="17">
        <v>6.5827919722780806E-2</v>
      </c>
      <c r="BF371" s="17">
        <v>6.2881059444021503E-2</v>
      </c>
      <c r="BG371" s="17">
        <v>3.3470478200804003E-2</v>
      </c>
      <c r="BH371" s="17"/>
      <c r="BI371" s="17">
        <v>3.2124873495293603E-2</v>
      </c>
      <c r="BJ371" s="17">
        <v>5.0456980350784102E-2</v>
      </c>
      <c r="BK371" s="17">
        <v>6.7659908014574804E-2</v>
      </c>
      <c r="BL371" s="17">
        <v>6.8748314724440596E-2</v>
      </c>
      <c r="BM371" s="17"/>
      <c r="BN371" s="17">
        <v>0.14431211596235699</v>
      </c>
      <c r="BO371" s="17">
        <v>8.1511861206004302E-2</v>
      </c>
      <c r="BP371" s="17">
        <v>5.7502421490068997E-2</v>
      </c>
      <c r="BQ371" s="17">
        <v>2.1757671811058699E-2</v>
      </c>
      <c r="BR371" s="17"/>
      <c r="BS371" s="17">
        <v>8.5492285813664096E-2</v>
      </c>
      <c r="BT371" s="17">
        <v>6.0654181193910701E-2</v>
      </c>
      <c r="BU371" s="17">
        <v>4.5442544819045499E-2</v>
      </c>
      <c r="BV371" s="17">
        <v>3.90789287948426E-2</v>
      </c>
      <c r="BW371" s="17"/>
      <c r="BX371" s="17">
        <v>5.8046249921892501E-2</v>
      </c>
      <c r="BY371" s="17">
        <v>7.6495584747940604E-2</v>
      </c>
      <c r="BZ371" s="17">
        <v>5.4520693853111798E-2</v>
      </c>
      <c r="CA371" s="17">
        <v>3.0797199350445101E-2</v>
      </c>
    </row>
    <row r="372" spans="2:79" x14ac:dyDescent="0.3">
      <c r="B372" t="s">
        <v>235</v>
      </c>
      <c r="C372" s="17">
        <v>5.4117129049544903E-2</v>
      </c>
      <c r="D372" s="17">
        <v>3.0709516286566901E-2</v>
      </c>
      <c r="E372" s="17">
        <v>7.7712010012866303E-2</v>
      </c>
      <c r="F372" s="17"/>
      <c r="G372" s="17">
        <v>3.7917172271082697E-2</v>
      </c>
      <c r="H372" s="17">
        <v>4.2263867258602601E-2</v>
      </c>
      <c r="I372" s="17">
        <v>7.6601783534492304E-2</v>
      </c>
      <c r="J372" s="17"/>
      <c r="K372" s="17">
        <v>4.5155471431222602E-2</v>
      </c>
      <c r="L372" s="17">
        <v>4.23713030942892E-2</v>
      </c>
      <c r="M372" s="17">
        <v>9.0265619960113203E-2</v>
      </c>
      <c r="N372" s="17">
        <v>4.5700962469419001E-2</v>
      </c>
      <c r="O372" s="17"/>
      <c r="P372" s="17">
        <v>3.8842962388778303E-2</v>
      </c>
      <c r="Q372" s="17">
        <v>5.7770117190175697E-2</v>
      </c>
      <c r="R372" s="17">
        <v>8.5799362789180697E-2</v>
      </c>
      <c r="S372" s="17">
        <v>3.47150188551201E-2</v>
      </c>
      <c r="T372" s="17">
        <v>5.7709335847472003E-2</v>
      </c>
      <c r="U372" s="17"/>
      <c r="V372" s="17">
        <v>4.1115613156674703E-2</v>
      </c>
      <c r="W372" s="17">
        <v>6.7093982793793097E-2</v>
      </c>
      <c r="X372" s="17">
        <v>4.2172991407068101E-2</v>
      </c>
      <c r="Y372" s="17"/>
      <c r="Z372" s="17">
        <v>5.6290333191831701E-2</v>
      </c>
      <c r="AA372" s="17">
        <v>4.3115625880772897E-2</v>
      </c>
      <c r="AB372" s="17"/>
      <c r="AC372" s="17">
        <v>4.7865199671363601E-2</v>
      </c>
      <c r="AD372" s="17">
        <v>6.8480197423082104E-2</v>
      </c>
      <c r="AE372" s="17"/>
      <c r="AF372" s="17">
        <v>5.8638122498458803E-2</v>
      </c>
      <c r="AG372" s="17">
        <v>5.3623331996311599E-2</v>
      </c>
      <c r="AH372" s="17">
        <v>5.4292220556774601E-2</v>
      </c>
      <c r="AI372" s="17"/>
      <c r="AJ372" s="17">
        <v>4.0257930109156098E-2</v>
      </c>
      <c r="AK372" s="17">
        <v>2.9726471467605198E-2</v>
      </c>
      <c r="AL372" s="17">
        <v>5.8611478605306501E-2</v>
      </c>
      <c r="AM372" s="17">
        <v>4.2485797766762999E-2</v>
      </c>
      <c r="AN372" s="17">
        <v>3.2090353394672498E-2</v>
      </c>
      <c r="AO372" s="17">
        <v>8.8747562405423502E-2</v>
      </c>
      <c r="AP372" s="17">
        <v>7.2896254876124902E-2</v>
      </c>
      <c r="AQ372" s="17"/>
      <c r="AR372" s="17">
        <v>6.1247537040238498E-2</v>
      </c>
      <c r="AS372" s="17">
        <v>5.12762430537375E-2</v>
      </c>
      <c r="AT372" s="17"/>
      <c r="AU372" s="17">
        <v>5.9378285781567001E-2</v>
      </c>
      <c r="AV372" s="17">
        <v>6.0763204047157099E-2</v>
      </c>
      <c r="AW372" s="17">
        <v>1.6736327838618399E-2</v>
      </c>
      <c r="AX372" s="17"/>
      <c r="AY372" s="17">
        <v>5.1358055800176897E-2</v>
      </c>
      <c r="AZ372" s="17">
        <v>6.0873447823629898E-2</v>
      </c>
      <c r="BA372" s="17">
        <v>3.6115349543663203E-2</v>
      </c>
      <c r="BB372" s="17">
        <v>7.7828910538859694E-2</v>
      </c>
      <c r="BC372" s="17"/>
      <c r="BD372" s="17">
        <v>9.5287809479874197E-2</v>
      </c>
      <c r="BE372" s="17">
        <v>4.5504710964035598E-2</v>
      </c>
      <c r="BF372" s="17">
        <v>3.6750225350685999E-2</v>
      </c>
      <c r="BG372" s="17">
        <v>8.1344942027525E-2</v>
      </c>
      <c r="BH372" s="17"/>
      <c r="BI372" s="17">
        <v>6.0705690559373998E-2</v>
      </c>
      <c r="BJ372" s="17">
        <v>4.44591316511153E-2</v>
      </c>
      <c r="BK372" s="17">
        <v>5.3528207948770501E-2</v>
      </c>
      <c r="BL372" s="17">
        <v>7.7145430362477105E-2</v>
      </c>
      <c r="BM372" s="17"/>
      <c r="BN372" s="17">
        <v>6.8434916718544694E-2</v>
      </c>
      <c r="BO372" s="17">
        <v>5.8401362873213299E-2</v>
      </c>
      <c r="BP372" s="17">
        <v>6.5791540655107894E-2</v>
      </c>
      <c r="BQ372" s="17">
        <v>3.56919090984135E-2</v>
      </c>
      <c r="BR372" s="17"/>
      <c r="BS372" s="17">
        <v>7.70063204345387E-2</v>
      </c>
      <c r="BT372" s="17">
        <v>6.3069824763792096E-2</v>
      </c>
      <c r="BU372" s="17">
        <v>4.4873274476106603E-2</v>
      </c>
      <c r="BV372" s="17">
        <v>7.9028232737117596E-3</v>
      </c>
      <c r="BW372" s="17"/>
      <c r="BX372" s="17">
        <v>0.104000321571011</v>
      </c>
      <c r="BY372" s="17">
        <v>4.5272383116306499E-2</v>
      </c>
      <c r="BZ372" s="17">
        <v>6.3793599580752799E-2</v>
      </c>
      <c r="CA372" s="17">
        <v>3.1530429549497301E-2</v>
      </c>
    </row>
    <row r="373" spans="2:79" x14ac:dyDescent="0.3">
      <c r="B373" t="s">
        <v>236</v>
      </c>
      <c r="C373" s="17">
        <v>2.5258650257359998E-2</v>
      </c>
      <c r="D373" s="17">
        <v>1.4439630393993701E-2</v>
      </c>
      <c r="E373" s="17">
        <v>3.6165342592093301E-2</v>
      </c>
      <c r="F373" s="17"/>
      <c r="G373" s="17">
        <v>3.5344604210999102E-2</v>
      </c>
      <c r="H373" s="17">
        <v>2.0074021444276401E-2</v>
      </c>
      <c r="I373" s="17">
        <v>2.4200471658809401E-2</v>
      </c>
      <c r="J373" s="17"/>
      <c r="K373" s="17">
        <v>2.35107100050891E-2</v>
      </c>
      <c r="L373" s="17">
        <v>1.4160928762727201E-2</v>
      </c>
      <c r="M373" s="17">
        <v>2.42378281155376E-2</v>
      </c>
      <c r="N373" s="17">
        <v>4.18756019907639E-2</v>
      </c>
      <c r="O373" s="17"/>
      <c r="P373" s="17">
        <v>2.4254287699966799E-2</v>
      </c>
      <c r="Q373" s="17">
        <v>3.3367153762793603E-2</v>
      </c>
      <c r="R373" s="17">
        <v>1.7512164679716599E-2</v>
      </c>
      <c r="S373" s="17">
        <v>3.5671138924451097E-2</v>
      </c>
      <c r="T373" s="17">
        <v>4.0120808893170604E-3</v>
      </c>
      <c r="U373" s="17"/>
      <c r="V373" s="17">
        <v>2.5952304886069099E-2</v>
      </c>
      <c r="W373" s="17">
        <v>2.04722453899999E-2</v>
      </c>
      <c r="X373" s="17">
        <v>2.2173563273522798E-2</v>
      </c>
      <c r="Y373" s="17"/>
      <c r="Z373" s="17">
        <v>2.6971021283451101E-2</v>
      </c>
      <c r="AA373" s="17">
        <v>1.6434688728888099E-2</v>
      </c>
      <c r="AB373" s="17"/>
      <c r="AC373" s="17">
        <v>2.7073424734726601E-2</v>
      </c>
      <c r="AD373" s="17">
        <v>2.1089420516548298E-2</v>
      </c>
      <c r="AE373" s="17"/>
      <c r="AF373" s="17">
        <v>1.2336123984432699E-2</v>
      </c>
      <c r="AG373" s="17">
        <v>1.92132819885967E-2</v>
      </c>
      <c r="AH373" s="17">
        <v>2.6831720273153101E-2</v>
      </c>
      <c r="AI373" s="17"/>
      <c r="AJ373" s="17">
        <v>2.6081573324335999E-2</v>
      </c>
      <c r="AK373" s="17">
        <v>3.3338591790851399E-2</v>
      </c>
      <c r="AL373" s="17">
        <v>4.0355077114738201E-2</v>
      </c>
      <c r="AM373" s="17">
        <v>1.19837043873682E-2</v>
      </c>
      <c r="AN373" s="17">
        <v>1.58973844735712E-2</v>
      </c>
      <c r="AO373" s="17">
        <v>2.0906438382550501E-2</v>
      </c>
      <c r="AP373" s="17">
        <v>2.7166813068326402E-2</v>
      </c>
      <c r="AQ373" s="17"/>
      <c r="AR373" s="17">
        <v>3.2919515364707899E-2</v>
      </c>
      <c r="AS373" s="17">
        <v>2.2418960848063899E-2</v>
      </c>
      <c r="AT373" s="17"/>
      <c r="AU373" s="17">
        <v>2.76728382493488E-2</v>
      </c>
      <c r="AV373" s="17">
        <v>2.71796169200192E-2</v>
      </c>
      <c r="AW373" s="17">
        <v>1.2798998553857599E-2</v>
      </c>
      <c r="AX373" s="17"/>
      <c r="AY373" s="17">
        <v>1.5628626048028799E-2</v>
      </c>
      <c r="AZ373" s="17">
        <v>2.8055306344538001E-2</v>
      </c>
      <c r="BA373" s="17">
        <v>2.2706155623793599E-2</v>
      </c>
      <c r="BB373" s="17">
        <v>2.85256782723801E-2</v>
      </c>
      <c r="BC373" s="17"/>
      <c r="BD373" s="17">
        <v>4.8425396011161803E-2</v>
      </c>
      <c r="BE373" s="17">
        <v>2.4879496337390601E-3</v>
      </c>
      <c r="BF373" s="17">
        <v>3.3011558141588702E-2</v>
      </c>
      <c r="BG373" s="17">
        <v>2.4268689151161399E-2</v>
      </c>
      <c r="BH373" s="17"/>
      <c r="BI373" s="17">
        <v>5.3070358492704202E-2</v>
      </c>
      <c r="BJ373" s="17">
        <v>1.4416836229848601E-2</v>
      </c>
      <c r="BK373" s="17">
        <v>1.1910905855456899E-2</v>
      </c>
      <c r="BL373" s="17">
        <v>8.2302809790660097E-2</v>
      </c>
      <c r="BM373" s="17"/>
      <c r="BN373" s="17">
        <v>5.5475675548928197E-2</v>
      </c>
      <c r="BO373" s="17">
        <v>1.8450460583349301E-2</v>
      </c>
      <c r="BP373" s="17">
        <v>2.20273374139675E-2</v>
      </c>
      <c r="BQ373" s="17">
        <v>2.54842187315703E-2</v>
      </c>
      <c r="BR373" s="17"/>
      <c r="BS373" s="17">
        <v>3.2435824573044898E-2</v>
      </c>
      <c r="BT373" s="17">
        <v>1.57047108959875E-2</v>
      </c>
      <c r="BU373" s="17">
        <v>2.9042661636958001E-2</v>
      </c>
      <c r="BV373" s="17">
        <v>2.2730919726215101E-2</v>
      </c>
      <c r="BW373" s="17"/>
      <c r="BX373" s="17">
        <v>8.8393814806316098E-2</v>
      </c>
      <c r="BY373" s="17">
        <v>9.4623245098881606E-3</v>
      </c>
      <c r="BZ373" s="17">
        <v>2.8571264171149399E-2</v>
      </c>
      <c r="CA373" s="17">
        <v>1.9010652830207898E-2</v>
      </c>
    </row>
    <row r="374" spans="2:79" x14ac:dyDescent="0.3">
      <c r="B374" t="s">
        <v>237</v>
      </c>
      <c r="C374" s="17">
        <v>7.1457519729087099E-3</v>
      </c>
      <c r="D374" s="17">
        <v>2.3202476778436498E-3</v>
      </c>
      <c r="E374" s="17">
        <v>1.19916273857933E-2</v>
      </c>
      <c r="F374" s="17"/>
      <c r="G374" s="17">
        <v>4.5559482784591401E-3</v>
      </c>
      <c r="H374" s="17">
        <v>9.9914765827725897E-3</v>
      </c>
      <c r="I374" s="17">
        <v>5.8576674691977601E-3</v>
      </c>
      <c r="J374" s="17"/>
      <c r="K374" s="17">
        <v>3.8681788085885801E-3</v>
      </c>
      <c r="L374" s="17">
        <v>7.4326196315872596E-3</v>
      </c>
      <c r="M374" s="17">
        <v>1.8872437247367799E-2</v>
      </c>
      <c r="N374" s="17">
        <v>0</v>
      </c>
      <c r="O374" s="17"/>
      <c r="P374" s="17">
        <v>1.9978807849465902E-2</v>
      </c>
      <c r="Q374" s="17">
        <v>4.5047719395964201E-3</v>
      </c>
      <c r="R374" s="17">
        <v>0</v>
      </c>
      <c r="S374" s="17">
        <v>4.7246031287995196E-3</v>
      </c>
      <c r="T374" s="17">
        <v>1.10147946609789E-2</v>
      </c>
      <c r="U374" s="17"/>
      <c r="V374" s="17">
        <v>6.4177106849977903E-3</v>
      </c>
      <c r="W374" s="17">
        <v>9.1611178527487395E-3</v>
      </c>
      <c r="X374" s="17">
        <v>2.2703938237643101E-3</v>
      </c>
      <c r="Y374" s="17"/>
      <c r="Z374" s="17">
        <v>7.7317611429969504E-3</v>
      </c>
      <c r="AA374" s="17">
        <v>4.1126173788354602E-3</v>
      </c>
      <c r="AB374" s="17"/>
      <c r="AC374" s="17">
        <v>7.1005661845923596E-3</v>
      </c>
      <c r="AD374" s="17">
        <v>7.2495609777520603E-3</v>
      </c>
      <c r="AE374" s="17"/>
      <c r="AF374" s="17">
        <v>0</v>
      </c>
      <c r="AG374" s="17">
        <v>0</v>
      </c>
      <c r="AH374" s="17">
        <v>8.3021555523641807E-3</v>
      </c>
      <c r="AI374" s="17"/>
      <c r="AJ374" s="17">
        <v>8.5551014267244308E-3</v>
      </c>
      <c r="AK374" s="17">
        <v>0</v>
      </c>
      <c r="AL374" s="17">
        <v>0</v>
      </c>
      <c r="AM374" s="17">
        <v>1.1420359816081299E-2</v>
      </c>
      <c r="AN374" s="17">
        <v>2.01079918286973E-2</v>
      </c>
      <c r="AO374" s="17">
        <v>0</v>
      </c>
      <c r="AP374" s="17">
        <v>1.1867236729597301E-2</v>
      </c>
      <c r="AQ374" s="17"/>
      <c r="AR374" s="17">
        <v>1.5726228170880902E-2</v>
      </c>
      <c r="AS374" s="17">
        <v>1.6879123815630699E-3</v>
      </c>
      <c r="AT374" s="17"/>
      <c r="AU374" s="17">
        <v>1.24256093254984E-2</v>
      </c>
      <c r="AV374" s="17">
        <v>5.03295795550842E-3</v>
      </c>
      <c r="AW374" s="17">
        <v>6.1502287445344903E-3</v>
      </c>
      <c r="AX374" s="17"/>
      <c r="AY374" s="17">
        <v>0</v>
      </c>
      <c r="AZ374" s="17">
        <v>7.1372474781129401E-3</v>
      </c>
      <c r="BA374" s="17">
        <v>1.03642067462814E-2</v>
      </c>
      <c r="BB374" s="17">
        <v>4.0035961840859799E-3</v>
      </c>
      <c r="BC374" s="17"/>
      <c r="BD374" s="17">
        <v>6.2091944757629797E-3</v>
      </c>
      <c r="BE374" s="17">
        <v>2.31040224331437E-3</v>
      </c>
      <c r="BF374" s="17">
        <v>7.6814685940757698E-3</v>
      </c>
      <c r="BG374" s="17">
        <v>1.5706616632751899E-2</v>
      </c>
      <c r="BH374" s="17"/>
      <c r="BI374" s="17">
        <v>2.54758885369093E-2</v>
      </c>
      <c r="BJ374" s="17">
        <v>0</v>
      </c>
      <c r="BK374" s="17">
        <v>6.3391610641187202E-3</v>
      </c>
      <c r="BL374" s="17">
        <v>1.0711159246433E-2</v>
      </c>
      <c r="BM374" s="17"/>
      <c r="BN374" s="17">
        <v>0</v>
      </c>
      <c r="BO374" s="17">
        <v>4.8432717413979297E-3</v>
      </c>
      <c r="BP374" s="17">
        <v>1.54376932399376E-2</v>
      </c>
      <c r="BQ374" s="17">
        <v>1.9197966640297601E-3</v>
      </c>
      <c r="BR374" s="17"/>
      <c r="BS374" s="17">
        <v>9.04697941189192E-3</v>
      </c>
      <c r="BT374" s="17">
        <v>7.36601025246155E-3</v>
      </c>
      <c r="BU374" s="17">
        <v>5.8397242377898903E-3</v>
      </c>
      <c r="BV374" s="17">
        <v>7.6542675796626098E-3</v>
      </c>
      <c r="BW374" s="17"/>
      <c r="BX374" s="17">
        <v>4.3169998288679498E-2</v>
      </c>
      <c r="BY374" s="17">
        <v>0</v>
      </c>
      <c r="BZ374" s="17">
        <v>7.1682139889047303E-3</v>
      </c>
      <c r="CA374" s="17">
        <v>3.1618447752316901E-3</v>
      </c>
    </row>
    <row r="375" spans="2:79" x14ac:dyDescent="0.3">
      <c r="B375" t="s">
        <v>238</v>
      </c>
      <c r="C375" s="17">
        <v>8.4827979733876693E-3</v>
      </c>
      <c r="D375" s="17">
        <v>1.0390412517182999E-2</v>
      </c>
      <c r="E375" s="17">
        <v>6.6185418318157902E-3</v>
      </c>
      <c r="F375" s="17"/>
      <c r="G375" s="17">
        <v>3.8938087738957699E-3</v>
      </c>
      <c r="H375" s="17">
        <v>1.2277605432291699E-2</v>
      </c>
      <c r="I375" s="17">
        <v>7.4854006310460797E-3</v>
      </c>
      <c r="J375" s="17"/>
      <c r="K375" s="17">
        <v>7.5615131336612303E-3</v>
      </c>
      <c r="L375" s="17">
        <v>1.44317517378136E-2</v>
      </c>
      <c r="M375" s="17">
        <v>5.9060719883893397E-3</v>
      </c>
      <c r="N375" s="17">
        <v>0</v>
      </c>
      <c r="O375" s="17"/>
      <c r="P375" s="17">
        <v>2.89307278226505E-2</v>
      </c>
      <c r="Q375" s="17">
        <v>7.4200531837052197E-3</v>
      </c>
      <c r="R375" s="17">
        <v>7.4247520264615497E-3</v>
      </c>
      <c r="S375" s="17">
        <v>4.0379521433717598E-3</v>
      </c>
      <c r="T375" s="17">
        <v>0</v>
      </c>
      <c r="U375" s="17"/>
      <c r="V375" s="17">
        <v>1.6662788001699302E-2</v>
      </c>
      <c r="W375" s="17">
        <v>6.1467963026146403E-3</v>
      </c>
      <c r="X375" s="17">
        <v>4.6306059644291298E-3</v>
      </c>
      <c r="Y375" s="17"/>
      <c r="Z375" s="17">
        <v>6.7563557153807801E-3</v>
      </c>
      <c r="AA375" s="17">
        <v>1.7682677880669101E-2</v>
      </c>
      <c r="AB375" s="17"/>
      <c r="AC375" s="17">
        <v>8.1427253606461691E-3</v>
      </c>
      <c r="AD375" s="17">
        <v>9.2640745831043692E-3</v>
      </c>
      <c r="AE375" s="17"/>
      <c r="AF375" s="17">
        <v>1.19780584986071E-2</v>
      </c>
      <c r="AG375" s="17">
        <v>3.9873834242093398E-2</v>
      </c>
      <c r="AH375" s="17">
        <v>5.5175899358848703E-3</v>
      </c>
      <c r="AI375" s="17"/>
      <c r="AJ375" s="17">
        <v>0</v>
      </c>
      <c r="AK375" s="17">
        <v>1.34942781989544E-2</v>
      </c>
      <c r="AL375" s="17">
        <v>0</v>
      </c>
      <c r="AM375" s="17">
        <v>1.9347058753767701E-2</v>
      </c>
      <c r="AN375" s="17">
        <v>8.73093124785769E-3</v>
      </c>
      <c r="AO375" s="17">
        <v>0</v>
      </c>
      <c r="AP375" s="17">
        <v>1.51649136403891E-2</v>
      </c>
      <c r="AQ375" s="17"/>
      <c r="AR375" s="17">
        <v>1.6390557538423702E-2</v>
      </c>
      <c r="AS375" s="17">
        <v>4.7927800116185698E-3</v>
      </c>
      <c r="AT375" s="17"/>
      <c r="AU375" s="17">
        <v>1.0100932305720499E-2</v>
      </c>
      <c r="AV375" s="17">
        <v>9.8019921753822407E-3</v>
      </c>
      <c r="AW375" s="17">
        <v>0</v>
      </c>
      <c r="AX375" s="17"/>
      <c r="AY375" s="17">
        <v>0</v>
      </c>
      <c r="AZ375" s="17">
        <v>2.2008087656075902E-3</v>
      </c>
      <c r="BA375" s="17">
        <v>1.18582689853803E-2</v>
      </c>
      <c r="BB375" s="17">
        <v>2.8885577351018502E-2</v>
      </c>
      <c r="BC375" s="17"/>
      <c r="BD375" s="17">
        <v>1.52383810973184E-2</v>
      </c>
      <c r="BE375" s="17">
        <v>0</v>
      </c>
      <c r="BF375" s="17">
        <v>2.1689688115686199E-3</v>
      </c>
      <c r="BG375" s="17">
        <v>3.63931771018687E-2</v>
      </c>
      <c r="BH375" s="17"/>
      <c r="BI375" s="17">
        <v>8.3854614663117708E-3</v>
      </c>
      <c r="BJ375" s="17">
        <v>0</v>
      </c>
      <c r="BK375" s="17">
        <v>7.0064345267693198E-3</v>
      </c>
      <c r="BL375" s="17">
        <v>3.9376244654138103E-2</v>
      </c>
      <c r="BM375" s="17"/>
      <c r="BN375" s="17">
        <v>0</v>
      </c>
      <c r="BO375" s="17">
        <v>0</v>
      </c>
      <c r="BP375" s="17">
        <v>1.1218071621420999E-2</v>
      </c>
      <c r="BQ375" s="17">
        <v>1.33775774753666E-2</v>
      </c>
      <c r="BR375" s="17"/>
      <c r="BS375" s="17">
        <v>1.23070907099857E-2</v>
      </c>
      <c r="BT375" s="17">
        <v>3.8213247927520399E-3</v>
      </c>
      <c r="BU375" s="17">
        <v>2.3218903379271798E-3</v>
      </c>
      <c r="BV375" s="17">
        <v>4.3881051237962897E-2</v>
      </c>
      <c r="BW375" s="17"/>
      <c r="BX375" s="17">
        <v>1.05048584954365E-2</v>
      </c>
      <c r="BY375" s="17">
        <v>0</v>
      </c>
      <c r="BZ375" s="17">
        <v>7.0506900021691599E-3</v>
      </c>
      <c r="CA375" s="17">
        <v>2.50499302860894E-2</v>
      </c>
    </row>
    <row r="376" spans="2:79" x14ac:dyDescent="0.3">
      <c r="B376" t="s">
        <v>169</v>
      </c>
      <c r="C376" s="17">
        <v>8.8980666138798806E-3</v>
      </c>
      <c r="D376" s="17">
        <v>8.9326273290414506E-3</v>
      </c>
      <c r="E376" s="17">
        <v>8.9040487401125697E-3</v>
      </c>
      <c r="F376" s="17"/>
      <c r="G376" s="17">
        <v>6.4900516134038903E-3</v>
      </c>
      <c r="H376" s="17">
        <v>1.0278216946332699E-2</v>
      </c>
      <c r="I376" s="17">
        <v>9.0041210262675093E-3</v>
      </c>
      <c r="J376" s="17"/>
      <c r="K376" s="17">
        <v>0</v>
      </c>
      <c r="L376" s="17">
        <v>1.3842561914131701E-2</v>
      </c>
      <c r="M376" s="17">
        <v>1.2258938439195099E-2</v>
      </c>
      <c r="N376" s="17">
        <v>1.18047488692567E-2</v>
      </c>
      <c r="O376" s="17"/>
      <c r="P376" s="17">
        <v>0</v>
      </c>
      <c r="Q376" s="17">
        <v>8.5410349716882605E-3</v>
      </c>
      <c r="R376" s="17">
        <v>0</v>
      </c>
      <c r="S376" s="17">
        <v>1.47196475133548E-2</v>
      </c>
      <c r="T376" s="17">
        <v>1.7477256215860399E-2</v>
      </c>
      <c r="U376" s="17"/>
      <c r="V376" s="17">
        <v>2.6379593614532298E-3</v>
      </c>
      <c r="W376" s="17">
        <v>1.8113013690593701E-2</v>
      </c>
      <c r="X376" s="17">
        <v>3.7212975860910599E-3</v>
      </c>
      <c r="Y376" s="17"/>
      <c r="Z376" s="17">
        <v>9.7014161095582401E-3</v>
      </c>
      <c r="AA376" s="17">
        <v>4.7319717739342498E-3</v>
      </c>
      <c r="AB376" s="17"/>
      <c r="AC376" s="17">
        <v>9.8063504272386196E-3</v>
      </c>
      <c r="AD376" s="17">
        <v>6.8113919691890302E-3</v>
      </c>
      <c r="AE376" s="17"/>
      <c r="AF376" s="17">
        <v>2.6084500237590201E-2</v>
      </c>
      <c r="AG376" s="17">
        <v>0</v>
      </c>
      <c r="AH376" s="17">
        <v>6.9661174447089198E-3</v>
      </c>
      <c r="AI376" s="17"/>
      <c r="AJ376" s="17">
        <v>0</v>
      </c>
      <c r="AK376" s="17">
        <v>2.9025832643314899E-2</v>
      </c>
      <c r="AL376" s="17">
        <v>0</v>
      </c>
      <c r="AM376" s="17">
        <v>0</v>
      </c>
      <c r="AN376" s="17">
        <v>1.5719849819065702E-2</v>
      </c>
      <c r="AO376" s="17">
        <v>1.6330948443995599E-2</v>
      </c>
      <c r="AP376" s="17">
        <v>0</v>
      </c>
      <c r="AQ376" s="17"/>
      <c r="AR376" s="17">
        <v>0</v>
      </c>
      <c r="AS376" s="17">
        <v>1.38458154825162E-2</v>
      </c>
      <c r="AT376" s="17"/>
      <c r="AU376" s="17">
        <v>2.1284100554761699E-2</v>
      </c>
      <c r="AV376" s="17">
        <v>3.7142172307063999E-3</v>
      </c>
      <c r="AW376" s="17">
        <v>7.5083720941420302E-3</v>
      </c>
      <c r="AX376" s="17"/>
      <c r="AY376" s="17">
        <v>4.6710517363624603E-2</v>
      </c>
      <c r="AZ376" s="17">
        <v>6.8185475190361E-3</v>
      </c>
      <c r="BA376" s="17">
        <v>4.76667123920348E-3</v>
      </c>
      <c r="BB376" s="17">
        <v>0</v>
      </c>
      <c r="BC376" s="17"/>
      <c r="BD376" s="17">
        <v>1.0270682432201901E-2</v>
      </c>
      <c r="BE376" s="17">
        <v>1.8541484309587099E-2</v>
      </c>
      <c r="BF376" s="17">
        <v>5.1539383420312803E-3</v>
      </c>
      <c r="BG376" s="17">
        <v>0</v>
      </c>
      <c r="BH376" s="17"/>
      <c r="BI376" s="17">
        <v>1.2018974903806001E-2</v>
      </c>
      <c r="BJ376" s="17">
        <v>1.9237256723159301E-2</v>
      </c>
      <c r="BK376" s="17">
        <v>3.15696991936989E-3</v>
      </c>
      <c r="BL376" s="17">
        <v>0</v>
      </c>
      <c r="BM376" s="17"/>
      <c r="BN376" s="17">
        <v>4.7772844530693998E-2</v>
      </c>
      <c r="BO376" s="17">
        <v>6.4791440424750097E-3</v>
      </c>
      <c r="BP376" s="17">
        <v>3.0575695361366199E-3</v>
      </c>
      <c r="BQ376" s="17">
        <v>6.7488387372804702E-3</v>
      </c>
      <c r="BR376" s="17"/>
      <c r="BS376" s="17">
        <v>6.6911944041067898E-3</v>
      </c>
      <c r="BT376" s="17">
        <v>2.24308964769716E-2</v>
      </c>
      <c r="BU376" s="17">
        <v>1.88298032637728E-3</v>
      </c>
      <c r="BV376" s="17">
        <v>0</v>
      </c>
      <c r="BW376" s="17"/>
      <c r="BX376" s="17">
        <v>4.2321518865138498E-2</v>
      </c>
      <c r="BY376" s="17">
        <v>6.1803429002292298E-3</v>
      </c>
      <c r="BZ376" s="17">
        <v>7.7536742329882098E-3</v>
      </c>
      <c r="CA376" s="17">
        <v>0</v>
      </c>
    </row>
    <row r="377" spans="2:79" x14ac:dyDescent="0.3">
      <c r="C377" s="17"/>
      <c r="D377" s="17"/>
      <c r="E377" s="17"/>
      <c r="F377" s="17"/>
      <c r="G377" s="17"/>
      <c r="H377" s="17"/>
      <c r="I377" s="17"/>
      <c r="J377" s="17"/>
      <c r="K377" s="17"/>
      <c r="L377" s="17"/>
      <c r="M377" s="17"/>
      <c r="N377" s="17"/>
      <c r="O377" s="17"/>
      <c r="P377" s="17"/>
      <c r="Q377" s="17"/>
      <c r="R377" s="17"/>
      <c r="S377" s="17"/>
      <c r="T377" s="17"/>
      <c r="U377" s="17"/>
      <c r="V377" s="17"/>
      <c r="W377" s="17"/>
      <c r="X377" s="17"/>
      <c r="Y377" s="17"/>
      <c r="Z377" s="17"/>
      <c r="AA377" s="17"/>
      <c r="AB377" s="17"/>
      <c r="AC377" s="17"/>
      <c r="AD377" s="17"/>
      <c r="AE377" s="17"/>
      <c r="AF377" s="17"/>
      <c r="AG377" s="17"/>
      <c r="AH377" s="17"/>
      <c r="AI377" s="17"/>
      <c r="AJ377" s="17"/>
      <c r="AK377" s="17"/>
      <c r="AL377" s="17"/>
      <c r="AM377" s="17"/>
      <c r="AN377" s="17"/>
      <c r="AO377" s="17"/>
      <c r="AP377" s="17"/>
      <c r="AQ377" s="17"/>
      <c r="AR377" s="17"/>
      <c r="AS377" s="17"/>
      <c r="AT377" s="17"/>
      <c r="AU377" s="17"/>
      <c r="AV377" s="17"/>
      <c r="AW377" s="17"/>
      <c r="AX377" s="17"/>
      <c r="AY377" s="17"/>
      <c r="AZ377" s="17"/>
      <c r="BA377" s="17"/>
      <c r="BB377" s="17"/>
      <c r="BC377" s="17"/>
      <c r="BD377" s="17"/>
      <c r="BE377" s="17"/>
      <c r="BF377" s="17"/>
      <c r="BG377" s="17"/>
      <c r="BH377" s="17"/>
      <c r="BI377" s="17"/>
      <c r="BJ377" s="17"/>
      <c r="BK377" s="17"/>
      <c r="BL377" s="17"/>
      <c r="BM377" s="17"/>
      <c r="BN377" s="17"/>
      <c r="BO377" s="17"/>
      <c r="BP377" s="17"/>
      <c r="BQ377" s="17"/>
      <c r="BR377" s="17"/>
      <c r="BS377" s="17"/>
      <c r="BT377" s="17"/>
      <c r="BU377" s="17"/>
      <c r="BV377" s="17"/>
      <c r="BW377" s="17"/>
      <c r="BX377" s="17"/>
      <c r="BY377" s="17"/>
      <c r="BZ377" s="17"/>
      <c r="CA377" s="17"/>
    </row>
    <row r="378" spans="2:79" x14ac:dyDescent="0.3">
      <c r="B378" s="6" t="s">
        <v>242</v>
      </c>
      <c r="C378" s="17"/>
      <c r="D378" s="17"/>
      <c r="E378" s="17"/>
      <c r="F378" s="17"/>
      <c r="G378" s="17"/>
      <c r="H378" s="17"/>
      <c r="I378" s="17"/>
      <c r="J378" s="17"/>
      <c r="K378" s="17"/>
      <c r="L378" s="17"/>
      <c r="M378" s="17"/>
      <c r="N378" s="17"/>
      <c r="O378" s="17"/>
      <c r="P378" s="17"/>
      <c r="Q378" s="17"/>
      <c r="R378" s="17"/>
      <c r="S378" s="17"/>
      <c r="T378" s="17"/>
      <c r="U378" s="17"/>
      <c r="V378" s="17"/>
      <c r="W378" s="17"/>
      <c r="X378" s="17"/>
      <c r="Y378" s="17"/>
      <c r="Z378" s="17"/>
      <c r="AA378" s="17"/>
      <c r="AB378" s="17"/>
      <c r="AC378" s="17"/>
      <c r="AD378" s="17"/>
      <c r="AE378" s="17"/>
      <c r="AF378" s="17"/>
      <c r="AG378" s="17"/>
      <c r="AH378" s="17"/>
      <c r="AI378" s="17"/>
      <c r="AJ378" s="17"/>
      <c r="AK378" s="17"/>
      <c r="AL378" s="17"/>
      <c r="AM378" s="17"/>
      <c r="AN378" s="17"/>
      <c r="AO378" s="17"/>
      <c r="AP378" s="17"/>
      <c r="AQ378" s="17"/>
      <c r="AR378" s="17"/>
      <c r="AS378" s="17"/>
      <c r="AT378" s="17"/>
      <c r="AU378" s="17"/>
      <c r="AV378" s="17"/>
      <c r="AW378" s="17"/>
      <c r="AX378" s="17"/>
      <c r="AY378" s="17"/>
      <c r="AZ378" s="17"/>
      <c r="BA378" s="17"/>
      <c r="BB378" s="17"/>
      <c r="BC378" s="17"/>
      <c r="BD378" s="17"/>
      <c r="BE378" s="17"/>
      <c r="BF378" s="17"/>
      <c r="BG378" s="17"/>
      <c r="BH378" s="17"/>
      <c r="BI378" s="17"/>
      <c r="BJ378" s="17"/>
      <c r="BK378" s="17"/>
      <c r="BL378" s="17"/>
      <c r="BM378" s="17"/>
      <c r="BN378" s="17"/>
      <c r="BO378" s="17"/>
      <c r="BP378" s="17"/>
      <c r="BQ378" s="17"/>
      <c r="BR378" s="17"/>
      <c r="BS378" s="17"/>
      <c r="BT378" s="17"/>
      <c r="BU378" s="17"/>
      <c r="BV378" s="17"/>
      <c r="BW378" s="17"/>
      <c r="BX378" s="17"/>
      <c r="BY378" s="17"/>
      <c r="BZ378" s="17"/>
      <c r="CA378" s="17"/>
    </row>
    <row r="379" spans="2:79" x14ac:dyDescent="0.3">
      <c r="B379" s="24" t="s">
        <v>336</v>
      </c>
      <c r="C379" s="17"/>
      <c r="D379" s="17"/>
      <c r="E379" s="17"/>
      <c r="F379" s="17"/>
      <c r="G379" s="17"/>
      <c r="H379" s="17"/>
      <c r="I379" s="17"/>
      <c r="J379" s="17"/>
      <c r="K379" s="17"/>
      <c r="L379" s="17"/>
      <c r="M379" s="17"/>
      <c r="N379" s="17"/>
      <c r="O379" s="17"/>
      <c r="P379" s="17"/>
      <c r="Q379" s="17"/>
      <c r="R379" s="17"/>
      <c r="S379" s="17"/>
      <c r="T379" s="17"/>
      <c r="U379" s="17"/>
      <c r="V379" s="17"/>
      <c r="W379" s="17"/>
      <c r="X379" s="17"/>
      <c r="Y379" s="17"/>
      <c r="Z379" s="17"/>
      <c r="AA379" s="17"/>
      <c r="AB379" s="17"/>
      <c r="AC379" s="17"/>
      <c r="AD379" s="17"/>
      <c r="AE379" s="17"/>
      <c r="AF379" s="17"/>
      <c r="AG379" s="17"/>
      <c r="AH379" s="17"/>
      <c r="AI379" s="17"/>
      <c r="AJ379" s="17"/>
      <c r="AK379" s="17"/>
      <c r="AL379" s="17"/>
      <c r="AM379" s="17"/>
      <c r="AN379" s="17"/>
      <c r="AO379" s="17"/>
      <c r="AP379" s="17"/>
      <c r="AQ379" s="17"/>
      <c r="AR379" s="17"/>
      <c r="AS379" s="17"/>
      <c r="AT379" s="17"/>
      <c r="AU379" s="17"/>
      <c r="AV379" s="17"/>
      <c r="AW379" s="17"/>
      <c r="AX379" s="17"/>
      <c r="AY379" s="17"/>
      <c r="AZ379" s="17"/>
      <c r="BA379" s="17"/>
      <c r="BB379" s="17"/>
      <c r="BC379" s="17"/>
      <c r="BD379" s="17"/>
      <c r="BE379" s="17"/>
      <c r="BF379" s="17"/>
      <c r="BG379" s="17"/>
      <c r="BH379" s="17"/>
      <c r="BI379" s="17"/>
      <c r="BJ379" s="17"/>
      <c r="BK379" s="17"/>
      <c r="BL379" s="17"/>
      <c r="BM379" s="17"/>
      <c r="BN379" s="17"/>
      <c r="BO379" s="17"/>
      <c r="BP379" s="17"/>
      <c r="BQ379" s="17"/>
      <c r="BR379" s="17"/>
      <c r="BS379" s="17"/>
      <c r="BT379" s="17"/>
      <c r="BU379" s="17"/>
      <c r="BV379" s="17"/>
      <c r="BW379" s="17"/>
      <c r="BX379" s="17"/>
      <c r="BY379" s="17"/>
      <c r="BZ379" s="17"/>
      <c r="CA379" s="17"/>
    </row>
    <row r="380" spans="2:79" x14ac:dyDescent="0.3">
      <c r="B380" t="s">
        <v>230</v>
      </c>
      <c r="C380" s="17">
        <v>0.29447308590979998</v>
      </c>
      <c r="D380" s="17">
        <v>0.29612746674117302</v>
      </c>
      <c r="E380" s="17">
        <v>0.29416171429962301</v>
      </c>
      <c r="F380" s="17"/>
      <c r="G380" s="17">
        <v>0.30923793341794298</v>
      </c>
      <c r="H380" s="17">
        <v>0.31769409893014</v>
      </c>
      <c r="I380" s="17">
        <v>0.261190668053217</v>
      </c>
      <c r="J380" s="17"/>
      <c r="K380" s="17">
        <v>0.28526978262006297</v>
      </c>
      <c r="L380" s="17">
        <v>0.25567818919979901</v>
      </c>
      <c r="M380" s="17">
        <v>0.33622740795395301</v>
      </c>
      <c r="N380" s="17">
        <v>0.30914945502422903</v>
      </c>
      <c r="O380" s="17"/>
      <c r="P380" s="17">
        <v>0.337910864346259</v>
      </c>
      <c r="Q380" s="17">
        <v>0.26123145465082898</v>
      </c>
      <c r="R380" s="17">
        <v>0.29927247749337399</v>
      </c>
      <c r="S380" s="17">
        <v>0.25802234567604199</v>
      </c>
      <c r="T380" s="17">
        <v>0.364359508563389</v>
      </c>
      <c r="U380" s="17"/>
      <c r="V380" s="17">
        <v>0.28548096987927901</v>
      </c>
      <c r="W380" s="17">
        <v>0.29120630685037002</v>
      </c>
      <c r="X380" s="17">
        <v>0.30246873259991103</v>
      </c>
      <c r="Y380" s="17"/>
      <c r="Z380" s="17">
        <v>0.28280762809311899</v>
      </c>
      <c r="AA380" s="17">
        <v>0.34981839540064702</v>
      </c>
      <c r="AB380" s="17"/>
      <c r="AC380" s="17">
        <v>0.31131209488412198</v>
      </c>
      <c r="AD380" s="17">
        <v>0.25578745422546401</v>
      </c>
      <c r="AE380" s="17"/>
      <c r="AF380" s="17">
        <v>0.27277545849846502</v>
      </c>
      <c r="AG380" s="17">
        <v>0.28416719451107703</v>
      </c>
      <c r="AH380" s="17">
        <v>0.29828614209751803</v>
      </c>
      <c r="AI380" s="17"/>
      <c r="AJ380" s="17">
        <v>0.32474890352677999</v>
      </c>
      <c r="AK380" s="17">
        <v>0.30550677282893302</v>
      </c>
      <c r="AL380" s="17">
        <v>0.328053177423415</v>
      </c>
      <c r="AM380" s="17">
        <v>0.29072196264317701</v>
      </c>
      <c r="AN380" s="17">
        <v>0.291249543570198</v>
      </c>
      <c r="AO380" s="17">
        <v>0.23980787909596599</v>
      </c>
      <c r="AP380" s="17">
        <v>0.29439290817093999</v>
      </c>
      <c r="AQ380" s="17"/>
      <c r="AR380" s="17">
        <v>0.26178814538429901</v>
      </c>
      <c r="AS380" s="17">
        <v>0.31411959704675102</v>
      </c>
      <c r="AT380" s="17"/>
      <c r="AU380" s="17">
        <v>0.25544614271253502</v>
      </c>
      <c r="AV380" s="17">
        <v>0.28935663719229399</v>
      </c>
      <c r="AW380" s="17">
        <v>0.38804290866411301</v>
      </c>
      <c r="AX380" s="17"/>
      <c r="AY380" s="17">
        <v>1.22511694950318E-2</v>
      </c>
      <c r="AZ380" s="17">
        <v>0.23814643102256</v>
      </c>
      <c r="BA380" s="17">
        <v>0.41932087404722701</v>
      </c>
      <c r="BB380" s="17">
        <v>0.38140029386530799</v>
      </c>
      <c r="BC380" s="17"/>
      <c r="BD380" s="17">
        <v>0.27297253602801302</v>
      </c>
      <c r="BE380" s="17">
        <v>0.25576743497167698</v>
      </c>
      <c r="BF380" s="17">
        <v>0.28989971108958701</v>
      </c>
      <c r="BG380" s="17">
        <v>0.40184306593735097</v>
      </c>
      <c r="BH380" s="17"/>
      <c r="BI380" s="17">
        <v>0.25285103381783097</v>
      </c>
      <c r="BJ380" s="17">
        <v>0.26311868604640998</v>
      </c>
      <c r="BK380" s="17">
        <v>0.33086154485596497</v>
      </c>
      <c r="BL380" s="17">
        <v>0.27660446986384701</v>
      </c>
      <c r="BM380" s="17"/>
      <c r="BN380" s="17">
        <v>6.6618851026482004E-2</v>
      </c>
      <c r="BO380" s="17">
        <v>0.15531166589933901</v>
      </c>
      <c r="BP380" s="17">
        <v>0.24151428105018599</v>
      </c>
      <c r="BQ380" s="17">
        <v>0.49770242725723102</v>
      </c>
      <c r="BR380" s="17"/>
      <c r="BS380" s="17">
        <v>0.256290063627853</v>
      </c>
      <c r="BT380" s="17">
        <v>0.25146655019942399</v>
      </c>
      <c r="BU380" s="17">
        <v>0.31168017029603501</v>
      </c>
      <c r="BV380" s="17">
        <v>0.46135763591964302</v>
      </c>
      <c r="BW380" s="17"/>
      <c r="BX380" s="17">
        <v>0.214569105744606</v>
      </c>
      <c r="BY380" s="17">
        <v>0.23223211987386999</v>
      </c>
      <c r="BZ380" s="17">
        <v>0.26645571557371101</v>
      </c>
      <c r="CA380" s="17">
        <v>0.48777336698735801</v>
      </c>
    </row>
    <row r="381" spans="2:79" x14ac:dyDescent="0.3">
      <c r="B381" t="s">
        <v>128</v>
      </c>
      <c r="C381" s="17">
        <v>0.12795083997220799</v>
      </c>
      <c r="D381" s="17">
        <v>0.128590551544882</v>
      </c>
      <c r="E381" s="17">
        <v>0.12789447761234499</v>
      </c>
      <c r="F381" s="17"/>
      <c r="G381" s="17">
        <v>0.109963794779442</v>
      </c>
      <c r="H381" s="17">
        <v>0.122869490250194</v>
      </c>
      <c r="I381" s="17">
        <v>0.144594459100713</v>
      </c>
      <c r="J381" s="17"/>
      <c r="K381" s="17">
        <v>0.120287698673731</v>
      </c>
      <c r="L381" s="17">
        <v>0.142346111520643</v>
      </c>
      <c r="M381" s="17">
        <v>8.9489715377561105E-2</v>
      </c>
      <c r="N381" s="17">
        <v>0.158705591163468</v>
      </c>
      <c r="O381" s="17"/>
      <c r="P381" s="17">
        <v>0.11320850704497901</v>
      </c>
      <c r="Q381" s="17">
        <v>0.122805106822319</v>
      </c>
      <c r="R381" s="17">
        <v>0.144855110362931</v>
      </c>
      <c r="S381" s="17">
        <v>0.154519501067931</v>
      </c>
      <c r="T381" s="17">
        <v>9.7575140607056299E-2</v>
      </c>
      <c r="U381" s="17"/>
      <c r="V381" s="17">
        <v>0.12541608650746899</v>
      </c>
      <c r="W381" s="17">
        <v>0.11837822342495399</v>
      </c>
      <c r="X381" s="17">
        <v>0.14067131632204199</v>
      </c>
      <c r="Y381" s="17"/>
      <c r="Z381" s="17">
        <v>0.12566060794119599</v>
      </c>
      <c r="AA381" s="17">
        <v>0.14119799748981501</v>
      </c>
      <c r="AB381" s="17"/>
      <c r="AC381" s="17">
        <v>0.11709832745273099</v>
      </c>
      <c r="AD381" s="17">
        <v>0.152883204033437</v>
      </c>
      <c r="AE381" s="17"/>
      <c r="AF381" s="17">
        <v>7.8542618097165298E-2</v>
      </c>
      <c r="AG381" s="17">
        <v>0.19308456513747499</v>
      </c>
      <c r="AH381" s="17">
        <v>0.126323414442501</v>
      </c>
      <c r="AI381" s="17"/>
      <c r="AJ381" s="17">
        <v>0.109656314310578</v>
      </c>
      <c r="AK381" s="17">
        <v>0.11210795385137701</v>
      </c>
      <c r="AL381" s="17">
        <v>0.113176672764741</v>
      </c>
      <c r="AM381" s="17">
        <v>0.16077155179248601</v>
      </c>
      <c r="AN381" s="17">
        <v>8.9354552426350695E-2</v>
      </c>
      <c r="AO381" s="17">
        <v>0.13415617342900399</v>
      </c>
      <c r="AP381" s="17">
        <v>0.158472054655282</v>
      </c>
      <c r="AQ381" s="17"/>
      <c r="AR381" s="17">
        <v>0.12171350470513199</v>
      </c>
      <c r="AS381" s="17">
        <v>0.13067331164382401</v>
      </c>
      <c r="AT381" s="17"/>
      <c r="AU381" s="17">
        <v>0.133548387479345</v>
      </c>
      <c r="AV381" s="17">
        <v>0.114796597970467</v>
      </c>
      <c r="AW381" s="17">
        <v>0.172277837438506</v>
      </c>
      <c r="AX381" s="17"/>
      <c r="AY381" s="17">
        <v>9.1624854119094101E-2</v>
      </c>
      <c r="AZ381" s="17">
        <v>0.14318644653783399</v>
      </c>
      <c r="BA381" s="17">
        <v>0.113166916401149</v>
      </c>
      <c r="BB381" s="17">
        <v>0.13641537919537</v>
      </c>
      <c r="BC381" s="17"/>
      <c r="BD381" s="17">
        <v>0.17001115897776001</v>
      </c>
      <c r="BE381" s="17">
        <v>0.109610936773941</v>
      </c>
      <c r="BF381" s="17">
        <v>0.13626559313488901</v>
      </c>
      <c r="BG381" s="17">
        <v>9.8920282944157195E-2</v>
      </c>
      <c r="BH381" s="17"/>
      <c r="BI381" s="17">
        <v>0.145258233937376</v>
      </c>
      <c r="BJ381" s="17">
        <v>0.15164679430435399</v>
      </c>
      <c r="BK381" s="17">
        <v>0.119688200426813</v>
      </c>
      <c r="BL381" s="17">
        <v>7.5349815811623103E-2</v>
      </c>
      <c r="BM381" s="17"/>
      <c r="BN381" s="17">
        <v>2.0091120643097201E-2</v>
      </c>
      <c r="BO381" s="17">
        <v>8.7393163497621107E-2</v>
      </c>
      <c r="BP381" s="17">
        <v>0.18591803147133101</v>
      </c>
      <c r="BQ381" s="17">
        <v>0.12203884201396201</v>
      </c>
      <c r="BR381" s="17"/>
      <c r="BS381" s="17">
        <v>0.13382459692097201</v>
      </c>
      <c r="BT381" s="17">
        <v>0.12227282667295</v>
      </c>
      <c r="BU381" s="17">
        <v>0.13939430016858601</v>
      </c>
      <c r="BV381" s="17">
        <v>7.9358428219415106E-2</v>
      </c>
      <c r="BW381" s="17"/>
      <c r="BX381" s="17">
        <v>0.12696637298218999</v>
      </c>
      <c r="BY381" s="17">
        <v>0.14325818314428601</v>
      </c>
      <c r="BZ381" s="17">
        <v>0.108630092940757</v>
      </c>
      <c r="CA381" s="17">
        <v>0.13129076178041499</v>
      </c>
    </row>
    <row r="382" spans="2:79" x14ac:dyDescent="0.3">
      <c r="B382" t="s">
        <v>129</v>
      </c>
      <c r="C382" s="17">
        <v>0.138259814271777</v>
      </c>
      <c r="D382" s="17">
        <v>0.16086058442586801</v>
      </c>
      <c r="E382" s="17">
        <v>0.11634441299753399</v>
      </c>
      <c r="F382" s="17"/>
      <c r="G382" s="17">
        <v>0.13279672829717101</v>
      </c>
      <c r="H382" s="17">
        <v>0.17287044961079301</v>
      </c>
      <c r="I382" s="17">
        <v>0.106078376777692</v>
      </c>
      <c r="J382" s="17"/>
      <c r="K382" s="17">
        <v>0.17065734244866401</v>
      </c>
      <c r="L382" s="17">
        <v>0.13317497653449001</v>
      </c>
      <c r="M382" s="17">
        <v>0.15226804005962999</v>
      </c>
      <c r="N382" s="17">
        <v>8.8078891020002104E-2</v>
      </c>
      <c r="O382" s="17"/>
      <c r="P382" s="17">
        <v>0.115286426004525</v>
      </c>
      <c r="Q382" s="17">
        <v>0.13203925329382099</v>
      </c>
      <c r="R382" s="17">
        <v>0.15670164334893499</v>
      </c>
      <c r="S382" s="17">
        <v>0.13354564222263299</v>
      </c>
      <c r="T382" s="17">
        <v>0.15875673280845401</v>
      </c>
      <c r="U382" s="17"/>
      <c r="V382" s="17">
        <v>0.103293214483371</v>
      </c>
      <c r="W382" s="17">
        <v>0.14731066318927499</v>
      </c>
      <c r="X382" s="17">
        <v>0.17043496088471699</v>
      </c>
      <c r="Y382" s="17"/>
      <c r="Z382" s="17">
        <v>0.14625172540825099</v>
      </c>
      <c r="AA382" s="17">
        <v>9.7259048631488196E-2</v>
      </c>
      <c r="AB382" s="17"/>
      <c r="AC382" s="17">
        <v>0.15763007506472601</v>
      </c>
      <c r="AD382" s="17">
        <v>9.3758930887950898E-2</v>
      </c>
      <c r="AE382" s="17"/>
      <c r="AF382" s="17">
        <v>8.4669036892329796E-2</v>
      </c>
      <c r="AG382" s="17">
        <v>0.161970511010914</v>
      </c>
      <c r="AH382" s="17">
        <v>0.140685588320132</v>
      </c>
      <c r="AI382" s="17"/>
      <c r="AJ382" s="17">
        <v>0.17281024620601901</v>
      </c>
      <c r="AK382" s="17">
        <v>7.4029143143907003E-2</v>
      </c>
      <c r="AL382" s="17">
        <v>0.22600550279662099</v>
      </c>
      <c r="AM382" s="17">
        <v>0.15624432205292099</v>
      </c>
      <c r="AN382" s="17">
        <v>0.18440669394010401</v>
      </c>
      <c r="AO382" s="17">
        <v>0.116327713788426</v>
      </c>
      <c r="AP382" s="17">
        <v>8.6246518268047398E-2</v>
      </c>
      <c r="AQ382" s="17"/>
      <c r="AR382" s="17">
        <v>0.11574522148345801</v>
      </c>
      <c r="AS382" s="17">
        <v>0.15165107316589799</v>
      </c>
      <c r="AT382" s="17"/>
      <c r="AU382" s="17">
        <v>0.11249560974693899</v>
      </c>
      <c r="AV382" s="17">
        <v>0.154462316930431</v>
      </c>
      <c r="AW382" s="17">
        <v>0.11861560706850099</v>
      </c>
      <c r="AX382" s="17"/>
      <c r="AY382" s="17">
        <v>7.0995482406577701E-2</v>
      </c>
      <c r="AZ382" s="17">
        <v>0.16666734222638699</v>
      </c>
      <c r="BA382" s="17">
        <v>0.134284694078698</v>
      </c>
      <c r="BB382" s="17">
        <v>9.2788826007390302E-2</v>
      </c>
      <c r="BC382" s="17"/>
      <c r="BD382" s="17">
        <v>9.2801295330986397E-2</v>
      </c>
      <c r="BE382" s="17">
        <v>0.15410227617602601</v>
      </c>
      <c r="BF382" s="17">
        <v>0.15162502332351499</v>
      </c>
      <c r="BG382" s="17">
        <v>0.112860570771372</v>
      </c>
      <c r="BH382" s="17"/>
      <c r="BI382" s="17">
        <v>0.147168852496875</v>
      </c>
      <c r="BJ382" s="17">
        <v>0.14098420410496801</v>
      </c>
      <c r="BK382" s="17">
        <v>0.14671882147756701</v>
      </c>
      <c r="BL382" s="17">
        <v>8.4399553589596096E-2</v>
      </c>
      <c r="BM382" s="17"/>
      <c r="BN382" s="17">
        <v>8.51970144836416E-2</v>
      </c>
      <c r="BO382" s="17">
        <v>0.159715487087187</v>
      </c>
      <c r="BP382" s="17">
        <v>0.141340411703373</v>
      </c>
      <c r="BQ382" s="17">
        <v>0.13428176259486499</v>
      </c>
      <c r="BR382" s="17"/>
      <c r="BS382" s="17">
        <v>0.12213313089314</v>
      </c>
      <c r="BT382" s="17">
        <v>0.12078051465650499</v>
      </c>
      <c r="BU382" s="17">
        <v>0.166328231494073</v>
      </c>
      <c r="BV382" s="17">
        <v>0.109060940655267</v>
      </c>
      <c r="BW382" s="17"/>
      <c r="BX382" s="17">
        <v>9.1594700941585103E-2</v>
      </c>
      <c r="BY382" s="17">
        <v>0.16851630640860499</v>
      </c>
      <c r="BZ382" s="17">
        <v>0.14896448206042001</v>
      </c>
      <c r="CA382" s="17">
        <v>8.8757940884075306E-2</v>
      </c>
    </row>
    <row r="383" spans="2:79" x14ac:dyDescent="0.3">
      <c r="B383" t="s">
        <v>231</v>
      </c>
      <c r="C383" s="17">
        <v>8.4936674022210196E-2</v>
      </c>
      <c r="D383" s="17">
        <v>8.9406039466182002E-2</v>
      </c>
      <c r="E383" s="17">
        <v>8.0864706141970499E-2</v>
      </c>
      <c r="F383" s="17"/>
      <c r="G383" s="17">
        <v>0.101042935221011</v>
      </c>
      <c r="H383" s="17">
        <v>8.7574279567467897E-2</v>
      </c>
      <c r="I383" s="17">
        <v>7.2003049945483497E-2</v>
      </c>
      <c r="J383" s="17"/>
      <c r="K383" s="17">
        <v>8.9293241210587598E-2</v>
      </c>
      <c r="L383" s="17">
        <v>0.117012707117398</v>
      </c>
      <c r="M383" s="17">
        <v>8.3206075304027904E-2</v>
      </c>
      <c r="N383" s="17">
        <v>4.3148167232876497E-2</v>
      </c>
      <c r="O383" s="17"/>
      <c r="P383" s="17">
        <v>5.0597305952193E-2</v>
      </c>
      <c r="Q383" s="17">
        <v>9.6847857981860297E-2</v>
      </c>
      <c r="R383" s="17">
        <v>7.8238818948050806E-2</v>
      </c>
      <c r="S383" s="17">
        <v>9.9552485501479507E-2</v>
      </c>
      <c r="T383" s="17">
        <v>7.8539822688115699E-2</v>
      </c>
      <c r="U383" s="17"/>
      <c r="V383" s="17">
        <v>4.76934107137739E-2</v>
      </c>
      <c r="W383" s="17">
        <v>0.103244970885249</v>
      </c>
      <c r="X383" s="17">
        <v>8.9977056975700798E-2</v>
      </c>
      <c r="Y383" s="17"/>
      <c r="Z383" s="17">
        <v>9.0030793226498498E-2</v>
      </c>
      <c r="AA383" s="17">
        <v>5.8773878614303297E-2</v>
      </c>
      <c r="AB383" s="17"/>
      <c r="AC383" s="17">
        <v>8.8464856646285395E-2</v>
      </c>
      <c r="AD383" s="17">
        <v>7.6831091697372594E-2</v>
      </c>
      <c r="AE383" s="17"/>
      <c r="AF383" s="17">
        <v>0.115219004126008</v>
      </c>
      <c r="AG383" s="17">
        <v>5.36344921412681E-2</v>
      </c>
      <c r="AH383" s="17">
        <v>8.4610246657068802E-2</v>
      </c>
      <c r="AI383" s="17"/>
      <c r="AJ383" s="17">
        <v>9.2634643357503293E-2</v>
      </c>
      <c r="AK383" s="17">
        <v>0.104303693686816</v>
      </c>
      <c r="AL383" s="17">
        <v>7.4358391977653399E-2</v>
      </c>
      <c r="AM383" s="17">
        <v>7.9065916226124605E-2</v>
      </c>
      <c r="AN383" s="17">
        <v>0.11516827896914</v>
      </c>
      <c r="AO383" s="17">
        <v>7.4573362143408498E-2</v>
      </c>
      <c r="AP383" s="17">
        <v>6.5045905772744605E-2</v>
      </c>
      <c r="AQ383" s="17"/>
      <c r="AR383" s="17">
        <v>7.0279317443300696E-2</v>
      </c>
      <c r="AS383" s="17">
        <v>9.2353978840085796E-2</v>
      </c>
      <c r="AT383" s="17"/>
      <c r="AU383" s="17">
        <v>6.7547282136725603E-2</v>
      </c>
      <c r="AV383" s="17">
        <v>9.47074515897076E-2</v>
      </c>
      <c r="AW383" s="17">
        <v>7.6522088386257306E-2</v>
      </c>
      <c r="AX383" s="17"/>
      <c r="AY383" s="17">
        <v>8.8587843509037797E-2</v>
      </c>
      <c r="AZ383" s="17">
        <v>0.10582362215118001</v>
      </c>
      <c r="BA383" s="17">
        <v>4.9417485916728197E-2</v>
      </c>
      <c r="BB383" s="17">
        <v>9.7493700009711498E-2</v>
      </c>
      <c r="BC383" s="17"/>
      <c r="BD383" s="17">
        <v>5.7182834108138098E-2</v>
      </c>
      <c r="BE383" s="17">
        <v>0.104717890595033</v>
      </c>
      <c r="BF383" s="17">
        <v>8.5661205340198901E-2</v>
      </c>
      <c r="BG383" s="17">
        <v>7.1579056744728198E-2</v>
      </c>
      <c r="BH383" s="17"/>
      <c r="BI383" s="17">
        <v>4.2757985463196202E-2</v>
      </c>
      <c r="BJ383" s="17">
        <v>9.4219217224695603E-2</v>
      </c>
      <c r="BK383" s="17">
        <v>8.7714394586875202E-2</v>
      </c>
      <c r="BL383" s="17">
        <v>9.3484472341396799E-2</v>
      </c>
      <c r="BM383" s="17"/>
      <c r="BN383" s="17">
        <v>0.110573531872086</v>
      </c>
      <c r="BO383" s="17">
        <v>0.134978480165899</v>
      </c>
      <c r="BP383" s="17">
        <v>8.1441419946343699E-2</v>
      </c>
      <c r="BQ383" s="17">
        <v>4.91742507696405E-2</v>
      </c>
      <c r="BR383" s="17"/>
      <c r="BS383" s="17">
        <v>7.1482200544824598E-2</v>
      </c>
      <c r="BT383" s="17">
        <v>0.106900158593317</v>
      </c>
      <c r="BU383" s="17">
        <v>8.0579123264341801E-2</v>
      </c>
      <c r="BV383" s="17">
        <v>6.2706114840270694E-2</v>
      </c>
      <c r="BW383" s="17"/>
      <c r="BX383" s="17">
        <v>9.9752909913896001E-2</v>
      </c>
      <c r="BY383" s="17">
        <v>9.7655358950669305E-2</v>
      </c>
      <c r="BZ383" s="17">
        <v>8.9357589280103802E-2</v>
      </c>
      <c r="CA383" s="17">
        <v>4.8194568749653499E-2</v>
      </c>
    </row>
    <row r="384" spans="2:79" x14ac:dyDescent="0.3">
      <c r="B384" t="s">
        <v>232</v>
      </c>
      <c r="C384" s="17">
        <v>8.88936517220595E-2</v>
      </c>
      <c r="D384" s="17">
        <v>7.3907389959890907E-2</v>
      </c>
      <c r="E384" s="17">
        <v>0.101928405198244</v>
      </c>
      <c r="F384" s="17"/>
      <c r="G384" s="17">
        <v>0.10652238421264699</v>
      </c>
      <c r="H384" s="17">
        <v>7.3964900554018706E-2</v>
      </c>
      <c r="I384" s="17">
        <v>9.30865788617911E-2</v>
      </c>
      <c r="J384" s="17"/>
      <c r="K384" s="17">
        <v>8.2679809815848201E-2</v>
      </c>
      <c r="L384" s="17">
        <v>0.100261252665463</v>
      </c>
      <c r="M384" s="17">
        <v>8.2255441924281594E-2</v>
      </c>
      <c r="N384" s="17">
        <v>9.0580423482308103E-2</v>
      </c>
      <c r="O384" s="17"/>
      <c r="P384" s="17">
        <v>9.8589504453657995E-2</v>
      </c>
      <c r="Q384" s="17">
        <v>7.6819154936742406E-2</v>
      </c>
      <c r="R384" s="17">
        <v>0.104612117013877</v>
      </c>
      <c r="S384" s="17">
        <v>9.7502438393887003E-2</v>
      </c>
      <c r="T384" s="17">
        <v>7.62309901972541E-2</v>
      </c>
      <c r="U384" s="17"/>
      <c r="V384" s="17">
        <v>0.11198704462334599</v>
      </c>
      <c r="W384" s="17">
        <v>8.2849676648814694E-2</v>
      </c>
      <c r="X384" s="17">
        <v>7.5945336674921496E-2</v>
      </c>
      <c r="Y384" s="17"/>
      <c r="Z384" s="17">
        <v>8.3294825548231505E-2</v>
      </c>
      <c r="AA384" s="17">
        <v>0.119277323767689</v>
      </c>
      <c r="AB384" s="17"/>
      <c r="AC384" s="17">
        <v>8.3762293846853506E-2</v>
      </c>
      <c r="AD384" s="17">
        <v>0.10068233958982201</v>
      </c>
      <c r="AE384" s="17"/>
      <c r="AF384" s="17">
        <v>0.104365339019946</v>
      </c>
      <c r="AG384" s="17">
        <v>0.108075128177007</v>
      </c>
      <c r="AH384" s="17">
        <v>8.5529158860186597E-2</v>
      </c>
      <c r="AI384" s="17"/>
      <c r="AJ384" s="17">
        <v>0.104624840499842</v>
      </c>
      <c r="AK384" s="17">
        <v>0.100589747633726</v>
      </c>
      <c r="AL384" s="17">
        <v>4.5847190470235798E-2</v>
      </c>
      <c r="AM384" s="17">
        <v>0.110348671526439</v>
      </c>
      <c r="AN384" s="17">
        <v>7.4732550872276607E-2</v>
      </c>
      <c r="AO384" s="17">
        <v>0.11417606912709501</v>
      </c>
      <c r="AP384" s="17">
        <v>6.8606414843041696E-2</v>
      </c>
      <c r="AQ384" s="17"/>
      <c r="AR384" s="17">
        <v>0.119552172036177</v>
      </c>
      <c r="AS384" s="17">
        <v>7.6064820921822096E-2</v>
      </c>
      <c r="AT384" s="17"/>
      <c r="AU384" s="17">
        <v>9.1743233889524795E-2</v>
      </c>
      <c r="AV384" s="17">
        <v>9.3461467328821005E-2</v>
      </c>
      <c r="AW384" s="17">
        <v>6.4621693887254805E-2</v>
      </c>
      <c r="AX384" s="17"/>
      <c r="AY384" s="17">
        <v>0.101385522523653</v>
      </c>
      <c r="AZ384" s="17">
        <v>8.3410341181909806E-2</v>
      </c>
      <c r="BA384" s="17">
        <v>9.2135571828178303E-2</v>
      </c>
      <c r="BB384" s="17">
        <v>9.1633841889127904E-2</v>
      </c>
      <c r="BC384" s="17"/>
      <c r="BD384" s="17">
        <v>0.12208699010485401</v>
      </c>
      <c r="BE384" s="17">
        <v>6.9701337302884303E-2</v>
      </c>
      <c r="BF384" s="17">
        <v>9.19206020990255E-2</v>
      </c>
      <c r="BG384" s="17">
        <v>8.5150940175318393E-2</v>
      </c>
      <c r="BH384" s="17"/>
      <c r="BI384" s="17">
        <v>7.4783209008298601E-2</v>
      </c>
      <c r="BJ384" s="17">
        <v>9.2299789438814797E-2</v>
      </c>
      <c r="BK384" s="17">
        <v>7.8753544284703103E-2</v>
      </c>
      <c r="BL384" s="17">
        <v>0.13802841894205001</v>
      </c>
      <c r="BM384" s="17"/>
      <c r="BN384" s="17">
        <v>0.136366970245236</v>
      </c>
      <c r="BO384" s="17">
        <v>0.129098708868677</v>
      </c>
      <c r="BP384" s="17">
        <v>7.5317359235894193E-2</v>
      </c>
      <c r="BQ384" s="17">
        <v>6.4501175732289806E-2</v>
      </c>
      <c r="BR384" s="17"/>
      <c r="BS384" s="17">
        <v>8.5853047049932102E-2</v>
      </c>
      <c r="BT384" s="17">
        <v>9.1074127938063507E-2</v>
      </c>
      <c r="BU384" s="17">
        <v>7.7287796591378702E-2</v>
      </c>
      <c r="BV384" s="17">
        <v>0.14327675534381901</v>
      </c>
      <c r="BW384" s="17"/>
      <c r="BX384" s="17">
        <v>0.134691891118117</v>
      </c>
      <c r="BY384" s="17">
        <v>7.6930881320388195E-2</v>
      </c>
      <c r="BZ384" s="17">
        <v>0.107930296306722</v>
      </c>
      <c r="CA384" s="17">
        <v>5.9086875275574303E-2</v>
      </c>
    </row>
    <row r="385" spans="2:79" x14ac:dyDescent="0.3">
      <c r="B385" t="s">
        <v>233</v>
      </c>
      <c r="C385" s="17">
        <v>9.9267744760353896E-2</v>
      </c>
      <c r="D385" s="17">
        <v>0.115295434537716</v>
      </c>
      <c r="E385" s="17">
        <v>8.3731635704008503E-2</v>
      </c>
      <c r="F385" s="17"/>
      <c r="G385" s="17">
        <v>0.10751225553134899</v>
      </c>
      <c r="H385" s="17">
        <v>8.2723973434268794E-2</v>
      </c>
      <c r="I385" s="17">
        <v>0.111076951363294</v>
      </c>
      <c r="J385" s="17"/>
      <c r="K385" s="17">
        <v>7.3865300485540797E-2</v>
      </c>
      <c r="L385" s="17">
        <v>0.15013126631071899</v>
      </c>
      <c r="M385" s="17">
        <v>6.2925001204497802E-2</v>
      </c>
      <c r="N385" s="17">
        <v>0.10841232390498599</v>
      </c>
      <c r="O385" s="17"/>
      <c r="P385" s="17">
        <v>8.4286632027815195E-2</v>
      </c>
      <c r="Q385" s="17">
        <v>0.105829458790071</v>
      </c>
      <c r="R385" s="17">
        <v>6.7774854597172807E-2</v>
      </c>
      <c r="S385" s="17">
        <v>0.118027405936507</v>
      </c>
      <c r="T385" s="17">
        <v>0.10355332084020601</v>
      </c>
      <c r="U385" s="17"/>
      <c r="V385" s="17">
        <v>0.131377828694833</v>
      </c>
      <c r="W385" s="17">
        <v>9.9012017807710503E-2</v>
      </c>
      <c r="X385" s="17">
        <v>6.7877881636121004E-2</v>
      </c>
      <c r="Y385" s="17"/>
      <c r="Z385" s="17">
        <v>0.106139293607989</v>
      </c>
      <c r="AA385" s="17">
        <v>6.3839498063322203E-2</v>
      </c>
      <c r="AB385" s="17"/>
      <c r="AC385" s="17">
        <v>8.6168123965834301E-2</v>
      </c>
      <c r="AD385" s="17">
        <v>0.12936257433340201</v>
      </c>
      <c r="AE385" s="17"/>
      <c r="AF385" s="17">
        <v>0.114059720264146</v>
      </c>
      <c r="AG385" s="17">
        <v>6.9525919649538304E-2</v>
      </c>
      <c r="AH385" s="17">
        <v>9.9601861651613902E-2</v>
      </c>
      <c r="AI385" s="17"/>
      <c r="AJ385" s="17">
        <v>0.111074969457023</v>
      </c>
      <c r="AK385" s="17">
        <v>0.12476608331754301</v>
      </c>
      <c r="AL385" s="17">
        <v>8.7191859965651403E-2</v>
      </c>
      <c r="AM385" s="17">
        <v>6.3293646861018807E-2</v>
      </c>
      <c r="AN385" s="17">
        <v>5.0597062858256998E-2</v>
      </c>
      <c r="AO385" s="17">
        <v>0.124049721735635</v>
      </c>
      <c r="AP385" s="17">
        <v>0.113135378319677</v>
      </c>
      <c r="AQ385" s="17"/>
      <c r="AR385" s="17">
        <v>9.8669758292176904E-2</v>
      </c>
      <c r="AS385" s="17">
        <v>9.2786852672718897E-2</v>
      </c>
      <c r="AT385" s="17"/>
      <c r="AU385" s="17">
        <v>0.14720736730605499</v>
      </c>
      <c r="AV385" s="17">
        <v>8.7179412043210697E-2</v>
      </c>
      <c r="AW385" s="17">
        <v>6.07262099828891E-2</v>
      </c>
      <c r="AX385" s="17"/>
      <c r="AY385" s="17">
        <v>0.240974847528896</v>
      </c>
      <c r="AZ385" s="17">
        <v>9.8087441822889407E-2</v>
      </c>
      <c r="BA385" s="17">
        <v>7.0274731308016106E-2</v>
      </c>
      <c r="BB385" s="17">
        <v>7.6575354031840306E-2</v>
      </c>
      <c r="BC385" s="17"/>
      <c r="BD385" s="17">
        <v>7.9640237563774904E-2</v>
      </c>
      <c r="BE385" s="17">
        <v>0.13500819339601899</v>
      </c>
      <c r="BF385" s="17">
        <v>9.07491610396505E-2</v>
      </c>
      <c r="BG385" s="17">
        <v>7.4384802277660006E-2</v>
      </c>
      <c r="BH385" s="17"/>
      <c r="BI385" s="17">
        <v>0.104857683394286</v>
      </c>
      <c r="BJ385" s="17">
        <v>0.12645600473442001</v>
      </c>
      <c r="BK385" s="17">
        <v>8.3349414664748003E-2</v>
      </c>
      <c r="BL385" s="17">
        <v>8.2294697827969998E-2</v>
      </c>
      <c r="BM385" s="17"/>
      <c r="BN385" s="17">
        <v>0.23891810197089</v>
      </c>
      <c r="BO385" s="17">
        <v>0.153658048894455</v>
      </c>
      <c r="BP385" s="17">
        <v>8.2107180026580295E-2</v>
      </c>
      <c r="BQ385" s="17">
        <v>4.6107509004652499E-2</v>
      </c>
      <c r="BR385" s="17"/>
      <c r="BS385" s="17">
        <v>0.109192457284042</v>
      </c>
      <c r="BT385" s="17">
        <v>0.123369376361878</v>
      </c>
      <c r="BU385" s="17">
        <v>9.2817249451897094E-2</v>
      </c>
      <c r="BV385" s="17">
        <v>1.9958003854735801E-2</v>
      </c>
      <c r="BW385" s="17"/>
      <c r="BX385" s="17">
        <v>0.15942535095587501</v>
      </c>
      <c r="BY385" s="17">
        <v>0.12305737372186799</v>
      </c>
      <c r="BZ385" s="17">
        <v>8.9940922285231706E-2</v>
      </c>
      <c r="CA385" s="17">
        <v>4.3108667513432002E-2</v>
      </c>
    </row>
    <row r="386" spans="2:79" x14ac:dyDescent="0.3">
      <c r="B386" t="s">
        <v>234</v>
      </c>
      <c r="C386" s="17">
        <v>6.5439637560406994E-2</v>
      </c>
      <c r="D386" s="17">
        <v>5.6306279330986801E-2</v>
      </c>
      <c r="E386" s="17">
        <v>7.2619016696093705E-2</v>
      </c>
      <c r="F386" s="17"/>
      <c r="G386" s="17">
        <v>5.0660480491866298E-2</v>
      </c>
      <c r="H386" s="17">
        <v>6.8764533725195295E-2</v>
      </c>
      <c r="I386" s="17">
        <v>7.1390377323224702E-2</v>
      </c>
      <c r="J386" s="17"/>
      <c r="K386" s="17">
        <v>7.7386594050176699E-2</v>
      </c>
      <c r="L386" s="17">
        <v>4.7595145505344903E-2</v>
      </c>
      <c r="M386" s="17">
        <v>5.3221456775254597E-2</v>
      </c>
      <c r="N386" s="17">
        <v>8.2614482801397507E-2</v>
      </c>
      <c r="O386" s="17"/>
      <c r="P386" s="17">
        <v>9.7139912596131195E-2</v>
      </c>
      <c r="Q386" s="17">
        <v>6.4816526856944098E-2</v>
      </c>
      <c r="R386" s="17">
        <v>4.9363591035413198E-2</v>
      </c>
      <c r="S386" s="17">
        <v>5.1379034140471902E-2</v>
      </c>
      <c r="T386" s="17">
        <v>7.3810643337361703E-2</v>
      </c>
      <c r="U386" s="17"/>
      <c r="V386" s="17">
        <v>8.8945671467653906E-2</v>
      </c>
      <c r="W386" s="17">
        <v>5.0129758523816799E-2</v>
      </c>
      <c r="X386" s="17">
        <v>6.8360580009040398E-2</v>
      </c>
      <c r="Y386" s="17"/>
      <c r="Z386" s="17">
        <v>6.2371714359483202E-2</v>
      </c>
      <c r="AA386" s="17">
        <v>8.2238138113523096E-2</v>
      </c>
      <c r="AB386" s="17"/>
      <c r="AC386" s="17">
        <v>6.6022225544506694E-2</v>
      </c>
      <c r="AD386" s="17">
        <v>6.4101210565625705E-2</v>
      </c>
      <c r="AE386" s="17"/>
      <c r="AF386" s="17">
        <v>7.9209533154630501E-2</v>
      </c>
      <c r="AG386" s="17">
        <v>7.62922019918294E-2</v>
      </c>
      <c r="AH386" s="17">
        <v>6.2405400203048203E-2</v>
      </c>
      <c r="AI386" s="17"/>
      <c r="AJ386" s="17">
        <v>5.2713525229530697E-2</v>
      </c>
      <c r="AK386" s="17">
        <v>4.8092316764996701E-2</v>
      </c>
      <c r="AL386" s="17">
        <v>5.9350326257019997E-2</v>
      </c>
      <c r="AM386" s="17">
        <v>5.6168960215806502E-2</v>
      </c>
      <c r="AN386" s="17">
        <v>0.112429402253161</v>
      </c>
      <c r="AO386" s="17">
        <v>6.7284457743514201E-2</v>
      </c>
      <c r="AP386" s="17">
        <v>6.8259842383581196E-2</v>
      </c>
      <c r="AQ386" s="17"/>
      <c r="AR386" s="17">
        <v>8.0876024211660097E-2</v>
      </c>
      <c r="AS386" s="17">
        <v>6.0345185857106999E-2</v>
      </c>
      <c r="AT386" s="17"/>
      <c r="AU386" s="17">
        <v>6.7838957862606797E-2</v>
      </c>
      <c r="AV386" s="17">
        <v>6.5442264794226407E-2</v>
      </c>
      <c r="AW386" s="17">
        <v>6.0984101616370898E-2</v>
      </c>
      <c r="AX386" s="17"/>
      <c r="AY386" s="17">
        <v>0.12070011054134</v>
      </c>
      <c r="AZ386" s="17">
        <v>7.6192529306391102E-2</v>
      </c>
      <c r="BA386" s="17">
        <v>4.2281604665639898E-2</v>
      </c>
      <c r="BB386" s="17">
        <v>4.6105304326979797E-2</v>
      </c>
      <c r="BC386" s="17"/>
      <c r="BD386" s="17">
        <v>6.4767680214688497E-2</v>
      </c>
      <c r="BE386" s="17">
        <v>5.5255756190662898E-2</v>
      </c>
      <c r="BF386" s="17">
        <v>8.1693395250063097E-2</v>
      </c>
      <c r="BG386" s="17">
        <v>3.86822226041805E-2</v>
      </c>
      <c r="BH386" s="17"/>
      <c r="BI386" s="17">
        <v>0.114627173247425</v>
      </c>
      <c r="BJ386" s="17">
        <v>5.8143108152936003E-2</v>
      </c>
      <c r="BK386" s="17">
        <v>5.5683426884121999E-2</v>
      </c>
      <c r="BL386" s="17">
        <v>7.3036905518273201E-2</v>
      </c>
      <c r="BM386" s="17"/>
      <c r="BN386" s="17">
        <v>9.8343486857632501E-2</v>
      </c>
      <c r="BO386" s="17">
        <v>7.4244759739281393E-2</v>
      </c>
      <c r="BP386" s="17">
        <v>8.4021875145909197E-2</v>
      </c>
      <c r="BQ386" s="17">
        <v>3.2268250955778899E-2</v>
      </c>
      <c r="BR386" s="17"/>
      <c r="BS386" s="17">
        <v>7.1949281413041896E-2</v>
      </c>
      <c r="BT386" s="17">
        <v>9.36149898222675E-2</v>
      </c>
      <c r="BU386" s="17">
        <v>4.58713123145131E-2</v>
      </c>
      <c r="BV386" s="17">
        <v>4.1916648009751499E-2</v>
      </c>
      <c r="BW386" s="17"/>
      <c r="BX386" s="17">
        <v>8.9643432342238399E-2</v>
      </c>
      <c r="BY386" s="17">
        <v>7.3466793858808804E-2</v>
      </c>
      <c r="BZ386" s="17">
        <v>6.5754615911327002E-2</v>
      </c>
      <c r="CA386" s="17">
        <v>3.9219858144946301E-2</v>
      </c>
    </row>
    <row r="387" spans="2:79" x14ac:dyDescent="0.3">
      <c r="B387" t="s">
        <v>235</v>
      </c>
      <c r="C387" s="17">
        <v>4.7314154919522601E-2</v>
      </c>
      <c r="D387" s="17">
        <v>1.9742669499718001E-2</v>
      </c>
      <c r="E387" s="17">
        <v>7.5031521712577903E-2</v>
      </c>
      <c r="F387" s="17"/>
      <c r="G387" s="17">
        <v>3.5619973549971901E-2</v>
      </c>
      <c r="H387" s="17">
        <v>3.1906876502103998E-2</v>
      </c>
      <c r="I387" s="17">
        <v>7.0600992929799905E-2</v>
      </c>
      <c r="J387" s="17"/>
      <c r="K387" s="17">
        <v>5.2135364309018099E-2</v>
      </c>
      <c r="L387" s="17">
        <v>9.3302916226260992E-3</v>
      </c>
      <c r="M387" s="17">
        <v>7.5424478446505197E-2</v>
      </c>
      <c r="N387" s="17">
        <v>5.9179983171597499E-2</v>
      </c>
      <c r="O387" s="17"/>
      <c r="P387" s="17">
        <v>4.6413973353410298E-2</v>
      </c>
      <c r="Q387" s="17">
        <v>6.4332705932270307E-2</v>
      </c>
      <c r="R387" s="17">
        <v>5.5530998739591601E-2</v>
      </c>
      <c r="S387" s="17">
        <v>2.7679352866484701E-2</v>
      </c>
      <c r="T387" s="17">
        <v>3.6159046297184701E-2</v>
      </c>
      <c r="U387" s="17"/>
      <c r="V387" s="17">
        <v>5.8179883904940603E-2</v>
      </c>
      <c r="W387" s="17">
        <v>3.8744744682883199E-2</v>
      </c>
      <c r="X387" s="17">
        <v>3.9477645185266898E-2</v>
      </c>
      <c r="Y387" s="17"/>
      <c r="Z387" s="17">
        <v>4.8073329242562697E-2</v>
      </c>
      <c r="AA387" s="17">
        <v>4.37248527493398E-2</v>
      </c>
      <c r="AB387" s="17"/>
      <c r="AC387" s="17">
        <v>3.8575181149929E-2</v>
      </c>
      <c r="AD387" s="17">
        <v>6.73909136566367E-2</v>
      </c>
      <c r="AE387" s="17"/>
      <c r="AF387" s="17">
        <v>5.4402513927572303E-2</v>
      </c>
      <c r="AG387" s="17">
        <v>8.6622117521801996E-3</v>
      </c>
      <c r="AH387" s="17">
        <v>5.0680554760808502E-2</v>
      </c>
      <c r="AI387" s="17"/>
      <c r="AJ387" s="17">
        <v>0</v>
      </c>
      <c r="AK387" s="17">
        <v>5.9698013461387402E-2</v>
      </c>
      <c r="AL387" s="17">
        <v>4.52440109169156E-2</v>
      </c>
      <c r="AM387" s="17">
        <v>2.5388613437494802E-2</v>
      </c>
      <c r="AN387" s="17">
        <v>2.2964999786292999E-2</v>
      </c>
      <c r="AO387" s="17">
        <v>5.4893526367874597E-2</v>
      </c>
      <c r="AP387" s="17">
        <v>9.5357443695654395E-2</v>
      </c>
      <c r="AQ387" s="17"/>
      <c r="AR387" s="17">
        <v>7.1127559909520605E-2</v>
      </c>
      <c r="AS387" s="17">
        <v>3.29883106522482E-2</v>
      </c>
      <c r="AT387" s="17"/>
      <c r="AU387" s="17">
        <v>6.7849938084998104E-2</v>
      </c>
      <c r="AV387" s="17">
        <v>3.99409688488742E-2</v>
      </c>
      <c r="AW387" s="17">
        <v>3.9930886081651802E-2</v>
      </c>
      <c r="AX387" s="17"/>
      <c r="AY387" s="17">
        <v>0.122409030709699</v>
      </c>
      <c r="AZ387" s="17">
        <v>4.7607725882247501E-2</v>
      </c>
      <c r="BA387" s="17">
        <v>3.8046557452493301E-2</v>
      </c>
      <c r="BB387" s="17">
        <v>1.6177339724298301E-2</v>
      </c>
      <c r="BC387" s="17"/>
      <c r="BD387" s="17">
        <v>8.6632463242691193E-2</v>
      </c>
      <c r="BE387" s="17">
        <v>5.8212516665917501E-2</v>
      </c>
      <c r="BF387" s="17">
        <v>3.5163084409896003E-2</v>
      </c>
      <c r="BG387" s="17">
        <v>2.4116694464499499E-2</v>
      </c>
      <c r="BH387" s="17"/>
      <c r="BI387" s="17">
        <v>4.4225775837863697E-2</v>
      </c>
      <c r="BJ387" s="17">
        <v>2.69277215738233E-2</v>
      </c>
      <c r="BK387" s="17">
        <v>5.3361278344407202E-2</v>
      </c>
      <c r="BL387" s="17">
        <v>8.3887144073766906E-2</v>
      </c>
      <c r="BM387" s="17"/>
      <c r="BN387" s="17">
        <v>0.13860771589529</v>
      </c>
      <c r="BO387" s="17">
        <v>7.0086211640406806E-2</v>
      </c>
      <c r="BP387" s="17">
        <v>4.8101436357672799E-2</v>
      </c>
      <c r="BQ387" s="17">
        <v>8.6187873346070497E-3</v>
      </c>
      <c r="BR387" s="17"/>
      <c r="BS387" s="17">
        <v>0.105277644572822</v>
      </c>
      <c r="BT387" s="17">
        <v>3.3984518278647E-2</v>
      </c>
      <c r="BU387" s="17">
        <v>3.3419616020476897E-2</v>
      </c>
      <c r="BV387" s="17">
        <v>1.1655025948385E-2</v>
      </c>
      <c r="BW387" s="17"/>
      <c r="BX387" s="17">
        <v>1.9283356700030101E-2</v>
      </c>
      <c r="BY387" s="17">
        <v>4.3347845580563697E-2</v>
      </c>
      <c r="BZ387" s="17">
        <v>7.7377076259918395E-2</v>
      </c>
      <c r="CA387" s="17">
        <v>2.0201080825036698E-2</v>
      </c>
    </row>
    <row r="388" spans="2:79" x14ac:dyDescent="0.3">
      <c r="B388" t="s">
        <v>236</v>
      </c>
      <c r="C388" s="17">
        <v>2.7626925063262701E-2</v>
      </c>
      <c r="D388" s="17">
        <v>2.76767771715659E-2</v>
      </c>
      <c r="E388" s="17">
        <v>2.7702807040021399E-2</v>
      </c>
      <c r="F388" s="17"/>
      <c r="G388" s="17">
        <v>1.97172954961626E-2</v>
      </c>
      <c r="H388" s="17">
        <v>9.4970834949427204E-3</v>
      </c>
      <c r="I388" s="17">
        <v>5.1317107267451298E-2</v>
      </c>
      <c r="J388" s="17"/>
      <c r="K388" s="17">
        <v>2.1267604010883099E-2</v>
      </c>
      <c r="L388" s="17">
        <v>2.7258762014515998E-2</v>
      </c>
      <c r="M388" s="17">
        <v>3.32234547357943E-2</v>
      </c>
      <c r="N388" s="17">
        <v>3.1378880815555697E-2</v>
      </c>
      <c r="O388" s="17"/>
      <c r="P388" s="17">
        <v>1.9978807849465902E-2</v>
      </c>
      <c r="Q388" s="17">
        <v>2.3369512020255601E-2</v>
      </c>
      <c r="R388" s="17">
        <v>3.7427161895193399E-2</v>
      </c>
      <c r="S388" s="17">
        <v>4.3449310334934099E-2</v>
      </c>
      <c r="T388" s="17">
        <v>1.10147946609789E-2</v>
      </c>
      <c r="U388" s="17"/>
      <c r="V388" s="17">
        <v>3.4516209672262599E-2</v>
      </c>
      <c r="W388" s="17">
        <v>3.0713496810445499E-2</v>
      </c>
      <c r="X388" s="17">
        <v>2.01257865743142E-2</v>
      </c>
      <c r="Y388" s="17"/>
      <c r="Z388" s="17">
        <v>3.0055581134701598E-2</v>
      </c>
      <c r="AA388" s="17">
        <v>1.50386373296477E-2</v>
      </c>
      <c r="AB388" s="17"/>
      <c r="AC388" s="17">
        <v>1.82439880265623E-2</v>
      </c>
      <c r="AD388" s="17">
        <v>4.9183113249433398E-2</v>
      </c>
      <c r="AE388" s="17"/>
      <c r="AF388" s="17">
        <v>1.1351565961111599E-2</v>
      </c>
      <c r="AG388" s="17">
        <v>8.4941937246924004E-3</v>
      </c>
      <c r="AH388" s="17">
        <v>3.0604927554657199E-2</v>
      </c>
      <c r="AI388" s="17"/>
      <c r="AJ388" s="17">
        <v>1.3652469299476701E-2</v>
      </c>
      <c r="AK388" s="17">
        <v>2.34622276341553E-2</v>
      </c>
      <c r="AL388" s="17">
        <v>0</v>
      </c>
      <c r="AM388" s="17">
        <v>1.40458932682053E-2</v>
      </c>
      <c r="AN388" s="17">
        <v>4.6213510346208297E-2</v>
      </c>
      <c r="AO388" s="17">
        <v>4.61840654592564E-2</v>
      </c>
      <c r="AP388" s="17">
        <v>4.1174329619269499E-2</v>
      </c>
      <c r="AQ388" s="17"/>
      <c r="AR388" s="17">
        <v>3.3755543316422103E-2</v>
      </c>
      <c r="AS388" s="17">
        <v>2.4157103493473098E-2</v>
      </c>
      <c r="AT388" s="17"/>
      <c r="AU388" s="17">
        <v>2.4051526419266701E-2</v>
      </c>
      <c r="AV388" s="17">
        <v>3.1468015457509997E-2</v>
      </c>
      <c r="AW388" s="17">
        <v>1.8278666874456801E-2</v>
      </c>
      <c r="AX388" s="17"/>
      <c r="AY388" s="17">
        <v>8.9216980494222706E-2</v>
      </c>
      <c r="AZ388" s="17">
        <v>2.69763645211877E-2</v>
      </c>
      <c r="BA388" s="17">
        <v>8.9672361809425404E-3</v>
      </c>
      <c r="BB388" s="17">
        <v>3.3913205010165703E-2</v>
      </c>
      <c r="BC388" s="17"/>
      <c r="BD388" s="17">
        <v>3.0843286573208398E-2</v>
      </c>
      <c r="BE388" s="17">
        <v>2.07547523524849E-2</v>
      </c>
      <c r="BF388" s="17">
        <v>2.7868868304994299E-2</v>
      </c>
      <c r="BG388" s="17">
        <v>3.6961573273004901E-2</v>
      </c>
      <c r="BH388" s="17"/>
      <c r="BI388" s="17">
        <v>6.3528317826025596E-2</v>
      </c>
      <c r="BJ388" s="17">
        <v>1.3789853783051999E-2</v>
      </c>
      <c r="BK388" s="17">
        <v>2.3923021216430002E-2</v>
      </c>
      <c r="BL388" s="17">
        <v>4.3198613154775502E-2</v>
      </c>
      <c r="BM388" s="17"/>
      <c r="BN388" s="17">
        <v>2.79630052008428E-2</v>
      </c>
      <c r="BO388" s="17">
        <v>2.0014912386999002E-2</v>
      </c>
      <c r="BP388" s="17">
        <v>3.82513086540643E-2</v>
      </c>
      <c r="BQ388" s="17">
        <v>2.1617572793091702E-2</v>
      </c>
      <c r="BR388" s="17"/>
      <c r="BS388" s="17">
        <v>3.82830935645029E-2</v>
      </c>
      <c r="BT388" s="17">
        <v>2.0948090159031402E-2</v>
      </c>
      <c r="BU388" s="17">
        <v>2.99436147733111E-2</v>
      </c>
      <c r="BV388" s="17">
        <v>1.3071760488601199E-2</v>
      </c>
      <c r="BW388" s="17"/>
      <c r="BX388" s="17">
        <v>3.6808090603402302E-2</v>
      </c>
      <c r="BY388" s="17">
        <v>1.61060904998577E-2</v>
      </c>
      <c r="BZ388" s="17">
        <v>2.7948674659551701E-2</v>
      </c>
      <c r="CA388" s="17">
        <v>4.3558662321900699E-2</v>
      </c>
    </row>
    <row r="389" spans="2:79" x14ac:dyDescent="0.3">
      <c r="B389" t="s">
        <v>237</v>
      </c>
      <c r="C389" s="17">
        <v>1.32352964238998E-2</v>
      </c>
      <c r="D389" s="17">
        <v>1.75458053131308E-2</v>
      </c>
      <c r="E389" s="17">
        <v>8.9957878664261495E-3</v>
      </c>
      <c r="F389" s="17"/>
      <c r="G389" s="17">
        <v>9.6305310711664004E-3</v>
      </c>
      <c r="H389" s="17">
        <v>1.69845741885402E-2</v>
      </c>
      <c r="I389" s="17">
        <v>1.16604474618865E-2</v>
      </c>
      <c r="J389" s="17"/>
      <c r="K389" s="17">
        <v>2.1022328369580501E-2</v>
      </c>
      <c r="L389" s="17">
        <v>1.12905699329039E-2</v>
      </c>
      <c r="M389" s="17">
        <v>1.86123553378248E-2</v>
      </c>
      <c r="N389" s="17">
        <v>0</v>
      </c>
      <c r="O389" s="17"/>
      <c r="P389" s="17">
        <v>2.5639522009262498E-2</v>
      </c>
      <c r="Q389" s="17">
        <v>2.4448667051679598E-2</v>
      </c>
      <c r="R389" s="17">
        <v>6.2232265654613003E-3</v>
      </c>
      <c r="S389" s="17">
        <v>4.8774890379301898E-3</v>
      </c>
      <c r="T389" s="17">
        <v>0</v>
      </c>
      <c r="U389" s="17"/>
      <c r="V389" s="17">
        <v>4.0852547304425597E-3</v>
      </c>
      <c r="W389" s="17">
        <v>1.4840901179247501E-2</v>
      </c>
      <c r="X389" s="17">
        <v>2.1798918329979902E-2</v>
      </c>
      <c r="Y389" s="17"/>
      <c r="Z389" s="17">
        <v>1.35972401490458E-2</v>
      </c>
      <c r="AA389" s="17">
        <v>1.1440747734542E-2</v>
      </c>
      <c r="AB389" s="17"/>
      <c r="AC389" s="17">
        <v>1.6520953518732499E-2</v>
      </c>
      <c r="AD389" s="17">
        <v>5.6868878206648901E-3</v>
      </c>
      <c r="AE389" s="17"/>
      <c r="AF389" s="17">
        <v>8.5405210058624698E-2</v>
      </c>
      <c r="AG389" s="17">
        <v>1.9708614621392999E-2</v>
      </c>
      <c r="AH389" s="17">
        <v>8.0955412504774005E-3</v>
      </c>
      <c r="AI389" s="17"/>
      <c r="AJ389" s="17">
        <v>1.8084088113246698E-2</v>
      </c>
      <c r="AK389" s="17">
        <v>7.3595365400957796E-3</v>
      </c>
      <c r="AL389" s="17">
        <v>0</v>
      </c>
      <c r="AM389" s="17">
        <v>3.4546526832595799E-2</v>
      </c>
      <c r="AN389" s="17">
        <v>1.2883404978011799E-2</v>
      </c>
      <c r="AO389" s="17">
        <v>1.2216082665825001E-2</v>
      </c>
      <c r="AP389" s="17">
        <v>9.3092042717627492E-3</v>
      </c>
      <c r="AQ389" s="17"/>
      <c r="AR389" s="17">
        <v>1.1103896251900801E-2</v>
      </c>
      <c r="AS389" s="17">
        <v>1.31432574208374E-2</v>
      </c>
      <c r="AT389" s="17"/>
      <c r="AU389" s="17">
        <v>1.3362147754152299E-2</v>
      </c>
      <c r="AV389" s="17">
        <v>1.6361827811163899E-2</v>
      </c>
      <c r="AW389" s="17">
        <v>0</v>
      </c>
      <c r="AX389" s="17"/>
      <c r="AY389" s="17">
        <v>3.6109957688360401E-2</v>
      </c>
      <c r="AZ389" s="17">
        <v>6.5613008678960796E-3</v>
      </c>
      <c r="BA389" s="17">
        <v>1.08144031445306E-2</v>
      </c>
      <c r="BB389" s="17">
        <v>2.7496755939808201E-2</v>
      </c>
      <c r="BC389" s="17"/>
      <c r="BD389" s="17">
        <v>4.8573064745089899E-3</v>
      </c>
      <c r="BE389" s="17">
        <v>9.4318255045607799E-3</v>
      </c>
      <c r="BF389" s="17">
        <v>6.7908231427569197E-3</v>
      </c>
      <c r="BG389" s="17">
        <v>4.7010243921770202E-2</v>
      </c>
      <c r="BH389" s="17"/>
      <c r="BI389" s="17">
        <v>0</v>
      </c>
      <c r="BJ389" s="17">
        <v>4.8910438211616199E-3</v>
      </c>
      <c r="BK389" s="17">
        <v>1.6546160261074399E-2</v>
      </c>
      <c r="BL389" s="17">
        <v>3.8037266485467298E-2</v>
      </c>
      <c r="BM389" s="17"/>
      <c r="BN389" s="17">
        <v>2.8237919517559301E-2</v>
      </c>
      <c r="BO389" s="17">
        <v>5.0392454288250904E-3</v>
      </c>
      <c r="BP389" s="17">
        <v>1.2498949888888101E-2</v>
      </c>
      <c r="BQ389" s="17">
        <v>1.5622926508104E-2</v>
      </c>
      <c r="BR389" s="17"/>
      <c r="BS389" s="17">
        <v>0</v>
      </c>
      <c r="BT389" s="17">
        <v>1.3759609753051299E-2</v>
      </c>
      <c r="BU389" s="17">
        <v>1.3695238831280101E-2</v>
      </c>
      <c r="BV389" s="17">
        <v>4.2873904101526798E-2</v>
      </c>
      <c r="BW389" s="17"/>
      <c r="BX389" s="17">
        <v>0</v>
      </c>
      <c r="BY389" s="17">
        <v>9.5233099347263005E-3</v>
      </c>
      <c r="BZ389" s="17">
        <v>9.0257953777981605E-3</v>
      </c>
      <c r="CA389" s="17">
        <v>3.27091426820166E-2</v>
      </c>
    </row>
    <row r="390" spans="2:79" x14ac:dyDescent="0.3">
      <c r="B390" t="s">
        <v>238</v>
      </c>
      <c r="C390" s="17">
        <v>5.8571808462285603E-3</v>
      </c>
      <c r="D390" s="17">
        <v>6.5920892384121101E-3</v>
      </c>
      <c r="E390" s="17">
        <v>5.1507482871784001E-3</v>
      </c>
      <c r="F390" s="17"/>
      <c r="G390" s="17">
        <v>1.08056363178653E-2</v>
      </c>
      <c r="H390" s="17">
        <v>8.4962773143100502E-3</v>
      </c>
      <c r="I390" s="17">
        <v>0</v>
      </c>
      <c r="J390" s="17"/>
      <c r="K390" s="17">
        <v>6.1349340059071904E-3</v>
      </c>
      <c r="L390" s="17">
        <v>5.9207275760964802E-3</v>
      </c>
      <c r="M390" s="17">
        <v>5.9060719883893397E-3</v>
      </c>
      <c r="N390" s="17">
        <v>5.3923743812438101E-3</v>
      </c>
      <c r="O390" s="17"/>
      <c r="P390" s="17">
        <v>1.0948544362301801E-2</v>
      </c>
      <c r="Q390" s="17">
        <v>1.4019014833881399E-2</v>
      </c>
      <c r="R390" s="17">
        <v>0</v>
      </c>
      <c r="S390" s="17">
        <v>0</v>
      </c>
      <c r="T390" s="17">
        <v>0</v>
      </c>
      <c r="U390" s="17"/>
      <c r="V390" s="17">
        <v>0</v>
      </c>
      <c r="W390" s="17">
        <v>1.2886201405718899E-2</v>
      </c>
      <c r="X390" s="17">
        <v>2.8617848079846801E-3</v>
      </c>
      <c r="Y390" s="17"/>
      <c r="Z390" s="17">
        <v>3.6845827874782402E-3</v>
      </c>
      <c r="AA390" s="17">
        <v>1.7391482105682102E-2</v>
      </c>
      <c r="AB390" s="17"/>
      <c r="AC390" s="17">
        <v>8.4066835049587604E-3</v>
      </c>
      <c r="AD390" s="17">
        <v>0</v>
      </c>
      <c r="AE390" s="17"/>
      <c r="AF390" s="17">
        <v>0</v>
      </c>
      <c r="AG390" s="17">
        <v>1.6384967282625201E-2</v>
      </c>
      <c r="AH390" s="17">
        <v>5.3406210381831704E-3</v>
      </c>
      <c r="AI390" s="17"/>
      <c r="AJ390" s="17">
        <v>0</v>
      </c>
      <c r="AK390" s="17">
        <v>2.9999757594073698E-2</v>
      </c>
      <c r="AL390" s="17">
        <v>0</v>
      </c>
      <c r="AM390" s="17">
        <v>9.4039351437314907E-3</v>
      </c>
      <c r="AN390" s="17">
        <v>0</v>
      </c>
      <c r="AO390" s="17">
        <v>0</v>
      </c>
      <c r="AP390" s="17">
        <v>0</v>
      </c>
      <c r="AQ390" s="17"/>
      <c r="AR390" s="17">
        <v>1.1629079752769901E-2</v>
      </c>
      <c r="AS390" s="17">
        <v>3.1493975357758399E-3</v>
      </c>
      <c r="AT390" s="17"/>
      <c r="AU390" s="17">
        <v>3.1170427529302598E-3</v>
      </c>
      <c r="AV390" s="17">
        <v>8.4865642869407908E-3</v>
      </c>
      <c r="AW390" s="17">
        <v>0</v>
      </c>
      <c r="AX390" s="17"/>
      <c r="AY390" s="17">
        <v>1.1187937366429901E-2</v>
      </c>
      <c r="AZ390" s="17">
        <v>1.7904237083865801E-3</v>
      </c>
      <c r="BA390" s="17">
        <v>1.2412106999865301E-2</v>
      </c>
      <c r="BB390" s="17">
        <v>0</v>
      </c>
      <c r="BC390" s="17"/>
      <c r="BD390" s="17">
        <v>0</v>
      </c>
      <c r="BE390" s="17">
        <v>1.26824692987188E-2</v>
      </c>
      <c r="BF390" s="17">
        <v>2.36253286542381E-3</v>
      </c>
      <c r="BG390" s="17">
        <v>8.4905468859587802E-3</v>
      </c>
      <c r="BH390" s="17"/>
      <c r="BI390" s="17">
        <v>9.9417349708224405E-3</v>
      </c>
      <c r="BJ390" s="17">
        <v>5.8825990597077401E-3</v>
      </c>
      <c r="BK390" s="17">
        <v>3.4001929972947102E-3</v>
      </c>
      <c r="BL390" s="17">
        <v>1.16786423912344E-2</v>
      </c>
      <c r="BM390" s="17"/>
      <c r="BN390" s="17">
        <v>1.83055864936605E-2</v>
      </c>
      <c r="BO390" s="17">
        <v>4.5087818431723296E-3</v>
      </c>
      <c r="BP390" s="17">
        <v>5.9497349718032003E-3</v>
      </c>
      <c r="BQ390" s="17">
        <v>3.5265716409828502E-3</v>
      </c>
      <c r="BR390" s="17"/>
      <c r="BS390" s="17">
        <v>0</v>
      </c>
      <c r="BT390" s="17">
        <v>3.3832745187046599E-3</v>
      </c>
      <c r="BU390" s="17">
        <v>8.9833467941075398E-3</v>
      </c>
      <c r="BV390" s="17">
        <v>1.4764782618584899E-2</v>
      </c>
      <c r="BW390" s="17"/>
      <c r="BX390" s="17">
        <v>0</v>
      </c>
      <c r="BY390" s="17">
        <v>8.1624902510320802E-3</v>
      </c>
      <c r="BZ390" s="17">
        <v>4.8048121765322501E-3</v>
      </c>
      <c r="CA390" s="17">
        <v>6.0990748355915199E-3</v>
      </c>
    </row>
    <row r="391" spans="2:79" x14ac:dyDescent="0.3">
      <c r="B391" t="s">
        <v>169</v>
      </c>
      <c r="C391" s="17">
        <v>6.7449945282701904E-3</v>
      </c>
      <c r="D391" s="17">
        <v>7.9489127704739093E-3</v>
      </c>
      <c r="E391" s="17">
        <v>5.5747664439769898E-3</v>
      </c>
      <c r="F391" s="17"/>
      <c r="G391" s="17">
        <v>6.4900516134038903E-3</v>
      </c>
      <c r="H391" s="17">
        <v>6.6534624280247803E-3</v>
      </c>
      <c r="I391" s="17">
        <v>7.0009909154474803E-3</v>
      </c>
      <c r="J391" s="17"/>
      <c r="K391" s="17">
        <v>0</v>
      </c>
      <c r="L391" s="17">
        <v>0</v>
      </c>
      <c r="M391" s="17">
        <v>7.2405008922802197E-3</v>
      </c>
      <c r="N391" s="17">
        <v>2.3359427002336001E-2</v>
      </c>
      <c r="O391" s="17"/>
      <c r="P391" s="17">
        <v>0</v>
      </c>
      <c r="Q391" s="17">
        <v>1.34412868293265E-2</v>
      </c>
      <c r="R391" s="17">
        <v>0</v>
      </c>
      <c r="S391" s="17">
        <v>1.1444994821699399E-2</v>
      </c>
      <c r="T391" s="17">
        <v>0</v>
      </c>
      <c r="U391" s="17"/>
      <c r="V391" s="17">
        <v>9.0244253226286295E-3</v>
      </c>
      <c r="W391" s="17">
        <v>1.06830385915141E-2</v>
      </c>
      <c r="X391" s="17">
        <v>0</v>
      </c>
      <c r="Y391" s="17"/>
      <c r="Z391" s="17">
        <v>8.0326785014433293E-3</v>
      </c>
      <c r="AA391" s="17">
        <v>0</v>
      </c>
      <c r="AB391" s="17"/>
      <c r="AC391" s="17">
        <v>7.7951963947580404E-3</v>
      </c>
      <c r="AD391" s="17">
        <v>4.3322799401905804E-3</v>
      </c>
      <c r="AE391" s="17"/>
      <c r="AF391" s="17">
        <v>0</v>
      </c>
      <c r="AG391" s="17">
        <v>0</v>
      </c>
      <c r="AH391" s="17">
        <v>7.8365431638050698E-3</v>
      </c>
      <c r="AI391" s="17"/>
      <c r="AJ391" s="17">
        <v>0</v>
      </c>
      <c r="AK391" s="17">
        <v>1.00847535429891E-2</v>
      </c>
      <c r="AL391" s="17">
        <v>2.07728674277467E-2</v>
      </c>
      <c r="AM391" s="17">
        <v>0</v>
      </c>
      <c r="AN391" s="17">
        <v>0</v>
      </c>
      <c r="AO391" s="17">
        <v>1.6330948443995599E-2</v>
      </c>
      <c r="AP391" s="17">
        <v>0</v>
      </c>
      <c r="AQ391" s="17"/>
      <c r="AR391" s="17">
        <v>3.7597772131827802E-3</v>
      </c>
      <c r="AS391" s="17">
        <v>8.5671107494587496E-3</v>
      </c>
      <c r="AT391" s="17"/>
      <c r="AU391" s="17">
        <v>1.5792363854920801E-2</v>
      </c>
      <c r="AV391" s="17">
        <v>4.3364757463538999E-3</v>
      </c>
      <c r="AW391" s="17">
        <v>0</v>
      </c>
      <c r="AX391" s="17"/>
      <c r="AY391" s="17">
        <v>1.4556263617656801E-2</v>
      </c>
      <c r="AZ391" s="17">
        <v>5.5500307711299603E-3</v>
      </c>
      <c r="BA391" s="17">
        <v>8.8778179765318706E-3</v>
      </c>
      <c r="BB391" s="17">
        <v>0</v>
      </c>
      <c r="BC391" s="17"/>
      <c r="BD391" s="17">
        <v>1.8204211381376401E-2</v>
      </c>
      <c r="BE391" s="17">
        <v>1.4754610772074499E-2</v>
      </c>
      <c r="BF391" s="17">
        <v>0</v>
      </c>
      <c r="BG391" s="17">
        <v>0</v>
      </c>
      <c r="BH391" s="17"/>
      <c r="BI391" s="17">
        <v>0</v>
      </c>
      <c r="BJ391" s="17">
        <v>2.1640977755656501E-2</v>
      </c>
      <c r="BK391" s="17">
        <v>0</v>
      </c>
      <c r="BL391" s="17">
        <v>0</v>
      </c>
      <c r="BM391" s="17"/>
      <c r="BN391" s="17">
        <v>3.0776695793581301E-2</v>
      </c>
      <c r="BO391" s="17">
        <v>5.9505345481372001E-3</v>
      </c>
      <c r="BP391" s="17">
        <v>3.53801154795352E-3</v>
      </c>
      <c r="BQ391" s="17">
        <v>4.53992339479502E-3</v>
      </c>
      <c r="BR391" s="17"/>
      <c r="BS391" s="17">
        <v>5.7144841288691997E-3</v>
      </c>
      <c r="BT391" s="17">
        <v>1.8445963046159398E-2</v>
      </c>
      <c r="BU391" s="17">
        <v>0</v>
      </c>
      <c r="BV391" s="17">
        <v>0</v>
      </c>
      <c r="BW391" s="17"/>
      <c r="BX391" s="17">
        <v>2.7264788698060798E-2</v>
      </c>
      <c r="BY391" s="17">
        <v>7.7432464553248799E-3</v>
      </c>
      <c r="BZ391" s="17">
        <v>3.8099271679264898E-3</v>
      </c>
      <c r="CA391" s="17">
        <v>0</v>
      </c>
    </row>
    <row r="392" spans="2:79" x14ac:dyDescent="0.3">
      <c r="C392" s="17"/>
      <c r="D392" s="17"/>
      <c r="E392" s="17"/>
      <c r="F392" s="17"/>
      <c r="G392" s="17"/>
      <c r="H392" s="17"/>
      <c r="I392" s="17"/>
      <c r="J392" s="17"/>
      <c r="K392" s="17"/>
      <c r="L392" s="17"/>
      <c r="M392" s="17"/>
      <c r="N392" s="17"/>
      <c r="O392" s="17"/>
      <c r="P392" s="17"/>
      <c r="Q392" s="17"/>
      <c r="R392" s="17"/>
      <c r="S392" s="17"/>
      <c r="T392" s="17"/>
      <c r="U392" s="17"/>
      <c r="V392" s="17"/>
      <c r="W392" s="17"/>
      <c r="X392" s="17"/>
      <c r="Y392" s="17"/>
      <c r="Z392" s="17"/>
      <c r="AA392" s="17"/>
      <c r="AB392" s="17"/>
      <c r="AC392" s="17"/>
      <c r="AD392" s="17"/>
      <c r="AE392" s="17"/>
      <c r="AF392" s="17"/>
      <c r="AG392" s="17"/>
      <c r="AH392" s="17"/>
      <c r="AI392" s="17"/>
      <c r="AJ392" s="17"/>
      <c r="AK392" s="17"/>
      <c r="AL392" s="17"/>
      <c r="AM392" s="17"/>
      <c r="AN392" s="17"/>
      <c r="AO392" s="17"/>
      <c r="AP392" s="17"/>
      <c r="AQ392" s="17"/>
      <c r="AR392" s="17"/>
      <c r="AS392" s="17"/>
      <c r="AT392" s="17"/>
      <c r="AU392" s="17"/>
      <c r="AV392" s="17"/>
      <c r="AW392" s="17"/>
      <c r="AX392" s="17"/>
      <c r="AY392" s="17"/>
      <c r="AZ392" s="17"/>
      <c r="BA392" s="17"/>
      <c r="BB392" s="17"/>
      <c r="BC392" s="17"/>
      <c r="BD392" s="17"/>
      <c r="BE392" s="17"/>
      <c r="BF392" s="17"/>
      <c r="BG392" s="17"/>
      <c r="BH392" s="17"/>
      <c r="BI392" s="17"/>
      <c r="BJ392" s="17"/>
      <c r="BK392" s="17"/>
      <c r="BL392" s="17"/>
      <c r="BM392" s="17"/>
      <c r="BN392" s="17"/>
      <c r="BO392" s="17"/>
      <c r="BP392" s="17"/>
      <c r="BQ392" s="17"/>
      <c r="BR392" s="17"/>
      <c r="BS392" s="17"/>
      <c r="BT392" s="17"/>
      <c r="BU392" s="17"/>
      <c r="BV392" s="17"/>
      <c r="BW392" s="17"/>
      <c r="BX392" s="17"/>
      <c r="BY392" s="17"/>
      <c r="BZ392" s="17"/>
      <c r="CA392" s="17"/>
    </row>
    <row r="393" spans="2:79" x14ac:dyDescent="0.3">
      <c r="B393" s="6" t="s">
        <v>243</v>
      </c>
      <c r="C393" s="17"/>
      <c r="D393" s="17"/>
      <c r="E393" s="17"/>
      <c r="F393" s="17"/>
      <c r="G393" s="17"/>
      <c r="H393" s="17"/>
      <c r="I393" s="17"/>
      <c r="J393" s="17"/>
      <c r="K393" s="17"/>
      <c r="L393" s="17"/>
      <c r="M393" s="17"/>
      <c r="N393" s="17"/>
      <c r="O393" s="17"/>
      <c r="P393" s="17"/>
      <c r="Q393" s="17"/>
      <c r="R393" s="17"/>
      <c r="S393" s="17"/>
      <c r="T393" s="17"/>
      <c r="U393" s="17"/>
      <c r="V393" s="17"/>
      <c r="W393" s="17"/>
      <c r="X393" s="17"/>
      <c r="Y393" s="17"/>
      <c r="Z393" s="17"/>
      <c r="AA393" s="17"/>
      <c r="AB393" s="17"/>
      <c r="AC393" s="17"/>
      <c r="AD393" s="17"/>
      <c r="AE393" s="17"/>
      <c r="AF393" s="17"/>
      <c r="AG393" s="17"/>
      <c r="AH393" s="17"/>
      <c r="AI393" s="17"/>
      <c r="AJ393" s="17"/>
      <c r="AK393" s="17"/>
      <c r="AL393" s="17"/>
      <c r="AM393" s="17"/>
      <c r="AN393" s="17"/>
      <c r="AO393" s="17"/>
      <c r="AP393" s="17"/>
      <c r="AQ393" s="17"/>
      <c r="AR393" s="17"/>
      <c r="AS393" s="17"/>
      <c r="AT393" s="17"/>
      <c r="AU393" s="17"/>
      <c r="AV393" s="17"/>
      <c r="AW393" s="17"/>
      <c r="AX393" s="17"/>
      <c r="AY393" s="17"/>
      <c r="AZ393" s="17"/>
      <c r="BA393" s="17"/>
      <c r="BB393" s="17"/>
      <c r="BC393" s="17"/>
      <c r="BD393" s="17"/>
      <c r="BE393" s="17"/>
      <c r="BF393" s="17"/>
      <c r="BG393" s="17"/>
      <c r="BH393" s="17"/>
      <c r="BI393" s="17"/>
      <c r="BJ393" s="17"/>
      <c r="BK393" s="17"/>
      <c r="BL393" s="17"/>
      <c r="BM393" s="17"/>
      <c r="BN393" s="17"/>
      <c r="BO393" s="17"/>
      <c r="BP393" s="17"/>
      <c r="BQ393" s="17"/>
      <c r="BR393" s="17"/>
      <c r="BS393" s="17"/>
      <c r="BT393" s="17"/>
      <c r="BU393" s="17"/>
      <c r="BV393" s="17"/>
      <c r="BW393" s="17"/>
      <c r="BX393" s="17"/>
      <c r="BY393" s="17"/>
      <c r="BZ393" s="17"/>
      <c r="CA393" s="17"/>
    </row>
    <row r="394" spans="2:79" x14ac:dyDescent="0.3">
      <c r="B394" s="24" t="s">
        <v>336</v>
      </c>
      <c r="C394" s="17"/>
      <c r="D394" s="17"/>
      <c r="E394" s="17"/>
      <c r="F394" s="17"/>
      <c r="G394" s="17"/>
      <c r="H394" s="17"/>
      <c r="I394" s="17"/>
      <c r="J394" s="17"/>
      <c r="K394" s="17"/>
      <c r="L394" s="17"/>
      <c r="M394" s="17"/>
      <c r="N394" s="17"/>
      <c r="O394" s="17"/>
      <c r="P394" s="17"/>
      <c r="Q394" s="17"/>
      <c r="R394" s="17"/>
      <c r="S394" s="17"/>
      <c r="T394" s="17"/>
      <c r="U394" s="17"/>
      <c r="V394" s="17"/>
      <c r="W394" s="17"/>
      <c r="X394" s="17"/>
      <c r="Y394" s="17"/>
      <c r="Z394" s="17"/>
      <c r="AA394" s="17"/>
      <c r="AB394" s="17"/>
      <c r="AC394" s="17"/>
      <c r="AD394" s="17"/>
      <c r="AE394" s="17"/>
      <c r="AF394" s="17"/>
      <c r="AG394" s="17"/>
      <c r="AH394" s="17"/>
      <c r="AI394" s="17"/>
      <c r="AJ394" s="17"/>
      <c r="AK394" s="17"/>
      <c r="AL394" s="17"/>
      <c r="AM394" s="17"/>
      <c r="AN394" s="17"/>
      <c r="AO394" s="17"/>
      <c r="AP394" s="17"/>
      <c r="AQ394" s="17"/>
      <c r="AR394" s="17"/>
      <c r="AS394" s="17"/>
      <c r="AT394" s="17"/>
      <c r="AU394" s="17"/>
      <c r="AV394" s="17"/>
      <c r="AW394" s="17"/>
      <c r="AX394" s="17"/>
      <c r="AY394" s="17"/>
      <c r="AZ394" s="17"/>
      <c r="BA394" s="17"/>
      <c r="BB394" s="17"/>
      <c r="BC394" s="17"/>
      <c r="BD394" s="17"/>
      <c r="BE394" s="17"/>
      <c r="BF394" s="17"/>
      <c r="BG394" s="17"/>
      <c r="BH394" s="17"/>
      <c r="BI394" s="17"/>
      <c r="BJ394" s="17"/>
      <c r="BK394" s="17"/>
      <c r="BL394" s="17"/>
      <c r="BM394" s="17"/>
      <c r="BN394" s="17"/>
      <c r="BO394" s="17"/>
      <c r="BP394" s="17"/>
      <c r="BQ394" s="17"/>
      <c r="BR394" s="17"/>
      <c r="BS394" s="17"/>
      <c r="BT394" s="17"/>
      <c r="BU394" s="17"/>
      <c r="BV394" s="17"/>
      <c r="BW394" s="17"/>
      <c r="BX394" s="17"/>
      <c r="BY394" s="17"/>
      <c r="BZ394" s="17"/>
      <c r="CA394" s="17"/>
    </row>
    <row r="395" spans="2:79" x14ac:dyDescent="0.3">
      <c r="B395" t="s">
        <v>230</v>
      </c>
      <c r="C395" s="17">
        <v>0.15697899517973701</v>
      </c>
      <c r="D395" s="17">
        <v>0.17980989335931799</v>
      </c>
      <c r="E395" s="17">
        <v>0.13491915262291901</v>
      </c>
      <c r="F395" s="17"/>
      <c r="G395" s="17">
        <v>0.232780955767417</v>
      </c>
      <c r="H395" s="17">
        <v>0.155793223090919</v>
      </c>
      <c r="I395" s="17">
        <v>0.110115130321779</v>
      </c>
      <c r="J395" s="17"/>
      <c r="K395" s="17">
        <v>0.15859434286263099</v>
      </c>
      <c r="L395" s="17">
        <v>0.130477837403358</v>
      </c>
      <c r="M395" s="17">
        <v>0.161448034945219</v>
      </c>
      <c r="N395" s="17">
        <v>0.17758665549976699</v>
      </c>
      <c r="O395" s="17"/>
      <c r="P395" s="17">
        <v>0.191296024242497</v>
      </c>
      <c r="Q395" s="17">
        <v>0.13481247675276201</v>
      </c>
      <c r="R395" s="17">
        <v>0.15158311581936601</v>
      </c>
      <c r="S395" s="17">
        <v>0.143550993497636</v>
      </c>
      <c r="T395" s="17">
        <v>0.19197856512738801</v>
      </c>
      <c r="U395" s="17"/>
      <c r="V395" s="17">
        <v>0.15897488248113401</v>
      </c>
      <c r="W395" s="17">
        <v>0.12870023281694601</v>
      </c>
      <c r="X395" s="17">
        <v>0.19085045366666301</v>
      </c>
      <c r="Y395" s="17"/>
      <c r="Z395" s="17">
        <v>0.14458393992448201</v>
      </c>
      <c r="AA395" s="17">
        <v>0.223888521404914</v>
      </c>
      <c r="AB395" s="17"/>
      <c r="AC395" s="17">
        <v>0.184567578346333</v>
      </c>
      <c r="AD395" s="17">
        <v>9.3597488067109297E-2</v>
      </c>
      <c r="AE395" s="17"/>
      <c r="AF395" s="17">
        <v>0.25324518704995103</v>
      </c>
      <c r="AG395" s="17">
        <v>0.13031653142872099</v>
      </c>
      <c r="AH395" s="17">
        <v>0.15436735565745399</v>
      </c>
      <c r="AI395" s="17"/>
      <c r="AJ395" s="17">
        <v>0.23606610325855901</v>
      </c>
      <c r="AK395" s="17">
        <v>0.23185501219944599</v>
      </c>
      <c r="AL395" s="17">
        <v>0.16778252907668201</v>
      </c>
      <c r="AM395" s="17">
        <v>0.13731907715689101</v>
      </c>
      <c r="AN395" s="17">
        <v>0.133205624123517</v>
      </c>
      <c r="AO395" s="17">
        <v>0.12572342303563799</v>
      </c>
      <c r="AP395" s="17">
        <v>8.9953611378171594E-2</v>
      </c>
      <c r="AQ395" s="17"/>
      <c r="AR395" s="17">
        <v>0.170605490756467</v>
      </c>
      <c r="AS395" s="17">
        <v>0.14887595727751199</v>
      </c>
      <c r="AT395" s="17"/>
      <c r="AU395" s="17">
        <v>0.126894624589479</v>
      </c>
      <c r="AV395" s="17">
        <v>0.16424940497735699</v>
      </c>
      <c r="AW395" s="17">
        <v>0.18247785848453199</v>
      </c>
      <c r="AX395" s="17"/>
      <c r="AY395" s="17">
        <v>4.03658905025319E-2</v>
      </c>
      <c r="AZ395" s="17">
        <v>0.12736628893543001</v>
      </c>
      <c r="BA395" s="17">
        <v>0.229047125780665</v>
      </c>
      <c r="BB395" s="17">
        <v>0.16323540403001999</v>
      </c>
      <c r="BC395" s="17"/>
      <c r="BD395" s="17">
        <v>0.15117058231153899</v>
      </c>
      <c r="BE395" s="17">
        <v>9.36707772665583E-2</v>
      </c>
      <c r="BF395" s="17">
        <v>0.16540982541758401</v>
      </c>
      <c r="BG395" s="17">
        <v>0.25884302470388798</v>
      </c>
      <c r="BH395" s="17"/>
      <c r="BI395" s="17">
        <v>0.14201766308092201</v>
      </c>
      <c r="BJ395" s="17">
        <v>0.113361754058487</v>
      </c>
      <c r="BK395" s="17">
        <v>0.192412865098777</v>
      </c>
      <c r="BL395" s="17">
        <v>0.148764127537657</v>
      </c>
      <c r="BM395" s="17"/>
      <c r="BN395" s="17">
        <v>9.6994795470532899E-2</v>
      </c>
      <c r="BO395" s="17">
        <v>0.100436762868792</v>
      </c>
      <c r="BP395" s="17">
        <v>0.110018630425396</v>
      </c>
      <c r="BQ395" s="17">
        <v>0.25756035225572599</v>
      </c>
      <c r="BR395" s="17"/>
      <c r="BS395" s="17">
        <v>0.13501183023091401</v>
      </c>
      <c r="BT395" s="17">
        <v>0.104028469597232</v>
      </c>
      <c r="BU395" s="17">
        <v>0.17426349174489</v>
      </c>
      <c r="BV395" s="17">
        <v>0.31707398821095301</v>
      </c>
      <c r="BW395" s="17"/>
      <c r="BX395" s="17">
        <v>0.15897788535005999</v>
      </c>
      <c r="BY395" s="17">
        <v>0.123003312454897</v>
      </c>
      <c r="BZ395" s="17">
        <v>9.9797877026385304E-2</v>
      </c>
      <c r="CA395" s="17">
        <v>0.307152955645494</v>
      </c>
    </row>
    <row r="396" spans="2:79" x14ac:dyDescent="0.3">
      <c r="B396" t="s">
        <v>128</v>
      </c>
      <c r="C396" s="17">
        <v>6.8091725752998405E-2</v>
      </c>
      <c r="D396" s="17">
        <v>8.2515450392705997E-2</v>
      </c>
      <c r="E396" s="17">
        <v>5.40138086981619E-2</v>
      </c>
      <c r="F396" s="17"/>
      <c r="G396" s="17">
        <v>0.113031321224226</v>
      </c>
      <c r="H396" s="17">
        <v>6.0120766760156201E-2</v>
      </c>
      <c r="I396" s="17">
        <v>4.7793821782825902E-2</v>
      </c>
      <c r="J396" s="17"/>
      <c r="K396" s="17">
        <v>7.0391099379215394E-2</v>
      </c>
      <c r="L396" s="17">
        <v>3.1324078613471203E-2</v>
      </c>
      <c r="M396" s="17">
        <v>9.8873764992017499E-2</v>
      </c>
      <c r="N396" s="17">
        <v>7.9447146448195893E-2</v>
      </c>
      <c r="O396" s="17"/>
      <c r="P396" s="17">
        <v>9.4609090703070803E-2</v>
      </c>
      <c r="Q396" s="17">
        <v>7.1811673203492798E-2</v>
      </c>
      <c r="R396" s="17">
        <v>4.5362849152498802E-2</v>
      </c>
      <c r="S396" s="17">
        <v>8.0582174165223605E-2</v>
      </c>
      <c r="T396" s="17">
        <v>4.2418102011060201E-2</v>
      </c>
      <c r="U396" s="17"/>
      <c r="V396" s="17">
        <v>8.9079366574620802E-2</v>
      </c>
      <c r="W396" s="17">
        <v>6.7104144391991596E-2</v>
      </c>
      <c r="X396" s="17">
        <v>5.1824546580138901E-2</v>
      </c>
      <c r="Y396" s="17"/>
      <c r="Z396" s="17">
        <v>6.7539375846362895E-2</v>
      </c>
      <c r="AA396" s="17">
        <v>7.1619385494794199E-2</v>
      </c>
      <c r="AB396" s="17"/>
      <c r="AC396" s="17">
        <v>7.7082752114957104E-2</v>
      </c>
      <c r="AD396" s="17">
        <v>4.7435905993457803E-2</v>
      </c>
      <c r="AE396" s="17"/>
      <c r="AF396" s="17">
        <v>2.4707277639550201E-2</v>
      </c>
      <c r="AG396" s="17">
        <v>8.8548130287043003E-2</v>
      </c>
      <c r="AH396" s="17">
        <v>6.9599991548142406E-2</v>
      </c>
      <c r="AI396" s="17"/>
      <c r="AJ396" s="17">
        <v>0.131461020803947</v>
      </c>
      <c r="AK396" s="17">
        <v>8.4863706223596902E-2</v>
      </c>
      <c r="AL396" s="17">
        <v>7.2155303266883103E-2</v>
      </c>
      <c r="AM396" s="17">
        <v>3.7255769132773502E-2</v>
      </c>
      <c r="AN396" s="17">
        <v>5.6516158621594301E-2</v>
      </c>
      <c r="AO396" s="17">
        <v>7.1310837146634498E-2</v>
      </c>
      <c r="AP396" s="17">
        <v>3.4893124216765103E-2</v>
      </c>
      <c r="AQ396" s="17"/>
      <c r="AR396" s="17">
        <v>6.44085984129283E-2</v>
      </c>
      <c r="AS396" s="17">
        <v>7.2918245485592198E-2</v>
      </c>
      <c r="AT396" s="17"/>
      <c r="AU396" s="17">
        <v>6.5776591880241306E-2</v>
      </c>
      <c r="AV396" s="17">
        <v>6.2713280299474206E-2</v>
      </c>
      <c r="AW396" s="17">
        <v>9.4744295994644706E-2</v>
      </c>
      <c r="AX396" s="17"/>
      <c r="AY396" s="17">
        <v>0</v>
      </c>
      <c r="AZ396" s="17">
        <v>5.8644477993544997E-2</v>
      </c>
      <c r="BA396" s="17">
        <v>8.8253040462141802E-2</v>
      </c>
      <c r="BB396" s="17">
        <v>9.9605675449909697E-2</v>
      </c>
      <c r="BC396" s="17"/>
      <c r="BD396" s="17">
        <v>7.0240507383834402E-2</v>
      </c>
      <c r="BE396" s="17">
        <v>7.3675459620363204E-2</v>
      </c>
      <c r="BF396" s="17">
        <v>6.7411973550575696E-2</v>
      </c>
      <c r="BG396" s="17">
        <v>5.7366090557045502E-2</v>
      </c>
      <c r="BH396" s="17"/>
      <c r="BI396" s="17">
        <v>4.7019202784119703E-2</v>
      </c>
      <c r="BJ396" s="17">
        <v>7.0671679949313906E-2</v>
      </c>
      <c r="BK396" s="17">
        <v>7.5560922433864905E-2</v>
      </c>
      <c r="BL396" s="17">
        <v>5.2403757091146502E-2</v>
      </c>
      <c r="BM396" s="17"/>
      <c r="BN396" s="17">
        <v>2.18006084748847E-2</v>
      </c>
      <c r="BO396" s="17">
        <v>4.5996266706845597E-2</v>
      </c>
      <c r="BP396" s="17">
        <v>6.9586038382584703E-2</v>
      </c>
      <c r="BQ396" s="17">
        <v>9.2705120730232696E-2</v>
      </c>
      <c r="BR396" s="17"/>
      <c r="BS396" s="17">
        <v>4.23141665044569E-2</v>
      </c>
      <c r="BT396" s="17">
        <v>6.5614643632531194E-2</v>
      </c>
      <c r="BU396" s="17">
        <v>8.2846791855199498E-2</v>
      </c>
      <c r="BV396" s="17">
        <v>7.3226071596214901E-2</v>
      </c>
      <c r="BW396" s="17"/>
      <c r="BX396" s="17">
        <v>3.4606797428577897E-2</v>
      </c>
      <c r="BY396" s="17">
        <v>6.8244703663049106E-2</v>
      </c>
      <c r="BZ396" s="17">
        <v>7.9250049405483206E-2</v>
      </c>
      <c r="CA396" s="17">
        <v>6.5869309741020801E-2</v>
      </c>
    </row>
    <row r="397" spans="2:79" x14ac:dyDescent="0.3">
      <c r="B397" t="s">
        <v>129</v>
      </c>
      <c r="C397" s="17">
        <v>0.101993349803936</v>
      </c>
      <c r="D397" s="17">
        <v>0.102171312738324</v>
      </c>
      <c r="E397" s="17">
        <v>0.102279557911766</v>
      </c>
      <c r="F397" s="17"/>
      <c r="G397" s="17">
        <v>0.111176500554348</v>
      </c>
      <c r="H397" s="17">
        <v>0.115149442466691</v>
      </c>
      <c r="I397" s="17">
        <v>8.2617981120369499E-2</v>
      </c>
      <c r="J397" s="17"/>
      <c r="K397" s="17">
        <v>0.11959669547669</v>
      </c>
      <c r="L397" s="17">
        <v>0.10792398446679601</v>
      </c>
      <c r="M397" s="17">
        <v>7.6328442092881504E-2</v>
      </c>
      <c r="N397" s="17">
        <v>9.6460793308329906E-2</v>
      </c>
      <c r="O397" s="17"/>
      <c r="P397" s="17">
        <v>7.2755355165772001E-2</v>
      </c>
      <c r="Q397" s="17">
        <v>8.0182390189226294E-2</v>
      </c>
      <c r="R397" s="17">
        <v>0.12554577098894301</v>
      </c>
      <c r="S397" s="17">
        <v>0.104200809613977</v>
      </c>
      <c r="T397" s="17">
        <v>0.14228532227962201</v>
      </c>
      <c r="U397" s="17"/>
      <c r="V397" s="17">
        <v>0.105199473011728</v>
      </c>
      <c r="W397" s="17">
        <v>9.0940293232146197E-2</v>
      </c>
      <c r="X397" s="17">
        <v>0.123824295359174</v>
      </c>
      <c r="Y397" s="17"/>
      <c r="Z397" s="17">
        <v>9.7331115354462899E-2</v>
      </c>
      <c r="AA397" s="17">
        <v>0.12754430643607101</v>
      </c>
      <c r="AB397" s="17"/>
      <c r="AC397" s="17">
        <v>0.109660315188403</v>
      </c>
      <c r="AD397" s="17">
        <v>8.4379403552567206E-2</v>
      </c>
      <c r="AE397" s="17"/>
      <c r="AF397" s="17">
        <v>9.2161636116084203E-2</v>
      </c>
      <c r="AG397" s="17">
        <v>0.109848369144443</v>
      </c>
      <c r="AH397" s="17">
        <v>0.10272430635513601</v>
      </c>
      <c r="AI397" s="17"/>
      <c r="AJ397" s="17">
        <v>9.5483802546678806E-2</v>
      </c>
      <c r="AK397" s="17">
        <v>0.119150646028601</v>
      </c>
      <c r="AL397" s="17">
        <v>0.13856761491462699</v>
      </c>
      <c r="AM397" s="17">
        <v>0.14291105970989701</v>
      </c>
      <c r="AN397" s="17">
        <v>7.6873870436460795E-2</v>
      </c>
      <c r="AO397" s="17">
        <v>8.5256482302526498E-2</v>
      </c>
      <c r="AP397" s="17">
        <v>6.8470386299838606E-2</v>
      </c>
      <c r="AQ397" s="17"/>
      <c r="AR397" s="17">
        <v>0.114572448434927</v>
      </c>
      <c r="AS397" s="17">
        <v>9.7603243592555997E-2</v>
      </c>
      <c r="AT397" s="17"/>
      <c r="AU397" s="17">
        <v>6.1600348110090401E-2</v>
      </c>
      <c r="AV397" s="17">
        <v>0.10709378083829001</v>
      </c>
      <c r="AW397" s="17">
        <v>0.15561130358361799</v>
      </c>
      <c r="AX397" s="17"/>
      <c r="AY397" s="17">
        <v>6.8805498753761796E-2</v>
      </c>
      <c r="AZ397" s="17">
        <v>0.119524072555515</v>
      </c>
      <c r="BA397" s="17">
        <v>9.06944353287715E-2</v>
      </c>
      <c r="BB397" s="17">
        <v>9.0791747120688604E-2</v>
      </c>
      <c r="BC397" s="17"/>
      <c r="BD397" s="17">
        <v>6.2889354633662506E-2</v>
      </c>
      <c r="BE397" s="17">
        <v>0.12168636342120299</v>
      </c>
      <c r="BF397" s="17">
        <v>9.5116601137896203E-2</v>
      </c>
      <c r="BG397" s="17">
        <v>0.121492052883822</v>
      </c>
      <c r="BH397" s="17"/>
      <c r="BI397" s="17">
        <v>9.9007202167967906E-2</v>
      </c>
      <c r="BJ397" s="17">
        <v>0.11280532884743</v>
      </c>
      <c r="BK397" s="17">
        <v>8.8626092608730195E-2</v>
      </c>
      <c r="BL397" s="17">
        <v>0.13104110579585901</v>
      </c>
      <c r="BM397" s="17"/>
      <c r="BN397" s="17">
        <v>5.1899988717658198E-2</v>
      </c>
      <c r="BO397" s="17">
        <v>0.10828339505763999</v>
      </c>
      <c r="BP397" s="17">
        <v>9.6769941056643993E-2</v>
      </c>
      <c r="BQ397" s="17">
        <v>0.115795678754379</v>
      </c>
      <c r="BR397" s="17"/>
      <c r="BS397" s="17">
        <v>8.6883209323213806E-2</v>
      </c>
      <c r="BT397" s="17">
        <v>8.77675686743217E-2</v>
      </c>
      <c r="BU397" s="17">
        <v>0.122486177943314</v>
      </c>
      <c r="BV397" s="17">
        <v>9.4268916244145906E-2</v>
      </c>
      <c r="BW397" s="17"/>
      <c r="BX397" s="17">
        <v>7.8164032043190307E-2</v>
      </c>
      <c r="BY397" s="17">
        <v>0.11786268411678</v>
      </c>
      <c r="BZ397" s="17">
        <v>0.106234968462899</v>
      </c>
      <c r="CA397" s="17">
        <v>7.7889503983895603E-2</v>
      </c>
    </row>
    <row r="398" spans="2:79" x14ac:dyDescent="0.3">
      <c r="B398" t="s">
        <v>231</v>
      </c>
      <c r="C398" s="17">
        <v>0.101217035976417</v>
      </c>
      <c r="D398" s="17">
        <v>9.8323459121434698E-2</v>
      </c>
      <c r="E398" s="17">
        <v>0.104563541003776</v>
      </c>
      <c r="F398" s="17"/>
      <c r="G398" s="17">
        <v>9.6435418601726899E-2</v>
      </c>
      <c r="H398" s="17">
        <v>0.139466580284963</v>
      </c>
      <c r="I398" s="17">
        <v>6.4855441005058995E-2</v>
      </c>
      <c r="J398" s="17"/>
      <c r="K398" s="17">
        <v>0.10992914343854</v>
      </c>
      <c r="L398" s="17">
        <v>9.3217070397602894E-2</v>
      </c>
      <c r="M398" s="17">
        <v>0.120634163662295</v>
      </c>
      <c r="N398" s="17">
        <v>8.0915281887380106E-2</v>
      </c>
      <c r="O398" s="17"/>
      <c r="P398" s="17">
        <v>6.5251691685663402E-2</v>
      </c>
      <c r="Q398" s="17">
        <v>0.11298351066826499</v>
      </c>
      <c r="R398" s="17">
        <v>0.131884681354069</v>
      </c>
      <c r="S398" s="17">
        <v>8.6955024779891199E-2</v>
      </c>
      <c r="T398" s="17">
        <v>0.101471997599676</v>
      </c>
      <c r="U398" s="17"/>
      <c r="V398" s="17">
        <v>5.2943667365334499E-2</v>
      </c>
      <c r="W398" s="17">
        <v>0.123757324108777</v>
      </c>
      <c r="X398" s="17">
        <v>0.122437535160897</v>
      </c>
      <c r="Y398" s="17"/>
      <c r="Z398" s="17">
        <v>0.110336911651769</v>
      </c>
      <c r="AA398" s="17">
        <v>5.3924037201866802E-2</v>
      </c>
      <c r="AB398" s="17"/>
      <c r="AC398" s="17">
        <v>0.116389395147935</v>
      </c>
      <c r="AD398" s="17">
        <v>6.6360335110773605E-2</v>
      </c>
      <c r="AE398" s="17"/>
      <c r="AF398" s="17">
        <v>5.1603761562641501E-2</v>
      </c>
      <c r="AG398" s="17">
        <v>0.122390918962908</v>
      </c>
      <c r="AH398" s="17">
        <v>0.101491815176768</v>
      </c>
      <c r="AI398" s="17"/>
      <c r="AJ398" s="17">
        <v>0.11720130585003501</v>
      </c>
      <c r="AK398" s="17">
        <v>7.3361270701922193E-2</v>
      </c>
      <c r="AL398" s="17">
        <v>0.13729441270508599</v>
      </c>
      <c r="AM398" s="17">
        <v>0.13033800412895499</v>
      </c>
      <c r="AN398" s="17">
        <v>0.15275572057224401</v>
      </c>
      <c r="AO398" s="17">
        <v>4.3385077457124201E-2</v>
      </c>
      <c r="AP398" s="17">
        <v>8.6104920884279401E-2</v>
      </c>
      <c r="AQ398" s="17"/>
      <c r="AR398" s="17">
        <v>4.1290214831927997E-2</v>
      </c>
      <c r="AS398" s="17">
        <v>0.13552288749324101</v>
      </c>
      <c r="AT398" s="17"/>
      <c r="AU398" s="17">
        <v>0.112676473259502</v>
      </c>
      <c r="AV398" s="17">
        <v>0.100623753948613</v>
      </c>
      <c r="AW398" s="17">
        <v>8.2455948504911794E-2</v>
      </c>
      <c r="AX398" s="17"/>
      <c r="AY398" s="17">
        <v>7.52449879179517E-2</v>
      </c>
      <c r="AZ398" s="17">
        <v>0.10301002576846199</v>
      </c>
      <c r="BA398" s="17">
        <v>0.109048722433651</v>
      </c>
      <c r="BB398" s="17">
        <v>9.3096523847274404E-2</v>
      </c>
      <c r="BC398" s="17"/>
      <c r="BD398" s="17">
        <v>0.10671404573515</v>
      </c>
      <c r="BE398" s="17">
        <v>0.112191300528487</v>
      </c>
      <c r="BF398" s="17">
        <v>0.10359815853555999</v>
      </c>
      <c r="BG398" s="17">
        <v>6.8222105085149296E-2</v>
      </c>
      <c r="BH398" s="17"/>
      <c r="BI398" s="17">
        <v>0.10302623791965899</v>
      </c>
      <c r="BJ398" s="17">
        <v>9.91492810779947E-2</v>
      </c>
      <c r="BK398" s="17">
        <v>0.111366776831716</v>
      </c>
      <c r="BL398" s="17">
        <v>6.1937328119160903E-2</v>
      </c>
      <c r="BM398" s="17"/>
      <c r="BN398" s="17">
        <v>2.2393837172101701E-2</v>
      </c>
      <c r="BO398" s="17">
        <v>0.101355526993158</v>
      </c>
      <c r="BP398" s="17">
        <v>0.117685328630224</v>
      </c>
      <c r="BQ398" s="17">
        <v>0.10395031512283399</v>
      </c>
      <c r="BR398" s="17"/>
      <c r="BS398" s="17">
        <v>9.9125507751622405E-2</v>
      </c>
      <c r="BT398" s="17">
        <v>8.1882736858995095E-2</v>
      </c>
      <c r="BU398" s="17">
        <v>0.12789490972053899</v>
      </c>
      <c r="BV398" s="17">
        <v>4.9352655244136803E-2</v>
      </c>
      <c r="BW398" s="17"/>
      <c r="BX398" s="17">
        <v>9.3529803295662906E-2</v>
      </c>
      <c r="BY398" s="17">
        <v>0.11848252606839101</v>
      </c>
      <c r="BZ398" s="17">
        <v>9.4698605842427105E-2</v>
      </c>
      <c r="CA398" s="17">
        <v>8.4010513472164497E-2</v>
      </c>
    </row>
    <row r="399" spans="2:79" x14ac:dyDescent="0.3">
      <c r="B399" t="s">
        <v>232</v>
      </c>
      <c r="C399" s="17">
        <v>9.4133198449012398E-2</v>
      </c>
      <c r="D399" s="17">
        <v>9.5668331850871299E-2</v>
      </c>
      <c r="E399" s="17">
        <v>9.3029907170649198E-2</v>
      </c>
      <c r="F399" s="17"/>
      <c r="G399" s="17">
        <v>6.8135223933130401E-2</v>
      </c>
      <c r="H399" s="17">
        <v>8.43621436620733E-2</v>
      </c>
      <c r="I399" s="17">
        <v>0.120688694083163</v>
      </c>
      <c r="J399" s="17"/>
      <c r="K399" s="17">
        <v>8.5547251027550397E-2</v>
      </c>
      <c r="L399" s="17">
        <v>0.120643952008796</v>
      </c>
      <c r="M399" s="17">
        <v>4.4518696307476603E-2</v>
      </c>
      <c r="N399" s="17">
        <v>0.122277501846068</v>
      </c>
      <c r="O399" s="17"/>
      <c r="P399" s="17">
        <v>6.8746683233898306E-2</v>
      </c>
      <c r="Q399" s="17">
        <v>9.3305362173012496E-2</v>
      </c>
      <c r="R399" s="17">
        <v>0.111894880908036</v>
      </c>
      <c r="S399" s="17">
        <v>9.4659686025608897E-2</v>
      </c>
      <c r="T399" s="17">
        <v>0.100147220724205</v>
      </c>
      <c r="U399" s="17"/>
      <c r="V399" s="17">
        <v>0.117099607935588</v>
      </c>
      <c r="W399" s="17">
        <v>9.33168583921508E-2</v>
      </c>
      <c r="X399" s="17">
        <v>7.6781864352639298E-2</v>
      </c>
      <c r="Y399" s="17"/>
      <c r="Z399" s="17">
        <v>0.10312451358501599</v>
      </c>
      <c r="AA399" s="17">
        <v>4.7456319214052897E-2</v>
      </c>
      <c r="AB399" s="17"/>
      <c r="AC399" s="17">
        <v>7.5412880287213394E-2</v>
      </c>
      <c r="AD399" s="17">
        <v>0.137140915502034</v>
      </c>
      <c r="AE399" s="17"/>
      <c r="AF399" s="17">
        <v>0.121977164036286</v>
      </c>
      <c r="AG399" s="17">
        <v>7.9375475400470102E-2</v>
      </c>
      <c r="AH399" s="17">
        <v>9.4388583454916603E-2</v>
      </c>
      <c r="AI399" s="17"/>
      <c r="AJ399" s="17">
        <v>4.3493053616050298E-2</v>
      </c>
      <c r="AK399" s="17">
        <v>0.10349649334085299</v>
      </c>
      <c r="AL399" s="17">
        <v>9.5606943788535001E-2</v>
      </c>
      <c r="AM399" s="17">
        <v>8.2454977192012904E-2</v>
      </c>
      <c r="AN399" s="17">
        <v>6.9072276751464795E-2</v>
      </c>
      <c r="AO399" s="17">
        <v>0.12010296752114701</v>
      </c>
      <c r="AP399" s="17">
        <v>0.121642142998589</v>
      </c>
      <c r="AQ399" s="17"/>
      <c r="AR399" s="17">
        <v>9.2321696043613094E-2</v>
      </c>
      <c r="AS399" s="17">
        <v>9.5685177063959806E-2</v>
      </c>
      <c r="AT399" s="17"/>
      <c r="AU399" s="17">
        <v>0.116312916855859</v>
      </c>
      <c r="AV399" s="17">
        <v>9.5249397467589605E-2</v>
      </c>
      <c r="AW399" s="17">
        <v>4.8405239022093698E-2</v>
      </c>
      <c r="AX399" s="17"/>
      <c r="AY399" s="17">
        <v>0.11060299735180899</v>
      </c>
      <c r="AZ399" s="17">
        <v>8.79907742394124E-2</v>
      </c>
      <c r="BA399" s="17">
        <v>8.0894219231603906E-2</v>
      </c>
      <c r="BB399" s="17">
        <v>0.138987600217648</v>
      </c>
      <c r="BC399" s="17"/>
      <c r="BD399" s="17">
        <v>5.8227522045841099E-2</v>
      </c>
      <c r="BE399" s="17">
        <v>8.7437352736861804E-2</v>
      </c>
      <c r="BF399" s="17">
        <v>0.121480599855064</v>
      </c>
      <c r="BG399" s="17">
        <v>6.2322432613396699E-2</v>
      </c>
      <c r="BH399" s="17"/>
      <c r="BI399" s="17">
        <v>8.5565607493203494E-2</v>
      </c>
      <c r="BJ399" s="17">
        <v>0.11587102026118599</v>
      </c>
      <c r="BK399" s="17">
        <v>8.9929570729250702E-2</v>
      </c>
      <c r="BL399" s="17">
        <v>5.8845557794994799E-2</v>
      </c>
      <c r="BM399" s="17"/>
      <c r="BN399" s="17">
        <v>8.2369229752212905E-2</v>
      </c>
      <c r="BO399" s="17">
        <v>0.111355179606141</v>
      </c>
      <c r="BP399" s="17">
        <v>8.7506148960834404E-2</v>
      </c>
      <c r="BQ399" s="17">
        <v>9.2571829155656704E-2</v>
      </c>
      <c r="BR399" s="17"/>
      <c r="BS399" s="17">
        <v>6.3857084636859102E-2</v>
      </c>
      <c r="BT399" s="17">
        <v>0.10728486783495</v>
      </c>
      <c r="BU399" s="17">
        <v>9.7248481363491304E-2</v>
      </c>
      <c r="BV399" s="17">
        <v>0.110493691704449</v>
      </c>
      <c r="BW399" s="17"/>
      <c r="BX399" s="17">
        <v>6.9372588996750403E-2</v>
      </c>
      <c r="BY399" s="17">
        <v>0.11347353634844</v>
      </c>
      <c r="BZ399" s="17">
        <v>9.6459388329246498E-2</v>
      </c>
      <c r="CA399" s="17">
        <v>6.7236037452457903E-2</v>
      </c>
    </row>
    <row r="400" spans="2:79" x14ac:dyDescent="0.3">
      <c r="B400" t="s">
        <v>233</v>
      </c>
      <c r="C400" s="17">
        <v>0.14212844625210599</v>
      </c>
      <c r="D400" s="17">
        <v>0.15067662919219299</v>
      </c>
      <c r="E400" s="17">
        <v>0.13424793240226299</v>
      </c>
      <c r="F400" s="17"/>
      <c r="G400" s="17">
        <v>0.15450504918153299</v>
      </c>
      <c r="H400" s="17">
        <v>0.134383965368605</v>
      </c>
      <c r="I400" s="17">
        <v>0.142253689388539</v>
      </c>
      <c r="J400" s="17"/>
      <c r="K400" s="17">
        <v>0.14334135413537999</v>
      </c>
      <c r="L400" s="17">
        <v>0.20050225597261201</v>
      </c>
      <c r="M400" s="17">
        <v>0.11931480088802</v>
      </c>
      <c r="N400" s="17">
        <v>9.3884064452530697E-2</v>
      </c>
      <c r="O400" s="17"/>
      <c r="P400" s="17">
        <v>0.14493121268574499</v>
      </c>
      <c r="Q400" s="17">
        <v>0.13958103234868899</v>
      </c>
      <c r="R400" s="17">
        <v>0.117051906175082</v>
      </c>
      <c r="S400" s="17">
        <v>0.158179448469523</v>
      </c>
      <c r="T400" s="17">
        <v>0.145674310635344</v>
      </c>
      <c r="U400" s="17"/>
      <c r="V400" s="17">
        <v>0.109236726642225</v>
      </c>
      <c r="W400" s="17">
        <v>0.14551371047856901</v>
      </c>
      <c r="X400" s="17">
        <v>0.16126150647371401</v>
      </c>
      <c r="Y400" s="17"/>
      <c r="Z400" s="17">
        <v>0.14067742085983001</v>
      </c>
      <c r="AA400" s="17">
        <v>0.151067191855498</v>
      </c>
      <c r="AB400" s="17"/>
      <c r="AC400" s="17">
        <v>0.13410893599136001</v>
      </c>
      <c r="AD400" s="17">
        <v>0.16055232266366001</v>
      </c>
      <c r="AE400" s="17"/>
      <c r="AF400" s="17">
        <v>0.126989440768039</v>
      </c>
      <c r="AG400" s="17">
        <v>0.12682673960744001</v>
      </c>
      <c r="AH400" s="17">
        <v>0.14558594587776599</v>
      </c>
      <c r="AI400" s="17"/>
      <c r="AJ400" s="17">
        <v>0.20285884352319999</v>
      </c>
      <c r="AK400" s="17">
        <v>9.0975972586741005E-2</v>
      </c>
      <c r="AL400" s="17">
        <v>0.13157434750241701</v>
      </c>
      <c r="AM400" s="17">
        <v>0.139462836272263</v>
      </c>
      <c r="AN400" s="17">
        <v>0.14292030680444101</v>
      </c>
      <c r="AO400" s="17">
        <v>0.14511729191605099</v>
      </c>
      <c r="AP400" s="17">
        <v>0.14876157138044499</v>
      </c>
      <c r="AQ400" s="17"/>
      <c r="AR400" s="17">
        <v>0.129909929726234</v>
      </c>
      <c r="AS400" s="17">
        <v>0.14570999124058001</v>
      </c>
      <c r="AT400" s="17"/>
      <c r="AU400" s="17">
        <v>0.17396563807961299</v>
      </c>
      <c r="AV400" s="17">
        <v>0.129962505993515</v>
      </c>
      <c r="AW400" s="17">
        <v>0.13373849481004199</v>
      </c>
      <c r="AX400" s="17"/>
      <c r="AY400" s="17">
        <v>0.27610771410218199</v>
      </c>
      <c r="AZ400" s="17">
        <v>0.14590552669385001</v>
      </c>
      <c r="BA400" s="17">
        <v>0.123738109391151</v>
      </c>
      <c r="BB400" s="17">
        <v>7.9446558105605705E-2</v>
      </c>
      <c r="BC400" s="17"/>
      <c r="BD400" s="17">
        <v>0.12201507502778</v>
      </c>
      <c r="BE400" s="17">
        <v>0.17336857701898101</v>
      </c>
      <c r="BF400" s="17">
        <v>0.14577642062624399</v>
      </c>
      <c r="BG400" s="17">
        <v>9.1251100419882797E-2</v>
      </c>
      <c r="BH400" s="17"/>
      <c r="BI400" s="17">
        <v>0.12978817043385699</v>
      </c>
      <c r="BJ400" s="17">
        <v>0.16659080585886901</v>
      </c>
      <c r="BK400" s="17">
        <v>0.134598650722936</v>
      </c>
      <c r="BL400" s="17">
        <v>0.117359173170063</v>
      </c>
      <c r="BM400" s="17"/>
      <c r="BN400" s="17">
        <v>0.27050685436833999</v>
      </c>
      <c r="BO400" s="17">
        <v>0.187840474364838</v>
      </c>
      <c r="BP400" s="17">
        <v>0.124150132553468</v>
      </c>
      <c r="BQ400" s="17">
        <v>9.8347804428703195E-2</v>
      </c>
      <c r="BR400" s="17"/>
      <c r="BS400" s="17">
        <v>0.16810650786686099</v>
      </c>
      <c r="BT400" s="17">
        <v>0.182572335005727</v>
      </c>
      <c r="BU400" s="17">
        <v>0.109577642536442</v>
      </c>
      <c r="BV400" s="17">
        <v>8.6974189155875598E-2</v>
      </c>
      <c r="BW400" s="17"/>
      <c r="BX400" s="17">
        <v>0.172321667286883</v>
      </c>
      <c r="BY400" s="17">
        <v>0.15804550978255</v>
      </c>
      <c r="BZ400" s="17">
        <v>0.15431901214087801</v>
      </c>
      <c r="CA400" s="17">
        <v>8.0233807965745294E-2</v>
      </c>
    </row>
    <row r="401" spans="2:79" x14ac:dyDescent="0.3">
      <c r="B401" t="s">
        <v>234</v>
      </c>
      <c r="C401" s="17">
        <v>0.109435353808104</v>
      </c>
      <c r="D401" s="17">
        <v>0.106007601537615</v>
      </c>
      <c r="E401" s="17">
        <v>0.11112348637375299</v>
      </c>
      <c r="F401" s="17"/>
      <c r="G401" s="17">
        <v>9.5751159207938905E-2</v>
      </c>
      <c r="H401" s="17">
        <v>9.3190426124036094E-2</v>
      </c>
      <c r="I401" s="17">
        <v>0.13484729155448599</v>
      </c>
      <c r="J401" s="17"/>
      <c r="K401" s="17">
        <v>0.111638051083467</v>
      </c>
      <c r="L401" s="17">
        <v>0.129029247293593</v>
      </c>
      <c r="M401" s="17">
        <v>0.11234560890147099</v>
      </c>
      <c r="N401" s="17">
        <v>8.1018468346732694E-2</v>
      </c>
      <c r="O401" s="17"/>
      <c r="P401" s="17">
        <v>0.110929843451354</v>
      </c>
      <c r="Q401" s="17">
        <v>0.115908775861777</v>
      </c>
      <c r="R401" s="17">
        <v>0.102803040118303</v>
      </c>
      <c r="S401" s="17">
        <v>0.123183923881981</v>
      </c>
      <c r="T401" s="17">
        <v>8.34024335545651E-2</v>
      </c>
      <c r="U401" s="17"/>
      <c r="V401" s="17">
        <v>9.3733797317103906E-2</v>
      </c>
      <c r="W401" s="17">
        <v>0.11720199448163</v>
      </c>
      <c r="X401" s="17">
        <v>0.113560848428024</v>
      </c>
      <c r="Y401" s="17"/>
      <c r="Z401" s="17">
        <v>0.11255854530959</v>
      </c>
      <c r="AA401" s="17">
        <v>9.3907655245580895E-2</v>
      </c>
      <c r="AB401" s="17"/>
      <c r="AC401" s="17">
        <v>0.105380816931786</v>
      </c>
      <c r="AD401" s="17">
        <v>0.11875017277916</v>
      </c>
      <c r="AE401" s="17"/>
      <c r="AF401" s="17">
        <v>0.116637591144008</v>
      </c>
      <c r="AG401" s="17">
        <v>0.120682330656529</v>
      </c>
      <c r="AH401" s="17">
        <v>0.10882035621821901</v>
      </c>
      <c r="AI401" s="17"/>
      <c r="AJ401" s="17">
        <v>8.9671423173533105E-2</v>
      </c>
      <c r="AK401" s="17">
        <v>9.1433581390615706E-2</v>
      </c>
      <c r="AL401" s="17">
        <v>9.0320920233586094E-2</v>
      </c>
      <c r="AM401" s="17">
        <v>0.120896333845101</v>
      </c>
      <c r="AN401" s="17">
        <v>0.100259432986744</v>
      </c>
      <c r="AO401" s="17">
        <v>0.12260697951277701</v>
      </c>
      <c r="AP401" s="17">
        <v>0.13663695515623001</v>
      </c>
      <c r="AQ401" s="17"/>
      <c r="AR401" s="17">
        <v>0.144304895918687</v>
      </c>
      <c r="AS401" s="17">
        <v>8.7431749553619806E-2</v>
      </c>
      <c r="AT401" s="17"/>
      <c r="AU401" s="17">
        <v>0.101119781516046</v>
      </c>
      <c r="AV401" s="17">
        <v>0.118428147296835</v>
      </c>
      <c r="AW401" s="17">
        <v>8.7446911659466997E-2</v>
      </c>
      <c r="AX401" s="17"/>
      <c r="AY401" s="17">
        <v>0.105954278156461</v>
      </c>
      <c r="AZ401" s="17">
        <v>0.13051103044124401</v>
      </c>
      <c r="BA401" s="17">
        <v>5.7947799419365703E-2</v>
      </c>
      <c r="BB401" s="17">
        <v>0.16766434076421199</v>
      </c>
      <c r="BC401" s="17"/>
      <c r="BD401" s="17">
        <v>0.13337910626837199</v>
      </c>
      <c r="BE401" s="17">
        <v>8.6781174703981806E-2</v>
      </c>
      <c r="BF401" s="17">
        <v>0.114730669440058</v>
      </c>
      <c r="BG401" s="17">
        <v>0.114559911700347</v>
      </c>
      <c r="BH401" s="17"/>
      <c r="BI401" s="17">
        <v>7.8453178177075894E-2</v>
      </c>
      <c r="BJ401" s="17">
        <v>0.12104535146527901</v>
      </c>
      <c r="BK401" s="17">
        <v>9.7416870807023395E-2</v>
      </c>
      <c r="BL401" s="17">
        <v>0.161752707587207</v>
      </c>
      <c r="BM401" s="17"/>
      <c r="BN401" s="17">
        <v>0.118382464860861</v>
      </c>
      <c r="BO401" s="17">
        <v>0.14239925868032599</v>
      </c>
      <c r="BP401" s="17">
        <v>0.13080862203461199</v>
      </c>
      <c r="BQ401" s="17">
        <v>6.3504069884139994E-2</v>
      </c>
      <c r="BR401" s="17"/>
      <c r="BS401" s="17">
        <v>0.109974284078784</v>
      </c>
      <c r="BT401" s="17">
        <v>0.13504196724734799</v>
      </c>
      <c r="BU401" s="17">
        <v>9.3601634951945803E-2</v>
      </c>
      <c r="BV401" s="17">
        <v>9.25941795731587E-2</v>
      </c>
      <c r="BW401" s="17"/>
      <c r="BX401" s="17">
        <v>0.14048132997531401</v>
      </c>
      <c r="BY401" s="17">
        <v>0.109283841717797</v>
      </c>
      <c r="BZ401" s="17">
        <v>0.11474977011103001</v>
      </c>
      <c r="CA401" s="17">
        <v>8.6864731358977001E-2</v>
      </c>
    </row>
    <row r="402" spans="2:79" x14ac:dyDescent="0.3">
      <c r="B402" t="s">
        <v>235</v>
      </c>
      <c r="C402" s="17">
        <v>8.31527673482262E-2</v>
      </c>
      <c r="D402" s="17">
        <v>6.3149813456461798E-2</v>
      </c>
      <c r="E402" s="17">
        <v>0.10348355301170301</v>
      </c>
      <c r="F402" s="17"/>
      <c r="G402" s="17">
        <v>4.6220153078572801E-2</v>
      </c>
      <c r="H402" s="17">
        <v>9.4385880609734296E-2</v>
      </c>
      <c r="I402" s="17">
        <v>9.5011594296933496E-2</v>
      </c>
      <c r="J402" s="17"/>
      <c r="K402" s="17">
        <v>7.7524832903285906E-2</v>
      </c>
      <c r="L402" s="17">
        <v>6.8368738534127907E-2</v>
      </c>
      <c r="M402" s="17">
        <v>0.10769835594146</v>
      </c>
      <c r="N402" s="17">
        <v>8.5138455956450601E-2</v>
      </c>
      <c r="O402" s="17"/>
      <c r="P402" s="17">
        <v>8.6109769935854702E-2</v>
      </c>
      <c r="Q402" s="17">
        <v>0.10749966988844201</v>
      </c>
      <c r="R402" s="17">
        <v>6.5641643548772305E-2</v>
      </c>
      <c r="S402" s="17">
        <v>8.1770521034022006E-2</v>
      </c>
      <c r="T402" s="17">
        <v>5.3985282752287402E-2</v>
      </c>
      <c r="U402" s="17"/>
      <c r="V402" s="17">
        <v>9.1107546492656705E-2</v>
      </c>
      <c r="W402" s="17">
        <v>9.2230656157725494E-2</v>
      </c>
      <c r="X402" s="17">
        <v>5.5573003263765797E-2</v>
      </c>
      <c r="Y402" s="17"/>
      <c r="Z402" s="17">
        <v>8.6482033058916497E-2</v>
      </c>
      <c r="AA402" s="17">
        <v>6.6301095845892596E-2</v>
      </c>
      <c r="AB402" s="17"/>
      <c r="AC402" s="17">
        <v>7.7006451856442101E-2</v>
      </c>
      <c r="AD402" s="17">
        <v>9.7273200307996299E-2</v>
      </c>
      <c r="AE402" s="17"/>
      <c r="AF402" s="17">
        <v>0.14557896765391301</v>
      </c>
      <c r="AG402" s="17">
        <v>2.6477963494952499E-2</v>
      </c>
      <c r="AH402" s="17">
        <v>8.4020367704076102E-2</v>
      </c>
      <c r="AI402" s="17"/>
      <c r="AJ402" s="17">
        <v>4.02983045253964E-2</v>
      </c>
      <c r="AK402" s="17">
        <v>5.6918935890537502E-2</v>
      </c>
      <c r="AL402" s="17">
        <v>8.3092443320698303E-2</v>
      </c>
      <c r="AM402" s="17">
        <v>9.04679021729103E-2</v>
      </c>
      <c r="AN402" s="17">
        <v>0.12818688444642701</v>
      </c>
      <c r="AO402" s="17">
        <v>0.10398690823333499</v>
      </c>
      <c r="AP402" s="17">
        <v>8.2645409153840096E-2</v>
      </c>
      <c r="AQ402" s="17"/>
      <c r="AR402" s="17">
        <v>7.0854705459291595E-2</v>
      </c>
      <c r="AS402" s="17">
        <v>8.69620433782331E-2</v>
      </c>
      <c r="AT402" s="17"/>
      <c r="AU402" s="17">
        <v>7.9587851143451904E-2</v>
      </c>
      <c r="AV402" s="17">
        <v>9.2082614457037207E-2</v>
      </c>
      <c r="AW402" s="17">
        <v>5.2625725395649803E-2</v>
      </c>
      <c r="AX402" s="17"/>
      <c r="AY402" s="17">
        <v>0.120767991890115</v>
      </c>
      <c r="AZ402" s="17">
        <v>8.8207095115693704E-2</v>
      </c>
      <c r="BA402" s="17">
        <v>7.1765086382387905E-2</v>
      </c>
      <c r="BB402" s="17">
        <v>6.6992733093992701E-2</v>
      </c>
      <c r="BC402" s="17"/>
      <c r="BD402" s="17">
        <v>6.7854289754977107E-2</v>
      </c>
      <c r="BE402" s="17">
        <v>0.100545974806121</v>
      </c>
      <c r="BF402" s="17">
        <v>7.1312019467035401E-2</v>
      </c>
      <c r="BG402" s="17">
        <v>9.8668948022999706E-2</v>
      </c>
      <c r="BH402" s="17"/>
      <c r="BI402" s="17">
        <v>8.3242772771298199E-2</v>
      </c>
      <c r="BJ402" s="17">
        <v>9.1921095266073199E-2</v>
      </c>
      <c r="BK402" s="17">
        <v>7.4888442066024102E-2</v>
      </c>
      <c r="BL402" s="17">
        <v>9.2927942274671493E-2</v>
      </c>
      <c r="BM402" s="17"/>
      <c r="BN402" s="17">
        <v>0.149776210209974</v>
      </c>
      <c r="BO402" s="17">
        <v>8.6365181934106597E-2</v>
      </c>
      <c r="BP402" s="17">
        <v>0.121588431051751</v>
      </c>
      <c r="BQ402" s="17">
        <v>2.4771230737374601E-2</v>
      </c>
      <c r="BR402" s="17"/>
      <c r="BS402" s="17">
        <v>0.12958299188189301</v>
      </c>
      <c r="BT402" s="17">
        <v>6.9511589297546694E-2</v>
      </c>
      <c r="BU402" s="17">
        <v>7.7139240263980502E-2</v>
      </c>
      <c r="BV402" s="17">
        <v>4.10213255393585E-2</v>
      </c>
      <c r="BW402" s="17"/>
      <c r="BX402" s="17">
        <v>5.7432304762799903E-2</v>
      </c>
      <c r="BY402" s="17">
        <v>8.2867875155089907E-2</v>
      </c>
      <c r="BZ402" s="17">
        <v>8.5846018629504806E-2</v>
      </c>
      <c r="CA402" s="17">
        <v>9.1420759483629502E-2</v>
      </c>
    </row>
    <row r="403" spans="2:79" x14ac:dyDescent="0.3">
      <c r="B403" t="s">
        <v>236</v>
      </c>
      <c r="C403" s="17">
        <v>6.1587578535973998E-2</v>
      </c>
      <c r="D403" s="17">
        <v>4.5918763682325503E-2</v>
      </c>
      <c r="E403" s="17">
        <v>7.7497060545784605E-2</v>
      </c>
      <c r="F403" s="17"/>
      <c r="G403" s="17">
        <v>1.6503604519968299E-2</v>
      </c>
      <c r="H403" s="17">
        <v>5.45358229240945E-2</v>
      </c>
      <c r="I403" s="17">
        <v>9.7449598946731997E-2</v>
      </c>
      <c r="J403" s="17"/>
      <c r="K403" s="17">
        <v>6.2995763022567999E-2</v>
      </c>
      <c r="L403" s="17">
        <v>7.3747741668054201E-2</v>
      </c>
      <c r="M403" s="17">
        <v>6.5416874275762205E-2</v>
      </c>
      <c r="N403" s="17">
        <v>4.19240109648834E-2</v>
      </c>
      <c r="O403" s="17"/>
      <c r="P403" s="17">
        <v>3.8672948455061897E-2</v>
      </c>
      <c r="Q403" s="17">
        <v>6.8329623053440897E-2</v>
      </c>
      <c r="R403" s="17">
        <v>8.0876815050029E-2</v>
      </c>
      <c r="S403" s="17">
        <v>4.5086582382296403E-2</v>
      </c>
      <c r="T403" s="17">
        <v>7.3627036690932193E-2</v>
      </c>
      <c r="U403" s="17"/>
      <c r="V403" s="17">
        <v>5.7427746618170503E-2</v>
      </c>
      <c r="W403" s="17">
        <v>6.7673625802143894E-2</v>
      </c>
      <c r="X403" s="17">
        <v>6.1687470069254E-2</v>
      </c>
      <c r="Y403" s="17"/>
      <c r="Z403" s="17">
        <v>6.1555075161122901E-2</v>
      </c>
      <c r="AA403" s="17">
        <v>6.2309774739265203E-2</v>
      </c>
      <c r="AB403" s="17"/>
      <c r="AC403" s="17">
        <v>4.6392775435727701E-2</v>
      </c>
      <c r="AD403" s="17">
        <v>9.6495841673578997E-2</v>
      </c>
      <c r="AE403" s="17"/>
      <c r="AF403" s="17">
        <v>2.44941608463272E-2</v>
      </c>
      <c r="AG403" s="17">
        <v>9.9724251556941396E-2</v>
      </c>
      <c r="AH403" s="17">
        <v>5.8913904757139202E-2</v>
      </c>
      <c r="AI403" s="17"/>
      <c r="AJ403" s="17">
        <v>9.1828209410453106E-3</v>
      </c>
      <c r="AK403" s="17">
        <v>4.63827821249276E-2</v>
      </c>
      <c r="AL403" s="17">
        <v>1.8900552249008599E-2</v>
      </c>
      <c r="AM403" s="17">
        <v>5.3417212384635197E-2</v>
      </c>
      <c r="AN403" s="17">
        <v>7.1856453531389503E-2</v>
      </c>
      <c r="AO403" s="17">
        <v>0.103108551547149</v>
      </c>
      <c r="AP403" s="17">
        <v>0.101979960670265</v>
      </c>
      <c r="AQ403" s="17"/>
      <c r="AR403" s="17">
        <v>7.72321093801627E-2</v>
      </c>
      <c r="AS403" s="17">
        <v>5.1282558966905999E-2</v>
      </c>
      <c r="AT403" s="17"/>
      <c r="AU403" s="17">
        <v>3.7069148434105602E-2</v>
      </c>
      <c r="AV403" s="17">
        <v>6.09733123947791E-2</v>
      </c>
      <c r="AW403" s="17">
        <v>0.109560807529634</v>
      </c>
      <c r="AX403" s="17"/>
      <c r="AY403" s="17">
        <v>6.5039845819316294E-2</v>
      </c>
      <c r="AZ403" s="17">
        <v>6.5092164649727294E-2</v>
      </c>
      <c r="BA403" s="17">
        <v>5.8714975684132399E-2</v>
      </c>
      <c r="BB403" s="17">
        <v>5.3680908636173197E-2</v>
      </c>
      <c r="BC403" s="17"/>
      <c r="BD403" s="17">
        <v>4.42134852774001E-2</v>
      </c>
      <c r="BE403" s="17">
        <v>7.2122233653305695E-2</v>
      </c>
      <c r="BF403" s="17">
        <v>4.9977978168928801E-2</v>
      </c>
      <c r="BG403" s="17">
        <v>9.1480098008169294E-2</v>
      </c>
      <c r="BH403" s="17"/>
      <c r="BI403" s="17">
        <v>5.9621741222687201E-2</v>
      </c>
      <c r="BJ403" s="17">
        <v>2.6741040355949101E-2</v>
      </c>
      <c r="BK403" s="17">
        <v>6.9762391828818104E-2</v>
      </c>
      <c r="BL403" s="17">
        <v>0.129601334383984</v>
      </c>
      <c r="BM403" s="17"/>
      <c r="BN403" s="17">
        <v>0.11781282890734</v>
      </c>
      <c r="BO403" s="17">
        <v>5.8987214882550099E-2</v>
      </c>
      <c r="BP403" s="17">
        <v>6.0397347864485598E-2</v>
      </c>
      <c r="BQ403" s="17">
        <v>5.0419694573504897E-2</v>
      </c>
      <c r="BR403" s="17"/>
      <c r="BS403" s="17">
        <v>4.2275281472408902E-2</v>
      </c>
      <c r="BT403" s="17">
        <v>6.6291051538944004E-2</v>
      </c>
      <c r="BU403" s="17">
        <v>6.8950662359560794E-2</v>
      </c>
      <c r="BV403" s="17">
        <v>5.9765498850425001E-2</v>
      </c>
      <c r="BW403" s="17"/>
      <c r="BX403" s="17">
        <v>2.9263031435279099E-2</v>
      </c>
      <c r="BY403" s="17">
        <v>4.8550214491296602E-2</v>
      </c>
      <c r="BZ403" s="17">
        <v>8.5472760801544506E-2</v>
      </c>
      <c r="CA403" s="17">
        <v>6.2514519034374202E-2</v>
      </c>
    </row>
    <row r="404" spans="2:79" x14ac:dyDescent="0.3">
      <c r="B404" t="s">
        <v>237</v>
      </c>
      <c r="C404" s="17">
        <v>2.6059108120534798E-2</v>
      </c>
      <c r="D404" s="17">
        <v>1.90387001449643E-2</v>
      </c>
      <c r="E404" s="17">
        <v>3.08623274579112E-2</v>
      </c>
      <c r="F404" s="17"/>
      <c r="G404" s="17">
        <v>2.2046640333675999E-2</v>
      </c>
      <c r="H404" s="17">
        <v>1.1854454899771801E-2</v>
      </c>
      <c r="I404" s="17">
        <v>4.3234399502845799E-2</v>
      </c>
      <c r="J404" s="17"/>
      <c r="K404" s="17">
        <v>3.0738589576205899E-2</v>
      </c>
      <c r="L404" s="17">
        <v>1.40197238255784E-2</v>
      </c>
      <c r="M404" s="17">
        <v>5.1814003927435201E-3</v>
      </c>
      <c r="N404" s="17">
        <v>5.4205387155558497E-2</v>
      </c>
      <c r="O404" s="17"/>
      <c r="P404" s="17">
        <v>4.3568038321400798E-2</v>
      </c>
      <c r="Q404" s="17">
        <v>3.34695015846984E-2</v>
      </c>
      <c r="R404" s="17">
        <v>2.3490257780589899E-2</v>
      </c>
      <c r="S404" s="17">
        <v>2.5871278116726699E-2</v>
      </c>
      <c r="T404" s="17">
        <v>0</v>
      </c>
      <c r="U404" s="17"/>
      <c r="V404" s="17">
        <v>5.0789535602445098E-2</v>
      </c>
      <c r="W404" s="17">
        <v>1.9931429917590501E-2</v>
      </c>
      <c r="X404" s="17">
        <v>1.31967369714026E-2</v>
      </c>
      <c r="Y404" s="17"/>
      <c r="Z404" s="17">
        <v>2.4808127538400001E-2</v>
      </c>
      <c r="AA404" s="17">
        <v>3.2903305204909097E-2</v>
      </c>
      <c r="AB404" s="17"/>
      <c r="AC404" s="17">
        <v>1.5666585272801101E-2</v>
      </c>
      <c r="AD404" s="17">
        <v>4.9934700310760402E-2</v>
      </c>
      <c r="AE404" s="17"/>
      <c r="AF404" s="17">
        <v>1.19780584986071E-2</v>
      </c>
      <c r="AG404" s="17">
        <v>3.7476617961278602E-2</v>
      </c>
      <c r="AH404" s="17">
        <v>2.4807329492009499E-2</v>
      </c>
      <c r="AI404" s="17"/>
      <c r="AJ404" s="17">
        <v>1.3652469299476701E-2</v>
      </c>
      <c r="AK404" s="17">
        <v>2.29603166877832E-2</v>
      </c>
      <c r="AL404" s="17">
        <v>1.45325672688951E-2</v>
      </c>
      <c r="AM404" s="17">
        <v>1.5994746913830502E-2</v>
      </c>
      <c r="AN404" s="17">
        <v>5.5137399761512702E-3</v>
      </c>
      <c r="AO404" s="17">
        <v>2.80117092175402E-2</v>
      </c>
      <c r="AP404" s="17">
        <v>6.3261611706610099E-2</v>
      </c>
      <c r="AQ404" s="17"/>
      <c r="AR404" s="17">
        <v>2.02325668389545E-2</v>
      </c>
      <c r="AS404" s="17">
        <v>3.0171756235960599E-2</v>
      </c>
      <c r="AT404" s="17"/>
      <c r="AU404" s="17">
        <v>4.3591140084219403E-2</v>
      </c>
      <c r="AV404" s="17">
        <v>2.28296135452556E-2</v>
      </c>
      <c r="AW404" s="17">
        <v>7.0104008486109003E-3</v>
      </c>
      <c r="AX404" s="17"/>
      <c r="AY404" s="17">
        <v>2.59798349878591E-2</v>
      </c>
      <c r="AZ404" s="17">
        <v>3.3807073751617303E-2</v>
      </c>
      <c r="BA404" s="17">
        <v>2.3122111909087702E-2</v>
      </c>
      <c r="BB404" s="17">
        <v>5.3081017765777899E-3</v>
      </c>
      <c r="BC404" s="17"/>
      <c r="BD404" s="17">
        <v>4.5653423209890701E-2</v>
      </c>
      <c r="BE404" s="17">
        <v>2.4994248659636301E-2</v>
      </c>
      <c r="BF404" s="17">
        <v>2.4236968007804199E-2</v>
      </c>
      <c r="BG404" s="17">
        <v>1.4685613141832501E-2</v>
      </c>
      <c r="BH404" s="17"/>
      <c r="BI404" s="17">
        <v>8.1208886364005001E-2</v>
      </c>
      <c r="BJ404" s="17">
        <v>2.9473449682708999E-2</v>
      </c>
      <c r="BK404" s="17">
        <v>1.2888208684907299E-2</v>
      </c>
      <c r="BL404" s="17">
        <v>1.05984040127082E-2</v>
      </c>
      <c r="BM404" s="17"/>
      <c r="BN404" s="17">
        <v>1.26170650987681E-2</v>
      </c>
      <c r="BO404" s="17">
        <v>9.6135553029418203E-3</v>
      </c>
      <c r="BP404" s="17">
        <v>4.0243244347147301E-2</v>
      </c>
      <c r="BQ404" s="17">
        <v>2.5655143599697401E-2</v>
      </c>
      <c r="BR404" s="17"/>
      <c r="BS404" s="17">
        <v>2.36181573182043E-2</v>
      </c>
      <c r="BT404" s="17">
        <v>3.2837127790138303E-2</v>
      </c>
      <c r="BU404" s="17">
        <v>2.2429595175773399E-2</v>
      </c>
      <c r="BV404" s="17">
        <v>2.5537799693253201E-2</v>
      </c>
      <c r="BW404" s="17"/>
      <c r="BX404" s="17">
        <v>4.1132677827183703E-2</v>
      </c>
      <c r="BY404" s="17">
        <v>1.0660063922172501E-2</v>
      </c>
      <c r="BZ404" s="17">
        <v>4.28608505309475E-2</v>
      </c>
      <c r="CA404" s="17">
        <v>2.0278514787711099E-2</v>
      </c>
    </row>
    <row r="405" spans="2:79" x14ac:dyDescent="0.3">
      <c r="B405" t="s">
        <v>238</v>
      </c>
      <c r="C405" s="17">
        <v>3.1817369175710597E-2</v>
      </c>
      <c r="D405" s="17">
        <v>2.3296010083065699E-2</v>
      </c>
      <c r="E405" s="17">
        <v>4.0461990588768398E-2</v>
      </c>
      <c r="F405" s="17"/>
      <c r="G405" s="17">
        <v>8.39413601607031E-3</v>
      </c>
      <c r="H405" s="17">
        <v>3.6513311427668303E-2</v>
      </c>
      <c r="I405" s="17">
        <v>4.18393993739248E-2</v>
      </c>
      <c r="J405" s="17"/>
      <c r="K405" s="17">
        <v>1.8561611618710502E-2</v>
      </c>
      <c r="L405" s="17">
        <v>2.3712351770355002E-2</v>
      </c>
      <c r="M405" s="17">
        <v>5.2290209847211999E-2</v>
      </c>
      <c r="N405" s="17">
        <v>3.9762429333255897E-2</v>
      </c>
      <c r="O405" s="17"/>
      <c r="P405" s="17">
        <v>2.73311663039278E-2</v>
      </c>
      <c r="Q405" s="17">
        <v>2.55126182467681E-2</v>
      </c>
      <c r="R405" s="17">
        <v>9.4975593695406802E-3</v>
      </c>
      <c r="S405" s="17">
        <v>4.1239910519759601E-2</v>
      </c>
      <c r="T405" s="17">
        <v>5.5146852265177099E-2</v>
      </c>
      <c r="U405" s="17"/>
      <c r="V405" s="17">
        <v>4.4453396722471797E-2</v>
      </c>
      <c r="W405" s="17">
        <v>3.4671907490596399E-2</v>
      </c>
      <c r="X405" s="17">
        <v>1.9472717177638699E-2</v>
      </c>
      <c r="Y405" s="17"/>
      <c r="Z405" s="17">
        <v>3.4678612261834503E-2</v>
      </c>
      <c r="AA405" s="17">
        <v>1.6980354851603499E-2</v>
      </c>
      <c r="AB405" s="17"/>
      <c r="AC405" s="17">
        <v>3.32462604622379E-2</v>
      </c>
      <c r="AD405" s="17">
        <v>2.8534660430092298E-2</v>
      </c>
      <c r="AE405" s="17"/>
      <c r="AF405" s="17">
        <v>3.0626754684592E-2</v>
      </c>
      <c r="AG405" s="17">
        <v>3.9873834242093398E-2</v>
      </c>
      <c r="AH405" s="17">
        <v>2.9737096211123699E-2</v>
      </c>
      <c r="AI405" s="17"/>
      <c r="AJ405" s="17">
        <v>0</v>
      </c>
      <c r="AK405" s="17">
        <v>3.6598588166137001E-2</v>
      </c>
      <c r="AL405" s="17">
        <v>2.9781924994107201E-2</v>
      </c>
      <c r="AM405" s="17">
        <v>2.8090527347116999E-2</v>
      </c>
      <c r="AN405" s="17">
        <v>5.635584322685E-2</v>
      </c>
      <c r="AO405" s="17">
        <v>2.4368586854448E-2</v>
      </c>
      <c r="AP405" s="17">
        <v>4.4805819492155501E-2</v>
      </c>
      <c r="AQ405" s="17"/>
      <c r="AR405" s="17">
        <v>5.0370285369720297E-2</v>
      </c>
      <c r="AS405" s="17">
        <v>2.36739901258055E-2</v>
      </c>
      <c r="AT405" s="17"/>
      <c r="AU405" s="17">
        <v>4.93678251235833E-2</v>
      </c>
      <c r="AV405" s="17">
        <v>2.0606155666713501E-2</v>
      </c>
      <c r="AW405" s="17">
        <v>4.5923014166796901E-2</v>
      </c>
      <c r="AX405" s="17"/>
      <c r="AY405" s="17">
        <v>8.4335635579292606E-2</v>
      </c>
      <c r="AZ405" s="17">
        <v>2.0964848965150398E-2</v>
      </c>
      <c r="BA405" s="17">
        <v>3.1167202249646801E-2</v>
      </c>
      <c r="BB405" s="17">
        <v>3.5504713171961702E-2</v>
      </c>
      <c r="BC405" s="17"/>
      <c r="BD405" s="17">
        <v>8.0203032454900403E-2</v>
      </c>
      <c r="BE405" s="17">
        <v>2.1070441887525999E-2</v>
      </c>
      <c r="BF405" s="17">
        <v>2.66537773842806E-2</v>
      </c>
      <c r="BG405" s="17">
        <v>2.1108622863466899E-2</v>
      </c>
      <c r="BH405" s="17"/>
      <c r="BI405" s="17">
        <v>6.3596436664569905E-2</v>
      </c>
      <c r="BJ405" s="17">
        <v>1.7196292686377599E-2</v>
      </c>
      <c r="BK405" s="17">
        <v>3.2691158885230998E-2</v>
      </c>
      <c r="BL405" s="17">
        <v>3.4768562232547803E-2</v>
      </c>
      <c r="BM405" s="17"/>
      <c r="BN405" s="17">
        <v>2.46694211737447E-2</v>
      </c>
      <c r="BO405" s="17">
        <v>2.3720666206672101E-2</v>
      </c>
      <c r="BP405" s="17">
        <v>2.5635480616077198E-2</v>
      </c>
      <c r="BQ405" s="17">
        <v>4.5300206115779097E-2</v>
      </c>
      <c r="BR405" s="17"/>
      <c r="BS405" s="17">
        <v>6.10618617331668E-2</v>
      </c>
      <c r="BT405" s="17">
        <v>3.2306560488960197E-2</v>
      </c>
      <c r="BU405" s="17">
        <v>1.17458704549987E-2</v>
      </c>
      <c r="BV405" s="17">
        <v>4.9691684188030001E-2</v>
      </c>
      <c r="BW405" s="17"/>
      <c r="BX405" s="17">
        <v>8.2151150715398302E-2</v>
      </c>
      <c r="BY405" s="17">
        <v>2.7579757092250901E-2</v>
      </c>
      <c r="BZ405" s="17">
        <v>2.1830461894429401E-2</v>
      </c>
      <c r="CA405" s="17">
        <v>3.1684590274810201E-2</v>
      </c>
    </row>
    <row r="406" spans="2:79" x14ac:dyDescent="0.3">
      <c r="B406" t="s">
        <v>169</v>
      </c>
      <c r="C406" s="17">
        <v>2.3405071597244202E-2</v>
      </c>
      <c r="D406" s="17">
        <v>3.3424034440720701E-2</v>
      </c>
      <c r="E406" s="17">
        <v>1.35176822125444E-2</v>
      </c>
      <c r="F406" s="17"/>
      <c r="G406" s="17">
        <v>3.50198375813923E-2</v>
      </c>
      <c r="H406" s="17">
        <v>2.0243982381286701E-2</v>
      </c>
      <c r="I406" s="17">
        <v>1.92929586233428E-2</v>
      </c>
      <c r="J406" s="17"/>
      <c r="K406" s="17">
        <v>1.1141265475755301E-2</v>
      </c>
      <c r="L406" s="17">
        <v>7.0330180456547996E-3</v>
      </c>
      <c r="M406" s="17">
        <v>3.5949647753441401E-2</v>
      </c>
      <c r="N406" s="17">
        <v>4.7379804800847303E-2</v>
      </c>
      <c r="O406" s="17"/>
      <c r="P406" s="17">
        <v>5.57981758157539E-2</v>
      </c>
      <c r="Q406" s="17">
        <v>1.66033660294264E-2</v>
      </c>
      <c r="R406" s="17">
        <v>3.4367479734770702E-2</v>
      </c>
      <c r="S406" s="17">
        <v>1.47196475133548E-2</v>
      </c>
      <c r="T406" s="17">
        <v>9.8628763597428792E-3</v>
      </c>
      <c r="U406" s="17"/>
      <c r="V406" s="17">
        <v>2.9954253236521299E-2</v>
      </c>
      <c r="W406" s="17">
        <v>1.89578227297332E-2</v>
      </c>
      <c r="X406" s="17">
        <v>9.5290224966900795E-3</v>
      </c>
      <c r="Y406" s="17"/>
      <c r="Z406" s="17">
        <v>1.63243294482135E-2</v>
      </c>
      <c r="AA406" s="17">
        <v>5.2098052505551898E-2</v>
      </c>
      <c r="AB406" s="17"/>
      <c r="AC406" s="17">
        <v>2.5085252964803201E-2</v>
      </c>
      <c r="AD406" s="17">
        <v>1.9545053608811098E-2</v>
      </c>
      <c r="AE406" s="17"/>
      <c r="AF406" s="17">
        <v>0</v>
      </c>
      <c r="AG406" s="17">
        <v>1.8458837257180699E-2</v>
      </c>
      <c r="AH406" s="17">
        <v>2.5542947547249801E-2</v>
      </c>
      <c r="AI406" s="17"/>
      <c r="AJ406" s="17">
        <v>2.0630852462078901E-2</v>
      </c>
      <c r="AK406" s="17">
        <v>4.2002694658838699E-2</v>
      </c>
      <c r="AL406" s="17">
        <v>2.0390440679475499E-2</v>
      </c>
      <c r="AM406" s="17">
        <v>2.1391553743613501E-2</v>
      </c>
      <c r="AN406" s="17">
        <v>6.4836885227172597E-3</v>
      </c>
      <c r="AO406" s="17">
        <v>2.7021185255629802E-2</v>
      </c>
      <c r="AP406" s="17">
        <v>2.0844486662810899E-2</v>
      </c>
      <c r="AQ406" s="17"/>
      <c r="AR406" s="17">
        <v>2.3897058827085399E-2</v>
      </c>
      <c r="AS406" s="17">
        <v>2.4162399586033698E-2</v>
      </c>
      <c r="AT406" s="17"/>
      <c r="AU406" s="17">
        <v>3.2037660923808699E-2</v>
      </c>
      <c r="AV406" s="17">
        <v>2.5188033114541E-2</v>
      </c>
      <c r="AW406" s="17">
        <v>0</v>
      </c>
      <c r="AX406" s="17"/>
      <c r="AY406" s="17">
        <v>2.6795324938718602E-2</v>
      </c>
      <c r="AZ406" s="17">
        <v>1.8976620890353402E-2</v>
      </c>
      <c r="BA406" s="17">
        <v>3.5607171727396303E-2</v>
      </c>
      <c r="BB406" s="17">
        <v>5.6856937859362097E-3</v>
      </c>
      <c r="BC406" s="17"/>
      <c r="BD406" s="17">
        <v>5.7439575896652301E-2</v>
      </c>
      <c r="BE406" s="17">
        <v>3.24560956969756E-2</v>
      </c>
      <c r="BF406" s="17">
        <v>1.42950084089694E-2</v>
      </c>
      <c r="BG406" s="17">
        <v>0</v>
      </c>
      <c r="BH406" s="17"/>
      <c r="BI406" s="17">
        <v>2.7452900920634501E-2</v>
      </c>
      <c r="BJ406" s="17">
        <v>3.5172900490331803E-2</v>
      </c>
      <c r="BK406" s="17">
        <v>1.9858049302720601E-2</v>
      </c>
      <c r="BL406" s="17">
        <v>0</v>
      </c>
      <c r="BM406" s="17"/>
      <c r="BN406" s="17">
        <v>3.0776695793581301E-2</v>
      </c>
      <c r="BO406" s="17">
        <v>2.3646517395989299E-2</v>
      </c>
      <c r="BP406" s="17">
        <v>1.5610654076774901E-2</v>
      </c>
      <c r="BQ406" s="17">
        <v>2.9418554641972201E-2</v>
      </c>
      <c r="BR406" s="17"/>
      <c r="BS406" s="17">
        <v>3.8189117201614803E-2</v>
      </c>
      <c r="BT406" s="17">
        <v>3.4861082033305103E-2</v>
      </c>
      <c r="BU406" s="17">
        <v>1.1815501629864699E-2</v>
      </c>
      <c r="BV406" s="17">
        <v>0</v>
      </c>
      <c r="BW406" s="17"/>
      <c r="BX406" s="17">
        <v>4.2566730882900097E-2</v>
      </c>
      <c r="BY406" s="17">
        <v>2.1945975187287001E-2</v>
      </c>
      <c r="BZ406" s="17">
        <v>1.8480236825225101E-2</v>
      </c>
      <c r="CA406" s="17">
        <v>2.4844756799719901E-2</v>
      </c>
    </row>
    <row r="407" spans="2:79" x14ac:dyDescent="0.3">
      <c r="C407" s="17"/>
      <c r="D407" s="17"/>
      <c r="E407" s="17"/>
      <c r="F407" s="17"/>
      <c r="G407" s="17"/>
      <c r="H407" s="17"/>
      <c r="I407" s="17"/>
      <c r="J407" s="17"/>
      <c r="K407" s="17"/>
      <c r="L407" s="17"/>
      <c r="M407" s="17"/>
      <c r="N407" s="17"/>
      <c r="O407" s="17"/>
      <c r="P407" s="17"/>
      <c r="Q407" s="17"/>
      <c r="R407" s="17"/>
      <c r="S407" s="17"/>
      <c r="T407" s="17"/>
      <c r="U407" s="17"/>
      <c r="V407" s="17"/>
      <c r="W407" s="17"/>
      <c r="X407" s="17"/>
      <c r="Y407" s="17"/>
      <c r="Z407" s="17"/>
      <c r="AA407" s="17"/>
      <c r="AB407" s="17"/>
      <c r="AC407" s="17"/>
      <c r="AD407" s="17"/>
      <c r="AE407" s="17"/>
      <c r="AF407" s="17"/>
      <c r="AG407" s="17"/>
      <c r="AH407" s="17"/>
      <c r="AI407" s="17"/>
      <c r="AJ407" s="17"/>
      <c r="AK407" s="17"/>
      <c r="AL407" s="17"/>
      <c r="AM407" s="17"/>
      <c r="AN407" s="17"/>
      <c r="AO407" s="17"/>
      <c r="AP407" s="17"/>
      <c r="AQ407" s="17"/>
      <c r="AR407" s="17"/>
      <c r="AS407" s="17"/>
      <c r="AT407" s="17"/>
      <c r="AU407" s="17"/>
      <c r="AV407" s="17"/>
      <c r="AW407" s="17"/>
      <c r="AX407" s="17"/>
      <c r="AY407" s="17"/>
      <c r="AZ407" s="17"/>
      <c r="BA407" s="17"/>
      <c r="BB407" s="17"/>
      <c r="BC407" s="17"/>
      <c r="BD407" s="17"/>
      <c r="BE407" s="17"/>
      <c r="BF407" s="17"/>
      <c r="BG407" s="17"/>
      <c r="BH407" s="17"/>
      <c r="BI407" s="17"/>
      <c r="BJ407" s="17"/>
      <c r="BK407" s="17"/>
      <c r="BL407" s="17"/>
      <c r="BM407" s="17"/>
      <c r="BN407" s="17"/>
      <c r="BO407" s="17"/>
      <c r="BP407" s="17"/>
      <c r="BQ407" s="17"/>
      <c r="BR407" s="17"/>
      <c r="BS407" s="17"/>
      <c r="BT407" s="17"/>
      <c r="BU407" s="17"/>
      <c r="BV407" s="17"/>
      <c r="BW407" s="17"/>
      <c r="BX407" s="17"/>
      <c r="BY407" s="17"/>
      <c r="BZ407" s="17"/>
      <c r="CA407" s="17"/>
    </row>
    <row r="408" spans="2:79" x14ac:dyDescent="0.3">
      <c r="B408" s="6" t="s">
        <v>244</v>
      </c>
      <c r="C408" s="17"/>
      <c r="D408" s="17"/>
      <c r="E408" s="17"/>
      <c r="F408" s="17"/>
      <c r="G408" s="17"/>
      <c r="H408" s="17"/>
      <c r="I408" s="17"/>
      <c r="J408" s="17"/>
      <c r="K408" s="17"/>
      <c r="L408" s="17"/>
      <c r="M408" s="17"/>
      <c r="N408" s="17"/>
      <c r="O408" s="17"/>
      <c r="P408" s="17"/>
      <c r="Q408" s="17"/>
      <c r="R408" s="17"/>
      <c r="S408" s="17"/>
      <c r="T408" s="17"/>
      <c r="U408" s="17"/>
      <c r="V408" s="17"/>
      <c r="W408" s="17"/>
      <c r="X408" s="17"/>
      <c r="Y408" s="17"/>
      <c r="Z408" s="17"/>
      <c r="AA408" s="17"/>
      <c r="AB408" s="17"/>
      <c r="AC408" s="17"/>
      <c r="AD408" s="17"/>
      <c r="AE408" s="17"/>
      <c r="AF408" s="17"/>
      <c r="AG408" s="17"/>
      <c r="AH408" s="17"/>
      <c r="AI408" s="17"/>
      <c r="AJ408" s="17"/>
      <c r="AK408" s="17"/>
      <c r="AL408" s="17"/>
      <c r="AM408" s="17"/>
      <c r="AN408" s="17"/>
      <c r="AO408" s="17"/>
      <c r="AP408" s="17"/>
      <c r="AQ408" s="17"/>
      <c r="AR408" s="17"/>
      <c r="AS408" s="17"/>
      <c r="AT408" s="17"/>
      <c r="AU408" s="17"/>
      <c r="AV408" s="17"/>
      <c r="AW408" s="17"/>
      <c r="AX408" s="17"/>
      <c r="AY408" s="17"/>
      <c r="AZ408" s="17"/>
      <c r="BA408" s="17"/>
      <c r="BB408" s="17"/>
      <c r="BC408" s="17"/>
      <c r="BD408" s="17"/>
      <c r="BE408" s="17"/>
      <c r="BF408" s="17"/>
      <c r="BG408" s="17"/>
      <c r="BH408" s="17"/>
      <c r="BI408" s="17"/>
      <c r="BJ408" s="17"/>
      <c r="BK408" s="17"/>
      <c r="BL408" s="17"/>
      <c r="BM408" s="17"/>
      <c r="BN408" s="17"/>
      <c r="BO408" s="17"/>
      <c r="BP408" s="17"/>
      <c r="BQ408" s="17"/>
      <c r="BR408" s="17"/>
      <c r="BS408" s="17"/>
      <c r="BT408" s="17"/>
      <c r="BU408" s="17"/>
      <c r="BV408" s="17"/>
      <c r="BW408" s="17"/>
      <c r="BX408" s="17"/>
      <c r="BY408" s="17"/>
      <c r="BZ408" s="17"/>
      <c r="CA408" s="17"/>
    </row>
    <row r="409" spans="2:79" x14ac:dyDescent="0.3">
      <c r="B409" s="24" t="s">
        <v>336</v>
      </c>
      <c r="C409" s="17"/>
      <c r="D409" s="17"/>
      <c r="E409" s="17"/>
      <c r="F409" s="17"/>
      <c r="G409" s="17"/>
      <c r="H409" s="17"/>
      <c r="I409" s="17"/>
      <c r="J409" s="17"/>
      <c r="K409" s="17"/>
      <c r="L409" s="17"/>
      <c r="M409" s="17"/>
      <c r="N409" s="17"/>
      <c r="O409" s="17"/>
      <c r="P409" s="17"/>
      <c r="Q409" s="17"/>
      <c r="R409" s="17"/>
      <c r="S409" s="17"/>
      <c r="T409" s="17"/>
      <c r="U409" s="17"/>
      <c r="V409" s="17"/>
      <c r="W409" s="17"/>
      <c r="X409" s="17"/>
      <c r="Y409" s="17"/>
      <c r="Z409" s="17"/>
      <c r="AA409" s="17"/>
      <c r="AB409" s="17"/>
      <c r="AC409" s="17"/>
      <c r="AD409" s="17"/>
      <c r="AE409" s="17"/>
      <c r="AF409" s="17"/>
      <c r="AG409" s="17"/>
      <c r="AH409" s="17"/>
      <c r="AI409" s="17"/>
      <c r="AJ409" s="17"/>
      <c r="AK409" s="17"/>
      <c r="AL409" s="17"/>
      <c r="AM409" s="17"/>
      <c r="AN409" s="17"/>
      <c r="AO409" s="17"/>
      <c r="AP409" s="17"/>
      <c r="AQ409" s="17"/>
      <c r="AR409" s="17"/>
      <c r="AS409" s="17"/>
      <c r="AT409" s="17"/>
      <c r="AU409" s="17"/>
      <c r="AV409" s="17"/>
      <c r="AW409" s="17"/>
      <c r="AX409" s="17"/>
      <c r="AY409" s="17"/>
      <c r="AZ409" s="17"/>
      <c r="BA409" s="17"/>
      <c r="BB409" s="17"/>
      <c r="BC409" s="17"/>
      <c r="BD409" s="17"/>
      <c r="BE409" s="17"/>
      <c r="BF409" s="17"/>
      <c r="BG409" s="17"/>
      <c r="BH409" s="17"/>
      <c r="BI409" s="17"/>
      <c r="BJ409" s="17"/>
      <c r="BK409" s="17"/>
      <c r="BL409" s="17"/>
      <c r="BM409" s="17"/>
      <c r="BN409" s="17"/>
      <c r="BO409" s="17"/>
      <c r="BP409" s="17"/>
      <c r="BQ409" s="17"/>
      <c r="BR409" s="17"/>
      <c r="BS409" s="17"/>
      <c r="BT409" s="17"/>
      <c r="BU409" s="17"/>
      <c r="BV409" s="17"/>
      <c r="BW409" s="17"/>
      <c r="BX409" s="17"/>
      <c r="BY409" s="17"/>
      <c r="BZ409" s="17"/>
      <c r="CA409" s="17"/>
    </row>
    <row r="410" spans="2:79" x14ac:dyDescent="0.3">
      <c r="B410" t="s">
        <v>230</v>
      </c>
      <c r="C410" s="17">
        <v>0.14783184394948001</v>
      </c>
      <c r="D410" s="17">
        <v>0.157029920564692</v>
      </c>
      <c r="E410" s="17">
        <v>0.13932899957584899</v>
      </c>
      <c r="F410" s="17"/>
      <c r="G410" s="17">
        <v>0.21260021763881001</v>
      </c>
      <c r="H410" s="17">
        <v>0.128382519186438</v>
      </c>
      <c r="I410" s="17">
        <v>0.126777565280382</v>
      </c>
      <c r="J410" s="17"/>
      <c r="K410" s="17">
        <v>0.14222700434723301</v>
      </c>
      <c r="L410" s="17">
        <v>0.10603638260890499</v>
      </c>
      <c r="M410" s="17">
        <v>0.14039325965653399</v>
      </c>
      <c r="N410" s="17">
        <v>0.20763968302646801</v>
      </c>
      <c r="O410" s="17"/>
      <c r="P410" s="17">
        <v>0.19831995720884099</v>
      </c>
      <c r="Q410" s="17">
        <v>0.112169526743904</v>
      </c>
      <c r="R410" s="17">
        <v>0.15914074080568699</v>
      </c>
      <c r="S410" s="17">
        <v>0.13290550294356801</v>
      </c>
      <c r="T410" s="17">
        <v>0.18027602616676</v>
      </c>
      <c r="U410" s="17"/>
      <c r="V410" s="17">
        <v>0.181287983498883</v>
      </c>
      <c r="W410" s="17">
        <v>0.117733744591501</v>
      </c>
      <c r="X410" s="17">
        <v>0.142721010733737</v>
      </c>
      <c r="Y410" s="17"/>
      <c r="Z410" s="17">
        <v>0.135423786691688</v>
      </c>
      <c r="AA410" s="17">
        <v>0.21472833467121599</v>
      </c>
      <c r="AB410" s="17"/>
      <c r="AC410" s="17">
        <v>0.15370928070348</v>
      </c>
      <c r="AD410" s="17">
        <v>0.134329128091323</v>
      </c>
      <c r="AE410" s="17"/>
      <c r="AF410" s="17">
        <v>0.20940011676079101</v>
      </c>
      <c r="AG410" s="17">
        <v>0.116069530700246</v>
      </c>
      <c r="AH410" s="17">
        <v>0.14784717723031501</v>
      </c>
      <c r="AI410" s="17"/>
      <c r="AJ410" s="17">
        <v>0.22072068293418601</v>
      </c>
      <c r="AK410" s="17">
        <v>0.215333421035</v>
      </c>
      <c r="AL410" s="17">
        <v>0.113617369125683</v>
      </c>
      <c r="AM410" s="17">
        <v>0.111702536816882</v>
      </c>
      <c r="AN410" s="17">
        <v>8.3008840943911297E-2</v>
      </c>
      <c r="AO410" s="17">
        <v>0.161146462477018</v>
      </c>
      <c r="AP410" s="17">
        <v>0.120133507671562</v>
      </c>
      <c r="AQ410" s="17"/>
      <c r="AR410" s="17">
        <v>0.189061631342823</v>
      </c>
      <c r="AS410" s="17">
        <v>0.12606661773664801</v>
      </c>
      <c r="AT410" s="17"/>
      <c r="AU410" s="17">
        <v>0.14363850275003801</v>
      </c>
      <c r="AV410" s="17">
        <v>0.16136351598085999</v>
      </c>
      <c r="AW410" s="17">
        <v>9.9334252423272706E-2</v>
      </c>
      <c r="AX410" s="17"/>
      <c r="AY410" s="17">
        <v>7.4529001478444296E-2</v>
      </c>
      <c r="AZ410" s="17">
        <v>0.124071343137814</v>
      </c>
      <c r="BA410" s="17">
        <v>0.182713425415095</v>
      </c>
      <c r="BB410" s="17">
        <v>0.197530728695442</v>
      </c>
      <c r="BC410" s="17"/>
      <c r="BD410" s="17">
        <v>0.140510318241515</v>
      </c>
      <c r="BE410" s="17">
        <v>9.6531056191788395E-2</v>
      </c>
      <c r="BF410" s="17">
        <v>0.140899966297511</v>
      </c>
      <c r="BG410" s="17">
        <v>0.27249324551006199</v>
      </c>
      <c r="BH410" s="17"/>
      <c r="BI410" s="17">
        <v>0.129148652873078</v>
      </c>
      <c r="BJ410" s="17">
        <v>0.11635599031063699</v>
      </c>
      <c r="BK410" s="17">
        <v>0.161482724034437</v>
      </c>
      <c r="BL410" s="17">
        <v>0.20149073424587399</v>
      </c>
      <c r="BM410" s="17"/>
      <c r="BN410" s="17">
        <v>9.5677463246575598E-2</v>
      </c>
      <c r="BO410" s="17">
        <v>0.122263983658719</v>
      </c>
      <c r="BP410" s="17">
        <v>0.10142780665574901</v>
      </c>
      <c r="BQ410" s="17">
        <v>0.225494771428741</v>
      </c>
      <c r="BR410" s="17"/>
      <c r="BS410" s="17">
        <v>0.13292912194998499</v>
      </c>
      <c r="BT410" s="17">
        <v>0.13704212226425699</v>
      </c>
      <c r="BU410" s="17">
        <v>0.13095447260652801</v>
      </c>
      <c r="BV410" s="17">
        <v>0.30235312200160103</v>
      </c>
      <c r="BW410" s="17"/>
      <c r="BX410" s="17">
        <v>0.17417743578511999</v>
      </c>
      <c r="BY410" s="17">
        <v>9.1466553296157396E-2</v>
      </c>
      <c r="BZ410" s="17">
        <v>0.117254257459078</v>
      </c>
      <c r="CA410" s="17">
        <v>0.285045110656032</v>
      </c>
    </row>
    <row r="411" spans="2:79" x14ac:dyDescent="0.3">
      <c r="B411" t="s">
        <v>128</v>
      </c>
      <c r="C411" s="17">
        <v>6.1585879493076798E-2</v>
      </c>
      <c r="D411" s="17">
        <v>7.6095756748260704E-2</v>
      </c>
      <c r="E411" s="17">
        <v>4.7392446614188399E-2</v>
      </c>
      <c r="F411" s="17"/>
      <c r="G411" s="17">
        <v>5.3907067115299502E-2</v>
      </c>
      <c r="H411" s="17">
        <v>8.1764784820849604E-2</v>
      </c>
      <c r="I411" s="17">
        <v>4.5673842499249599E-2</v>
      </c>
      <c r="J411" s="17"/>
      <c r="K411" s="17">
        <v>5.4045760478108398E-2</v>
      </c>
      <c r="L411" s="17">
        <v>5.3994535706659699E-2</v>
      </c>
      <c r="M411" s="17">
        <v>7.5015106354095903E-2</v>
      </c>
      <c r="N411" s="17">
        <v>6.8155292854459801E-2</v>
      </c>
      <c r="O411" s="17"/>
      <c r="P411" s="17">
        <v>6.15312499997707E-2</v>
      </c>
      <c r="Q411" s="17">
        <v>4.2101619653074497E-2</v>
      </c>
      <c r="R411" s="17">
        <v>7.5145063013235605E-2</v>
      </c>
      <c r="S411" s="17">
        <v>5.2350000359144E-2</v>
      </c>
      <c r="T411" s="17">
        <v>9.7664680547988394E-2</v>
      </c>
      <c r="U411" s="17"/>
      <c r="V411" s="17">
        <v>7.1143901195539497E-2</v>
      </c>
      <c r="W411" s="17">
        <v>5.4552510841876699E-2</v>
      </c>
      <c r="X411" s="17">
        <v>6.0639319726024501E-2</v>
      </c>
      <c r="Y411" s="17"/>
      <c r="Z411" s="17">
        <v>5.9410175068516598E-2</v>
      </c>
      <c r="AA411" s="17">
        <v>7.3634654961302906E-2</v>
      </c>
      <c r="AB411" s="17"/>
      <c r="AC411" s="17">
        <v>7.3573534885376907E-2</v>
      </c>
      <c r="AD411" s="17">
        <v>3.4045658927102103E-2</v>
      </c>
      <c r="AE411" s="17"/>
      <c r="AF411" s="17">
        <v>4.84052003940941E-2</v>
      </c>
      <c r="AG411" s="17">
        <v>9.1090153782504305E-2</v>
      </c>
      <c r="AH411" s="17">
        <v>6.0282390982194303E-2</v>
      </c>
      <c r="AI411" s="17"/>
      <c r="AJ411" s="17">
        <v>9.1394349842644704E-2</v>
      </c>
      <c r="AK411" s="17">
        <v>4.9374123220040603E-2</v>
      </c>
      <c r="AL411" s="17">
        <v>2.7472354746029399E-2</v>
      </c>
      <c r="AM411" s="17">
        <v>8.9589439244096E-2</v>
      </c>
      <c r="AN411" s="17">
        <v>0.121238559667753</v>
      </c>
      <c r="AO411" s="17">
        <v>3.5639197121905698E-2</v>
      </c>
      <c r="AP411" s="17">
        <v>3.9021636051892301E-2</v>
      </c>
      <c r="AQ411" s="17"/>
      <c r="AR411" s="17">
        <v>4.6689757343732603E-2</v>
      </c>
      <c r="AS411" s="17">
        <v>6.99216603226364E-2</v>
      </c>
      <c r="AT411" s="17"/>
      <c r="AU411" s="17">
        <v>7.9252798509272401E-2</v>
      </c>
      <c r="AV411" s="17">
        <v>5.11218990414469E-2</v>
      </c>
      <c r="AW411" s="17">
        <v>7.2368741582382795E-2</v>
      </c>
      <c r="AX411" s="17"/>
      <c r="AY411" s="17">
        <v>9.7679911524912594E-2</v>
      </c>
      <c r="AZ411" s="17">
        <v>5.2608387955825099E-2</v>
      </c>
      <c r="BA411" s="17">
        <v>6.9230264099277294E-2</v>
      </c>
      <c r="BB411" s="17">
        <v>4.8791967405639299E-2</v>
      </c>
      <c r="BC411" s="17"/>
      <c r="BD411" s="17">
        <v>4.7977689609533497E-2</v>
      </c>
      <c r="BE411" s="17">
        <v>9.6197813067723903E-2</v>
      </c>
      <c r="BF411" s="17">
        <v>5.45742805844215E-2</v>
      </c>
      <c r="BG411" s="17">
        <v>2.87851357007517E-2</v>
      </c>
      <c r="BH411" s="17"/>
      <c r="BI411" s="17">
        <v>9.7286042471073003E-2</v>
      </c>
      <c r="BJ411" s="17">
        <v>6.7976734606501596E-2</v>
      </c>
      <c r="BK411" s="17">
        <v>5.56685579691183E-2</v>
      </c>
      <c r="BL411" s="17">
        <v>2.83948126835347E-2</v>
      </c>
      <c r="BM411" s="17"/>
      <c r="BN411" s="17">
        <v>2.9917551914860101E-2</v>
      </c>
      <c r="BO411" s="17">
        <v>5.9128110015870303E-2</v>
      </c>
      <c r="BP411" s="17">
        <v>5.8462457133343797E-2</v>
      </c>
      <c r="BQ411" s="17">
        <v>7.4361444886549596E-2</v>
      </c>
      <c r="BR411" s="17"/>
      <c r="BS411" s="17">
        <v>5.6095134346810897E-2</v>
      </c>
      <c r="BT411" s="17">
        <v>6.9387148922048197E-2</v>
      </c>
      <c r="BU411" s="17">
        <v>6.2522624202564797E-2</v>
      </c>
      <c r="BV411" s="17">
        <v>4.3877583160057701E-2</v>
      </c>
      <c r="BW411" s="17"/>
      <c r="BX411" s="17">
        <v>4.22661388831315E-2</v>
      </c>
      <c r="BY411" s="17">
        <v>8.5543200984771306E-2</v>
      </c>
      <c r="BZ411" s="17">
        <v>4.70282532058105E-2</v>
      </c>
      <c r="CA411" s="17">
        <v>5.04227221643406E-2</v>
      </c>
    </row>
    <row r="412" spans="2:79" x14ac:dyDescent="0.3">
      <c r="B412" t="s">
        <v>129</v>
      </c>
      <c r="C412" s="17">
        <v>0.114196553370915</v>
      </c>
      <c r="D412" s="17">
        <v>0.120774970556419</v>
      </c>
      <c r="E412" s="17">
        <v>0.10815386331967</v>
      </c>
      <c r="F412" s="17"/>
      <c r="G412" s="17">
        <v>0.12975145102118199</v>
      </c>
      <c r="H412" s="17">
        <v>9.4104247134326899E-2</v>
      </c>
      <c r="I412" s="17">
        <v>0.12502318614507199</v>
      </c>
      <c r="J412" s="17"/>
      <c r="K412" s="17">
        <v>0.119174371193598</v>
      </c>
      <c r="L412" s="17">
        <v>0.103783229383887</v>
      </c>
      <c r="M412" s="17">
        <v>0.12699306924063</v>
      </c>
      <c r="N412" s="17">
        <v>0.10818515497089801</v>
      </c>
      <c r="O412" s="17"/>
      <c r="P412" s="17">
        <v>8.1710930837722101E-2</v>
      </c>
      <c r="Q412" s="17">
        <v>0.12083938301942999</v>
      </c>
      <c r="R412" s="17">
        <v>6.8043526422835704E-2</v>
      </c>
      <c r="S412" s="17">
        <v>0.15217525425480199</v>
      </c>
      <c r="T412" s="17">
        <v>0.120516143041559</v>
      </c>
      <c r="U412" s="17"/>
      <c r="V412" s="17">
        <v>9.1840495105655007E-2</v>
      </c>
      <c r="W412" s="17">
        <v>0.10144774730256</v>
      </c>
      <c r="X412" s="17">
        <v>0.15482395662545201</v>
      </c>
      <c r="Y412" s="17"/>
      <c r="Z412" s="17">
        <v>0.120597671843357</v>
      </c>
      <c r="AA412" s="17">
        <v>8.1387903680774601E-2</v>
      </c>
      <c r="AB412" s="17"/>
      <c r="AC412" s="17">
        <v>0.116287243111348</v>
      </c>
      <c r="AD412" s="17">
        <v>0.10939344094381399</v>
      </c>
      <c r="AE412" s="17"/>
      <c r="AF412" s="17">
        <v>5.9313719149706297E-2</v>
      </c>
      <c r="AG412" s="17">
        <v>0.11427506904090701</v>
      </c>
      <c r="AH412" s="17">
        <v>0.11465459704643</v>
      </c>
      <c r="AI412" s="17"/>
      <c r="AJ412" s="17">
        <v>0.16516470382039899</v>
      </c>
      <c r="AK412" s="17">
        <v>8.7298987889809401E-2</v>
      </c>
      <c r="AL412" s="17">
        <v>0.134352687529878</v>
      </c>
      <c r="AM412" s="17">
        <v>5.40236307371183E-2</v>
      </c>
      <c r="AN412" s="17">
        <v>0.105155886502265</v>
      </c>
      <c r="AO412" s="17">
        <v>0.14316797667374401</v>
      </c>
      <c r="AP412" s="17">
        <v>0.11211953695146699</v>
      </c>
      <c r="AQ412" s="17"/>
      <c r="AR412" s="17">
        <v>8.4496517598352305E-2</v>
      </c>
      <c r="AS412" s="17">
        <v>0.13023522154212699</v>
      </c>
      <c r="AT412" s="17"/>
      <c r="AU412" s="17">
        <v>0.12790419483542001</v>
      </c>
      <c r="AV412" s="17">
        <v>0.11688414981760301</v>
      </c>
      <c r="AW412" s="17">
        <v>7.7628692728226506E-2</v>
      </c>
      <c r="AX412" s="17"/>
      <c r="AY412" s="17">
        <v>7.6096644159979202E-2</v>
      </c>
      <c r="AZ412" s="17">
        <v>0.13169249109033901</v>
      </c>
      <c r="BA412" s="17">
        <v>9.8076629243523297E-2</v>
      </c>
      <c r="BB412" s="17">
        <v>0.119103581390459</v>
      </c>
      <c r="BC412" s="17"/>
      <c r="BD412" s="17">
        <v>0.101058585413937</v>
      </c>
      <c r="BE412" s="17">
        <v>0.12414639970510299</v>
      </c>
      <c r="BF412" s="17">
        <v>0.12081386958986</v>
      </c>
      <c r="BG412" s="17">
        <v>8.8691776291413393E-2</v>
      </c>
      <c r="BH412" s="17"/>
      <c r="BI412" s="17">
        <v>0.104268541205382</v>
      </c>
      <c r="BJ412" s="17">
        <v>0.11230023486276</v>
      </c>
      <c r="BK412" s="17">
        <v>0.122181609905858</v>
      </c>
      <c r="BL412" s="17">
        <v>9.6771159166167103E-2</v>
      </c>
      <c r="BM412" s="17"/>
      <c r="BN412" s="17">
        <v>9.1038045996140807E-2</v>
      </c>
      <c r="BO412" s="17">
        <v>0.12672709116689801</v>
      </c>
      <c r="BP412" s="17">
        <v>0.133655267199981</v>
      </c>
      <c r="BQ412" s="17">
        <v>9.1734776158698794E-2</v>
      </c>
      <c r="BR412" s="17"/>
      <c r="BS412" s="17">
        <v>8.4638316083550394E-2</v>
      </c>
      <c r="BT412" s="17">
        <v>0.120948504976068</v>
      </c>
      <c r="BU412" s="17">
        <v>0.13285849500039901</v>
      </c>
      <c r="BV412" s="17">
        <v>7.8394666580445693E-2</v>
      </c>
      <c r="BW412" s="17"/>
      <c r="BX412" s="17">
        <v>0.117260528964582</v>
      </c>
      <c r="BY412" s="17">
        <v>0.131120625208731</v>
      </c>
      <c r="BZ412" s="17">
        <v>9.9289331556191407E-2</v>
      </c>
      <c r="CA412" s="17">
        <v>0.105794039949102</v>
      </c>
    </row>
    <row r="413" spans="2:79" x14ac:dyDescent="0.3">
      <c r="B413" t="s">
        <v>231</v>
      </c>
      <c r="C413" s="17">
        <v>0.121432409598767</v>
      </c>
      <c r="D413" s="17">
        <v>0.121970471957388</v>
      </c>
      <c r="E413" s="17">
        <v>0.12144780442002399</v>
      </c>
      <c r="F413" s="17"/>
      <c r="G413" s="17">
        <v>0.13673454805003701</v>
      </c>
      <c r="H413" s="17">
        <v>0.111903216683699</v>
      </c>
      <c r="I413" s="17">
        <v>0.121539983249497</v>
      </c>
      <c r="J413" s="17"/>
      <c r="K413" s="17">
        <v>0.115793756076918</v>
      </c>
      <c r="L413" s="17">
        <v>0.13779866060398799</v>
      </c>
      <c r="M413" s="17">
        <v>0.129057656316033</v>
      </c>
      <c r="N413" s="17">
        <v>0.10291248494543</v>
      </c>
      <c r="O413" s="17"/>
      <c r="P413" s="17">
        <v>6.7538385308353793E-2</v>
      </c>
      <c r="Q413" s="17">
        <v>0.12857355360362099</v>
      </c>
      <c r="R413" s="17">
        <v>0.131539990649442</v>
      </c>
      <c r="S413" s="17">
        <v>0.144396441353074</v>
      </c>
      <c r="T413" s="17">
        <v>0.113387892821722</v>
      </c>
      <c r="U413" s="17"/>
      <c r="V413" s="17">
        <v>0.12988161376930599</v>
      </c>
      <c r="W413" s="17">
        <v>0.102495347832619</v>
      </c>
      <c r="X413" s="17">
        <v>0.144284727179809</v>
      </c>
      <c r="Y413" s="17"/>
      <c r="Z413" s="17">
        <v>0.123479603285678</v>
      </c>
      <c r="AA413" s="17">
        <v>0.11169846732177301</v>
      </c>
      <c r="AB413" s="17"/>
      <c r="AC413" s="17">
        <v>0.1181854295254</v>
      </c>
      <c r="AD413" s="17">
        <v>0.12889196231924899</v>
      </c>
      <c r="AE413" s="17"/>
      <c r="AF413" s="17">
        <v>0.131427015281712</v>
      </c>
      <c r="AG413" s="17">
        <v>8.6423356721628805E-2</v>
      </c>
      <c r="AH413" s="17">
        <v>0.12486494624180999</v>
      </c>
      <c r="AI413" s="17"/>
      <c r="AJ413" s="17">
        <v>0.17155406103114099</v>
      </c>
      <c r="AK413" s="17">
        <v>9.4186412333150393E-2</v>
      </c>
      <c r="AL413" s="17">
        <v>0.131978881734722</v>
      </c>
      <c r="AM413" s="17">
        <v>0.10608112015001001</v>
      </c>
      <c r="AN413" s="17">
        <v>0.12322467990746699</v>
      </c>
      <c r="AO413" s="17">
        <v>0.126158561557729</v>
      </c>
      <c r="AP413" s="17">
        <v>0.108494669427037</v>
      </c>
      <c r="AQ413" s="17"/>
      <c r="AR413" s="17">
        <v>0.113376721916797</v>
      </c>
      <c r="AS413" s="17">
        <v>0.1284646449489</v>
      </c>
      <c r="AT413" s="17"/>
      <c r="AU413" s="17">
        <v>0.119472484645657</v>
      </c>
      <c r="AV413" s="17">
        <v>0.12759617767291501</v>
      </c>
      <c r="AW413" s="17">
        <v>9.9433735676257406E-2</v>
      </c>
      <c r="AX413" s="17"/>
      <c r="AY413" s="17">
        <v>0.106226019399251</v>
      </c>
      <c r="AZ413" s="17">
        <v>0.133273666644661</v>
      </c>
      <c r="BA413" s="17">
        <v>0.116577758087961</v>
      </c>
      <c r="BB413" s="17">
        <v>0.10150996562360801</v>
      </c>
      <c r="BC413" s="17"/>
      <c r="BD413" s="17">
        <v>0.15915156263771699</v>
      </c>
      <c r="BE413" s="17">
        <v>0.10279324025364101</v>
      </c>
      <c r="BF413" s="17">
        <v>0.12779800141987199</v>
      </c>
      <c r="BG413" s="17">
        <v>0.10271574368917399</v>
      </c>
      <c r="BH413" s="17"/>
      <c r="BI413" s="17">
        <v>0.12330505963704801</v>
      </c>
      <c r="BJ413" s="17">
        <v>0.12176501687226</v>
      </c>
      <c r="BK413" s="17">
        <v>0.131429700681369</v>
      </c>
      <c r="BL413" s="17">
        <v>7.5799176636975898E-2</v>
      </c>
      <c r="BM413" s="17"/>
      <c r="BN413" s="17">
        <v>0.15111652322611899</v>
      </c>
      <c r="BO413" s="17">
        <v>0.12613632696678601</v>
      </c>
      <c r="BP413" s="17">
        <v>9.5250608461229597E-2</v>
      </c>
      <c r="BQ413" s="17">
        <v>0.137835575766175</v>
      </c>
      <c r="BR413" s="17"/>
      <c r="BS413" s="17">
        <v>0.14072953442076999</v>
      </c>
      <c r="BT413" s="17">
        <v>9.9431148404247105E-2</v>
      </c>
      <c r="BU413" s="17">
        <v>0.13313176147596401</v>
      </c>
      <c r="BV413" s="17">
        <v>9.4613618748937603E-2</v>
      </c>
      <c r="BW413" s="17"/>
      <c r="BX413" s="17">
        <v>7.0798946699488399E-2</v>
      </c>
      <c r="BY413" s="17">
        <v>0.142859845015116</v>
      </c>
      <c r="BZ413" s="17">
        <v>0.13932358335633399</v>
      </c>
      <c r="CA413" s="17">
        <v>7.8348484201754096E-2</v>
      </c>
    </row>
    <row r="414" spans="2:79" x14ac:dyDescent="0.3">
      <c r="B414" t="s">
        <v>232</v>
      </c>
      <c r="C414" s="17">
        <v>9.0988477688422401E-2</v>
      </c>
      <c r="D414" s="17">
        <v>6.7050892236363693E-2</v>
      </c>
      <c r="E414" s="17">
        <v>0.115279640168594</v>
      </c>
      <c r="F414" s="17"/>
      <c r="G414" s="17">
        <v>9.0374997366693799E-2</v>
      </c>
      <c r="H414" s="17">
        <v>0.100381585722774</v>
      </c>
      <c r="I414" s="17">
        <v>8.1703280773155806E-2</v>
      </c>
      <c r="J414" s="17"/>
      <c r="K414" s="17">
        <v>9.6520060059520796E-2</v>
      </c>
      <c r="L414" s="17">
        <v>9.14937722003029E-2</v>
      </c>
      <c r="M414" s="17">
        <v>7.3249751963581994E-2</v>
      </c>
      <c r="N414" s="17">
        <v>0.10044093874914201</v>
      </c>
      <c r="O414" s="17"/>
      <c r="P414" s="17">
        <v>5.3011704401170499E-2</v>
      </c>
      <c r="Q414" s="17">
        <v>8.9018772120936396E-2</v>
      </c>
      <c r="R414" s="17">
        <v>0.102883784945588</v>
      </c>
      <c r="S414" s="17">
        <v>0.11970365941587099</v>
      </c>
      <c r="T414" s="17">
        <v>7.6443581886682793E-2</v>
      </c>
      <c r="U414" s="17"/>
      <c r="V414" s="17">
        <v>9.50090980637322E-2</v>
      </c>
      <c r="W414" s="17">
        <v>9.9885063158112894E-2</v>
      </c>
      <c r="X414" s="17">
        <v>7.81973601129691E-2</v>
      </c>
      <c r="Y414" s="17"/>
      <c r="Z414" s="17">
        <v>9.5382606836189404E-2</v>
      </c>
      <c r="AA414" s="17">
        <v>6.85791429195233E-2</v>
      </c>
      <c r="AB414" s="17"/>
      <c r="AC414" s="17">
        <v>8.72320869687888E-2</v>
      </c>
      <c r="AD414" s="17">
        <v>9.9618341124197998E-2</v>
      </c>
      <c r="AE414" s="17"/>
      <c r="AF414" s="17">
        <v>7.01159126940753E-2</v>
      </c>
      <c r="AG414" s="17">
        <v>9.7428831701009494E-2</v>
      </c>
      <c r="AH414" s="17">
        <v>9.2473442102957396E-2</v>
      </c>
      <c r="AI414" s="17"/>
      <c r="AJ414" s="17">
        <v>6.9532297038122096E-2</v>
      </c>
      <c r="AK414" s="17">
        <v>9.6970615878533895E-2</v>
      </c>
      <c r="AL414" s="17">
        <v>0.100303397725855</v>
      </c>
      <c r="AM414" s="17">
        <v>0.10560771533488</v>
      </c>
      <c r="AN414" s="17">
        <v>9.5019247974906296E-2</v>
      </c>
      <c r="AO414" s="17">
        <v>8.6858780303311997E-2</v>
      </c>
      <c r="AP414" s="17">
        <v>8.4987143270391904E-2</v>
      </c>
      <c r="AQ414" s="17"/>
      <c r="AR414" s="17">
        <v>8.7680795183604096E-2</v>
      </c>
      <c r="AS414" s="17">
        <v>9.3093122683930704E-2</v>
      </c>
      <c r="AT414" s="17"/>
      <c r="AU414" s="17">
        <v>9.4163251161453104E-2</v>
      </c>
      <c r="AV414" s="17">
        <v>7.8168530792984497E-2</v>
      </c>
      <c r="AW414" s="17">
        <v>0.13841351391627499</v>
      </c>
      <c r="AX414" s="17"/>
      <c r="AY414" s="17">
        <v>6.9516891171671202E-2</v>
      </c>
      <c r="AZ414" s="17">
        <v>9.2540243846545897E-2</v>
      </c>
      <c r="BA414" s="17">
        <v>0.102970633346658</v>
      </c>
      <c r="BB414" s="17">
        <v>6.9798252758923596E-2</v>
      </c>
      <c r="BC414" s="17"/>
      <c r="BD414" s="17">
        <v>0.119142369498527</v>
      </c>
      <c r="BE414" s="17">
        <v>9.8394350269292899E-2</v>
      </c>
      <c r="BF414" s="17">
        <v>8.9828795149853605E-2</v>
      </c>
      <c r="BG414" s="17">
        <v>5.3423315871247198E-2</v>
      </c>
      <c r="BH414" s="17"/>
      <c r="BI414" s="17">
        <v>9.7073128025660704E-2</v>
      </c>
      <c r="BJ414" s="17">
        <v>0.11324874466054501</v>
      </c>
      <c r="BK414" s="17">
        <v>7.8499889566452694E-2</v>
      </c>
      <c r="BL414" s="17">
        <v>7.3086125326909002E-2</v>
      </c>
      <c r="BM414" s="17"/>
      <c r="BN414" s="17">
        <v>9.5463602033269201E-2</v>
      </c>
      <c r="BO414" s="17">
        <v>6.8884727265376894E-2</v>
      </c>
      <c r="BP414" s="17">
        <v>9.8009151131657701E-2</v>
      </c>
      <c r="BQ414" s="17">
        <v>9.7185444452085795E-2</v>
      </c>
      <c r="BR414" s="17"/>
      <c r="BS414" s="17">
        <v>9.6207344504996101E-2</v>
      </c>
      <c r="BT414" s="17">
        <v>8.2124003311351501E-2</v>
      </c>
      <c r="BU414" s="17">
        <v>0.102193707725679</v>
      </c>
      <c r="BV414" s="17">
        <v>5.6314866193464999E-2</v>
      </c>
      <c r="BW414" s="17"/>
      <c r="BX414" s="17">
        <v>0.14198750541920899</v>
      </c>
      <c r="BY414" s="17">
        <v>8.7758837855900398E-2</v>
      </c>
      <c r="BZ414" s="17">
        <v>8.6413588711830094E-2</v>
      </c>
      <c r="CA414" s="17">
        <v>8.0214235122267205E-2</v>
      </c>
    </row>
    <row r="415" spans="2:79" x14ac:dyDescent="0.3">
      <c r="B415" t="s">
        <v>233</v>
      </c>
      <c r="C415" s="17">
        <v>0.15871085754602901</v>
      </c>
      <c r="D415" s="17">
        <v>0.16418163511578401</v>
      </c>
      <c r="E415" s="17">
        <v>0.15174684289604701</v>
      </c>
      <c r="F415" s="17"/>
      <c r="G415" s="17">
        <v>0.174361030738757</v>
      </c>
      <c r="H415" s="17">
        <v>0.14431245731126499</v>
      </c>
      <c r="I415" s="17">
        <v>0.16361265728928101</v>
      </c>
      <c r="J415" s="17"/>
      <c r="K415" s="17">
        <v>0.157143410618205</v>
      </c>
      <c r="L415" s="17">
        <v>0.202681678747858</v>
      </c>
      <c r="M415" s="17">
        <v>0.13549595669664799</v>
      </c>
      <c r="N415" s="17">
        <v>0.13175026185571401</v>
      </c>
      <c r="O415" s="17"/>
      <c r="P415" s="17">
        <v>0.21774153273031099</v>
      </c>
      <c r="Q415" s="17">
        <v>0.16325787282277801</v>
      </c>
      <c r="R415" s="17">
        <v>0.185186153423259</v>
      </c>
      <c r="S415" s="17">
        <v>9.8775984203693698E-2</v>
      </c>
      <c r="T415" s="17">
        <v>0.15768782494001199</v>
      </c>
      <c r="U415" s="17"/>
      <c r="V415" s="17">
        <v>0.154872704552482</v>
      </c>
      <c r="W415" s="17">
        <v>0.160431795525451</v>
      </c>
      <c r="X415" s="17">
        <v>0.15807588453969401</v>
      </c>
      <c r="Y415" s="17"/>
      <c r="Z415" s="17">
        <v>0.154679342910332</v>
      </c>
      <c r="AA415" s="17">
        <v>0.18143542017091299</v>
      </c>
      <c r="AB415" s="17"/>
      <c r="AC415" s="17">
        <v>0.15448028821406501</v>
      </c>
      <c r="AD415" s="17">
        <v>0.16843009026578101</v>
      </c>
      <c r="AE415" s="17"/>
      <c r="AF415" s="17">
        <v>0.22583707087452601</v>
      </c>
      <c r="AG415" s="17">
        <v>0.17637890753223201</v>
      </c>
      <c r="AH415" s="17">
        <v>0.15403410544528001</v>
      </c>
      <c r="AI415" s="17"/>
      <c r="AJ415" s="17">
        <v>0.14042243955421399</v>
      </c>
      <c r="AK415" s="17">
        <v>0.18316104070301001</v>
      </c>
      <c r="AL415" s="17">
        <v>0.174896709775679</v>
      </c>
      <c r="AM415" s="17">
        <v>0.12574190242086</v>
      </c>
      <c r="AN415" s="17">
        <v>0.13284122595044101</v>
      </c>
      <c r="AO415" s="17">
        <v>0.166594420581856</v>
      </c>
      <c r="AP415" s="17">
        <v>0.17338553185290501</v>
      </c>
      <c r="AQ415" s="17"/>
      <c r="AR415" s="17">
        <v>0.152669345947688</v>
      </c>
      <c r="AS415" s="17">
        <v>0.16451422724196699</v>
      </c>
      <c r="AT415" s="17"/>
      <c r="AU415" s="17">
        <v>0.16380426169436099</v>
      </c>
      <c r="AV415" s="17">
        <v>0.159023251330003</v>
      </c>
      <c r="AW415" s="17">
        <v>0.14797664775411901</v>
      </c>
      <c r="AX415" s="17"/>
      <c r="AY415" s="17">
        <v>0.218763583176945</v>
      </c>
      <c r="AZ415" s="17">
        <v>0.15848296085133801</v>
      </c>
      <c r="BA415" s="17">
        <v>0.154260927731425</v>
      </c>
      <c r="BB415" s="17">
        <v>0.12785942940172301</v>
      </c>
      <c r="BC415" s="17"/>
      <c r="BD415" s="17">
        <v>0.109716952816521</v>
      </c>
      <c r="BE415" s="17">
        <v>0.187968076579828</v>
      </c>
      <c r="BF415" s="17">
        <v>0.16428654031901799</v>
      </c>
      <c r="BG415" s="17">
        <v>0.133547462038725</v>
      </c>
      <c r="BH415" s="17"/>
      <c r="BI415" s="17">
        <v>0.15921115621874399</v>
      </c>
      <c r="BJ415" s="17">
        <v>0.15906556177699199</v>
      </c>
      <c r="BK415" s="17">
        <v>0.16070485751590899</v>
      </c>
      <c r="BL415" s="17">
        <v>0.14863454205319501</v>
      </c>
      <c r="BM415" s="17"/>
      <c r="BN415" s="17">
        <v>0.24153230365785999</v>
      </c>
      <c r="BO415" s="17">
        <v>0.200607352214002</v>
      </c>
      <c r="BP415" s="17">
        <v>0.158792324248826</v>
      </c>
      <c r="BQ415" s="17">
        <v>0.110282767293579</v>
      </c>
      <c r="BR415" s="17"/>
      <c r="BS415" s="17">
        <v>0.15378993855508799</v>
      </c>
      <c r="BT415" s="17">
        <v>0.16890289654791299</v>
      </c>
      <c r="BU415" s="17">
        <v>0.16574152583128901</v>
      </c>
      <c r="BV415" s="17">
        <v>0.102693865368039</v>
      </c>
      <c r="BW415" s="17"/>
      <c r="BX415" s="17">
        <v>0.18930641773036599</v>
      </c>
      <c r="BY415" s="17">
        <v>0.177755971132568</v>
      </c>
      <c r="BZ415" s="17">
        <v>0.16472357176192801</v>
      </c>
      <c r="CA415" s="17">
        <v>0.100726734371005</v>
      </c>
    </row>
    <row r="416" spans="2:79" x14ac:dyDescent="0.3">
      <c r="B416" t="s">
        <v>234</v>
      </c>
      <c r="C416" s="17">
        <v>9.23418047499866E-2</v>
      </c>
      <c r="D416" s="17">
        <v>7.7032667797007598E-2</v>
      </c>
      <c r="E416" s="17">
        <v>0.108032339604387</v>
      </c>
      <c r="F416" s="17"/>
      <c r="G416" s="17">
        <v>6.79246070347925E-2</v>
      </c>
      <c r="H416" s="17">
        <v>0.103650293620782</v>
      </c>
      <c r="I416" s="17">
        <v>9.6183816935959801E-2</v>
      </c>
      <c r="J416" s="17"/>
      <c r="K416" s="17">
        <v>0.103069567475522</v>
      </c>
      <c r="L416" s="17">
        <v>9.69446162127897E-2</v>
      </c>
      <c r="M416" s="17">
        <v>8.2647488128049201E-2</v>
      </c>
      <c r="N416" s="17">
        <v>8.2253130411043499E-2</v>
      </c>
      <c r="O416" s="17"/>
      <c r="P416" s="17">
        <v>0.12840363575438499</v>
      </c>
      <c r="Q416" s="17">
        <v>9.2777545264903102E-2</v>
      </c>
      <c r="R416" s="17">
        <v>9.87763439167888E-2</v>
      </c>
      <c r="S416" s="17">
        <v>7.3473186049620803E-2</v>
      </c>
      <c r="T416" s="17">
        <v>8.0608714476058704E-2</v>
      </c>
      <c r="U416" s="17"/>
      <c r="V416" s="17">
        <v>7.2849489105554596E-2</v>
      </c>
      <c r="W416" s="17">
        <v>0.109032074338703</v>
      </c>
      <c r="X416" s="17">
        <v>9.6210129470037403E-2</v>
      </c>
      <c r="Y416" s="17"/>
      <c r="Z416" s="17">
        <v>9.0618943363572693E-2</v>
      </c>
      <c r="AA416" s="17">
        <v>0.102272223128512</v>
      </c>
      <c r="AB416" s="17"/>
      <c r="AC416" s="17">
        <v>9.2849505271430696E-2</v>
      </c>
      <c r="AD416" s="17">
        <v>9.1175422844229401E-2</v>
      </c>
      <c r="AE416" s="17"/>
      <c r="AF416" s="17">
        <v>8.5417079292688505E-2</v>
      </c>
      <c r="AG416" s="17">
        <v>7.8688991234423106E-2</v>
      </c>
      <c r="AH416" s="17">
        <v>9.4731695225518206E-2</v>
      </c>
      <c r="AI416" s="17"/>
      <c r="AJ416" s="17">
        <v>2.3775021347948001E-2</v>
      </c>
      <c r="AK416" s="17">
        <v>0.11252978228299799</v>
      </c>
      <c r="AL416" s="17">
        <v>5.5453584532879997E-2</v>
      </c>
      <c r="AM416" s="17">
        <v>0.15681289755521199</v>
      </c>
      <c r="AN416" s="17">
        <v>0.106963583841709</v>
      </c>
      <c r="AO416" s="17">
        <v>5.9499560631586498E-2</v>
      </c>
      <c r="AP416" s="17">
        <v>0.11995398671435401</v>
      </c>
      <c r="AQ416" s="17"/>
      <c r="AR416" s="17">
        <v>9.75541905115688E-2</v>
      </c>
      <c r="AS416" s="17">
        <v>8.9420274918272397E-2</v>
      </c>
      <c r="AT416" s="17"/>
      <c r="AU416" s="17">
        <v>9.8834212744178807E-2</v>
      </c>
      <c r="AV416" s="17">
        <v>8.6267512452037801E-2</v>
      </c>
      <c r="AW416" s="17">
        <v>0.10557225192995801</v>
      </c>
      <c r="AX416" s="17"/>
      <c r="AY416" s="17">
        <v>8.9728729326675805E-2</v>
      </c>
      <c r="AZ416" s="17">
        <v>0.10679675507330701</v>
      </c>
      <c r="BA416" s="17">
        <v>7.1172250063500406E-2</v>
      </c>
      <c r="BB416" s="17">
        <v>9.5917340690822903E-2</v>
      </c>
      <c r="BC416" s="17"/>
      <c r="BD416" s="17">
        <v>7.4958246830588798E-2</v>
      </c>
      <c r="BE416" s="17">
        <v>8.8514377840293895E-2</v>
      </c>
      <c r="BF416" s="17">
        <v>0.10577044349402</v>
      </c>
      <c r="BG416" s="17">
        <v>7.7513729502994899E-2</v>
      </c>
      <c r="BH416" s="17"/>
      <c r="BI416" s="17">
        <v>0.109277344116624</v>
      </c>
      <c r="BJ416" s="17">
        <v>7.0851485092618294E-2</v>
      </c>
      <c r="BK416" s="17">
        <v>0.102350502596885</v>
      </c>
      <c r="BL416" s="17">
        <v>9.28302532135859E-2</v>
      </c>
      <c r="BM416" s="17"/>
      <c r="BN416" s="17">
        <v>0.102307427978565</v>
      </c>
      <c r="BO416" s="17">
        <v>0.116622500759889</v>
      </c>
      <c r="BP416" s="17">
        <v>0.10472606592735299</v>
      </c>
      <c r="BQ416" s="17">
        <v>6.1119668593369897E-2</v>
      </c>
      <c r="BR416" s="17"/>
      <c r="BS416" s="17">
        <v>8.3994574245403006E-2</v>
      </c>
      <c r="BT416" s="17">
        <v>0.13032730004541401</v>
      </c>
      <c r="BU416" s="17">
        <v>7.3669995478911801E-2</v>
      </c>
      <c r="BV416" s="17">
        <v>6.80687655889676E-2</v>
      </c>
      <c r="BW416" s="17"/>
      <c r="BX416" s="17">
        <v>9.9517406033716699E-2</v>
      </c>
      <c r="BY416" s="17">
        <v>8.4971399770476103E-2</v>
      </c>
      <c r="BZ416" s="17">
        <v>0.12744380166165101</v>
      </c>
      <c r="CA416" s="17">
        <v>4.7000928580894802E-2</v>
      </c>
    </row>
    <row r="417" spans="2:79" x14ac:dyDescent="0.3">
      <c r="B417" t="s">
        <v>235</v>
      </c>
      <c r="C417" s="17">
        <v>9.04731731408671E-2</v>
      </c>
      <c r="D417" s="17">
        <v>8.5077851170975993E-2</v>
      </c>
      <c r="E417" s="17">
        <v>9.6266292712443594E-2</v>
      </c>
      <c r="F417" s="17"/>
      <c r="G417" s="17">
        <v>3.1586660134703903E-2</v>
      </c>
      <c r="H417" s="17">
        <v>0.108078983079268</v>
      </c>
      <c r="I417" s="17">
        <v>0.109694994390641</v>
      </c>
      <c r="J417" s="17"/>
      <c r="K417" s="17">
        <v>7.0482773231954093E-2</v>
      </c>
      <c r="L417" s="17">
        <v>0.11301439488328199</v>
      </c>
      <c r="M417" s="17">
        <v>0.105082279397034</v>
      </c>
      <c r="N417" s="17">
        <v>7.7042796851825704E-2</v>
      </c>
      <c r="O417" s="17"/>
      <c r="P417" s="17">
        <v>0.102164417804584</v>
      </c>
      <c r="Q417" s="17">
        <v>9.1414383990932394E-2</v>
      </c>
      <c r="R417" s="17">
        <v>7.0445346742515999E-2</v>
      </c>
      <c r="S417" s="17">
        <v>8.6033076814352002E-2</v>
      </c>
      <c r="T417" s="17">
        <v>0.103553117053553</v>
      </c>
      <c r="U417" s="17"/>
      <c r="V417" s="17">
        <v>7.0154311840983502E-2</v>
      </c>
      <c r="W417" s="17">
        <v>0.122084850392766</v>
      </c>
      <c r="X417" s="17">
        <v>6.7177481579355394E-2</v>
      </c>
      <c r="Y417" s="17"/>
      <c r="Z417" s="17">
        <v>9.3304155539171194E-2</v>
      </c>
      <c r="AA417" s="17">
        <v>7.6320300856651202E-2</v>
      </c>
      <c r="AB417" s="17"/>
      <c r="AC417" s="17">
        <v>8.4570036609916396E-2</v>
      </c>
      <c r="AD417" s="17">
        <v>0.10403493119723101</v>
      </c>
      <c r="AE417" s="17"/>
      <c r="AF417" s="17">
        <v>3.00522727906712E-2</v>
      </c>
      <c r="AG417" s="17">
        <v>9.3722538925364002E-2</v>
      </c>
      <c r="AH417" s="17">
        <v>9.2296425450777306E-2</v>
      </c>
      <c r="AI417" s="17"/>
      <c r="AJ417" s="17">
        <v>4.2848280046408303E-2</v>
      </c>
      <c r="AK417" s="17">
        <v>3.4803632444259602E-2</v>
      </c>
      <c r="AL417" s="17">
        <v>0.11156144075284199</v>
      </c>
      <c r="AM417" s="17">
        <v>0.14193464832720701</v>
      </c>
      <c r="AN417" s="17">
        <v>9.6283732870508301E-2</v>
      </c>
      <c r="AO417" s="17">
        <v>9.7118240741581E-2</v>
      </c>
      <c r="AP417" s="17">
        <v>0.108376587646228</v>
      </c>
      <c r="AQ417" s="17"/>
      <c r="AR417" s="17">
        <v>9.9627859761173304E-2</v>
      </c>
      <c r="AS417" s="17">
        <v>8.2019250871346094E-2</v>
      </c>
      <c r="AT417" s="17"/>
      <c r="AU417" s="17">
        <v>5.5834709919882902E-2</v>
      </c>
      <c r="AV417" s="17">
        <v>9.5857013499760405E-2</v>
      </c>
      <c r="AW417" s="17">
        <v>0.13225272054822901</v>
      </c>
      <c r="AX417" s="17"/>
      <c r="AY417" s="17">
        <v>0.12760353172705699</v>
      </c>
      <c r="AZ417" s="17">
        <v>0.10562412226142499</v>
      </c>
      <c r="BA417" s="17">
        <v>7.0222426612621999E-2</v>
      </c>
      <c r="BB417" s="17">
        <v>6.0550176378660801E-2</v>
      </c>
      <c r="BC417" s="17"/>
      <c r="BD417" s="17">
        <v>0.10807300096976</v>
      </c>
      <c r="BE417" s="17">
        <v>6.5661387870408497E-2</v>
      </c>
      <c r="BF417" s="17">
        <v>0.108461511087483</v>
      </c>
      <c r="BG417" s="17">
        <v>6.9199653803952293E-2</v>
      </c>
      <c r="BH417" s="17"/>
      <c r="BI417" s="17">
        <v>5.01060202173539E-2</v>
      </c>
      <c r="BJ417" s="17">
        <v>0.10559394331788501</v>
      </c>
      <c r="BK417" s="17">
        <v>9.5707696207893697E-2</v>
      </c>
      <c r="BL417" s="17">
        <v>6.9671316588617305E-2</v>
      </c>
      <c r="BM417" s="17"/>
      <c r="BN417" s="17">
        <v>7.1411854641182507E-2</v>
      </c>
      <c r="BO417" s="17">
        <v>0.105300925882627</v>
      </c>
      <c r="BP417" s="17">
        <v>0.114791537018122</v>
      </c>
      <c r="BQ417" s="17">
        <v>6.0470781201804602E-2</v>
      </c>
      <c r="BR417" s="17"/>
      <c r="BS417" s="17">
        <v>0.103903397814713</v>
      </c>
      <c r="BT417" s="17">
        <v>6.9731287179916807E-2</v>
      </c>
      <c r="BU417" s="17">
        <v>0.11364984029153399</v>
      </c>
      <c r="BV417" s="17">
        <v>2.0474327926169499E-2</v>
      </c>
      <c r="BW417" s="17"/>
      <c r="BX417" s="17">
        <v>3.8839517872219398E-2</v>
      </c>
      <c r="BY417" s="17">
        <v>8.9917163220403204E-2</v>
      </c>
      <c r="BZ417" s="17">
        <v>9.7195492467807801E-2</v>
      </c>
      <c r="CA417" s="17">
        <v>0.104971711739604</v>
      </c>
    </row>
    <row r="418" spans="2:79" x14ac:dyDescent="0.3">
      <c r="B418" t="s">
        <v>236</v>
      </c>
      <c r="C418" s="17">
        <v>5.7310468688075301E-2</v>
      </c>
      <c r="D418" s="17">
        <v>4.9509496398990202E-2</v>
      </c>
      <c r="E418" s="17">
        <v>6.3034379976699598E-2</v>
      </c>
      <c r="F418" s="17"/>
      <c r="G418" s="17">
        <v>5.27117530594007E-2</v>
      </c>
      <c r="H418" s="17">
        <v>6.0655581810829598E-2</v>
      </c>
      <c r="I418" s="17">
        <v>5.6782400557245899E-2</v>
      </c>
      <c r="J418" s="17"/>
      <c r="K418" s="17">
        <v>9.0988719800966095E-2</v>
      </c>
      <c r="L418" s="17">
        <v>3.1696652501808399E-2</v>
      </c>
      <c r="M418" s="17">
        <v>3.0874667739822E-2</v>
      </c>
      <c r="N418" s="17">
        <v>6.8111724856921504E-2</v>
      </c>
      <c r="O418" s="17"/>
      <c r="P418" s="17">
        <v>4.0256080879285797E-2</v>
      </c>
      <c r="Q418" s="17">
        <v>6.4971120016072095E-2</v>
      </c>
      <c r="R418" s="17">
        <v>4.2892124490526103E-2</v>
      </c>
      <c r="S418" s="17">
        <v>6.0941072309438897E-2</v>
      </c>
      <c r="T418" s="17">
        <v>6.6302756728162604E-2</v>
      </c>
      <c r="U418" s="17"/>
      <c r="V418" s="17">
        <v>6.8451131739127799E-2</v>
      </c>
      <c r="W418" s="17">
        <v>5.4835708325478801E-2</v>
      </c>
      <c r="X418" s="17">
        <v>5.6918773948190303E-2</v>
      </c>
      <c r="Y418" s="17"/>
      <c r="Z418" s="17">
        <v>6.3265759192909096E-2</v>
      </c>
      <c r="AA418" s="17">
        <v>2.63495722422495E-2</v>
      </c>
      <c r="AB418" s="17"/>
      <c r="AC418" s="17">
        <v>5.6652541624276902E-2</v>
      </c>
      <c r="AD418" s="17">
        <v>5.8821978308627801E-2</v>
      </c>
      <c r="AE418" s="17"/>
      <c r="AF418" s="17">
        <v>5.1968833055226801E-2</v>
      </c>
      <c r="AG418" s="17">
        <v>2.34223336834322E-2</v>
      </c>
      <c r="AH418" s="17">
        <v>5.9787455962383197E-2</v>
      </c>
      <c r="AI418" s="17"/>
      <c r="AJ418" s="17">
        <v>4.4320653769074798E-2</v>
      </c>
      <c r="AK418" s="17">
        <v>6.4387764642758596E-2</v>
      </c>
      <c r="AL418" s="17">
        <v>5.7723063282233103E-2</v>
      </c>
      <c r="AM418" s="17">
        <v>5.3970094173757803E-2</v>
      </c>
      <c r="AN418" s="17">
        <v>6.2217868994830401E-2</v>
      </c>
      <c r="AO418" s="17">
        <v>4.5838765803544103E-2</v>
      </c>
      <c r="AP418" s="17">
        <v>6.9379900211731793E-2</v>
      </c>
      <c r="AQ418" s="17"/>
      <c r="AR418" s="17">
        <v>5.6888008544857198E-2</v>
      </c>
      <c r="AS418" s="17">
        <v>5.62211266705318E-2</v>
      </c>
      <c r="AT418" s="17"/>
      <c r="AU418" s="17">
        <v>4.5776142478247003E-2</v>
      </c>
      <c r="AV418" s="17">
        <v>6.4317275904101606E-2</v>
      </c>
      <c r="AW418" s="17">
        <v>4.95424488894236E-2</v>
      </c>
      <c r="AX418" s="17"/>
      <c r="AY418" s="17">
        <v>6.5903664045178195E-2</v>
      </c>
      <c r="AZ418" s="17">
        <v>5.2996494755846099E-2</v>
      </c>
      <c r="BA418" s="17">
        <v>5.0975481485279799E-2</v>
      </c>
      <c r="BB418" s="17">
        <v>8.3299456709501105E-2</v>
      </c>
      <c r="BC418" s="17"/>
      <c r="BD418" s="17">
        <v>6.4478215221610694E-2</v>
      </c>
      <c r="BE418" s="17">
        <v>6.2954528238822999E-2</v>
      </c>
      <c r="BF418" s="17">
        <v>5.0285293060676799E-2</v>
      </c>
      <c r="BG418" s="17">
        <v>5.9963216746708299E-2</v>
      </c>
      <c r="BH418" s="17"/>
      <c r="BI418" s="17">
        <v>4.55121533164385E-2</v>
      </c>
      <c r="BJ418" s="17">
        <v>6.7545923925527898E-2</v>
      </c>
      <c r="BK418" s="17">
        <v>4.3519389865271901E-2</v>
      </c>
      <c r="BL418" s="17">
        <v>9.9686111790687704E-2</v>
      </c>
      <c r="BM418" s="17"/>
      <c r="BN418" s="17">
        <v>3.01743127859736E-2</v>
      </c>
      <c r="BO418" s="17">
        <v>3.8340297263270103E-2</v>
      </c>
      <c r="BP418" s="17">
        <v>7.3372639755890007E-2</v>
      </c>
      <c r="BQ418" s="17">
        <v>6.0070123599575503E-2</v>
      </c>
      <c r="BR418" s="17"/>
      <c r="BS418" s="17">
        <v>8.7560610625897095E-2</v>
      </c>
      <c r="BT418" s="17">
        <v>4.8605955143560198E-2</v>
      </c>
      <c r="BU418" s="17">
        <v>4.3187451524858499E-2</v>
      </c>
      <c r="BV418" s="17">
        <v>7.6952162507803401E-2</v>
      </c>
      <c r="BW418" s="17"/>
      <c r="BX418" s="17">
        <v>4.66478429411065E-2</v>
      </c>
      <c r="BY418" s="17">
        <v>5.95264060833866E-2</v>
      </c>
      <c r="BZ418" s="17">
        <v>6.2961834773765199E-2</v>
      </c>
      <c r="CA418" s="17">
        <v>4.9402554335182702E-2</v>
      </c>
    </row>
    <row r="419" spans="2:79" x14ac:dyDescent="0.3">
      <c r="B419" t="s">
        <v>237</v>
      </c>
      <c r="C419" s="17">
        <v>2.2372555102873701E-2</v>
      </c>
      <c r="D419" s="17">
        <v>1.81187506749294E-2</v>
      </c>
      <c r="E419" s="17">
        <v>2.6717396664097399E-2</v>
      </c>
      <c r="F419" s="17"/>
      <c r="G419" s="17">
        <v>1.20108052173386E-2</v>
      </c>
      <c r="H419" s="17">
        <v>2.2134798398995001E-2</v>
      </c>
      <c r="I419" s="17">
        <v>2.9190429802349802E-2</v>
      </c>
      <c r="J419" s="17"/>
      <c r="K419" s="17">
        <v>2.3467191275934898E-2</v>
      </c>
      <c r="L419" s="17">
        <v>2.11149255696081E-2</v>
      </c>
      <c r="M419" s="17">
        <v>2.9898957130912101E-2</v>
      </c>
      <c r="N419" s="17">
        <v>1.52942189283239E-2</v>
      </c>
      <c r="O419" s="17"/>
      <c r="P419" s="17">
        <v>9.3359208852197909E-3</v>
      </c>
      <c r="Q419" s="17">
        <v>4.1367371534073397E-2</v>
      </c>
      <c r="R419" s="17">
        <v>1.5741341598644199E-2</v>
      </c>
      <c r="S419" s="17">
        <v>2.5802214044363302E-2</v>
      </c>
      <c r="T419" s="17">
        <v>0</v>
      </c>
      <c r="U419" s="17"/>
      <c r="V419" s="17">
        <v>2.0093307450804201E-2</v>
      </c>
      <c r="W419" s="17">
        <v>2.5028329251872299E-2</v>
      </c>
      <c r="X419" s="17">
        <v>2.38678683769671E-2</v>
      </c>
      <c r="Y419" s="17"/>
      <c r="Z419" s="17">
        <v>2.53532295727193E-2</v>
      </c>
      <c r="AA419" s="17">
        <v>6.8199483484153497E-3</v>
      </c>
      <c r="AB419" s="17"/>
      <c r="AC419" s="17">
        <v>1.8925966455429599E-2</v>
      </c>
      <c r="AD419" s="17">
        <v>3.02906849159616E-2</v>
      </c>
      <c r="AE419" s="17"/>
      <c r="AF419" s="17">
        <v>7.5695759806631402E-2</v>
      </c>
      <c r="AG419" s="17">
        <v>6.4044107480895701E-2</v>
      </c>
      <c r="AH419" s="17">
        <v>1.53765031429465E-2</v>
      </c>
      <c r="AI419" s="17"/>
      <c r="AJ419" s="17">
        <v>2.2553736471678E-2</v>
      </c>
      <c r="AK419" s="17">
        <v>5.37536271031168E-3</v>
      </c>
      <c r="AL419" s="17">
        <v>0</v>
      </c>
      <c r="AM419" s="17">
        <v>2.5068801503219398E-2</v>
      </c>
      <c r="AN419" s="17">
        <v>4.3629618377513002E-2</v>
      </c>
      <c r="AO419" s="17">
        <v>3.8034469507656397E-2</v>
      </c>
      <c r="AP419" s="17">
        <v>2.2400325791864201E-2</v>
      </c>
      <c r="AQ419" s="17"/>
      <c r="AR419" s="17">
        <v>2.1638124345037601E-2</v>
      </c>
      <c r="AS419" s="17">
        <v>2.2349281026855902E-2</v>
      </c>
      <c r="AT419" s="17"/>
      <c r="AU419" s="17">
        <v>2.1024506123481199E-2</v>
      </c>
      <c r="AV419" s="17">
        <v>2.0308416492421499E-2</v>
      </c>
      <c r="AW419" s="17">
        <v>3.34525594854009E-2</v>
      </c>
      <c r="AX419" s="17"/>
      <c r="AY419" s="17">
        <v>3.3404725340985403E-2</v>
      </c>
      <c r="AZ419" s="17">
        <v>1.8276318308856999E-2</v>
      </c>
      <c r="BA419" s="17">
        <v>1.8578577469643E-2</v>
      </c>
      <c r="BB419" s="17">
        <v>3.9248324966536102E-2</v>
      </c>
      <c r="BC419" s="17"/>
      <c r="BD419" s="17">
        <v>1.1066500950272E-2</v>
      </c>
      <c r="BE419" s="17">
        <v>1.7149722728479502E-2</v>
      </c>
      <c r="BF419" s="17">
        <v>2.17737986682691E-2</v>
      </c>
      <c r="BG419" s="17">
        <v>4.4807055616403302E-2</v>
      </c>
      <c r="BH419" s="17"/>
      <c r="BI419" s="17">
        <v>3.1129189908066499E-2</v>
      </c>
      <c r="BJ419" s="17">
        <v>6.0789203978574404E-3</v>
      </c>
      <c r="BK419" s="17">
        <v>2.1957357775517401E-2</v>
      </c>
      <c r="BL419" s="17">
        <v>6.1398153156955501E-2</v>
      </c>
      <c r="BM419" s="17"/>
      <c r="BN419" s="17">
        <v>4.3952773981392503E-2</v>
      </c>
      <c r="BO419" s="17">
        <v>7.4715342807411701E-3</v>
      </c>
      <c r="BP419" s="17">
        <v>2.6772044879005499E-2</v>
      </c>
      <c r="BQ419" s="17">
        <v>2.2236771543602499E-2</v>
      </c>
      <c r="BR419" s="17"/>
      <c r="BS419" s="17">
        <v>1.4753480550002199E-2</v>
      </c>
      <c r="BT419" s="17">
        <v>1.7855282918293101E-2</v>
      </c>
      <c r="BU419" s="17">
        <v>2.8493703638820801E-2</v>
      </c>
      <c r="BV419" s="17">
        <v>2.8892335654724401E-2</v>
      </c>
      <c r="BW419" s="17"/>
      <c r="BX419" s="17">
        <v>9.1026245231135595E-3</v>
      </c>
      <c r="BY419" s="17">
        <v>1.8657923875306001E-2</v>
      </c>
      <c r="BZ419" s="17">
        <v>1.7629823159532002E-2</v>
      </c>
      <c r="CA419" s="17">
        <v>4.2706605745628699E-2</v>
      </c>
    </row>
    <row r="420" spans="2:79" x14ac:dyDescent="0.3">
      <c r="B420" t="s">
        <v>238</v>
      </c>
      <c r="C420" s="17">
        <v>2.54581176544263E-2</v>
      </c>
      <c r="D420" s="17">
        <v>3.1596547849869601E-2</v>
      </c>
      <c r="E420" s="17">
        <v>1.9450850499614099E-2</v>
      </c>
      <c r="F420" s="17"/>
      <c r="G420" s="17">
        <v>2.4149001266109901E-2</v>
      </c>
      <c r="H420" s="17">
        <v>2.93259083462609E-2</v>
      </c>
      <c r="I420" s="17">
        <v>2.23049572037405E-2</v>
      </c>
      <c r="J420" s="17"/>
      <c r="K420" s="17">
        <v>1.33010351050566E-2</v>
      </c>
      <c r="L420" s="17">
        <v>3.1648425397332799E-2</v>
      </c>
      <c r="M420" s="17">
        <v>4.9689556270509999E-2</v>
      </c>
      <c r="N420" s="17">
        <v>1.13389584564363E-2</v>
      </c>
      <c r="O420" s="17"/>
      <c r="P420" s="17">
        <v>3.00389415463055E-2</v>
      </c>
      <c r="Q420" s="17">
        <v>3.16522277927382E-2</v>
      </c>
      <c r="R420" s="17">
        <v>2.53356636262481E-2</v>
      </c>
      <c r="S420" s="17">
        <v>3.2841940887307901E-2</v>
      </c>
      <c r="T420" s="17">
        <v>0</v>
      </c>
      <c r="U420" s="17"/>
      <c r="V420" s="17">
        <v>2.7381253044753098E-2</v>
      </c>
      <c r="W420" s="17">
        <v>3.5112677133511599E-2</v>
      </c>
      <c r="X420" s="17">
        <v>1.36851473018198E-2</v>
      </c>
      <c r="Y420" s="17"/>
      <c r="Z420" s="17">
        <v>2.35225668795815E-2</v>
      </c>
      <c r="AA420" s="17">
        <v>3.59148257866891E-2</v>
      </c>
      <c r="AB420" s="17"/>
      <c r="AC420" s="17">
        <v>2.7214382247301199E-2</v>
      </c>
      <c r="AD420" s="17">
        <v>2.1423307453671499E-2</v>
      </c>
      <c r="AE420" s="17"/>
      <c r="AF420" s="17">
        <v>1.2367019899877299E-2</v>
      </c>
      <c r="AG420" s="17">
        <v>3.9997341940176602E-2</v>
      </c>
      <c r="AH420" s="17">
        <v>2.5203862001664901E-2</v>
      </c>
      <c r="AI420" s="17"/>
      <c r="AJ420" s="17">
        <v>0</v>
      </c>
      <c r="AK420" s="17">
        <v>3.7524620848172499E-2</v>
      </c>
      <c r="AL420" s="17">
        <v>4.9628150571353398E-2</v>
      </c>
      <c r="AM420" s="17">
        <v>2.9467213736756401E-2</v>
      </c>
      <c r="AN420" s="17">
        <v>1.6747653598913601E-2</v>
      </c>
      <c r="AO420" s="17">
        <v>2.36126161560723E-2</v>
      </c>
      <c r="AP420" s="17">
        <v>2.09026877477555E-2</v>
      </c>
      <c r="AQ420" s="17"/>
      <c r="AR420" s="17">
        <v>4.0085879834964297E-2</v>
      </c>
      <c r="AS420" s="17">
        <v>1.6025933216917702E-2</v>
      </c>
      <c r="AT420" s="17"/>
      <c r="AU420" s="17">
        <v>1.9465911243307502E-2</v>
      </c>
      <c r="AV420" s="17">
        <v>2.5096309564736501E-2</v>
      </c>
      <c r="AW420" s="17">
        <v>3.8062778013929897E-2</v>
      </c>
      <c r="AX420" s="17"/>
      <c r="AY420" s="17">
        <v>2.5991035031242699E-2</v>
      </c>
      <c r="AZ420" s="17">
        <v>1.33238711130784E-2</v>
      </c>
      <c r="BA420" s="17">
        <v>3.5743871294800098E-2</v>
      </c>
      <c r="BB420" s="17">
        <v>4.2979530382043503E-2</v>
      </c>
      <c r="BC420" s="17"/>
      <c r="BD420" s="17">
        <v>1.7880915939344901E-2</v>
      </c>
      <c r="BE420" s="17">
        <v>3.10236394550929E-2</v>
      </c>
      <c r="BF420" s="17">
        <v>1.23657548129737E-2</v>
      </c>
      <c r="BG420" s="17">
        <v>5.9762683407133602E-2</v>
      </c>
      <c r="BH420" s="17"/>
      <c r="BI420" s="17">
        <v>2.7259170245841201E-2</v>
      </c>
      <c r="BJ420" s="17">
        <v>3.7822144045446898E-2</v>
      </c>
      <c r="BK420" s="17">
        <v>1.0313631898583199E-2</v>
      </c>
      <c r="BL420" s="17">
        <v>5.2237615137498201E-2</v>
      </c>
      <c r="BM420" s="17"/>
      <c r="BN420" s="17">
        <v>1.6631444744480701E-2</v>
      </c>
      <c r="BO420" s="17">
        <v>6.7588394468093898E-3</v>
      </c>
      <c r="BP420" s="17">
        <v>2.5452801636589601E-2</v>
      </c>
      <c r="BQ420" s="17">
        <v>3.9982259299686802E-2</v>
      </c>
      <c r="BR420" s="17"/>
      <c r="BS420" s="17">
        <v>3.03980008050883E-2</v>
      </c>
      <c r="BT420" s="17">
        <v>1.7613551509813599E-2</v>
      </c>
      <c r="BU420" s="17">
        <v>6.8509100273768898E-3</v>
      </c>
      <c r="BV420" s="17">
        <v>0.127364686269789</v>
      </c>
      <c r="BW420" s="17"/>
      <c r="BX420" s="17">
        <v>3.26825387904493E-2</v>
      </c>
      <c r="BY420" s="17">
        <v>1.52878298971868E-2</v>
      </c>
      <c r="BZ420" s="17">
        <v>2.2152370632070501E-2</v>
      </c>
      <c r="CA420" s="17">
        <v>4.5583091171106198E-2</v>
      </c>
    </row>
    <row r="421" spans="2:79" x14ac:dyDescent="0.3">
      <c r="B421" t="s">
        <v>169</v>
      </c>
      <c r="C421" s="17">
        <v>1.7297859017081401E-2</v>
      </c>
      <c r="D421" s="17">
        <v>3.1561038929319697E-2</v>
      </c>
      <c r="E421" s="17">
        <v>3.1491435483871301E-3</v>
      </c>
      <c r="F421" s="17"/>
      <c r="G421" s="17">
        <v>1.38878613568754E-2</v>
      </c>
      <c r="H421" s="17">
        <v>1.53056238845127E-2</v>
      </c>
      <c r="I421" s="17">
        <v>2.15128858734254E-2</v>
      </c>
      <c r="J421" s="17"/>
      <c r="K421" s="17">
        <v>1.3786350336983701E-2</v>
      </c>
      <c r="L421" s="17">
        <v>9.7927261835796496E-3</v>
      </c>
      <c r="M421" s="17">
        <v>2.1602251106150501E-2</v>
      </c>
      <c r="N421" s="17">
        <v>2.68753540933373E-2</v>
      </c>
      <c r="O421" s="17"/>
      <c r="P421" s="17">
        <v>9.9472426440517393E-3</v>
      </c>
      <c r="Q421" s="17">
        <v>2.18566234375379E-2</v>
      </c>
      <c r="R421" s="17">
        <v>2.4869920365229999E-2</v>
      </c>
      <c r="S421" s="17">
        <v>2.0601667364764601E-2</v>
      </c>
      <c r="T421" s="17">
        <v>3.55926233750217E-3</v>
      </c>
      <c r="U421" s="17"/>
      <c r="V421" s="17">
        <v>1.7034710633179399E-2</v>
      </c>
      <c r="W421" s="17">
        <v>1.7360151305548601E-2</v>
      </c>
      <c r="X421" s="17">
        <v>3.3983404059438698E-3</v>
      </c>
      <c r="Y421" s="17"/>
      <c r="Z421" s="17">
        <v>1.4962158816285501E-2</v>
      </c>
      <c r="AA421" s="17">
        <v>2.0859205911980299E-2</v>
      </c>
      <c r="AB421" s="17"/>
      <c r="AC421" s="17">
        <v>1.6319704383186601E-2</v>
      </c>
      <c r="AD421" s="17">
        <v>1.9545053608811098E-2</v>
      </c>
      <c r="AE421" s="17"/>
      <c r="AF421" s="17">
        <v>0</v>
      </c>
      <c r="AG421" s="17">
        <v>1.8458837257180699E-2</v>
      </c>
      <c r="AH421" s="17">
        <v>1.84473991677239E-2</v>
      </c>
      <c r="AI421" s="17"/>
      <c r="AJ421" s="17">
        <v>7.7137741441841001E-3</v>
      </c>
      <c r="AK421" s="17">
        <v>1.9054236011954901E-2</v>
      </c>
      <c r="AL421" s="17">
        <v>4.3012360222844499E-2</v>
      </c>
      <c r="AM421" s="17">
        <v>0</v>
      </c>
      <c r="AN421" s="17">
        <v>1.36691013697815E-2</v>
      </c>
      <c r="AO421" s="17">
        <v>1.6330948443995599E-2</v>
      </c>
      <c r="AP421" s="17">
        <v>2.0844486662810899E-2</v>
      </c>
      <c r="AQ421" s="17"/>
      <c r="AR421" s="17">
        <v>1.02311676694009E-2</v>
      </c>
      <c r="AS421" s="17">
        <v>2.1668638819867601E-2</v>
      </c>
      <c r="AT421" s="17"/>
      <c r="AU421" s="17">
        <v>3.08290238947013E-2</v>
      </c>
      <c r="AV421" s="17">
        <v>1.399594745113E-2</v>
      </c>
      <c r="AW421" s="17">
        <v>5.9616570525246899E-3</v>
      </c>
      <c r="AX421" s="17"/>
      <c r="AY421" s="17">
        <v>1.4556263617656801E-2</v>
      </c>
      <c r="AZ421" s="17">
        <v>1.03133449609637E-2</v>
      </c>
      <c r="BA421" s="17">
        <v>2.9477755150214599E-2</v>
      </c>
      <c r="BB421" s="17">
        <v>1.34112455966412E-2</v>
      </c>
      <c r="BC421" s="17"/>
      <c r="BD421" s="17">
        <v>4.5985641870673603E-2</v>
      </c>
      <c r="BE421" s="17">
        <v>2.86654077995246E-2</v>
      </c>
      <c r="BF421" s="17">
        <v>3.1417455160408698E-3</v>
      </c>
      <c r="BG421" s="17">
        <v>9.0969818214334391E-3</v>
      </c>
      <c r="BH421" s="17"/>
      <c r="BI421" s="17">
        <v>2.6423541764689501E-2</v>
      </c>
      <c r="BJ421" s="17">
        <v>2.13953001309686E-2</v>
      </c>
      <c r="BK421" s="17">
        <v>1.61840819827038E-2</v>
      </c>
      <c r="BL421" s="17">
        <v>0</v>
      </c>
      <c r="BM421" s="17"/>
      <c r="BN421" s="17">
        <v>3.0776695793581301E-2</v>
      </c>
      <c r="BO421" s="17">
        <v>2.17583110790113E-2</v>
      </c>
      <c r="BP421" s="17">
        <v>9.2872959522522607E-3</v>
      </c>
      <c r="BQ421" s="17">
        <v>1.9225615776132399E-2</v>
      </c>
      <c r="BR421" s="17"/>
      <c r="BS421" s="17">
        <v>1.5000546097695799E-2</v>
      </c>
      <c r="BT421" s="17">
        <v>3.80307987771187E-2</v>
      </c>
      <c r="BU421" s="17">
        <v>6.7455121960743802E-3</v>
      </c>
      <c r="BV421" s="17">
        <v>0</v>
      </c>
      <c r="BW421" s="17"/>
      <c r="BX421" s="17">
        <v>3.74130963574974E-2</v>
      </c>
      <c r="BY421" s="17">
        <v>1.51342436599978E-2</v>
      </c>
      <c r="BZ421" s="17">
        <v>1.85840912540014E-2</v>
      </c>
      <c r="CA421" s="17">
        <v>9.7837819630827803E-3</v>
      </c>
    </row>
    <row r="422" spans="2:79" x14ac:dyDescent="0.3">
      <c r="C422" s="17"/>
      <c r="D422" s="17"/>
      <c r="E422" s="17"/>
      <c r="F422" s="17"/>
      <c r="G422" s="17"/>
      <c r="H422" s="17"/>
      <c r="I422" s="17"/>
      <c r="J422" s="17"/>
      <c r="K422" s="17"/>
      <c r="L422" s="17"/>
      <c r="M422" s="17"/>
      <c r="N422" s="17"/>
      <c r="O422" s="17"/>
      <c r="P422" s="17"/>
      <c r="Q422" s="17"/>
      <c r="R422" s="17"/>
      <c r="S422" s="17"/>
      <c r="T422" s="17"/>
      <c r="U422" s="17"/>
      <c r="V422" s="17"/>
      <c r="W422" s="17"/>
      <c r="X422" s="17"/>
      <c r="Y422" s="17"/>
      <c r="Z422" s="17"/>
      <c r="AA422" s="17"/>
      <c r="AB422" s="17"/>
      <c r="AC422" s="17"/>
      <c r="AD422" s="17"/>
      <c r="AE422" s="17"/>
      <c r="AF422" s="17"/>
      <c r="AG422" s="17"/>
      <c r="AH422" s="17"/>
      <c r="AI422" s="17"/>
      <c r="AJ422" s="17"/>
      <c r="AK422" s="17"/>
      <c r="AL422" s="17"/>
      <c r="AM422" s="17"/>
      <c r="AN422" s="17"/>
      <c r="AO422" s="17"/>
      <c r="AP422" s="17"/>
      <c r="AQ422" s="17"/>
      <c r="AR422" s="17"/>
      <c r="AS422" s="17"/>
      <c r="AT422" s="17"/>
      <c r="AU422" s="17"/>
      <c r="AV422" s="17"/>
      <c r="AW422" s="17"/>
      <c r="AX422" s="17"/>
      <c r="AY422" s="17"/>
      <c r="AZ422" s="17"/>
      <c r="BA422" s="17"/>
      <c r="BB422" s="17"/>
      <c r="BC422" s="17"/>
      <c r="BD422" s="17"/>
      <c r="BE422" s="17"/>
      <c r="BF422" s="17"/>
      <c r="BG422" s="17"/>
      <c r="BH422" s="17"/>
      <c r="BI422" s="17"/>
      <c r="BJ422" s="17"/>
      <c r="BK422" s="17"/>
      <c r="BL422" s="17"/>
      <c r="BM422" s="17"/>
      <c r="BN422" s="17"/>
      <c r="BO422" s="17"/>
      <c r="BP422" s="17"/>
      <c r="BQ422" s="17"/>
      <c r="BR422" s="17"/>
      <c r="BS422" s="17"/>
      <c r="BT422" s="17"/>
      <c r="BU422" s="17"/>
      <c r="BV422" s="17"/>
      <c r="BW422" s="17"/>
      <c r="BX422" s="17"/>
      <c r="BY422" s="17"/>
      <c r="BZ422" s="17"/>
      <c r="CA422" s="17"/>
    </row>
    <row r="423" spans="2:79" x14ac:dyDescent="0.3">
      <c r="B423" s="6" t="s">
        <v>255</v>
      </c>
      <c r="C423" s="17"/>
      <c r="D423" s="17"/>
      <c r="E423" s="17"/>
      <c r="F423" s="17"/>
      <c r="G423" s="17"/>
      <c r="H423" s="17"/>
      <c r="I423" s="17"/>
      <c r="J423" s="17"/>
      <c r="K423" s="17"/>
      <c r="L423" s="17"/>
      <c r="M423" s="17"/>
      <c r="N423" s="17"/>
      <c r="O423" s="17"/>
      <c r="P423" s="17"/>
      <c r="Q423" s="17"/>
      <c r="R423" s="17"/>
      <c r="S423" s="17"/>
      <c r="T423" s="17"/>
      <c r="U423" s="17"/>
      <c r="V423" s="17"/>
      <c r="W423" s="17"/>
      <c r="X423" s="17"/>
      <c r="Y423" s="17"/>
      <c r="Z423" s="17"/>
      <c r="AA423" s="17"/>
      <c r="AB423" s="17"/>
      <c r="AC423" s="17"/>
      <c r="AD423" s="17"/>
      <c r="AE423" s="17"/>
      <c r="AF423" s="17"/>
      <c r="AG423" s="17"/>
      <c r="AH423" s="17"/>
      <c r="AI423" s="17"/>
      <c r="AJ423" s="17"/>
      <c r="AK423" s="17"/>
      <c r="AL423" s="17"/>
      <c r="AM423" s="17"/>
      <c r="AN423" s="17"/>
      <c r="AO423" s="17"/>
      <c r="AP423" s="17"/>
      <c r="AQ423" s="17"/>
      <c r="AR423" s="17"/>
      <c r="AS423" s="17"/>
      <c r="AT423" s="17"/>
      <c r="AU423" s="17"/>
      <c r="AV423" s="17"/>
      <c r="AW423" s="17"/>
      <c r="AX423" s="17"/>
      <c r="AY423" s="17"/>
      <c r="AZ423" s="17"/>
      <c r="BA423" s="17"/>
      <c r="BB423" s="17"/>
      <c r="BC423" s="17"/>
      <c r="BD423" s="17"/>
      <c r="BE423" s="17"/>
      <c r="BF423" s="17"/>
      <c r="BG423" s="17"/>
      <c r="BH423" s="17"/>
      <c r="BI423" s="17"/>
      <c r="BJ423" s="17"/>
      <c r="BK423" s="17"/>
      <c r="BL423" s="17"/>
      <c r="BM423" s="17"/>
      <c r="BN423" s="17"/>
      <c r="BO423" s="17"/>
      <c r="BP423" s="17"/>
      <c r="BQ423" s="17"/>
      <c r="BR423" s="17"/>
      <c r="BS423" s="17"/>
      <c r="BT423" s="17"/>
      <c r="BU423" s="17"/>
      <c r="BV423" s="17"/>
      <c r="BW423" s="17"/>
      <c r="BX423" s="17"/>
      <c r="BY423" s="17"/>
      <c r="BZ423" s="17"/>
      <c r="CA423" s="17"/>
    </row>
    <row r="424" spans="2:79" x14ac:dyDescent="0.3">
      <c r="B424" s="24" t="s">
        <v>336</v>
      </c>
      <c r="C424" s="17"/>
      <c r="D424" s="17"/>
      <c r="E424" s="17"/>
      <c r="F424" s="17"/>
      <c r="G424" s="17"/>
      <c r="H424" s="17"/>
      <c r="I424" s="17"/>
      <c r="J424" s="17"/>
      <c r="K424" s="17"/>
      <c r="L424" s="17"/>
      <c r="M424" s="17"/>
      <c r="N424" s="17"/>
      <c r="O424" s="17"/>
      <c r="P424" s="17"/>
      <c r="Q424" s="17"/>
      <c r="R424" s="17"/>
      <c r="S424" s="17"/>
      <c r="T424" s="17"/>
      <c r="U424" s="17"/>
      <c r="V424" s="17"/>
      <c r="W424" s="17"/>
      <c r="X424" s="17"/>
      <c r="Y424" s="17"/>
      <c r="Z424" s="17"/>
      <c r="AA424" s="17"/>
      <c r="AB424" s="17"/>
      <c r="AC424" s="17"/>
      <c r="AD424" s="17"/>
      <c r="AE424" s="17"/>
      <c r="AF424" s="17"/>
      <c r="AG424" s="17"/>
      <c r="AH424" s="17"/>
      <c r="AI424" s="17"/>
      <c r="AJ424" s="17"/>
      <c r="AK424" s="17"/>
      <c r="AL424" s="17"/>
      <c r="AM424" s="17"/>
      <c r="AN424" s="17"/>
      <c r="AO424" s="17"/>
      <c r="AP424" s="17"/>
      <c r="AQ424" s="17"/>
      <c r="AR424" s="17"/>
      <c r="AS424" s="17"/>
      <c r="AT424" s="17"/>
      <c r="AU424" s="17"/>
      <c r="AV424" s="17"/>
      <c r="AW424" s="17"/>
      <c r="AX424" s="17"/>
      <c r="AY424" s="17"/>
      <c r="AZ424" s="17"/>
      <c r="BA424" s="17"/>
      <c r="BB424" s="17"/>
      <c r="BC424" s="17"/>
      <c r="BD424" s="17"/>
      <c r="BE424" s="17"/>
      <c r="BF424" s="17"/>
      <c r="BG424" s="17"/>
      <c r="BH424" s="17"/>
      <c r="BI424" s="17"/>
      <c r="BJ424" s="17"/>
      <c r="BK424" s="17"/>
      <c r="BL424" s="17"/>
      <c r="BM424" s="17"/>
      <c r="BN424" s="17"/>
      <c r="BO424" s="17"/>
      <c r="BP424" s="17"/>
      <c r="BQ424" s="17"/>
      <c r="BR424" s="17"/>
      <c r="BS424" s="17"/>
      <c r="BT424" s="17"/>
      <c r="BU424" s="17"/>
      <c r="BV424" s="17"/>
      <c r="BW424" s="17"/>
      <c r="BX424" s="17"/>
      <c r="BY424" s="17"/>
      <c r="BZ424" s="17"/>
      <c r="CA424" s="17"/>
    </row>
    <row r="425" spans="2:79" x14ac:dyDescent="0.3">
      <c r="B425" t="s">
        <v>250</v>
      </c>
      <c r="C425" s="17">
        <v>2.3211513593720499E-2</v>
      </c>
      <c r="D425" s="17">
        <v>2.35616385895333E-2</v>
      </c>
      <c r="E425" s="17">
        <v>2.29678015696607E-2</v>
      </c>
      <c r="F425" s="17"/>
      <c r="G425" s="17">
        <v>1.7866929974573401E-2</v>
      </c>
      <c r="H425" s="17">
        <v>1.6377430632793701E-2</v>
      </c>
      <c r="I425" s="17">
        <v>3.3640573345370399E-2</v>
      </c>
      <c r="J425" s="17"/>
      <c r="K425" s="17">
        <v>2.7413168948127401E-2</v>
      </c>
      <c r="L425" s="17">
        <v>1.5453606773308801E-2</v>
      </c>
      <c r="M425" s="17">
        <v>2.6233127811202499E-2</v>
      </c>
      <c r="N425" s="17">
        <v>2.39936469351455E-2</v>
      </c>
      <c r="O425" s="17"/>
      <c r="P425" s="17">
        <v>4.5461828463689298E-2</v>
      </c>
      <c r="Q425" s="17">
        <v>2.2890646341927699E-2</v>
      </c>
      <c r="R425" s="17">
        <v>2.5626236549526699E-2</v>
      </c>
      <c r="S425" s="17">
        <v>1.25544892911143E-2</v>
      </c>
      <c r="T425" s="17">
        <v>1.71525214016904E-2</v>
      </c>
      <c r="U425" s="17"/>
      <c r="V425" s="17">
        <v>2.3024843630439801E-2</v>
      </c>
      <c r="W425" s="17">
        <v>2.22663474880977E-2</v>
      </c>
      <c r="X425" s="17">
        <v>2.27334910121769E-2</v>
      </c>
      <c r="Y425" s="17"/>
      <c r="Z425" s="17">
        <v>2.1534682717769701E-2</v>
      </c>
      <c r="AA425" s="17">
        <v>3.2280835687984698E-2</v>
      </c>
      <c r="AB425" s="17"/>
      <c r="AC425" s="17">
        <v>1.9540773960653599E-2</v>
      </c>
      <c r="AD425" s="17">
        <v>3.1644603787476203E-2</v>
      </c>
      <c r="AE425" s="17"/>
      <c r="AF425" s="17">
        <v>5.7066933263646299E-2</v>
      </c>
      <c r="AG425" s="17">
        <v>4.7259878551646199E-2</v>
      </c>
      <c r="AH425" s="17">
        <v>1.90554183961625E-2</v>
      </c>
      <c r="AI425" s="17"/>
      <c r="AJ425" s="17">
        <v>0</v>
      </c>
      <c r="AK425" s="17">
        <v>3.3782894461655499E-2</v>
      </c>
      <c r="AL425" s="17">
        <v>7.58730758840099E-3</v>
      </c>
      <c r="AM425" s="17">
        <v>2.51810478266212E-2</v>
      </c>
      <c r="AN425" s="17">
        <v>3.6696853179988102E-2</v>
      </c>
      <c r="AO425" s="17">
        <v>4.8222512729831198E-2</v>
      </c>
      <c r="AP425" s="17">
        <v>9.20859438218391E-3</v>
      </c>
      <c r="AQ425" s="17"/>
      <c r="AR425" s="17">
        <v>3.9451802072499598E-2</v>
      </c>
      <c r="AS425" s="17">
        <v>1.5883052753701998E-2</v>
      </c>
      <c r="AT425" s="17"/>
      <c r="AU425" s="17">
        <v>2.9440638390539401E-2</v>
      </c>
      <c r="AV425" s="17">
        <v>2.4434784137294399E-2</v>
      </c>
      <c r="AW425" s="17">
        <v>6.5859604332467701E-3</v>
      </c>
      <c r="AX425" s="17"/>
      <c r="AY425" s="17">
        <v>5.5105548409469698E-2</v>
      </c>
      <c r="AZ425" s="17">
        <v>9.4089344343120697E-3</v>
      </c>
      <c r="BA425" s="17">
        <v>3.1374890040464301E-2</v>
      </c>
      <c r="BB425" s="17">
        <v>2.9778626197039401E-2</v>
      </c>
      <c r="BC425" s="17"/>
      <c r="BD425" s="17">
        <v>1.5144067737782801E-2</v>
      </c>
      <c r="BE425" s="17">
        <v>2.31314604118751E-2</v>
      </c>
      <c r="BF425" s="17">
        <v>1.6741338240344499E-2</v>
      </c>
      <c r="BG425" s="17">
        <v>4.9671312844403098E-2</v>
      </c>
      <c r="BH425" s="17"/>
      <c r="BI425" s="17">
        <v>2.50923295766101E-2</v>
      </c>
      <c r="BJ425" s="17">
        <v>9.7419780748066905E-3</v>
      </c>
      <c r="BK425" s="17">
        <v>1.7823218872204099E-2</v>
      </c>
      <c r="BL425" s="17">
        <v>8.2953533861044995E-2</v>
      </c>
      <c r="BM425" s="17"/>
      <c r="BN425" s="17">
        <v>5.8255564219086398E-2</v>
      </c>
      <c r="BO425" s="17">
        <v>3.4143006627826801E-2</v>
      </c>
      <c r="BP425" s="17">
        <v>1.44381537002225E-2</v>
      </c>
      <c r="BQ425" s="17">
        <v>1.6256653577102501E-2</v>
      </c>
      <c r="BR425" s="17"/>
      <c r="BS425" s="17">
        <v>1.5270928460168399E-2</v>
      </c>
      <c r="BT425" s="17">
        <v>1.66639789640134E-2</v>
      </c>
      <c r="BU425" s="17">
        <v>2.6121096528253899E-2</v>
      </c>
      <c r="BV425" s="17">
        <v>5.2667488295350499E-2</v>
      </c>
      <c r="BW425" s="17"/>
      <c r="BX425" s="17">
        <v>2.0754776890585701E-2</v>
      </c>
      <c r="BY425" s="17">
        <v>1.4970685979605E-2</v>
      </c>
      <c r="BZ425" s="17">
        <v>2.87507667450345E-2</v>
      </c>
      <c r="CA425" s="17">
        <v>3.0459358525440801E-2</v>
      </c>
    </row>
    <row r="426" spans="2:79" x14ac:dyDescent="0.3">
      <c r="B426" t="s">
        <v>251</v>
      </c>
      <c r="C426" s="17">
        <v>8.16944159389206E-2</v>
      </c>
      <c r="D426" s="17">
        <v>6.9056533163665001E-2</v>
      </c>
      <c r="E426" s="17">
        <v>9.46719951472203E-2</v>
      </c>
      <c r="F426" s="17"/>
      <c r="G426" s="17">
        <v>9.5174044445261202E-2</v>
      </c>
      <c r="H426" s="17">
        <v>7.7175647114630402E-2</v>
      </c>
      <c r="I426" s="17">
        <v>7.7797654981343903E-2</v>
      </c>
      <c r="J426" s="17"/>
      <c r="K426" s="17">
        <v>9.4116233731819002E-2</v>
      </c>
      <c r="L426" s="17">
        <v>5.9427981094251701E-2</v>
      </c>
      <c r="M426" s="17">
        <v>0.100829215160655</v>
      </c>
      <c r="N426" s="17">
        <v>7.35000315587509E-2</v>
      </c>
      <c r="O426" s="17"/>
      <c r="P426" s="17">
        <v>9.0134862296343099E-2</v>
      </c>
      <c r="Q426" s="17">
        <v>9.3810303632455794E-2</v>
      </c>
      <c r="R426" s="17">
        <v>1.28193848244519E-2</v>
      </c>
      <c r="S426" s="17">
        <v>0.10741087201526001</v>
      </c>
      <c r="T426" s="17">
        <v>8.0937009443051003E-2</v>
      </c>
      <c r="U426" s="17"/>
      <c r="V426" s="17">
        <v>8.7574882670372001E-2</v>
      </c>
      <c r="W426" s="17">
        <v>6.6066470965814902E-2</v>
      </c>
      <c r="X426" s="17">
        <v>9.5993482172073E-2</v>
      </c>
      <c r="Y426" s="17"/>
      <c r="Z426" s="17">
        <v>8.2157780601844393E-2</v>
      </c>
      <c r="AA426" s="17">
        <v>7.1038519994823995E-2</v>
      </c>
      <c r="AB426" s="17"/>
      <c r="AC426" s="17">
        <v>8.6157610366115203E-2</v>
      </c>
      <c r="AD426" s="17">
        <v>7.1440754573853404E-2</v>
      </c>
      <c r="AE426" s="17"/>
      <c r="AF426" s="17">
        <v>0.109055500126337</v>
      </c>
      <c r="AG426" s="17">
        <v>0.167378551125966</v>
      </c>
      <c r="AH426" s="17">
        <v>7.1075609863008996E-2</v>
      </c>
      <c r="AI426" s="17"/>
      <c r="AJ426" s="17">
        <v>0.101754319745559</v>
      </c>
      <c r="AK426" s="17">
        <v>8.3085642179403202E-2</v>
      </c>
      <c r="AL426" s="17">
        <v>0.12051209630547299</v>
      </c>
      <c r="AM426" s="17">
        <v>5.6483404225212197E-2</v>
      </c>
      <c r="AN426" s="17">
        <v>7.4869438276757697E-2</v>
      </c>
      <c r="AO426" s="17">
        <v>8.2354750129333895E-2</v>
      </c>
      <c r="AP426" s="17">
        <v>6.2809786756185898E-2</v>
      </c>
      <c r="AQ426" s="17"/>
      <c r="AR426" s="17">
        <v>8.8554326152857604E-2</v>
      </c>
      <c r="AS426" s="17">
        <v>8.0585890443354E-2</v>
      </c>
      <c r="AT426" s="17"/>
      <c r="AU426" s="17">
        <v>5.8950817672680102E-2</v>
      </c>
      <c r="AV426" s="17">
        <v>0.104072779054484</v>
      </c>
      <c r="AW426" s="17">
        <v>3.07750878886533E-2</v>
      </c>
      <c r="AX426" s="17"/>
      <c r="AY426" s="17">
        <v>0.17458739872106099</v>
      </c>
      <c r="AZ426" s="17">
        <v>8.1309687648189494E-2</v>
      </c>
      <c r="BA426" s="17">
        <v>6.2322085527372603E-2</v>
      </c>
      <c r="BB426" s="17">
        <v>6.63401283906805E-2</v>
      </c>
      <c r="BC426" s="17"/>
      <c r="BD426" s="17">
        <v>0.101954979112389</v>
      </c>
      <c r="BE426" s="17">
        <v>7.7119168610702393E-2</v>
      </c>
      <c r="BF426" s="17">
        <v>7.7079322409757997E-2</v>
      </c>
      <c r="BG426" s="17">
        <v>8.4416174283072104E-2</v>
      </c>
      <c r="BH426" s="17"/>
      <c r="BI426" s="17">
        <v>5.2224395595362599E-2</v>
      </c>
      <c r="BJ426" s="17">
        <v>8.6067228182868799E-2</v>
      </c>
      <c r="BK426" s="17">
        <v>7.65655617587057E-2</v>
      </c>
      <c r="BL426" s="17">
        <v>0.123877373487728</v>
      </c>
      <c r="BM426" s="17"/>
      <c r="BN426" s="17">
        <v>0.21340951678293199</v>
      </c>
      <c r="BO426" s="17">
        <v>6.4218810359109493E-2</v>
      </c>
      <c r="BP426" s="17">
        <v>9.7429088791262095E-2</v>
      </c>
      <c r="BQ426" s="17">
        <v>4.39604278260564E-2</v>
      </c>
      <c r="BR426" s="17"/>
      <c r="BS426" s="17">
        <v>0.103423679209006</v>
      </c>
      <c r="BT426" s="17">
        <v>6.7625819661045194E-2</v>
      </c>
      <c r="BU426" s="17">
        <v>7.9736206913491106E-2</v>
      </c>
      <c r="BV426" s="17">
        <v>8.4840425796772603E-2</v>
      </c>
      <c r="BW426" s="17"/>
      <c r="BX426" s="17">
        <v>9.2345887362554405E-2</v>
      </c>
      <c r="BY426" s="17">
        <v>7.5464080739530495E-2</v>
      </c>
      <c r="BZ426" s="17">
        <v>9.6090973724828499E-2</v>
      </c>
      <c r="CA426" s="17">
        <v>6.5272195604761898E-2</v>
      </c>
    </row>
    <row r="427" spans="2:79" x14ac:dyDescent="0.3">
      <c r="B427" t="s">
        <v>252</v>
      </c>
      <c r="C427" s="17">
        <v>0.26030288523232697</v>
      </c>
      <c r="D427" s="17">
        <v>0.269790390959883</v>
      </c>
      <c r="E427" s="17">
        <v>0.249794128745366</v>
      </c>
      <c r="F427" s="17"/>
      <c r="G427" s="17">
        <v>0.22958474582649299</v>
      </c>
      <c r="H427" s="17">
        <v>0.27767006500430003</v>
      </c>
      <c r="I427" s="17">
        <v>0.26190181155988701</v>
      </c>
      <c r="J427" s="17"/>
      <c r="K427" s="17">
        <v>0.30273699657942699</v>
      </c>
      <c r="L427" s="17">
        <v>0.24188569865498</v>
      </c>
      <c r="M427" s="17">
        <v>0.217016434952265</v>
      </c>
      <c r="N427" s="17">
        <v>0.26284190479687197</v>
      </c>
      <c r="O427" s="17"/>
      <c r="P427" s="17">
        <v>0.223976646945895</v>
      </c>
      <c r="Q427" s="17">
        <v>0.300490611427919</v>
      </c>
      <c r="R427" s="17">
        <v>0.25528641306559502</v>
      </c>
      <c r="S427" s="17">
        <v>0.222419793526698</v>
      </c>
      <c r="T427" s="17">
        <v>0.27446767723780102</v>
      </c>
      <c r="U427" s="17"/>
      <c r="V427" s="17">
        <v>0.22019402188630599</v>
      </c>
      <c r="W427" s="17">
        <v>0.28899193231868398</v>
      </c>
      <c r="X427" s="17">
        <v>0.27537098835519602</v>
      </c>
      <c r="Y427" s="17"/>
      <c r="Z427" s="17">
        <v>0.25922482179826101</v>
      </c>
      <c r="AA427" s="17">
        <v>0.26832671189594198</v>
      </c>
      <c r="AB427" s="17"/>
      <c r="AC427" s="17">
        <v>0.26314353222845499</v>
      </c>
      <c r="AD427" s="17">
        <v>0.25377683470257301</v>
      </c>
      <c r="AE427" s="17"/>
      <c r="AF427" s="17">
        <v>0.39465159968675301</v>
      </c>
      <c r="AG427" s="17">
        <v>0.172214059480082</v>
      </c>
      <c r="AH427" s="17">
        <v>0.257697591207598</v>
      </c>
      <c r="AI427" s="17"/>
      <c r="AJ427" s="17">
        <v>0.24866405193742999</v>
      </c>
      <c r="AK427" s="17">
        <v>0.224674439011215</v>
      </c>
      <c r="AL427" s="17">
        <v>0.280011756260443</v>
      </c>
      <c r="AM427" s="17">
        <v>0.30537348237881701</v>
      </c>
      <c r="AN427" s="17">
        <v>0.231519783741714</v>
      </c>
      <c r="AO427" s="17">
        <v>0.274396436542301</v>
      </c>
      <c r="AP427" s="17">
        <v>0.25773126282688502</v>
      </c>
      <c r="AQ427" s="17"/>
      <c r="AR427" s="17">
        <v>0.26443906613172202</v>
      </c>
      <c r="AS427" s="17">
        <v>0.251294044855013</v>
      </c>
      <c r="AT427" s="17"/>
      <c r="AU427" s="17">
        <v>0.19180637333369899</v>
      </c>
      <c r="AV427" s="17">
        <v>0.28653634075977702</v>
      </c>
      <c r="AW427" s="17">
        <v>0.278108654516876</v>
      </c>
      <c r="AX427" s="17"/>
      <c r="AY427" s="17">
        <v>0.27923865004021498</v>
      </c>
      <c r="AZ427" s="17">
        <v>0.31121206431707499</v>
      </c>
      <c r="BA427" s="17">
        <v>0.204105071262557</v>
      </c>
      <c r="BB427" s="17">
        <v>0.20525332800760501</v>
      </c>
      <c r="BC427" s="17"/>
      <c r="BD427" s="17">
        <v>0.256923132785638</v>
      </c>
      <c r="BE427" s="17">
        <v>0.24431874398566</v>
      </c>
      <c r="BF427" s="17">
        <v>0.28615777168315798</v>
      </c>
      <c r="BG427" s="17">
        <v>0.219528814353628</v>
      </c>
      <c r="BH427" s="17"/>
      <c r="BI427" s="17">
        <v>0.26147063888165401</v>
      </c>
      <c r="BJ427" s="17">
        <v>0.25446547450950802</v>
      </c>
      <c r="BK427" s="17">
        <v>0.25684140324200799</v>
      </c>
      <c r="BL427" s="17">
        <v>0.29059619084366001</v>
      </c>
      <c r="BM427" s="17"/>
      <c r="BN427" s="17">
        <v>0.34042129344762501</v>
      </c>
      <c r="BO427" s="17">
        <v>0.32350744236754497</v>
      </c>
      <c r="BP427" s="17">
        <v>0.29959170306706601</v>
      </c>
      <c r="BQ427" s="17">
        <v>0.158182036969164</v>
      </c>
      <c r="BR427" s="17"/>
      <c r="BS427" s="17">
        <v>0.22805211430618899</v>
      </c>
      <c r="BT427" s="17">
        <v>0.28596154012331598</v>
      </c>
      <c r="BU427" s="17">
        <v>0.25986262380582598</v>
      </c>
      <c r="BV427" s="17">
        <v>0.254581256697342</v>
      </c>
      <c r="BW427" s="17"/>
      <c r="BX427" s="17">
        <v>0.27482919833451902</v>
      </c>
      <c r="BY427" s="17">
        <v>0.24002044086344901</v>
      </c>
      <c r="BZ427" s="17">
        <v>0.30377270367141501</v>
      </c>
      <c r="CA427" s="17">
        <v>0.22158503292968099</v>
      </c>
    </row>
    <row r="428" spans="2:79" x14ac:dyDescent="0.3">
      <c r="B428" t="s">
        <v>253</v>
      </c>
      <c r="C428" s="17">
        <v>0.60247149596212302</v>
      </c>
      <c r="D428" s="17">
        <v>0.60147249362997102</v>
      </c>
      <c r="E428" s="17">
        <v>0.60620719344398499</v>
      </c>
      <c r="F428" s="17"/>
      <c r="G428" s="17">
        <v>0.62966393694394696</v>
      </c>
      <c r="H428" s="17">
        <v>0.59822200998039399</v>
      </c>
      <c r="I428" s="17">
        <v>0.58959863621875497</v>
      </c>
      <c r="J428" s="17"/>
      <c r="K428" s="17">
        <v>0.55367947502622905</v>
      </c>
      <c r="L428" s="17">
        <v>0.65465228566209199</v>
      </c>
      <c r="M428" s="17">
        <v>0.61303066038105802</v>
      </c>
      <c r="N428" s="17">
        <v>0.59909541219377305</v>
      </c>
      <c r="O428" s="17"/>
      <c r="P428" s="17">
        <v>0.57703726214366002</v>
      </c>
      <c r="Q428" s="17">
        <v>0.55246673991644502</v>
      </c>
      <c r="R428" s="17">
        <v>0.68087863329707699</v>
      </c>
      <c r="S428" s="17">
        <v>0.63749784416212696</v>
      </c>
      <c r="T428" s="17">
        <v>0.59483147990541896</v>
      </c>
      <c r="U428" s="17"/>
      <c r="V428" s="17">
        <v>0.641201114213649</v>
      </c>
      <c r="W428" s="17">
        <v>0.60007199021844504</v>
      </c>
      <c r="X428" s="17">
        <v>0.57680526345173</v>
      </c>
      <c r="Y428" s="17"/>
      <c r="Z428" s="17">
        <v>0.60727239655411003</v>
      </c>
      <c r="AA428" s="17">
        <v>0.58248363205169895</v>
      </c>
      <c r="AB428" s="17"/>
      <c r="AC428" s="17">
        <v>0.59780179345067996</v>
      </c>
      <c r="AD428" s="17">
        <v>0.61319958522845497</v>
      </c>
      <c r="AE428" s="17"/>
      <c r="AF428" s="17">
        <v>0.41841705371674998</v>
      </c>
      <c r="AG428" s="17">
        <v>0.59107353176692301</v>
      </c>
      <c r="AH428" s="17">
        <v>0.61928445902378804</v>
      </c>
      <c r="AI428" s="17"/>
      <c r="AJ428" s="17">
        <v>0.63201205501511604</v>
      </c>
      <c r="AK428" s="17">
        <v>0.62558853257393099</v>
      </c>
      <c r="AL428" s="17">
        <v>0.56815444431008799</v>
      </c>
      <c r="AM428" s="17">
        <v>0.59257063097520501</v>
      </c>
      <c r="AN428" s="17">
        <v>0.60556097810423304</v>
      </c>
      <c r="AO428" s="17">
        <v>0.539224078758755</v>
      </c>
      <c r="AP428" s="17">
        <v>0.64622985260191501</v>
      </c>
      <c r="AQ428" s="17"/>
      <c r="AR428" s="17">
        <v>0.57993008513362898</v>
      </c>
      <c r="AS428" s="17">
        <v>0.61611499232036904</v>
      </c>
      <c r="AT428" s="17"/>
      <c r="AU428" s="17">
        <v>0.656032227434034</v>
      </c>
      <c r="AV428" s="17">
        <v>0.56061444563725404</v>
      </c>
      <c r="AW428" s="17">
        <v>0.67729733103575795</v>
      </c>
      <c r="AX428" s="17"/>
      <c r="AY428" s="17">
        <v>0.40221967551350701</v>
      </c>
      <c r="AZ428" s="17">
        <v>0.57635042265194403</v>
      </c>
      <c r="BA428" s="17">
        <v>0.66690971849410297</v>
      </c>
      <c r="BB428" s="17">
        <v>0.67577173294833204</v>
      </c>
      <c r="BC428" s="17"/>
      <c r="BD428" s="17">
        <v>0.59272924126562798</v>
      </c>
      <c r="BE428" s="17">
        <v>0.60749103292851603</v>
      </c>
      <c r="BF428" s="17">
        <v>0.59951810802726502</v>
      </c>
      <c r="BG428" s="17">
        <v>0.61068419065072499</v>
      </c>
      <c r="BH428" s="17"/>
      <c r="BI428" s="17">
        <v>0.65162281028475899</v>
      </c>
      <c r="BJ428" s="17">
        <v>0.60552222218845597</v>
      </c>
      <c r="BK428" s="17">
        <v>0.61735320222804102</v>
      </c>
      <c r="BL428" s="17">
        <v>0.47529690223054999</v>
      </c>
      <c r="BM428" s="17"/>
      <c r="BN428" s="17">
        <v>0.319725443577069</v>
      </c>
      <c r="BO428" s="17">
        <v>0.54346243790489301</v>
      </c>
      <c r="BP428" s="17">
        <v>0.56185857509909098</v>
      </c>
      <c r="BQ428" s="17">
        <v>0.75402265790394096</v>
      </c>
      <c r="BR428" s="17"/>
      <c r="BS428" s="17">
        <v>0.61725690156762603</v>
      </c>
      <c r="BT428" s="17">
        <v>0.58181417600310104</v>
      </c>
      <c r="BU428" s="17">
        <v>0.61537479092888803</v>
      </c>
      <c r="BV428" s="17">
        <v>0.57678442156061405</v>
      </c>
      <c r="BW428" s="17"/>
      <c r="BX428" s="17">
        <v>0.53838747246648999</v>
      </c>
      <c r="BY428" s="17">
        <v>0.64311530031842601</v>
      </c>
      <c r="BZ428" s="17">
        <v>0.55248824485550296</v>
      </c>
      <c r="CA428" s="17">
        <v>0.63793347396285704</v>
      </c>
    </row>
    <row r="429" spans="2:79" x14ac:dyDescent="0.3">
      <c r="B429" t="s">
        <v>73</v>
      </c>
      <c r="C429" s="17">
        <v>3.2319689272909097E-2</v>
      </c>
      <c r="D429" s="17">
        <v>3.6118943656947997E-2</v>
      </c>
      <c r="E429" s="17">
        <v>2.63588810937673E-2</v>
      </c>
      <c r="F429" s="17"/>
      <c r="G429" s="17">
        <v>2.77103428097253E-2</v>
      </c>
      <c r="H429" s="17">
        <v>3.05548472678825E-2</v>
      </c>
      <c r="I429" s="17">
        <v>3.70613238946444E-2</v>
      </c>
      <c r="J429" s="17"/>
      <c r="K429" s="17">
        <v>2.2054125714397702E-2</v>
      </c>
      <c r="L429" s="17">
        <v>2.85804278153678E-2</v>
      </c>
      <c r="M429" s="17">
        <v>4.2890561694819099E-2</v>
      </c>
      <c r="N429" s="17">
        <v>4.0569004515457703E-2</v>
      </c>
      <c r="O429" s="17"/>
      <c r="P429" s="17">
        <v>6.3389400150412806E-2</v>
      </c>
      <c r="Q429" s="17">
        <v>3.0341698681252E-2</v>
      </c>
      <c r="R429" s="17">
        <v>2.53893322633496E-2</v>
      </c>
      <c r="S429" s="17">
        <v>2.01170010048006E-2</v>
      </c>
      <c r="T429" s="17">
        <v>3.2611312012038797E-2</v>
      </c>
      <c r="U429" s="17"/>
      <c r="V429" s="17">
        <v>2.8005137599232802E-2</v>
      </c>
      <c r="W429" s="17">
        <v>2.2603259008958401E-2</v>
      </c>
      <c r="X429" s="17">
        <v>2.90967750088241E-2</v>
      </c>
      <c r="Y429" s="17"/>
      <c r="Z429" s="17">
        <v>2.9810318328014999E-2</v>
      </c>
      <c r="AA429" s="17">
        <v>4.5870300369550199E-2</v>
      </c>
      <c r="AB429" s="17"/>
      <c r="AC429" s="17">
        <v>3.3356289994096698E-2</v>
      </c>
      <c r="AD429" s="17">
        <v>2.9938221707642598E-2</v>
      </c>
      <c r="AE429" s="17"/>
      <c r="AF429" s="17">
        <v>2.0808913206515001E-2</v>
      </c>
      <c r="AG429" s="17">
        <v>2.20739790753832E-2</v>
      </c>
      <c r="AH429" s="17">
        <v>3.28869215094428E-2</v>
      </c>
      <c r="AI429" s="17"/>
      <c r="AJ429" s="17">
        <v>1.75695733018956E-2</v>
      </c>
      <c r="AK429" s="17">
        <v>3.2868491773795097E-2</v>
      </c>
      <c r="AL429" s="17">
        <v>2.37343955355954E-2</v>
      </c>
      <c r="AM429" s="17">
        <v>2.03914345941449E-2</v>
      </c>
      <c r="AN429" s="17">
        <v>5.1352946697307701E-2</v>
      </c>
      <c r="AO429" s="17">
        <v>5.5802221839778399E-2</v>
      </c>
      <c r="AP429" s="17">
        <v>2.4020503432829701E-2</v>
      </c>
      <c r="AQ429" s="17"/>
      <c r="AR429" s="17">
        <v>2.7624720509291201E-2</v>
      </c>
      <c r="AS429" s="17">
        <v>3.6122019627562701E-2</v>
      </c>
      <c r="AT429" s="17"/>
      <c r="AU429" s="17">
        <v>6.3769943169047702E-2</v>
      </c>
      <c r="AV429" s="17">
        <v>2.4341650411191001E-2</v>
      </c>
      <c r="AW429" s="17">
        <v>7.2329661254664796E-3</v>
      </c>
      <c r="AX429" s="17"/>
      <c r="AY429" s="17">
        <v>8.8848727315747E-2</v>
      </c>
      <c r="AZ429" s="17">
        <v>2.1718890948479098E-2</v>
      </c>
      <c r="BA429" s="17">
        <v>3.5288234675503197E-2</v>
      </c>
      <c r="BB429" s="17">
        <v>2.2856184456343701E-2</v>
      </c>
      <c r="BC429" s="17"/>
      <c r="BD429" s="17">
        <v>3.3248579098561701E-2</v>
      </c>
      <c r="BE429" s="17">
        <v>4.7939594063245897E-2</v>
      </c>
      <c r="BF429" s="17">
        <v>2.05034596394741E-2</v>
      </c>
      <c r="BG429" s="17">
        <v>3.5699507868171901E-2</v>
      </c>
      <c r="BH429" s="17"/>
      <c r="BI429" s="17">
        <v>9.5898256616145407E-3</v>
      </c>
      <c r="BJ429" s="17">
        <v>4.4203097044360998E-2</v>
      </c>
      <c r="BK429" s="17">
        <v>3.1416613899041199E-2</v>
      </c>
      <c r="BL429" s="17">
        <v>2.72759995770183E-2</v>
      </c>
      <c r="BM429" s="17"/>
      <c r="BN429" s="17">
        <v>6.8188181973288201E-2</v>
      </c>
      <c r="BO429" s="17">
        <v>3.4668302740625503E-2</v>
      </c>
      <c r="BP429" s="17">
        <v>2.66824793423594E-2</v>
      </c>
      <c r="BQ429" s="17">
        <v>2.75782237237365E-2</v>
      </c>
      <c r="BR429" s="17"/>
      <c r="BS429" s="17">
        <v>3.5996376457010898E-2</v>
      </c>
      <c r="BT429" s="17">
        <v>4.7934485248524498E-2</v>
      </c>
      <c r="BU429" s="17">
        <v>1.8905281823541099E-2</v>
      </c>
      <c r="BV429" s="17">
        <v>3.1126407649920598E-2</v>
      </c>
      <c r="BW429" s="17"/>
      <c r="BX429" s="17">
        <v>7.3682664945851198E-2</v>
      </c>
      <c r="BY429" s="17">
        <v>2.6429492098989499E-2</v>
      </c>
      <c r="BZ429" s="17">
        <v>1.8897311003219099E-2</v>
      </c>
      <c r="CA429" s="17">
        <v>4.4749938977259603E-2</v>
      </c>
    </row>
    <row r="430" spans="2:79" x14ac:dyDescent="0.3">
      <c r="C430" s="17"/>
      <c r="D430" s="17"/>
      <c r="E430" s="17"/>
      <c r="F430" s="17"/>
      <c r="G430" s="17"/>
      <c r="H430" s="17"/>
      <c r="I430" s="17"/>
      <c r="J430" s="17"/>
      <c r="K430" s="17"/>
      <c r="L430" s="17"/>
      <c r="M430" s="17"/>
      <c r="N430" s="17"/>
      <c r="O430" s="17"/>
      <c r="P430" s="17"/>
      <c r="Q430" s="17"/>
      <c r="R430" s="17"/>
      <c r="S430" s="17"/>
      <c r="T430" s="17"/>
      <c r="U430" s="17"/>
      <c r="V430" s="17"/>
      <c r="W430" s="17"/>
      <c r="X430" s="17"/>
      <c r="Y430" s="17"/>
      <c r="Z430" s="17"/>
      <c r="AA430" s="17"/>
      <c r="AB430" s="17"/>
      <c r="AC430" s="17"/>
      <c r="AD430" s="17"/>
      <c r="AE430" s="17"/>
      <c r="AF430" s="17"/>
      <c r="AG430" s="17"/>
      <c r="AH430" s="17"/>
      <c r="AI430" s="17"/>
      <c r="AJ430" s="17"/>
      <c r="AK430" s="17"/>
      <c r="AL430" s="17"/>
      <c r="AM430" s="17"/>
      <c r="AN430" s="17"/>
      <c r="AO430" s="17"/>
      <c r="AP430" s="17"/>
      <c r="AQ430" s="17"/>
      <c r="AR430" s="17"/>
      <c r="AS430" s="17"/>
      <c r="AT430" s="17"/>
      <c r="AU430" s="17"/>
      <c r="AV430" s="17"/>
      <c r="AW430" s="17"/>
      <c r="AX430" s="17"/>
      <c r="AY430" s="17"/>
      <c r="AZ430" s="17"/>
      <c r="BA430" s="17"/>
      <c r="BB430" s="17"/>
      <c r="BC430" s="17"/>
      <c r="BD430" s="17"/>
      <c r="BE430" s="17"/>
      <c r="BF430" s="17"/>
      <c r="BG430" s="17"/>
      <c r="BH430" s="17"/>
      <c r="BI430" s="17"/>
      <c r="BJ430" s="17"/>
      <c r="BK430" s="17"/>
      <c r="BL430" s="17"/>
      <c r="BM430" s="17"/>
      <c r="BN430" s="17"/>
      <c r="BO430" s="17"/>
      <c r="BP430" s="17"/>
      <c r="BQ430" s="17"/>
      <c r="BR430" s="17"/>
      <c r="BS430" s="17"/>
      <c r="BT430" s="17"/>
      <c r="BU430" s="17"/>
      <c r="BV430" s="17"/>
      <c r="BW430" s="17"/>
      <c r="BX430" s="17"/>
      <c r="BY430" s="17"/>
      <c r="BZ430" s="17"/>
      <c r="CA430" s="17"/>
    </row>
    <row r="431" spans="2:79" x14ac:dyDescent="0.3">
      <c r="B431" s="6" t="s">
        <v>256</v>
      </c>
      <c r="C431" s="17"/>
      <c r="D431" s="17"/>
      <c r="E431" s="17"/>
      <c r="F431" s="17"/>
      <c r="G431" s="17"/>
      <c r="H431" s="17"/>
      <c r="I431" s="17"/>
      <c r="J431" s="17"/>
      <c r="K431" s="17"/>
      <c r="L431" s="17"/>
      <c r="M431" s="17"/>
      <c r="N431" s="17"/>
      <c r="O431" s="17"/>
      <c r="P431" s="17"/>
      <c r="Q431" s="17"/>
      <c r="R431" s="17"/>
      <c r="S431" s="17"/>
      <c r="T431" s="17"/>
      <c r="U431" s="17"/>
      <c r="V431" s="17"/>
      <c r="W431" s="17"/>
      <c r="X431" s="17"/>
      <c r="Y431" s="17"/>
      <c r="Z431" s="17"/>
      <c r="AA431" s="17"/>
      <c r="AB431" s="17"/>
      <c r="AC431" s="17"/>
      <c r="AD431" s="17"/>
      <c r="AE431" s="17"/>
      <c r="AF431" s="17"/>
      <c r="AG431" s="17"/>
      <c r="AH431" s="17"/>
      <c r="AI431" s="17"/>
      <c r="AJ431" s="17"/>
      <c r="AK431" s="17"/>
      <c r="AL431" s="17"/>
      <c r="AM431" s="17"/>
      <c r="AN431" s="17"/>
      <c r="AO431" s="17"/>
      <c r="AP431" s="17"/>
      <c r="AQ431" s="17"/>
      <c r="AR431" s="17"/>
      <c r="AS431" s="17"/>
      <c r="AT431" s="17"/>
      <c r="AU431" s="17"/>
      <c r="AV431" s="17"/>
      <c r="AW431" s="17"/>
      <c r="AX431" s="17"/>
      <c r="AY431" s="17"/>
      <c r="AZ431" s="17"/>
      <c r="BA431" s="17"/>
      <c r="BB431" s="17"/>
      <c r="BC431" s="17"/>
      <c r="BD431" s="17"/>
      <c r="BE431" s="17"/>
      <c r="BF431" s="17"/>
      <c r="BG431" s="17"/>
      <c r="BH431" s="17"/>
      <c r="BI431" s="17"/>
      <c r="BJ431" s="17"/>
      <c r="BK431" s="17"/>
      <c r="BL431" s="17"/>
      <c r="BM431" s="17"/>
      <c r="BN431" s="17"/>
      <c r="BO431" s="17"/>
      <c r="BP431" s="17"/>
      <c r="BQ431" s="17"/>
      <c r="BR431" s="17"/>
      <c r="BS431" s="17"/>
      <c r="BT431" s="17"/>
      <c r="BU431" s="17"/>
      <c r="BV431" s="17"/>
      <c r="BW431" s="17"/>
      <c r="BX431" s="17"/>
      <c r="BY431" s="17"/>
      <c r="BZ431" s="17"/>
      <c r="CA431" s="17"/>
    </row>
    <row r="432" spans="2:79" x14ac:dyDescent="0.3">
      <c r="B432" s="24" t="s">
        <v>336</v>
      </c>
      <c r="C432" s="17"/>
      <c r="D432" s="17"/>
      <c r="E432" s="17"/>
      <c r="F432" s="17"/>
      <c r="G432" s="17"/>
      <c r="H432" s="17"/>
      <c r="I432" s="17"/>
      <c r="J432" s="17"/>
      <c r="K432" s="17"/>
      <c r="L432" s="17"/>
      <c r="M432" s="17"/>
      <c r="N432" s="17"/>
      <c r="O432" s="17"/>
      <c r="P432" s="17"/>
      <c r="Q432" s="17"/>
      <c r="R432" s="17"/>
      <c r="S432" s="17"/>
      <c r="T432" s="17"/>
      <c r="U432" s="17"/>
      <c r="V432" s="17"/>
      <c r="W432" s="17"/>
      <c r="X432" s="17"/>
      <c r="Y432" s="17"/>
      <c r="Z432" s="17"/>
      <c r="AA432" s="17"/>
      <c r="AB432" s="17"/>
      <c r="AC432" s="17"/>
      <c r="AD432" s="17"/>
      <c r="AE432" s="17"/>
      <c r="AF432" s="17"/>
      <c r="AG432" s="17"/>
      <c r="AH432" s="17"/>
      <c r="AI432" s="17"/>
      <c r="AJ432" s="17"/>
      <c r="AK432" s="17"/>
      <c r="AL432" s="17"/>
      <c r="AM432" s="17"/>
      <c r="AN432" s="17"/>
      <c r="AO432" s="17"/>
      <c r="AP432" s="17"/>
      <c r="AQ432" s="17"/>
      <c r="AR432" s="17"/>
      <c r="AS432" s="17"/>
      <c r="AT432" s="17"/>
      <c r="AU432" s="17"/>
      <c r="AV432" s="17"/>
      <c r="AW432" s="17"/>
      <c r="AX432" s="17"/>
      <c r="AY432" s="17"/>
      <c r="AZ432" s="17"/>
      <c r="BA432" s="17"/>
      <c r="BB432" s="17"/>
      <c r="BC432" s="17"/>
      <c r="BD432" s="17"/>
      <c r="BE432" s="17"/>
      <c r="BF432" s="17"/>
      <c r="BG432" s="17"/>
      <c r="BH432" s="17"/>
      <c r="BI432" s="17"/>
      <c r="BJ432" s="17"/>
      <c r="BK432" s="17"/>
      <c r="BL432" s="17"/>
      <c r="BM432" s="17"/>
      <c r="BN432" s="17"/>
      <c r="BO432" s="17"/>
      <c r="BP432" s="17"/>
      <c r="BQ432" s="17"/>
      <c r="BR432" s="17"/>
      <c r="BS432" s="17"/>
      <c r="BT432" s="17"/>
      <c r="BU432" s="17"/>
      <c r="BV432" s="17"/>
      <c r="BW432" s="17"/>
      <c r="BX432" s="17"/>
      <c r="BY432" s="17"/>
      <c r="BZ432" s="17"/>
      <c r="CA432" s="17"/>
    </row>
    <row r="433" spans="2:79" x14ac:dyDescent="0.3">
      <c r="B433" t="s">
        <v>250</v>
      </c>
      <c r="C433" s="17">
        <v>2.50008907390625E-2</v>
      </c>
      <c r="D433" s="17">
        <v>2.9237883652335199E-2</v>
      </c>
      <c r="E433" s="17">
        <v>2.0888207130506299E-2</v>
      </c>
      <c r="F433" s="17"/>
      <c r="G433" s="17">
        <v>2.4406760934992899E-2</v>
      </c>
      <c r="H433" s="17">
        <v>1.16849258542424E-2</v>
      </c>
      <c r="I433" s="17">
        <v>3.90924541151179E-2</v>
      </c>
      <c r="J433" s="17"/>
      <c r="K433" s="17">
        <v>1.34047167669059E-2</v>
      </c>
      <c r="L433" s="17">
        <v>2.88903681733442E-2</v>
      </c>
      <c r="M433" s="17">
        <v>3.6650694147084897E-2</v>
      </c>
      <c r="N433" s="17">
        <v>2.49175123021038E-2</v>
      </c>
      <c r="O433" s="17"/>
      <c r="P433" s="17">
        <v>3.6680603962330603E-2</v>
      </c>
      <c r="Q433" s="17">
        <v>2.66017208876623E-2</v>
      </c>
      <c r="R433" s="17">
        <v>1.8508207638094801E-2</v>
      </c>
      <c r="S433" s="17">
        <v>2.3212720325748799E-2</v>
      </c>
      <c r="T433" s="17">
        <v>2.0551030271081499E-2</v>
      </c>
      <c r="U433" s="17"/>
      <c r="V433" s="17">
        <v>2.4384543887846201E-2</v>
      </c>
      <c r="W433" s="17">
        <v>2.4643168171384001E-2</v>
      </c>
      <c r="X433" s="17">
        <v>1.7750446342848801E-2</v>
      </c>
      <c r="Y433" s="17"/>
      <c r="Z433" s="17">
        <v>2.1882709656931901E-2</v>
      </c>
      <c r="AA433" s="17">
        <v>4.1703590619477003E-2</v>
      </c>
      <c r="AB433" s="17"/>
      <c r="AC433" s="17">
        <v>2.5137115510498902E-2</v>
      </c>
      <c r="AD433" s="17">
        <v>2.4687930437057401E-2</v>
      </c>
      <c r="AE433" s="17"/>
      <c r="AF433" s="17">
        <v>1.65592131228323E-2</v>
      </c>
      <c r="AG433" s="17">
        <v>4.7259878551646199E-2</v>
      </c>
      <c r="AH433" s="17">
        <v>2.3752579321274898E-2</v>
      </c>
      <c r="AI433" s="17"/>
      <c r="AJ433" s="17">
        <v>1.02922050570818E-2</v>
      </c>
      <c r="AK433" s="17">
        <v>2.94082943516796E-2</v>
      </c>
      <c r="AL433" s="17">
        <v>1.07637159069681E-2</v>
      </c>
      <c r="AM433" s="17">
        <v>1.5124207166794501E-2</v>
      </c>
      <c r="AN433" s="17">
        <v>2.7343122113542902E-2</v>
      </c>
      <c r="AO433" s="17">
        <v>3.7839201967363602E-2</v>
      </c>
      <c r="AP433" s="17">
        <v>3.5466744150295902E-2</v>
      </c>
      <c r="AQ433" s="17"/>
      <c r="AR433" s="17">
        <v>3.9781431524897E-2</v>
      </c>
      <c r="AS433" s="17">
        <v>1.8498339046944302E-2</v>
      </c>
      <c r="AT433" s="17"/>
      <c r="AU433" s="17">
        <v>2.3912901311125199E-2</v>
      </c>
      <c r="AV433" s="17">
        <v>3.1498228442262403E-2</v>
      </c>
      <c r="AW433" s="17">
        <v>0</v>
      </c>
      <c r="AX433" s="17"/>
      <c r="AY433" s="17">
        <v>8.49446805547973E-3</v>
      </c>
      <c r="AZ433" s="17">
        <v>2.64901532423551E-2</v>
      </c>
      <c r="BA433" s="17">
        <v>2.21272625089548E-2</v>
      </c>
      <c r="BB433" s="17">
        <v>3.8832217387480598E-2</v>
      </c>
      <c r="BC433" s="17"/>
      <c r="BD433" s="17">
        <v>4.6689565302899999E-2</v>
      </c>
      <c r="BE433" s="17">
        <v>2.1835130266367801E-2</v>
      </c>
      <c r="BF433" s="17">
        <v>1.00885134117264E-2</v>
      </c>
      <c r="BG433" s="17">
        <v>5.3326619089534601E-2</v>
      </c>
      <c r="BH433" s="17"/>
      <c r="BI433" s="17">
        <v>5.5616499592134702E-2</v>
      </c>
      <c r="BJ433" s="17">
        <v>2.6452940443302601E-2</v>
      </c>
      <c r="BK433" s="17">
        <v>1.2221243905703101E-2</v>
      </c>
      <c r="BL433" s="17">
        <v>4.0986399469990303E-2</v>
      </c>
      <c r="BM433" s="17"/>
      <c r="BN433" s="17">
        <v>4.6607024048002897E-2</v>
      </c>
      <c r="BO433" s="17">
        <v>4.3550595573741101E-2</v>
      </c>
      <c r="BP433" s="17">
        <v>1.9396827664432001E-2</v>
      </c>
      <c r="BQ433" s="17">
        <v>1.31422982186611E-2</v>
      </c>
      <c r="BR433" s="17"/>
      <c r="BS433" s="17">
        <v>3.1598110031570599E-2</v>
      </c>
      <c r="BT433" s="17">
        <v>2.1871402294066099E-2</v>
      </c>
      <c r="BU433" s="17">
        <v>1.63597536697597E-2</v>
      </c>
      <c r="BV433" s="17">
        <v>5.9598903971976501E-2</v>
      </c>
      <c r="BW433" s="17"/>
      <c r="BX433" s="17">
        <v>1.4617498627755901E-2</v>
      </c>
      <c r="BY433" s="17">
        <v>2.68928812831652E-2</v>
      </c>
      <c r="BZ433" s="17">
        <v>2.11143156009614E-2</v>
      </c>
      <c r="CA433" s="17">
        <v>3.2557917745198298E-2</v>
      </c>
    </row>
    <row r="434" spans="2:79" x14ac:dyDescent="0.3">
      <c r="B434" t="s">
        <v>251</v>
      </c>
      <c r="C434" s="17">
        <v>5.0784934847100401E-2</v>
      </c>
      <c r="D434" s="17">
        <v>4.1134275667893398E-2</v>
      </c>
      <c r="E434" s="17">
        <v>6.0642258593179101E-2</v>
      </c>
      <c r="F434" s="17"/>
      <c r="G434" s="17">
        <v>5.5330087492859802E-2</v>
      </c>
      <c r="H434" s="17">
        <v>7.0739735328401596E-2</v>
      </c>
      <c r="I434" s="17">
        <v>2.73494136117566E-2</v>
      </c>
      <c r="J434" s="17"/>
      <c r="K434" s="17">
        <v>6.4756591124662699E-2</v>
      </c>
      <c r="L434" s="17">
        <v>3.9084009110675097E-2</v>
      </c>
      <c r="M434" s="17">
        <v>5.2624075295233601E-2</v>
      </c>
      <c r="N434" s="17">
        <v>4.4402446085954797E-2</v>
      </c>
      <c r="O434" s="17"/>
      <c r="P434" s="17">
        <v>7.9157162982852303E-2</v>
      </c>
      <c r="Q434" s="17">
        <v>3.9043408000776103E-2</v>
      </c>
      <c r="R434" s="17">
        <v>2.89711967622494E-2</v>
      </c>
      <c r="S434" s="17">
        <v>4.7808460490050199E-2</v>
      </c>
      <c r="T434" s="17">
        <v>7.2566342037270998E-2</v>
      </c>
      <c r="U434" s="17"/>
      <c r="V434" s="17">
        <v>5.7945017324401597E-2</v>
      </c>
      <c r="W434" s="17">
        <v>4.46741339342367E-2</v>
      </c>
      <c r="X434" s="17">
        <v>5.84408481040046E-2</v>
      </c>
      <c r="Y434" s="17"/>
      <c r="Z434" s="17">
        <v>4.5291173999341898E-2</v>
      </c>
      <c r="AA434" s="17">
        <v>7.1335583531556696E-2</v>
      </c>
      <c r="AB434" s="17"/>
      <c r="AC434" s="17">
        <v>6.2646323428683898E-2</v>
      </c>
      <c r="AD434" s="17">
        <v>2.3534797346037101E-2</v>
      </c>
      <c r="AE434" s="17"/>
      <c r="AF434" s="17">
        <v>7.8784437504605898E-2</v>
      </c>
      <c r="AG434" s="17">
        <v>7.6194177778396294E-2</v>
      </c>
      <c r="AH434" s="17">
        <v>4.52703320731037E-2</v>
      </c>
      <c r="AI434" s="17"/>
      <c r="AJ434" s="17">
        <v>7.0517094233687405E-2</v>
      </c>
      <c r="AK434" s="17">
        <v>5.4601559157709201E-2</v>
      </c>
      <c r="AL434" s="17">
        <v>0.109134487222566</v>
      </c>
      <c r="AM434" s="17">
        <v>5.02963975762638E-2</v>
      </c>
      <c r="AN434" s="17">
        <v>4.4772222793424903E-2</v>
      </c>
      <c r="AO434" s="17">
        <v>3.3966569230229497E-2</v>
      </c>
      <c r="AP434" s="17">
        <v>1.3850824048060401E-2</v>
      </c>
      <c r="AQ434" s="17"/>
      <c r="AR434" s="17">
        <v>6.0373638603291598E-2</v>
      </c>
      <c r="AS434" s="17">
        <v>4.8057620011072701E-2</v>
      </c>
      <c r="AT434" s="17"/>
      <c r="AU434" s="17">
        <v>2.89995537642357E-2</v>
      </c>
      <c r="AV434" s="17">
        <v>6.5330323412608401E-2</v>
      </c>
      <c r="AW434" s="17">
        <v>3.0660554371991201E-2</v>
      </c>
      <c r="AX434" s="17"/>
      <c r="AY434" s="17">
        <v>8.3915420957377806E-2</v>
      </c>
      <c r="AZ434" s="17">
        <v>4.3599011703268499E-2</v>
      </c>
      <c r="BA434" s="17">
        <v>4.3306970720393502E-2</v>
      </c>
      <c r="BB434" s="17">
        <v>7.2607433979018102E-2</v>
      </c>
      <c r="BC434" s="17"/>
      <c r="BD434" s="17">
        <v>1.9690255684763101E-2</v>
      </c>
      <c r="BE434" s="17">
        <v>4.1730288204895202E-2</v>
      </c>
      <c r="BF434" s="17">
        <v>5.4853454219926601E-2</v>
      </c>
      <c r="BG434" s="17">
        <v>8.5914818257002007E-2</v>
      </c>
      <c r="BH434" s="17"/>
      <c r="BI434" s="17">
        <v>6.6826555232591803E-2</v>
      </c>
      <c r="BJ434" s="17">
        <v>2.2522205543576201E-2</v>
      </c>
      <c r="BK434" s="17">
        <v>5.6996721810076E-2</v>
      </c>
      <c r="BL434" s="17">
        <v>8.8001714196109304E-2</v>
      </c>
      <c r="BM434" s="17"/>
      <c r="BN434" s="17">
        <v>6.3059652136181393E-2</v>
      </c>
      <c r="BO434" s="17">
        <v>6.4725036133334607E-2</v>
      </c>
      <c r="BP434" s="17">
        <v>4.3407219192547003E-2</v>
      </c>
      <c r="BQ434" s="17">
        <v>4.6125638870756103E-2</v>
      </c>
      <c r="BR434" s="17"/>
      <c r="BS434" s="17">
        <v>5.57334763489487E-2</v>
      </c>
      <c r="BT434" s="17">
        <v>1.7417045852887801E-2</v>
      </c>
      <c r="BU434" s="17">
        <v>5.8711135247833501E-2</v>
      </c>
      <c r="BV434" s="17">
        <v>0.117806274217509</v>
      </c>
      <c r="BW434" s="17"/>
      <c r="BX434" s="17">
        <v>7.3950751944955401E-2</v>
      </c>
      <c r="BY434" s="17">
        <v>3.95163826924428E-2</v>
      </c>
      <c r="BZ434" s="17">
        <v>5.2400323745145999E-2</v>
      </c>
      <c r="CA434" s="17">
        <v>5.7705033641888497E-2</v>
      </c>
    </row>
    <row r="435" spans="2:79" x14ac:dyDescent="0.3">
      <c r="B435" t="s">
        <v>252</v>
      </c>
      <c r="C435" s="17">
        <v>0.163576935150436</v>
      </c>
      <c r="D435" s="17">
        <v>0.146369211191794</v>
      </c>
      <c r="E435" s="17">
        <v>0.179256595780003</v>
      </c>
      <c r="F435" s="17"/>
      <c r="G435" s="17">
        <v>0.175410901426162</v>
      </c>
      <c r="H435" s="17">
        <v>0.18292448944258299</v>
      </c>
      <c r="I435" s="17">
        <v>0.136143167384015</v>
      </c>
      <c r="J435" s="17"/>
      <c r="K435" s="17">
        <v>0.17495572611714999</v>
      </c>
      <c r="L435" s="17">
        <v>0.144586554555729</v>
      </c>
      <c r="M435" s="17">
        <v>0.17033616085546199</v>
      </c>
      <c r="N435" s="17">
        <v>0.160007803936874</v>
      </c>
      <c r="O435" s="17"/>
      <c r="P435" s="17">
        <v>0.108322494926478</v>
      </c>
      <c r="Q435" s="17">
        <v>0.17766367967169699</v>
      </c>
      <c r="R435" s="17">
        <v>0.18001233805923</v>
      </c>
      <c r="S435" s="17">
        <v>0.165403724315483</v>
      </c>
      <c r="T435" s="17">
        <v>0.16719740964171201</v>
      </c>
      <c r="U435" s="17"/>
      <c r="V435" s="17">
        <v>0.13911652570960101</v>
      </c>
      <c r="W435" s="17">
        <v>0.20619903862191399</v>
      </c>
      <c r="X435" s="17">
        <v>0.14757512205090001</v>
      </c>
      <c r="Y435" s="17"/>
      <c r="Z435" s="17">
        <v>0.15265755992062499</v>
      </c>
      <c r="AA435" s="17">
        <v>0.222746613027694</v>
      </c>
      <c r="AB435" s="17"/>
      <c r="AC435" s="17">
        <v>0.180088357078796</v>
      </c>
      <c r="AD435" s="17">
        <v>0.12564389596272499</v>
      </c>
      <c r="AE435" s="17"/>
      <c r="AF435" s="17">
        <v>0.15968406988879599</v>
      </c>
      <c r="AG435" s="17">
        <v>0.21524468863920801</v>
      </c>
      <c r="AH435" s="17">
        <v>0.16048975739687901</v>
      </c>
      <c r="AI435" s="17"/>
      <c r="AJ435" s="17">
        <v>0.169560243392812</v>
      </c>
      <c r="AK435" s="17">
        <v>0.193876540734882</v>
      </c>
      <c r="AL435" s="17">
        <v>0.1746730324562</v>
      </c>
      <c r="AM435" s="17">
        <v>0.15427015209509601</v>
      </c>
      <c r="AN435" s="17">
        <v>0.21683594442213999</v>
      </c>
      <c r="AO435" s="17">
        <v>0.14133291596783301</v>
      </c>
      <c r="AP435" s="17">
        <v>0.11972344174042999</v>
      </c>
      <c r="AQ435" s="17"/>
      <c r="AR435" s="17">
        <v>0.21046265047825299</v>
      </c>
      <c r="AS435" s="17">
        <v>0.143648107940998</v>
      </c>
      <c r="AT435" s="17"/>
      <c r="AU435" s="17">
        <v>0.125465837317385</v>
      </c>
      <c r="AV435" s="17">
        <v>0.18061187912221799</v>
      </c>
      <c r="AW435" s="17">
        <v>0.163343340826207</v>
      </c>
      <c r="AX435" s="17"/>
      <c r="AY435" s="17">
        <v>0.212089672938062</v>
      </c>
      <c r="AZ435" s="17">
        <v>0.19384248122282699</v>
      </c>
      <c r="BA435" s="17">
        <v>0.109759402289042</v>
      </c>
      <c r="BB435" s="17">
        <v>0.15676319215927001</v>
      </c>
      <c r="BC435" s="17"/>
      <c r="BD435" s="17">
        <v>0.12163749802627701</v>
      </c>
      <c r="BE435" s="17">
        <v>0.176978401951774</v>
      </c>
      <c r="BF435" s="17">
        <v>0.15885203541175</v>
      </c>
      <c r="BG435" s="17">
        <v>0.19156473940673499</v>
      </c>
      <c r="BH435" s="17"/>
      <c r="BI435" s="17">
        <v>0.145830750115995</v>
      </c>
      <c r="BJ435" s="17">
        <v>0.14872835793734299</v>
      </c>
      <c r="BK435" s="17">
        <v>0.15900567984423</v>
      </c>
      <c r="BL435" s="17">
        <v>0.24577791526721099</v>
      </c>
      <c r="BM435" s="17"/>
      <c r="BN435" s="17">
        <v>0.248029045290345</v>
      </c>
      <c r="BO435" s="17">
        <v>0.18302617330666299</v>
      </c>
      <c r="BP435" s="17">
        <v>0.18926044447316101</v>
      </c>
      <c r="BQ435" s="17">
        <v>0.103162641899775</v>
      </c>
      <c r="BR435" s="17"/>
      <c r="BS435" s="17">
        <v>0.14781932062708</v>
      </c>
      <c r="BT435" s="17">
        <v>0.15952947971533901</v>
      </c>
      <c r="BU435" s="17">
        <v>0.16641005810697199</v>
      </c>
      <c r="BV435" s="17">
        <v>0.20450786683547001</v>
      </c>
      <c r="BW435" s="17"/>
      <c r="BX435" s="17">
        <v>0.165840317066941</v>
      </c>
      <c r="BY435" s="17">
        <v>0.15416128519004099</v>
      </c>
      <c r="BZ435" s="17">
        <v>0.20480964621648601</v>
      </c>
      <c r="CA435" s="17">
        <v>0.114555537023648</v>
      </c>
    </row>
    <row r="436" spans="2:79" x14ac:dyDescent="0.3">
      <c r="B436" t="s">
        <v>253</v>
      </c>
      <c r="C436" s="17">
        <v>0.65920029266454105</v>
      </c>
      <c r="D436" s="17">
        <v>0.68307473594515999</v>
      </c>
      <c r="E436" s="17">
        <v>0.63838293070744101</v>
      </c>
      <c r="F436" s="17"/>
      <c r="G436" s="17">
        <v>0.64473780439328199</v>
      </c>
      <c r="H436" s="17">
        <v>0.65853113294060295</v>
      </c>
      <c r="I436" s="17">
        <v>0.66906380007755095</v>
      </c>
      <c r="J436" s="17"/>
      <c r="K436" s="17">
        <v>0.66045581835841605</v>
      </c>
      <c r="L436" s="17">
        <v>0.65691143647034</v>
      </c>
      <c r="M436" s="17">
        <v>0.64180984027513499</v>
      </c>
      <c r="N436" s="17">
        <v>0.68031632494473004</v>
      </c>
      <c r="O436" s="17"/>
      <c r="P436" s="17">
        <v>0.66093325079888099</v>
      </c>
      <c r="Q436" s="17">
        <v>0.64616498695571101</v>
      </c>
      <c r="R436" s="17">
        <v>0.66921138569759298</v>
      </c>
      <c r="S436" s="17">
        <v>0.66886622550967001</v>
      </c>
      <c r="T436" s="17">
        <v>0.65903044781626796</v>
      </c>
      <c r="U436" s="17"/>
      <c r="V436" s="17">
        <v>0.67535026522089403</v>
      </c>
      <c r="W436" s="17">
        <v>0.63418795279687001</v>
      </c>
      <c r="X436" s="17">
        <v>0.67909666882659503</v>
      </c>
      <c r="Y436" s="17"/>
      <c r="Z436" s="17">
        <v>0.67111937445599901</v>
      </c>
      <c r="AA436" s="17">
        <v>0.60210057753211099</v>
      </c>
      <c r="AB436" s="17"/>
      <c r="AC436" s="17">
        <v>0.647898173623913</v>
      </c>
      <c r="AD436" s="17">
        <v>0.68516557453623606</v>
      </c>
      <c r="AE436" s="17"/>
      <c r="AF436" s="17">
        <v>0.68532673355774298</v>
      </c>
      <c r="AG436" s="17">
        <v>0.54878036250236994</v>
      </c>
      <c r="AH436" s="17">
        <v>0.66957784401134302</v>
      </c>
      <c r="AI436" s="17"/>
      <c r="AJ436" s="17">
        <v>0.648486958480334</v>
      </c>
      <c r="AK436" s="17">
        <v>0.61392457238573395</v>
      </c>
      <c r="AL436" s="17">
        <v>0.61903940520232903</v>
      </c>
      <c r="AM436" s="17">
        <v>0.71191684792167598</v>
      </c>
      <c r="AN436" s="17">
        <v>0.65248661457791701</v>
      </c>
      <c r="AO436" s="17">
        <v>0.68361655886810102</v>
      </c>
      <c r="AP436" s="17">
        <v>0.67567625491281802</v>
      </c>
      <c r="AQ436" s="17"/>
      <c r="AR436" s="17">
        <v>0.62734521324610404</v>
      </c>
      <c r="AS436" s="17">
        <v>0.66828213854275298</v>
      </c>
      <c r="AT436" s="17"/>
      <c r="AU436" s="17">
        <v>0.68184504065483498</v>
      </c>
      <c r="AV436" s="17">
        <v>0.63318075064587898</v>
      </c>
      <c r="AW436" s="17">
        <v>0.72544298293980003</v>
      </c>
      <c r="AX436" s="17"/>
      <c r="AY436" s="17">
        <v>0.51757092909833202</v>
      </c>
      <c r="AZ436" s="17">
        <v>0.65921171038378801</v>
      </c>
      <c r="BA436" s="17">
        <v>0.69913166036740104</v>
      </c>
      <c r="BB436" s="17">
        <v>0.65787377509845402</v>
      </c>
      <c r="BC436" s="17"/>
      <c r="BD436" s="17">
        <v>0.67479180063728295</v>
      </c>
      <c r="BE436" s="17">
        <v>0.669794085589827</v>
      </c>
      <c r="BF436" s="17">
        <v>0.66094627468585498</v>
      </c>
      <c r="BG436" s="17">
        <v>0.61915165620486201</v>
      </c>
      <c r="BH436" s="17"/>
      <c r="BI436" s="17">
        <v>0.66487222726783901</v>
      </c>
      <c r="BJ436" s="17">
        <v>0.68318389616419195</v>
      </c>
      <c r="BK436" s="17">
        <v>0.67367371760179595</v>
      </c>
      <c r="BL436" s="17">
        <v>0.52195342712418302</v>
      </c>
      <c r="BM436" s="17"/>
      <c r="BN436" s="17">
        <v>0.50134023081620405</v>
      </c>
      <c r="BO436" s="17">
        <v>0.57629701427893998</v>
      </c>
      <c r="BP436" s="17">
        <v>0.68308475230263099</v>
      </c>
      <c r="BQ436" s="17">
        <v>0.72877073152848804</v>
      </c>
      <c r="BR436" s="17"/>
      <c r="BS436" s="17">
        <v>0.61973738351992902</v>
      </c>
      <c r="BT436" s="17">
        <v>0.69764105287770295</v>
      </c>
      <c r="BU436" s="17">
        <v>0.67389096269443305</v>
      </c>
      <c r="BV436" s="17">
        <v>0.55634042174580101</v>
      </c>
      <c r="BW436" s="17"/>
      <c r="BX436" s="17">
        <v>0.54075524759179405</v>
      </c>
      <c r="BY436" s="17">
        <v>0.68016379442666597</v>
      </c>
      <c r="BZ436" s="17">
        <v>0.64648001103984998</v>
      </c>
      <c r="CA436" s="17">
        <v>0.69675661591297899</v>
      </c>
    </row>
    <row r="437" spans="2:79" x14ac:dyDescent="0.3">
      <c r="B437" t="s">
        <v>73</v>
      </c>
      <c r="C437" s="17">
        <v>0.10143694659886</v>
      </c>
      <c r="D437" s="17">
        <v>0.100183893542817</v>
      </c>
      <c r="E437" s="17">
        <v>0.10083000778887</v>
      </c>
      <c r="F437" s="17"/>
      <c r="G437" s="17">
        <v>0.10011444575270401</v>
      </c>
      <c r="H437" s="17">
        <v>7.6119716434170606E-2</v>
      </c>
      <c r="I437" s="17">
        <v>0.128351164811559</v>
      </c>
      <c r="J437" s="17"/>
      <c r="K437" s="17">
        <v>8.6427147632864798E-2</v>
      </c>
      <c r="L437" s="17">
        <v>0.13052763168991099</v>
      </c>
      <c r="M437" s="17">
        <v>9.8579229427084206E-2</v>
      </c>
      <c r="N437" s="17">
        <v>9.0355912730336996E-2</v>
      </c>
      <c r="O437" s="17"/>
      <c r="P437" s="17">
        <v>0.114906487329458</v>
      </c>
      <c r="Q437" s="17">
        <v>0.110526204484153</v>
      </c>
      <c r="R437" s="17">
        <v>0.103296871842833</v>
      </c>
      <c r="S437" s="17">
        <v>9.4708869359047695E-2</v>
      </c>
      <c r="T437" s="17">
        <v>8.0654770233668197E-2</v>
      </c>
      <c r="U437" s="17"/>
      <c r="V437" s="17">
        <v>0.103203647857257</v>
      </c>
      <c r="W437" s="17">
        <v>9.0295706475595802E-2</v>
      </c>
      <c r="X437" s="17">
        <v>9.7136914675652095E-2</v>
      </c>
      <c r="Y437" s="17"/>
      <c r="Z437" s="17">
        <v>0.109049181967102</v>
      </c>
      <c r="AA437" s="17">
        <v>6.2113635289161001E-2</v>
      </c>
      <c r="AB437" s="17"/>
      <c r="AC437" s="17">
        <v>8.4230030358108707E-2</v>
      </c>
      <c r="AD437" s="17">
        <v>0.14096780171794501</v>
      </c>
      <c r="AE437" s="17"/>
      <c r="AF437" s="17">
        <v>5.96455459260231E-2</v>
      </c>
      <c r="AG437" s="17">
        <v>0.112520892528379</v>
      </c>
      <c r="AH437" s="17">
        <v>0.10090948719739901</v>
      </c>
      <c r="AI437" s="17"/>
      <c r="AJ437" s="17">
        <v>0.10114349883608501</v>
      </c>
      <c r="AK437" s="17">
        <v>0.108189033369996</v>
      </c>
      <c r="AL437" s="17">
        <v>8.6389359211936301E-2</v>
      </c>
      <c r="AM437" s="17">
        <v>6.8392395240170503E-2</v>
      </c>
      <c r="AN437" s="17">
        <v>5.8562096092974997E-2</v>
      </c>
      <c r="AO437" s="17">
        <v>0.10324475396647299</v>
      </c>
      <c r="AP437" s="17">
        <v>0.15528273514839699</v>
      </c>
      <c r="AQ437" s="17"/>
      <c r="AR437" s="17">
        <v>6.2037066147454099E-2</v>
      </c>
      <c r="AS437" s="17">
        <v>0.121513794458232</v>
      </c>
      <c r="AT437" s="17"/>
      <c r="AU437" s="17">
        <v>0.139776666952419</v>
      </c>
      <c r="AV437" s="17">
        <v>8.9378818377032002E-2</v>
      </c>
      <c r="AW437" s="17">
        <v>8.0553121862001906E-2</v>
      </c>
      <c r="AX437" s="17"/>
      <c r="AY437" s="17">
        <v>0.17792950895074799</v>
      </c>
      <c r="AZ437" s="17">
        <v>7.6856643447761303E-2</v>
      </c>
      <c r="BA437" s="17">
        <v>0.125674704114209</v>
      </c>
      <c r="BB437" s="17">
        <v>7.3923381375777406E-2</v>
      </c>
      <c r="BC437" s="17"/>
      <c r="BD437" s="17">
        <v>0.13719088034877699</v>
      </c>
      <c r="BE437" s="17">
        <v>8.9662093987135302E-2</v>
      </c>
      <c r="BF437" s="17">
        <v>0.11525972227074199</v>
      </c>
      <c r="BG437" s="17">
        <v>5.0042167041866301E-2</v>
      </c>
      <c r="BH437" s="17"/>
      <c r="BI437" s="17">
        <v>6.68539677914394E-2</v>
      </c>
      <c r="BJ437" s="17">
        <v>0.119112599911586</v>
      </c>
      <c r="BK437" s="17">
        <v>9.8102636838194202E-2</v>
      </c>
      <c r="BL437" s="17">
        <v>0.10328054394250601</v>
      </c>
      <c r="BM437" s="17"/>
      <c r="BN437" s="17">
        <v>0.14096404770926699</v>
      </c>
      <c r="BO437" s="17">
        <v>0.13240118070732201</v>
      </c>
      <c r="BP437" s="17">
        <v>6.4850756367228798E-2</v>
      </c>
      <c r="BQ437" s="17">
        <v>0.10879868948231999</v>
      </c>
      <c r="BR437" s="17"/>
      <c r="BS437" s="17">
        <v>0.14511170947247101</v>
      </c>
      <c r="BT437" s="17">
        <v>0.103541019260004</v>
      </c>
      <c r="BU437" s="17">
        <v>8.4628090281001503E-2</v>
      </c>
      <c r="BV437" s="17">
        <v>6.1746533229243498E-2</v>
      </c>
      <c r="BW437" s="17"/>
      <c r="BX437" s="17">
        <v>0.204836184768553</v>
      </c>
      <c r="BY437" s="17">
        <v>9.9265656407684699E-2</v>
      </c>
      <c r="BZ437" s="17">
        <v>7.5195703397556504E-2</v>
      </c>
      <c r="CA437" s="17">
        <v>9.84248956762864E-2</v>
      </c>
    </row>
    <row r="438" spans="2:79" x14ac:dyDescent="0.3">
      <c r="C438" s="17"/>
      <c r="D438" s="17"/>
      <c r="E438" s="17"/>
      <c r="F438" s="17"/>
      <c r="G438" s="17"/>
      <c r="H438" s="17"/>
      <c r="I438" s="17"/>
      <c r="J438" s="17"/>
      <c r="K438" s="17"/>
      <c r="L438" s="17"/>
      <c r="M438" s="17"/>
      <c r="N438" s="17"/>
      <c r="O438" s="17"/>
      <c r="P438" s="17"/>
      <c r="Q438" s="17"/>
      <c r="R438" s="17"/>
      <c r="S438" s="17"/>
      <c r="T438" s="17"/>
      <c r="U438" s="17"/>
      <c r="V438" s="17"/>
      <c r="W438" s="17"/>
      <c r="X438" s="17"/>
      <c r="Y438" s="17"/>
      <c r="Z438" s="17"/>
      <c r="AA438" s="17"/>
      <c r="AB438" s="17"/>
      <c r="AC438" s="17"/>
      <c r="AD438" s="17"/>
      <c r="AE438" s="17"/>
      <c r="AF438" s="17"/>
      <c r="AG438" s="17"/>
      <c r="AH438" s="17"/>
      <c r="AI438" s="17"/>
      <c r="AJ438" s="17"/>
      <c r="AK438" s="17"/>
      <c r="AL438" s="17"/>
      <c r="AM438" s="17"/>
      <c r="AN438" s="17"/>
      <c r="AO438" s="17"/>
      <c r="AP438" s="17"/>
      <c r="AQ438" s="17"/>
      <c r="AR438" s="17"/>
      <c r="AS438" s="17"/>
      <c r="AT438" s="17"/>
      <c r="AU438" s="17"/>
      <c r="AV438" s="17"/>
      <c r="AW438" s="17"/>
      <c r="AX438" s="17"/>
      <c r="AY438" s="17"/>
      <c r="AZ438" s="17"/>
      <c r="BA438" s="17"/>
      <c r="BB438" s="17"/>
      <c r="BC438" s="17"/>
      <c r="BD438" s="17"/>
      <c r="BE438" s="17"/>
      <c r="BF438" s="17"/>
      <c r="BG438" s="17"/>
      <c r="BH438" s="17"/>
      <c r="BI438" s="17"/>
      <c r="BJ438" s="17"/>
      <c r="BK438" s="17"/>
      <c r="BL438" s="17"/>
      <c r="BM438" s="17"/>
      <c r="BN438" s="17"/>
      <c r="BO438" s="17"/>
      <c r="BP438" s="17"/>
      <c r="BQ438" s="17"/>
      <c r="BR438" s="17"/>
      <c r="BS438" s="17"/>
      <c r="BT438" s="17"/>
      <c r="BU438" s="17"/>
      <c r="BV438" s="17"/>
      <c r="BW438" s="17"/>
      <c r="BX438" s="17"/>
      <c r="BY438" s="17"/>
      <c r="BZ438" s="17"/>
      <c r="CA438" s="17"/>
    </row>
    <row r="439" spans="2:79" x14ac:dyDescent="0.3">
      <c r="B439" s="6" t="s">
        <v>257</v>
      </c>
      <c r="C439" s="17"/>
      <c r="D439" s="17"/>
      <c r="E439" s="17"/>
      <c r="F439" s="17"/>
      <c r="G439" s="17"/>
      <c r="H439" s="17"/>
      <c r="I439" s="17"/>
      <c r="J439" s="17"/>
      <c r="K439" s="17"/>
      <c r="L439" s="17"/>
      <c r="M439" s="17"/>
      <c r="N439" s="17"/>
      <c r="O439" s="17"/>
      <c r="P439" s="17"/>
      <c r="Q439" s="17"/>
      <c r="R439" s="17"/>
      <c r="S439" s="17"/>
      <c r="T439" s="17"/>
      <c r="U439" s="17"/>
      <c r="V439" s="17"/>
      <c r="W439" s="17"/>
      <c r="X439" s="17"/>
      <c r="Y439" s="17"/>
      <c r="Z439" s="17"/>
      <c r="AA439" s="17"/>
      <c r="AB439" s="17"/>
      <c r="AC439" s="17"/>
      <c r="AD439" s="17"/>
      <c r="AE439" s="17"/>
      <c r="AF439" s="17"/>
      <c r="AG439" s="17"/>
      <c r="AH439" s="17"/>
      <c r="AI439" s="17"/>
      <c r="AJ439" s="17"/>
      <c r="AK439" s="17"/>
      <c r="AL439" s="17"/>
      <c r="AM439" s="17"/>
      <c r="AN439" s="17"/>
      <c r="AO439" s="17"/>
      <c r="AP439" s="17"/>
      <c r="AQ439" s="17"/>
      <c r="AR439" s="17"/>
      <c r="AS439" s="17"/>
      <c r="AT439" s="17"/>
      <c r="AU439" s="17"/>
      <c r="AV439" s="17"/>
      <c r="AW439" s="17"/>
      <c r="AX439" s="17"/>
      <c r="AY439" s="17"/>
      <c r="AZ439" s="17"/>
      <c r="BA439" s="17"/>
      <c r="BB439" s="17"/>
      <c r="BC439" s="17"/>
      <c r="BD439" s="17"/>
      <c r="BE439" s="17"/>
      <c r="BF439" s="17"/>
      <c r="BG439" s="17"/>
      <c r="BH439" s="17"/>
      <c r="BI439" s="17"/>
      <c r="BJ439" s="17"/>
      <c r="BK439" s="17"/>
      <c r="BL439" s="17"/>
      <c r="BM439" s="17"/>
      <c r="BN439" s="17"/>
      <c r="BO439" s="17"/>
      <c r="BP439" s="17"/>
      <c r="BQ439" s="17"/>
      <c r="BR439" s="17"/>
      <c r="BS439" s="17"/>
      <c r="BT439" s="17"/>
      <c r="BU439" s="17"/>
      <c r="BV439" s="17"/>
      <c r="BW439" s="17"/>
      <c r="BX439" s="17"/>
      <c r="BY439" s="17"/>
      <c r="BZ439" s="17"/>
      <c r="CA439" s="17"/>
    </row>
    <row r="440" spans="2:79" x14ac:dyDescent="0.3">
      <c r="B440" s="24" t="s">
        <v>336</v>
      </c>
      <c r="C440" s="17"/>
      <c r="D440" s="17"/>
      <c r="E440" s="17"/>
      <c r="F440" s="17"/>
      <c r="G440" s="17"/>
      <c r="H440" s="17"/>
      <c r="I440" s="17"/>
      <c r="J440" s="17"/>
      <c r="K440" s="17"/>
      <c r="L440" s="17"/>
      <c r="M440" s="17"/>
      <c r="N440" s="17"/>
      <c r="O440" s="17"/>
      <c r="P440" s="17"/>
      <c r="Q440" s="17"/>
      <c r="R440" s="17"/>
      <c r="S440" s="17"/>
      <c r="T440" s="17"/>
      <c r="U440" s="17"/>
      <c r="V440" s="17"/>
      <c r="W440" s="17"/>
      <c r="X440" s="17"/>
      <c r="Y440" s="17"/>
      <c r="Z440" s="17"/>
      <c r="AA440" s="17"/>
      <c r="AB440" s="17"/>
      <c r="AC440" s="17"/>
      <c r="AD440" s="17"/>
      <c r="AE440" s="17"/>
      <c r="AF440" s="17"/>
      <c r="AG440" s="17"/>
      <c r="AH440" s="17"/>
      <c r="AI440" s="17"/>
      <c r="AJ440" s="17"/>
      <c r="AK440" s="17"/>
      <c r="AL440" s="17"/>
      <c r="AM440" s="17"/>
      <c r="AN440" s="17"/>
      <c r="AO440" s="17"/>
      <c r="AP440" s="17"/>
      <c r="AQ440" s="17"/>
      <c r="AR440" s="17"/>
      <c r="AS440" s="17"/>
      <c r="AT440" s="17"/>
      <c r="AU440" s="17"/>
      <c r="AV440" s="17"/>
      <c r="AW440" s="17"/>
      <c r="AX440" s="17"/>
      <c r="AY440" s="17"/>
      <c r="AZ440" s="17"/>
      <c r="BA440" s="17"/>
      <c r="BB440" s="17"/>
      <c r="BC440" s="17"/>
      <c r="BD440" s="17"/>
      <c r="BE440" s="17"/>
      <c r="BF440" s="17"/>
      <c r="BG440" s="17"/>
      <c r="BH440" s="17"/>
      <c r="BI440" s="17"/>
      <c r="BJ440" s="17"/>
      <c r="BK440" s="17"/>
      <c r="BL440" s="17"/>
      <c r="BM440" s="17"/>
      <c r="BN440" s="17"/>
      <c r="BO440" s="17"/>
      <c r="BP440" s="17"/>
      <c r="BQ440" s="17"/>
      <c r="BR440" s="17"/>
      <c r="BS440" s="17"/>
      <c r="BT440" s="17"/>
      <c r="BU440" s="17"/>
      <c r="BV440" s="17"/>
      <c r="BW440" s="17"/>
      <c r="BX440" s="17"/>
      <c r="BY440" s="17"/>
      <c r="BZ440" s="17"/>
      <c r="CA440" s="17"/>
    </row>
    <row r="441" spans="2:79" x14ac:dyDescent="0.3">
      <c r="B441" t="s">
        <v>250</v>
      </c>
      <c r="C441" s="17">
        <v>3.8552227843863703E-2</v>
      </c>
      <c r="D441" s="17">
        <v>3.2682385981884797E-2</v>
      </c>
      <c r="E441" s="17">
        <v>4.4582611321163597E-2</v>
      </c>
      <c r="F441" s="17"/>
      <c r="G441" s="17">
        <v>1.36831395951385E-2</v>
      </c>
      <c r="H441" s="17">
        <v>4.7105136981471403E-2</v>
      </c>
      <c r="I441" s="17">
        <v>4.5518985985409703E-2</v>
      </c>
      <c r="J441" s="17"/>
      <c r="K441" s="17">
        <v>4.07774756961575E-2</v>
      </c>
      <c r="L441" s="17">
        <v>1.62048405744111E-2</v>
      </c>
      <c r="M441" s="17">
        <v>4.20903123210997E-2</v>
      </c>
      <c r="N441" s="17">
        <v>5.3694328734789902E-2</v>
      </c>
      <c r="O441" s="17"/>
      <c r="P441" s="17">
        <v>4.7992397645265097E-2</v>
      </c>
      <c r="Q441" s="17">
        <v>3.3689114445815398E-2</v>
      </c>
      <c r="R441" s="17">
        <v>1.37081761151535E-2</v>
      </c>
      <c r="S441" s="17">
        <v>3.92424871480586E-2</v>
      </c>
      <c r="T441" s="17">
        <v>6.1684357063369201E-2</v>
      </c>
      <c r="U441" s="17"/>
      <c r="V441" s="17">
        <v>5.0823218776639902E-2</v>
      </c>
      <c r="W441" s="17">
        <v>2.9195156225391001E-2</v>
      </c>
      <c r="X441" s="17">
        <v>3.0251232994768701E-2</v>
      </c>
      <c r="Y441" s="17"/>
      <c r="Z441" s="17">
        <v>3.6548049254242702E-2</v>
      </c>
      <c r="AA441" s="17">
        <v>4.9488651247854197E-2</v>
      </c>
      <c r="AB441" s="17"/>
      <c r="AC441" s="17">
        <v>3.5724306846317701E-2</v>
      </c>
      <c r="AD441" s="17">
        <v>4.5049041896893002E-2</v>
      </c>
      <c r="AE441" s="17"/>
      <c r="AF441" s="17">
        <v>2.7191524024901801E-2</v>
      </c>
      <c r="AG441" s="17">
        <v>7.6311614940023906E-2</v>
      </c>
      <c r="AH441" s="17">
        <v>3.6213179163408403E-2</v>
      </c>
      <c r="AI441" s="17"/>
      <c r="AJ441" s="17">
        <v>1.83822802535888E-2</v>
      </c>
      <c r="AK441" s="17">
        <v>1.20703578087701E-2</v>
      </c>
      <c r="AL441" s="17">
        <v>6.0902152709256099E-2</v>
      </c>
      <c r="AM441" s="17">
        <v>3.1133850300013002E-2</v>
      </c>
      <c r="AN441" s="17">
        <v>7.3375505305337499E-2</v>
      </c>
      <c r="AO441" s="17">
        <v>3.1912493886162102E-2</v>
      </c>
      <c r="AP441" s="17">
        <v>4.8659032488720298E-2</v>
      </c>
      <c r="AQ441" s="17"/>
      <c r="AR441" s="17">
        <v>5.8871454888480099E-2</v>
      </c>
      <c r="AS441" s="17">
        <v>2.9793428172310499E-2</v>
      </c>
      <c r="AT441" s="17"/>
      <c r="AU441" s="17">
        <v>3.5674600021047199E-2</v>
      </c>
      <c r="AV441" s="17">
        <v>3.8676684907870497E-2</v>
      </c>
      <c r="AW441" s="17">
        <v>4.33653783484843E-2</v>
      </c>
      <c r="AX441" s="17"/>
      <c r="AY441" s="17">
        <v>3.8385555301278601E-2</v>
      </c>
      <c r="AZ441" s="17">
        <v>2.8306812387760599E-2</v>
      </c>
      <c r="BA441" s="17">
        <v>4.6739102595528402E-2</v>
      </c>
      <c r="BB441" s="17">
        <v>5.5075041284287099E-2</v>
      </c>
      <c r="BC441" s="17"/>
      <c r="BD441" s="17">
        <v>6.4952316775296601E-2</v>
      </c>
      <c r="BE441" s="17">
        <v>1.8035548235033699E-2</v>
      </c>
      <c r="BF441" s="17">
        <v>3.9913541580176702E-2</v>
      </c>
      <c r="BG441" s="17">
        <v>4.85937489721927E-2</v>
      </c>
      <c r="BH441" s="17"/>
      <c r="BI441" s="17">
        <v>4.6695612394476102E-2</v>
      </c>
      <c r="BJ441" s="17">
        <v>3.0517868150175001E-2</v>
      </c>
      <c r="BK441" s="17">
        <v>3.7858268339320197E-2</v>
      </c>
      <c r="BL441" s="17">
        <v>5.55997597990752E-2</v>
      </c>
      <c r="BM441" s="17"/>
      <c r="BN441" s="17">
        <v>3.5349829394246503E-2</v>
      </c>
      <c r="BO441" s="17">
        <v>2.0219364271895301E-2</v>
      </c>
      <c r="BP441" s="17">
        <v>4.9981652982142501E-2</v>
      </c>
      <c r="BQ441" s="17">
        <v>3.9656547610006899E-2</v>
      </c>
      <c r="BR441" s="17"/>
      <c r="BS441" s="17">
        <v>4.5856385931723899E-2</v>
      </c>
      <c r="BT441" s="17">
        <v>3.7491390579231003E-2</v>
      </c>
      <c r="BU441" s="17">
        <v>2.76111868213476E-2</v>
      </c>
      <c r="BV441" s="17">
        <v>7.4878678030497095E-2</v>
      </c>
      <c r="BW441" s="17"/>
      <c r="BX441" s="17">
        <v>0.10430717137871801</v>
      </c>
      <c r="BY441" s="17">
        <v>3.71546646331695E-2</v>
      </c>
      <c r="BZ441" s="17">
        <v>1.8954660193872701E-2</v>
      </c>
      <c r="CA441" s="17">
        <v>4.1247067615140298E-2</v>
      </c>
    </row>
    <row r="442" spans="2:79" x14ac:dyDescent="0.3">
      <c r="B442" t="s">
        <v>251</v>
      </c>
      <c r="C442" s="17">
        <v>0.14160533572449299</v>
      </c>
      <c r="D442" s="17">
        <v>9.8547443058320694E-2</v>
      </c>
      <c r="E442" s="17">
        <v>0.18519892555857501</v>
      </c>
      <c r="F442" s="17"/>
      <c r="G442" s="17">
        <v>0.18943655072309601</v>
      </c>
      <c r="H442" s="17">
        <v>0.12766231908127099</v>
      </c>
      <c r="I442" s="17">
        <v>0.12562400143233099</v>
      </c>
      <c r="J442" s="17"/>
      <c r="K442" s="17">
        <v>0.16115350528589401</v>
      </c>
      <c r="L442" s="17">
        <v>0.118370098803356</v>
      </c>
      <c r="M442" s="17">
        <v>0.14108323913666099</v>
      </c>
      <c r="N442" s="17">
        <v>0.14414849577026501</v>
      </c>
      <c r="O442" s="17"/>
      <c r="P442" s="17">
        <v>0.16027173968210801</v>
      </c>
      <c r="Q442" s="17">
        <v>0.14503300757936599</v>
      </c>
      <c r="R442" s="17">
        <v>0.16608704354638901</v>
      </c>
      <c r="S442" s="17">
        <v>0.132025731407796</v>
      </c>
      <c r="T442" s="17">
        <v>0.10958863188248399</v>
      </c>
      <c r="U442" s="17"/>
      <c r="V442" s="17">
        <v>0.13958460504602299</v>
      </c>
      <c r="W442" s="17">
        <v>0.14072404459005899</v>
      </c>
      <c r="X442" s="17">
        <v>0.141650627683688</v>
      </c>
      <c r="Y442" s="17"/>
      <c r="Z442" s="17">
        <v>0.13209107883915899</v>
      </c>
      <c r="AA442" s="17">
        <v>0.18421556568519501</v>
      </c>
      <c r="AB442" s="17"/>
      <c r="AC442" s="17">
        <v>0.14950590355465301</v>
      </c>
      <c r="AD442" s="17">
        <v>0.123454715480703</v>
      </c>
      <c r="AE442" s="17"/>
      <c r="AF442" s="17">
        <v>0.19716215854702199</v>
      </c>
      <c r="AG442" s="17">
        <v>0.108729536548249</v>
      </c>
      <c r="AH442" s="17">
        <v>0.14022906465650001</v>
      </c>
      <c r="AI442" s="17"/>
      <c r="AJ442" s="17">
        <v>0.21642446219685199</v>
      </c>
      <c r="AK442" s="17">
        <v>0.12845686034252199</v>
      </c>
      <c r="AL442" s="17">
        <v>0.16983789712106701</v>
      </c>
      <c r="AM442" s="17">
        <v>9.2369428549447602E-2</v>
      </c>
      <c r="AN442" s="17">
        <v>0.14694316446456199</v>
      </c>
      <c r="AO442" s="17">
        <v>0.135017897999721</v>
      </c>
      <c r="AP442" s="17">
        <v>0.120406487139347</v>
      </c>
      <c r="AQ442" s="17"/>
      <c r="AR442" s="17">
        <v>0.16972514229441299</v>
      </c>
      <c r="AS442" s="17">
        <v>0.12794765817394399</v>
      </c>
      <c r="AT442" s="17"/>
      <c r="AU442" s="17">
        <v>0.127138711357104</v>
      </c>
      <c r="AV442" s="17">
        <v>0.157768944161847</v>
      </c>
      <c r="AW442" s="17">
        <v>0.101194693827386</v>
      </c>
      <c r="AX442" s="17"/>
      <c r="AY442" s="17">
        <v>0.143157143536918</v>
      </c>
      <c r="AZ442" s="17">
        <v>0.15611606632141001</v>
      </c>
      <c r="BA442" s="17">
        <v>0.122760140733426</v>
      </c>
      <c r="BB442" s="17">
        <v>0.13597967921228901</v>
      </c>
      <c r="BC442" s="17"/>
      <c r="BD442" s="17">
        <v>0.13639226709826099</v>
      </c>
      <c r="BE442" s="17">
        <v>0.121137570675975</v>
      </c>
      <c r="BF442" s="17">
        <v>0.14490918793259</v>
      </c>
      <c r="BG442" s="17">
        <v>0.17604794596735801</v>
      </c>
      <c r="BH442" s="17"/>
      <c r="BI442" s="17">
        <v>0.18407178854628201</v>
      </c>
      <c r="BJ442" s="17">
        <v>9.9979403425593402E-2</v>
      </c>
      <c r="BK442" s="17">
        <v>0.15517623624270399</v>
      </c>
      <c r="BL442" s="17">
        <v>0.15650985894175401</v>
      </c>
      <c r="BM442" s="17"/>
      <c r="BN442" s="17">
        <v>0.20668708273026801</v>
      </c>
      <c r="BO442" s="17">
        <v>0.15133385270222899</v>
      </c>
      <c r="BP442" s="17">
        <v>0.144676807834487</v>
      </c>
      <c r="BQ442" s="17">
        <v>0.115717295791949</v>
      </c>
      <c r="BR442" s="17"/>
      <c r="BS442" s="17">
        <v>0.148409743936363</v>
      </c>
      <c r="BT442" s="17">
        <v>9.4506605608889294E-2</v>
      </c>
      <c r="BU442" s="17">
        <v>0.18496804339804501</v>
      </c>
      <c r="BV442" s="17">
        <v>8.6177376178307397E-2</v>
      </c>
      <c r="BW442" s="17"/>
      <c r="BX442" s="17">
        <v>0.267154517494677</v>
      </c>
      <c r="BY442" s="17">
        <v>0.130952266285213</v>
      </c>
      <c r="BZ442" s="17">
        <v>0.14955955220622</v>
      </c>
      <c r="CA442" s="17">
        <v>8.9694754903419202E-2</v>
      </c>
    </row>
    <row r="443" spans="2:79" x14ac:dyDescent="0.3">
      <c r="B443" t="s">
        <v>252</v>
      </c>
      <c r="C443" s="17">
        <v>0.26495449002407401</v>
      </c>
      <c r="D443" s="17">
        <v>0.237869331985856</v>
      </c>
      <c r="E443" s="17">
        <v>0.29317627676178598</v>
      </c>
      <c r="F443" s="17"/>
      <c r="G443" s="17">
        <v>0.28271219108426299</v>
      </c>
      <c r="H443" s="17">
        <v>0.28195476704307298</v>
      </c>
      <c r="I443" s="17">
        <v>0.23618054817624401</v>
      </c>
      <c r="J443" s="17"/>
      <c r="K443" s="17">
        <v>0.27655579122094898</v>
      </c>
      <c r="L443" s="17">
        <v>0.28346807822013598</v>
      </c>
      <c r="M443" s="17">
        <v>0.27276583179857</v>
      </c>
      <c r="N443" s="17">
        <v>0.22130679219447699</v>
      </c>
      <c r="O443" s="17"/>
      <c r="P443" s="17">
        <v>0.25050492298011301</v>
      </c>
      <c r="Q443" s="17">
        <v>0.26415300043613399</v>
      </c>
      <c r="R443" s="17">
        <v>0.30079313044274902</v>
      </c>
      <c r="S443" s="17">
        <v>0.25102353516484399</v>
      </c>
      <c r="T443" s="17">
        <v>0.26460364147521098</v>
      </c>
      <c r="U443" s="17"/>
      <c r="V443" s="17">
        <v>0.22753589165469501</v>
      </c>
      <c r="W443" s="17">
        <v>0.29615484967220401</v>
      </c>
      <c r="X443" s="17">
        <v>0.28207829653882599</v>
      </c>
      <c r="Y443" s="17"/>
      <c r="Z443" s="17">
        <v>0.26944542389659798</v>
      </c>
      <c r="AA443" s="17">
        <v>0.24358831785879201</v>
      </c>
      <c r="AB443" s="17"/>
      <c r="AC443" s="17">
        <v>0.27905264020065101</v>
      </c>
      <c r="AD443" s="17">
        <v>0.23256565728497799</v>
      </c>
      <c r="AE443" s="17"/>
      <c r="AF443" s="17">
        <v>0.29229009564033498</v>
      </c>
      <c r="AG443" s="17">
        <v>0.25485911490645602</v>
      </c>
      <c r="AH443" s="17">
        <v>0.26616177162436799</v>
      </c>
      <c r="AI443" s="17"/>
      <c r="AJ443" s="17">
        <v>0.29702184041735702</v>
      </c>
      <c r="AK443" s="17">
        <v>0.272190613805744</v>
      </c>
      <c r="AL443" s="17">
        <v>0.26512992612528702</v>
      </c>
      <c r="AM443" s="17">
        <v>0.34990385580554001</v>
      </c>
      <c r="AN443" s="17">
        <v>0.19779495549880899</v>
      </c>
      <c r="AO443" s="17">
        <v>0.29289568007313299</v>
      </c>
      <c r="AP443" s="17">
        <v>0.19321558876099701</v>
      </c>
      <c r="AQ443" s="17"/>
      <c r="AR443" s="17">
        <v>0.23997564828078699</v>
      </c>
      <c r="AS443" s="17">
        <v>0.277674817282895</v>
      </c>
      <c r="AT443" s="17"/>
      <c r="AU443" s="17">
        <v>0.193707551814333</v>
      </c>
      <c r="AV443" s="17">
        <v>0.27955971223437698</v>
      </c>
      <c r="AW443" s="17">
        <v>0.33620619040709798</v>
      </c>
      <c r="AX443" s="17"/>
      <c r="AY443" s="17">
        <v>0.26651391039314498</v>
      </c>
      <c r="AZ443" s="17">
        <v>0.28127386904371998</v>
      </c>
      <c r="BA443" s="17">
        <v>0.245744995814345</v>
      </c>
      <c r="BB443" s="17">
        <v>0.253636339504757</v>
      </c>
      <c r="BC443" s="17"/>
      <c r="BD443" s="17">
        <v>0.295904714466178</v>
      </c>
      <c r="BE443" s="17">
        <v>0.26606751297554598</v>
      </c>
      <c r="BF443" s="17">
        <v>0.27253169079305301</v>
      </c>
      <c r="BG443" s="17">
        <v>0.21156102817814099</v>
      </c>
      <c r="BH443" s="17"/>
      <c r="BI443" s="17">
        <v>0.32105197817618197</v>
      </c>
      <c r="BJ443" s="17">
        <v>0.25423482642592998</v>
      </c>
      <c r="BK443" s="17">
        <v>0.250008392319157</v>
      </c>
      <c r="BL443" s="17">
        <v>0.296810569645023</v>
      </c>
      <c r="BM443" s="17"/>
      <c r="BN443" s="17">
        <v>0.253410778261356</v>
      </c>
      <c r="BO443" s="17">
        <v>0.24606576423552401</v>
      </c>
      <c r="BP443" s="17">
        <v>0.32730365133154399</v>
      </c>
      <c r="BQ443" s="17">
        <v>0.216113713538509</v>
      </c>
      <c r="BR443" s="17"/>
      <c r="BS443" s="17">
        <v>0.27192958421289598</v>
      </c>
      <c r="BT443" s="17">
        <v>0.26660284823449798</v>
      </c>
      <c r="BU443" s="17">
        <v>0.259066184774631</v>
      </c>
      <c r="BV443" s="17">
        <v>0.26901226621332103</v>
      </c>
      <c r="BW443" s="17"/>
      <c r="BX443" s="17">
        <v>0.19236661515053699</v>
      </c>
      <c r="BY443" s="17">
        <v>0.32965647809843501</v>
      </c>
      <c r="BZ443" s="17">
        <v>0.2539459031804</v>
      </c>
      <c r="CA443" s="17">
        <v>0.199769012363607</v>
      </c>
    </row>
    <row r="444" spans="2:79" x14ac:dyDescent="0.3">
      <c r="B444" t="s">
        <v>253</v>
      </c>
      <c r="C444" s="17">
        <v>0.50940104761139704</v>
      </c>
      <c r="D444" s="17">
        <v>0.57951337639328004</v>
      </c>
      <c r="E444" s="17">
        <v>0.4395522621322</v>
      </c>
      <c r="F444" s="17"/>
      <c r="G444" s="17">
        <v>0.46558824251591802</v>
      </c>
      <c r="H444" s="17">
        <v>0.51495014446745202</v>
      </c>
      <c r="I444" s="17">
        <v>0.53147854792634297</v>
      </c>
      <c r="J444" s="17"/>
      <c r="K444" s="17">
        <v>0.48846553893961803</v>
      </c>
      <c r="L444" s="17">
        <v>0.522126184022634</v>
      </c>
      <c r="M444" s="17">
        <v>0.50210977628946696</v>
      </c>
      <c r="N444" s="17">
        <v>0.532047164262623</v>
      </c>
      <c r="O444" s="17"/>
      <c r="P444" s="17">
        <v>0.48753082871333597</v>
      </c>
      <c r="Q444" s="17">
        <v>0.489568349913102</v>
      </c>
      <c r="R444" s="17">
        <v>0.48912890048637497</v>
      </c>
      <c r="S444" s="17">
        <v>0.55333256924975205</v>
      </c>
      <c r="T444" s="17">
        <v>0.52300148197200502</v>
      </c>
      <c r="U444" s="17"/>
      <c r="V444" s="17">
        <v>0.52320796527931601</v>
      </c>
      <c r="W444" s="17">
        <v>0.50228558383267496</v>
      </c>
      <c r="X444" s="17">
        <v>0.50727518718833098</v>
      </c>
      <c r="Y444" s="17"/>
      <c r="Z444" s="17">
        <v>0.51419529875996905</v>
      </c>
      <c r="AA444" s="17">
        <v>0.488616538004638</v>
      </c>
      <c r="AB444" s="17"/>
      <c r="AC444" s="17">
        <v>0.498019363285854</v>
      </c>
      <c r="AD444" s="17">
        <v>0.535549121315541</v>
      </c>
      <c r="AE444" s="17"/>
      <c r="AF444" s="17">
        <v>0.43646280834363599</v>
      </c>
      <c r="AG444" s="17">
        <v>0.50402038715085395</v>
      </c>
      <c r="AH444" s="17">
        <v>0.51643532192760799</v>
      </c>
      <c r="AI444" s="17"/>
      <c r="AJ444" s="17">
        <v>0.42059612202311297</v>
      </c>
      <c r="AK444" s="17">
        <v>0.52274316974136303</v>
      </c>
      <c r="AL444" s="17">
        <v>0.47208283259156197</v>
      </c>
      <c r="AM444" s="17">
        <v>0.51823796827893398</v>
      </c>
      <c r="AN444" s="17">
        <v>0.55923592367852304</v>
      </c>
      <c r="AO444" s="17">
        <v>0.48728215064880398</v>
      </c>
      <c r="AP444" s="17">
        <v>0.56570995857318296</v>
      </c>
      <c r="AQ444" s="17"/>
      <c r="AR444" s="17">
        <v>0.49417187564783199</v>
      </c>
      <c r="AS444" s="17">
        <v>0.51756668596518196</v>
      </c>
      <c r="AT444" s="17"/>
      <c r="AU444" s="17">
        <v>0.55538492688060903</v>
      </c>
      <c r="AV444" s="17">
        <v>0.488289677277495</v>
      </c>
      <c r="AW444" s="17">
        <v>0.51200077129156596</v>
      </c>
      <c r="AX444" s="17"/>
      <c r="AY444" s="17">
        <v>0.405748075259867</v>
      </c>
      <c r="AZ444" s="17">
        <v>0.49603776473495098</v>
      </c>
      <c r="BA444" s="17">
        <v>0.54797291054727504</v>
      </c>
      <c r="BB444" s="17">
        <v>0.533291658219051</v>
      </c>
      <c r="BC444" s="17"/>
      <c r="BD444" s="17">
        <v>0.42397398446465201</v>
      </c>
      <c r="BE444" s="17">
        <v>0.53259807567305995</v>
      </c>
      <c r="BF444" s="17">
        <v>0.514958101705141</v>
      </c>
      <c r="BG444" s="17">
        <v>0.53051142372912097</v>
      </c>
      <c r="BH444" s="17"/>
      <c r="BI444" s="17">
        <v>0.38712719521646999</v>
      </c>
      <c r="BJ444" s="17">
        <v>0.54721613285124704</v>
      </c>
      <c r="BK444" s="17">
        <v>0.532329589828478</v>
      </c>
      <c r="BL444" s="17">
        <v>0.43933135208580498</v>
      </c>
      <c r="BM444" s="17"/>
      <c r="BN444" s="17">
        <v>0.38467015924584003</v>
      </c>
      <c r="BO444" s="17">
        <v>0.53083844496607502</v>
      </c>
      <c r="BP444" s="17">
        <v>0.44718442517470303</v>
      </c>
      <c r="BQ444" s="17">
        <v>0.59061230055569702</v>
      </c>
      <c r="BR444" s="17"/>
      <c r="BS444" s="17">
        <v>0.460962872149067</v>
      </c>
      <c r="BT444" s="17">
        <v>0.53291644998307697</v>
      </c>
      <c r="BU444" s="17">
        <v>0.51184505631694099</v>
      </c>
      <c r="BV444" s="17">
        <v>0.53880527192795402</v>
      </c>
      <c r="BW444" s="17"/>
      <c r="BX444" s="17">
        <v>0.26996766273539402</v>
      </c>
      <c r="BY444" s="17">
        <v>0.46647270107941202</v>
      </c>
      <c r="BZ444" s="17">
        <v>0.54266463926226605</v>
      </c>
      <c r="CA444" s="17">
        <v>0.64590973916120697</v>
      </c>
    </row>
    <row r="445" spans="2:79" x14ac:dyDescent="0.3">
      <c r="B445" t="s">
        <v>73</v>
      </c>
      <c r="C445" s="17">
        <v>4.54868987961723E-2</v>
      </c>
      <c r="D445" s="17">
        <v>5.1387462580658398E-2</v>
      </c>
      <c r="E445" s="17">
        <v>3.7489924226275298E-2</v>
      </c>
      <c r="F445" s="17"/>
      <c r="G445" s="17">
        <v>4.8579876081584997E-2</v>
      </c>
      <c r="H445" s="17">
        <v>2.83276324267328E-2</v>
      </c>
      <c r="I445" s="17">
        <v>6.11979164796718E-2</v>
      </c>
      <c r="J445" s="17"/>
      <c r="K445" s="17">
        <v>3.3047688857381699E-2</v>
      </c>
      <c r="L445" s="17">
        <v>5.9830798379462702E-2</v>
      </c>
      <c r="M445" s="17">
        <v>4.1950840454202998E-2</v>
      </c>
      <c r="N445" s="17">
        <v>4.8803219037845097E-2</v>
      </c>
      <c r="O445" s="17"/>
      <c r="P445" s="17">
        <v>5.3700110979178699E-2</v>
      </c>
      <c r="Q445" s="17">
        <v>6.7556527625582605E-2</v>
      </c>
      <c r="R445" s="17">
        <v>3.0282749409332399E-2</v>
      </c>
      <c r="S445" s="17">
        <v>2.4375677029549601E-2</v>
      </c>
      <c r="T445" s="17">
        <v>4.11218876069296E-2</v>
      </c>
      <c r="U445" s="17"/>
      <c r="V445" s="17">
        <v>5.8848319243326098E-2</v>
      </c>
      <c r="W445" s="17">
        <v>3.1640365679671198E-2</v>
      </c>
      <c r="X445" s="17">
        <v>3.87446555943868E-2</v>
      </c>
      <c r="Y445" s="17"/>
      <c r="Z445" s="17">
        <v>4.7720149250031201E-2</v>
      </c>
      <c r="AA445" s="17">
        <v>3.4090927203521297E-2</v>
      </c>
      <c r="AB445" s="17"/>
      <c r="AC445" s="17">
        <v>3.7697786112524299E-2</v>
      </c>
      <c r="AD445" s="17">
        <v>6.33814640218862E-2</v>
      </c>
      <c r="AE445" s="17"/>
      <c r="AF445" s="17">
        <v>4.6893413444105199E-2</v>
      </c>
      <c r="AG445" s="17">
        <v>5.6079346454417402E-2</v>
      </c>
      <c r="AH445" s="17">
        <v>4.0960662628115499E-2</v>
      </c>
      <c r="AI445" s="17"/>
      <c r="AJ445" s="17">
        <v>4.7575295109088998E-2</v>
      </c>
      <c r="AK445" s="17">
        <v>6.45389983016003E-2</v>
      </c>
      <c r="AL445" s="17">
        <v>3.20471914528275E-2</v>
      </c>
      <c r="AM445" s="17">
        <v>8.3548970660656807E-3</v>
      </c>
      <c r="AN445" s="17">
        <v>2.2650451052768798E-2</v>
      </c>
      <c r="AO445" s="17">
        <v>5.2891777392180601E-2</v>
      </c>
      <c r="AP445" s="17">
        <v>7.2008933037752104E-2</v>
      </c>
      <c r="AQ445" s="17"/>
      <c r="AR445" s="17">
        <v>3.7255878888488698E-2</v>
      </c>
      <c r="AS445" s="17">
        <v>4.7017410405668099E-2</v>
      </c>
      <c r="AT445" s="17"/>
      <c r="AU445" s="17">
        <v>8.8094209926906197E-2</v>
      </c>
      <c r="AV445" s="17">
        <v>3.5704981418410102E-2</v>
      </c>
      <c r="AW445" s="17">
        <v>7.2329661254664796E-3</v>
      </c>
      <c r="AX445" s="17"/>
      <c r="AY445" s="17">
        <v>0.146195315508792</v>
      </c>
      <c r="AZ445" s="17">
        <v>3.8265487512157803E-2</v>
      </c>
      <c r="BA445" s="17">
        <v>3.6782850309425998E-2</v>
      </c>
      <c r="BB445" s="17">
        <v>2.2017281779616302E-2</v>
      </c>
      <c r="BC445" s="17"/>
      <c r="BD445" s="17">
        <v>7.8776717195611398E-2</v>
      </c>
      <c r="BE445" s="17">
        <v>6.21612924403845E-2</v>
      </c>
      <c r="BF445" s="17">
        <v>2.7687477989039599E-2</v>
      </c>
      <c r="BG445" s="17">
        <v>3.3285853153186898E-2</v>
      </c>
      <c r="BH445" s="17"/>
      <c r="BI445" s="17">
        <v>6.1053425666589903E-2</v>
      </c>
      <c r="BJ445" s="17">
        <v>6.8051769147054603E-2</v>
      </c>
      <c r="BK445" s="17">
        <v>2.46275132703416E-2</v>
      </c>
      <c r="BL445" s="17">
        <v>5.1748459528342901E-2</v>
      </c>
      <c r="BM445" s="17"/>
      <c r="BN445" s="17">
        <v>0.11988215036829</v>
      </c>
      <c r="BO445" s="17">
        <v>5.15425738242773E-2</v>
      </c>
      <c r="BP445" s="17">
        <v>3.0853462677123199E-2</v>
      </c>
      <c r="BQ445" s="17">
        <v>3.7900142503838198E-2</v>
      </c>
      <c r="BR445" s="17"/>
      <c r="BS445" s="17">
        <v>7.2841413769950306E-2</v>
      </c>
      <c r="BT445" s="17">
        <v>6.8482705594304805E-2</v>
      </c>
      <c r="BU445" s="17">
        <v>1.6509528689034901E-2</v>
      </c>
      <c r="BV445" s="17">
        <v>3.1126407649920598E-2</v>
      </c>
      <c r="BW445" s="17"/>
      <c r="BX445" s="17">
        <v>0.16620403324067401</v>
      </c>
      <c r="BY445" s="17">
        <v>3.57638899037706E-2</v>
      </c>
      <c r="BZ445" s="17">
        <v>3.4875245157241198E-2</v>
      </c>
      <c r="CA445" s="17">
        <v>2.3379425956626801E-2</v>
      </c>
    </row>
    <row r="446" spans="2:79" x14ac:dyDescent="0.3">
      <c r="C446" s="17"/>
      <c r="D446" s="17"/>
      <c r="E446" s="17"/>
      <c r="F446" s="17"/>
      <c r="G446" s="17"/>
      <c r="H446" s="17"/>
      <c r="I446" s="17"/>
      <c r="J446" s="17"/>
      <c r="K446" s="17"/>
      <c r="L446" s="17"/>
      <c r="M446" s="17"/>
      <c r="N446" s="17"/>
      <c r="O446" s="17"/>
      <c r="P446" s="17"/>
      <c r="Q446" s="17"/>
      <c r="R446" s="17"/>
      <c r="S446" s="17"/>
      <c r="T446" s="17"/>
      <c r="U446" s="17"/>
      <c r="V446" s="17"/>
      <c r="W446" s="17"/>
      <c r="X446" s="17"/>
      <c r="Y446" s="17"/>
      <c r="Z446" s="17"/>
      <c r="AA446" s="17"/>
      <c r="AB446" s="17"/>
      <c r="AC446" s="17"/>
      <c r="AD446" s="17"/>
      <c r="AE446" s="17"/>
      <c r="AF446" s="17"/>
      <c r="AG446" s="17"/>
      <c r="AH446" s="17"/>
      <c r="AI446" s="17"/>
      <c r="AJ446" s="17"/>
      <c r="AK446" s="17"/>
      <c r="AL446" s="17"/>
      <c r="AM446" s="17"/>
      <c r="AN446" s="17"/>
      <c r="AO446" s="17"/>
      <c r="AP446" s="17"/>
      <c r="AQ446" s="17"/>
      <c r="AR446" s="17"/>
      <c r="AS446" s="17"/>
      <c r="AT446" s="17"/>
      <c r="AU446" s="17"/>
      <c r="AV446" s="17"/>
      <c r="AW446" s="17"/>
      <c r="AX446" s="17"/>
      <c r="AY446" s="17"/>
      <c r="AZ446" s="17"/>
      <c r="BA446" s="17"/>
      <c r="BB446" s="17"/>
      <c r="BC446" s="17"/>
      <c r="BD446" s="17"/>
      <c r="BE446" s="17"/>
      <c r="BF446" s="17"/>
      <c r="BG446" s="17"/>
      <c r="BH446" s="17"/>
      <c r="BI446" s="17"/>
      <c r="BJ446" s="17"/>
      <c r="BK446" s="17"/>
      <c r="BL446" s="17"/>
      <c r="BM446" s="17"/>
      <c r="BN446" s="17"/>
      <c r="BO446" s="17"/>
      <c r="BP446" s="17"/>
      <c r="BQ446" s="17"/>
      <c r="BR446" s="17"/>
      <c r="BS446" s="17"/>
      <c r="BT446" s="17"/>
      <c r="BU446" s="17"/>
      <c r="BV446" s="17"/>
      <c r="BW446" s="17"/>
      <c r="BX446" s="17"/>
      <c r="BY446" s="17"/>
      <c r="BZ446" s="17"/>
      <c r="CA446" s="17"/>
    </row>
    <row r="447" spans="2:79" x14ac:dyDescent="0.3">
      <c r="B447" s="6" t="s">
        <v>258</v>
      </c>
      <c r="C447" s="17"/>
      <c r="D447" s="17"/>
      <c r="E447" s="17"/>
      <c r="F447" s="17"/>
      <c r="G447" s="17"/>
      <c r="H447" s="17"/>
      <c r="I447" s="17"/>
      <c r="J447" s="17"/>
      <c r="K447" s="17"/>
      <c r="L447" s="17"/>
      <c r="M447" s="17"/>
      <c r="N447" s="17"/>
      <c r="O447" s="17"/>
      <c r="P447" s="17"/>
      <c r="Q447" s="17"/>
      <c r="R447" s="17"/>
      <c r="S447" s="17"/>
      <c r="T447" s="17"/>
      <c r="U447" s="17"/>
      <c r="V447" s="17"/>
      <c r="W447" s="17"/>
      <c r="X447" s="17"/>
      <c r="Y447" s="17"/>
      <c r="Z447" s="17"/>
      <c r="AA447" s="17"/>
      <c r="AB447" s="17"/>
      <c r="AC447" s="17"/>
      <c r="AD447" s="17"/>
      <c r="AE447" s="17"/>
      <c r="AF447" s="17"/>
      <c r="AG447" s="17"/>
      <c r="AH447" s="17"/>
      <c r="AI447" s="17"/>
      <c r="AJ447" s="17"/>
      <c r="AK447" s="17"/>
      <c r="AL447" s="17"/>
      <c r="AM447" s="17"/>
      <c r="AN447" s="17"/>
      <c r="AO447" s="17"/>
      <c r="AP447" s="17"/>
      <c r="AQ447" s="17"/>
      <c r="AR447" s="17"/>
      <c r="AS447" s="17"/>
      <c r="AT447" s="17"/>
      <c r="AU447" s="17"/>
      <c r="AV447" s="17"/>
      <c r="AW447" s="17"/>
      <c r="AX447" s="17"/>
      <c r="AY447" s="17"/>
      <c r="AZ447" s="17"/>
      <c r="BA447" s="17"/>
      <c r="BB447" s="17"/>
      <c r="BC447" s="17"/>
      <c r="BD447" s="17"/>
      <c r="BE447" s="17"/>
      <c r="BF447" s="17"/>
      <c r="BG447" s="17"/>
      <c r="BH447" s="17"/>
      <c r="BI447" s="17"/>
      <c r="BJ447" s="17"/>
      <c r="BK447" s="17"/>
      <c r="BL447" s="17"/>
      <c r="BM447" s="17"/>
      <c r="BN447" s="17"/>
      <c r="BO447" s="17"/>
      <c r="BP447" s="17"/>
      <c r="BQ447" s="17"/>
      <c r="BR447" s="17"/>
      <c r="BS447" s="17"/>
      <c r="BT447" s="17"/>
      <c r="BU447" s="17"/>
      <c r="BV447" s="17"/>
      <c r="BW447" s="17"/>
      <c r="BX447" s="17"/>
      <c r="BY447" s="17"/>
      <c r="BZ447" s="17"/>
      <c r="CA447" s="17"/>
    </row>
    <row r="448" spans="2:79" x14ac:dyDescent="0.3">
      <c r="B448" s="24" t="s">
        <v>336</v>
      </c>
      <c r="C448" s="17"/>
      <c r="D448" s="17"/>
      <c r="E448" s="17"/>
      <c r="F448" s="17"/>
      <c r="G448" s="17"/>
      <c r="H448" s="17"/>
      <c r="I448" s="17"/>
      <c r="J448" s="17"/>
      <c r="K448" s="17"/>
      <c r="L448" s="17"/>
      <c r="M448" s="17"/>
      <c r="N448" s="17"/>
      <c r="O448" s="17"/>
      <c r="P448" s="17"/>
      <c r="Q448" s="17"/>
      <c r="R448" s="17"/>
      <c r="S448" s="17"/>
      <c r="T448" s="17"/>
      <c r="U448" s="17"/>
      <c r="V448" s="17"/>
      <c r="W448" s="17"/>
      <c r="X448" s="17"/>
      <c r="Y448" s="17"/>
      <c r="Z448" s="17"/>
      <c r="AA448" s="17"/>
      <c r="AB448" s="17"/>
      <c r="AC448" s="17"/>
      <c r="AD448" s="17"/>
      <c r="AE448" s="17"/>
      <c r="AF448" s="17"/>
      <c r="AG448" s="17"/>
      <c r="AH448" s="17"/>
      <c r="AI448" s="17"/>
      <c r="AJ448" s="17"/>
      <c r="AK448" s="17"/>
      <c r="AL448" s="17"/>
      <c r="AM448" s="17"/>
      <c r="AN448" s="17"/>
      <c r="AO448" s="17"/>
      <c r="AP448" s="17"/>
      <c r="AQ448" s="17"/>
      <c r="AR448" s="17"/>
      <c r="AS448" s="17"/>
      <c r="AT448" s="17"/>
      <c r="AU448" s="17"/>
      <c r="AV448" s="17"/>
      <c r="AW448" s="17"/>
      <c r="AX448" s="17"/>
      <c r="AY448" s="17"/>
      <c r="AZ448" s="17"/>
      <c r="BA448" s="17"/>
      <c r="BB448" s="17"/>
      <c r="BC448" s="17"/>
      <c r="BD448" s="17"/>
      <c r="BE448" s="17"/>
      <c r="BF448" s="17"/>
      <c r="BG448" s="17"/>
      <c r="BH448" s="17"/>
      <c r="BI448" s="17"/>
      <c r="BJ448" s="17"/>
      <c r="BK448" s="17"/>
      <c r="BL448" s="17"/>
      <c r="BM448" s="17"/>
      <c r="BN448" s="17"/>
      <c r="BO448" s="17"/>
      <c r="BP448" s="17"/>
      <c r="BQ448" s="17"/>
      <c r="BR448" s="17"/>
      <c r="BS448" s="17"/>
      <c r="BT448" s="17"/>
      <c r="BU448" s="17"/>
      <c r="BV448" s="17"/>
      <c r="BW448" s="17"/>
      <c r="BX448" s="17"/>
      <c r="BY448" s="17"/>
      <c r="BZ448" s="17"/>
      <c r="CA448" s="17"/>
    </row>
    <row r="449" spans="2:79" x14ac:dyDescent="0.3">
      <c r="B449" t="s">
        <v>250</v>
      </c>
      <c r="C449" s="17">
        <v>0.103837749782193</v>
      </c>
      <c r="D449" s="17">
        <v>8.0620837355324507E-2</v>
      </c>
      <c r="E449" s="17">
        <v>0.12523989769428601</v>
      </c>
      <c r="F449" s="17"/>
      <c r="G449" s="17">
        <v>0.10075083958936</v>
      </c>
      <c r="H449" s="17">
        <v>0.105914812115513</v>
      </c>
      <c r="I449" s="17">
        <v>0.103656683698966</v>
      </c>
      <c r="J449" s="17"/>
      <c r="K449" s="17">
        <v>7.6588600040863805E-2</v>
      </c>
      <c r="L449" s="17">
        <v>9.8340905295477093E-2</v>
      </c>
      <c r="M449" s="17">
        <v>0.119373636678897</v>
      </c>
      <c r="N449" s="17">
        <v>0.132583545907833</v>
      </c>
      <c r="O449" s="17"/>
      <c r="P449" s="17">
        <v>8.1242592046215506E-2</v>
      </c>
      <c r="Q449" s="17">
        <v>0.13034845296920899</v>
      </c>
      <c r="R449" s="17">
        <v>9.6695863891884198E-2</v>
      </c>
      <c r="S449" s="17">
        <v>0.10363904585127499</v>
      </c>
      <c r="T449" s="17">
        <v>8.1312293606414093E-2</v>
      </c>
      <c r="U449" s="17"/>
      <c r="V449" s="17">
        <v>0.15301188699174101</v>
      </c>
      <c r="W449" s="17">
        <v>8.8169269125908306E-2</v>
      </c>
      <c r="X449" s="17">
        <v>8.1657657697991201E-2</v>
      </c>
      <c r="Y449" s="17"/>
      <c r="Z449" s="17">
        <v>0.10758107558147199</v>
      </c>
      <c r="AA449" s="17">
        <v>7.6045499614038004E-2</v>
      </c>
      <c r="AB449" s="17"/>
      <c r="AC449" s="17">
        <v>0.117974001245937</v>
      </c>
      <c r="AD449" s="17">
        <v>7.1361383841805404E-2</v>
      </c>
      <c r="AE449" s="17"/>
      <c r="AF449" s="17">
        <v>0.10004991953355601</v>
      </c>
      <c r="AG449" s="17">
        <v>9.3084812617766105E-2</v>
      </c>
      <c r="AH449" s="17">
        <v>0.10416963392159601</v>
      </c>
      <c r="AI449" s="17"/>
      <c r="AJ449" s="17">
        <v>6.0454346976698103E-2</v>
      </c>
      <c r="AK449" s="17">
        <v>0.13130196405224101</v>
      </c>
      <c r="AL449" s="17">
        <v>0.116526913349773</v>
      </c>
      <c r="AM449" s="17">
        <v>9.7061616045134996E-2</v>
      </c>
      <c r="AN449" s="17">
        <v>0.12449850880621</v>
      </c>
      <c r="AO449" s="17">
        <v>9.0795325990683906E-2</v>
      </c>
      <c r="AP449" s="17">
        <v>0.105632173683349</v>
      </c>
      <c r="AQ449" s="17"/>
      <c r="AR449" s="17">
        <v>0.11571885068374201</v>
      </c>
      <c r="AS449" s="17">
        <v>9.8127851386099099E-2</v>
      </c>
      <c r="AT449" s="17"/>
      <c r="AU449" s="17">
        <v>0.110216028348639</v>
      </c>
      <c r="AV449" s="17">
        <v>0.106623477155178</v>
      </c>
      <c r="AW449" s="17">
        <v>8.0439105017071202E-2</v>
      </c>
      <c r="AX449" s="17"/>
      <c r="AY449" s="17">
        <v>0.15455814285137301</v>
      </c>
      <c r="AZ449" s="17">
        <v>0.119519586777762</v>
      </c>
      <c r="BA449" s="17">
        <v>8.8624263249156496E-2</v>
      </c>
      <c r="BB449" s="17">
        <v>4.9190297812083797E-2</v>
      </c>
      <c r="BC449" s="17"/>
      <c r="BD449" s="17">
        <v>0.30725098360461001</v>
      </c>
      <c r="BE449" s="17">
        <v>8.9014280587346395E-2</v>
      </c>
      <c r="BF449" s="17">
        <v>5.9370938050028702E-2</v>
      </c>
      <c r="BG449" s="17">
        <v>6.6513927281028895E-2</v>
      </c>
      <c r="BH449" s="17"/>
      <c r="BI449" s="17">
        <v>0.12985168524037699</v>
      </c>
      <c r="BJ449" s="17">
        <v>9.7970211460924495E-2</v>
      </c>
      <c r="BK449" s="17">
        <v>0.100268241756082</v>
      </c>
      <c r="BL449" s="17">
        <v>0.10688331255166</v>
      </c>
      <c r="BM449" s="17"/>
      <c r="BN449" s="17">
        <v>0.121472709993363</v>
      </c>
      <c r="BO449" s="17">
        <v>0.116997331610752</v>
      </c>
      <c r="BP449" s="17">
        <v>0.120625348669225</v>
      </c>
      <c r="BQ449" s="17">
        <v>7.3478099946047801E-2</v>
      </c>
      <c r="BR449" s="17"/>
      <c r="BS449" s="17">
        <v>0.273709484993161</v>
      </c>
      <c r="BT449" s="17">
        <v>7.7062503067008903E-2</v>
      </c>
      <c r="BU449" s="17">
        <v>4.1343970303226001E-2</v>
      </c>
      <c r="BV449" s="17">
        <v>5.82027646265455E-2</v>
      </c>
      <c r="BW449" s="17"/>
      <c r="BX449" s="17">
        <v>0.13549331195634301</v>
      </c>
      <c r="BY449" s="17">
        <v>8.2826241222813096E-2</v>
      </c>
      <c r="BZ449" s="17">
        <v>0.105938090823208</v>
      </c>
      <c r="CA449" s="17">
        <v>0.12355770204906801</v>
      </c>
    </row>
    <row r="450" spans="2:79" x14ac:dyDescent="0.3">
      <c r="B450" t="s">
        <v>251</v>
      </c>
      <c r="C450" s="17">
        <v>0.226835259646926</v>
      </c>
      <c r="D450" s="17">
        <v>0.206814271714264</v>
      </c>
      <c r="E450" s="17">
        <v>0.24783730254056599</v>
      </c>
      <c r="F450" s="17"/>
      <c r="G450" s="17">
        <v>0.21366935101794801</v>
      </c>
      <c r="H450" s="17">
        <v>0.193893948837178</v>
      </c>
      <c r="I450" s="17">
        <v>0.26911473317519902</v>
      </c>
      <c r="J450" s="17"/>
      <c r="K450" s="17">
        <v>0.21503436829301101</v>
      </c>
      <c r="L450" s="17">
        <v>0.251063815678013</v>
      </c>
      <c r="M450" s="17">
        <v>0.22478400487324299</v>
      </c>
      <c r="N450" s="17">
        <v>0.21190888893026699</v>
      </c>
      <c r="O450" s="17"/>
      <c r="P450" s="17">
        <v>0.22722857521151699</v>
      </c>
      <c r="Q450" s="17">
        <v>0.25770808255793298</v>
      </c>
      <c r="R450" s="17">
        <v>0.184026255452551</v>
      </c>
      <c r="S450" s="17">
        <v>0.21758574651211399</v>
      </c>
      <c r="T450" s="17">
        <v>0.222366578801415</v>
      </c>
      <c r="U450" s="17"/>
      <c r="V450" s="17">
        <v>0.245664450668933</v>
      </c>
      <c r="W450" s="17">
        <v>0.19612433794001599</v>
      </c>
      <c r="X450" s="17">
        <v>0.241132299856545</v>
      </c>
      <c r="Y450" s="17"/>
      <c r="Z450" s="17">
        <v>0.23714171541566001</v>
      </c>
      <c r="AA450" s="17">
        <v>0.17439398122310401</v>
      </c>
      <c r="AB450" s="17"/>
      <c r="AC450" s="17">
        <v>0.20293125975708201</v>
      </c>
      <c r="AD450" s="17">
        <v>0.28175187243162297</v>
      </c>
      <c r="AE450" s="17"/>
      <c r="AF450" s="17">
        <v>0.190102427361414</v>
      </c>
      <c r="AG450" s="17">
        <v>0.22396050679905299</v>
      </c>
      <c r="AH450" s="17">
        <v>0.22940917638480501</v>
      </c>
      <c r="AI450" s="17"/>
      <c r="AJ450" s="17">
        <v>0.25013802619715098</v>
      </c>
      <c r="AK450" s="17">
        <v>0.15540390111925201</v>
      </c>
      <c r="AL450" s="17">
        <v>0.20907429038311601</v>
      </c>
      <c r="AM450" s="17">
        <v>0.18087793027499299</v>
      </c>
      <c r="AN450" s="17">
        <v>0.23805963031112901</v>
      </c>
      <c r="AO450" s="17">
        <v>0.24375550600245599</v>
      </c>
      <c r="AP450" s="17">
        <v>0.29336343061320103</v>
      </c>
      <c r="AQ450" s="17"/>
      <c r="AR450" s="17">
        <v>0.23148627066732899</v>
      </c>
      <c r="AS450" s="17">
        <v>0.217333992249712</v>
      </c>
      <c r="AT450" s="17"/>
      <c r="AU450" s="17">
        <v>0.234370658970141</v>
      </c>
      <c r="AV450" s="17">
        <v>0.22648111102229401</v>
      </c>
      <c r="AW450" s="17">
        <v>0.214348909826408</v>
      </c>
      <c r="AX450" s="17"/>
      <c r="AY450" s="17">
        <v>0.31489658395863501</v>
      </c>
      <c r="AZ450" s="17">
        <v>0.20933706878344599</v>
      </c>
      <c r="BA450" s="17">
        <v>0.21906232148954999</v>
      </c>
      <c r="BB450" s="17">
        <v>0.24771350316248</v>
      </c>
      <c r="BC450" s="17"/>
      <c r="BD450" s="17">
        <v>0.26416286874842798</v>
      </c>
      <c r="BE450" s="17">
        <v>0.25478480028656197</v>
      </c>
      <c r="BF450" s="17">
        <v>0.22397132286454399</v>
      </c>
      <c r="BG450" s="17">
        <v>0.14630776243195501</v>
      </c>
      <c r="BH450" s="17"/>
      <c r="BI450" s="17">
        <v>0.22459759227213499</v>
      </c>
      <c r="BJ450" s="17">
        <v>0.20599069884517399</v>
      </c>
      <c r="BK450" s="17">
        <v>0.22244568132016901</v>
      </c>
      <c r="BL450" s="17">
        <v>0.30822882537901602</v>
      </c>
      <c r="BM450" s="17"/>
      <c r="BN450" s="17">
        <v>0.27393970865917</v>
      </c>
      <c r="BO450" s="17">
        <v>0.17913224734909</v>
      </c>
      <c r="BP450" s="17">
        <v>0.26456663394685698</v>
      </c>
      <c r="BQ450" s="17">
        <v>0.207578259874107</v>
      </c>
      <c r="BR450" s="17"/>
      <c r="BS450" s="17">
        <v>0.34964488726786702</v>
      </c>
      <c r="BT450" s="17">
        <v>0.25076317386555502</v>
      </c>
      <c r="BU450" s="17">
        <v>0.163707509018162</v>
      </c>
      <c r="BV450" s="17">
        <v>0.12644791432307001</v>
      </c>
      <c r="BW450" s="17"/>
      <c r="BX450" s="17">
        <v>0.24957128353830901</v>
      </c>
      <c r="BY450" s="17">
        <v>0.227555061072543</v>
      </c>
      <c r="BZ450" s="17">
        <v>0.23246539628733001</v>
      </c>
      <c r="CA450" s="17">
        <v>0.20607602446551099</v>
      </c>
    </row>
    <row r="451" spans="2:79" x14ac:dyDescent="0.3">
      <c r="B451" t="s">
        <v>252</v>
      </c>
      <c r="C451" s="17">
        <v>0.37286914778090702</v>
      </c>
      <c r="D451" s="17">
        <v>0.35880690158633</v>
      </c>
      <c r="E451" s="17">
        <v>0.388591371930748</v>
      </c>
      <c r="F451" s="17"/>
      <c r="G451" s="17">
        <v>0.38437715432154002</v>
      </c>
      <c r="H451" s="17">
        <v>0.41936163408902</v>
      </c>
      <c r="I451" s="17">
        <v>0.31768443893338999</v>
      </c>
      <c r="J451" s="17"/>
      <c r="K451" s="17">
        <v>0.39395110911953202</v>
      </c>
      <c r="L451" s="17">
        <v>0.37924795135714601</v>
      </c>
      <c r="M451" s="17">
        <v>0.34058219059807399</v>
      </c>
      <c r="N451" s="17">
        <v>0.36988662175028902</v>
      </c>
      <c r="O451" s="17"/>
      <c r="P451" s="17">
        <v>0.24373336897051701</v>
      </c>
      <c r="Q451" s="17">
        <v>0.34928959660728298</v>
      </c>
      <c r="R451" s="17">
        <v>0.40451109407369301</v>
      </c>
      <c r="S451" s="17">
        <v>0.39890583587913497</v>
      </c>
      <c r="T451" s="17">
        <v>0.46178949414994502</v>
      </c>
      <c r="U451" s="17"/>
      <c r="V451" s="17">
        <v>0.35514030954433901</v>
      </c>
      <c r="W451" s="17">
        <v>0.396444483043847</v>
      </c>
      <c r="X451" s="17">
        <v>0.38233904406488001</v>
      </c>
      <c r="Y451" s="17"/>
      <c r="Z451" s="17">
        <v>0.37197518534500801</v>
      </c>
      <c r="AA451" s="17">
        <v>0.38092604473892899</v>
      </c>
      <c r="AB451" s="17"/>
      <c r="AC451" s="17">
        <v>0.39936240047677402</v>
      </c>
      <c r="AD451" s="17">
        <v>0.31200403288755302</v>
      </c>
      <c r="AE451" s="17"/>
      <c r="AF451" s="17">
        <v>0.36238218072892803</v>
      </c>
      <c r="AG451" s="17">
        <v>0.367498736700268</v>
      </c>
      <c r="AH451" s="17">
        <v>0.374798365859141</v>
      </c>
      <c r="AI451" s="17"/>
      <c r="AJ451" s="17">
        <v>0.37482042525182602</v>
      </c>
      <c r="AK451" s="17">
        <v>0.40026490420891098</v>
      </c>
      <c r="AL451" s="17">
        <v>0.38179502864286302</v>
      </c>
      <c r="AM451" s="17">
        <v>0.468142844440399</v>
      </c>
      <c r="AN451" s="17">
        <v>0.39612588827450801</v>
      </c>
      <c r="AO451" s="17">
        <v>0.35722155651381599</v>
      </c>
      <c r="AP451" s="17">
        <v>0.27301548413647397</v>
      </c>
      <c r="AQ451" s="17"/>
      <c r="AR451" s="17">
        <v>0.35894836197459801</v>
      </c>
      <c r="AS451" s="17">
        <v>0.38560458845574802</v>
      </c>
      <c r="AT451" s="17"/>
      <c r="AU451" s="17">
        <v>0.30256280007875302</v>
      </c>
      <c r="AV451" s="17">
        <v>0.391006493502354</v>
      </c>
      <c r="AW451" s="17">
        <v>0.427691666531612</v>
      </c>
      <c r="AX451" s="17"/>
      <c r="AY451" s="17">
        <v>0.28422193053528799</v>
      </c>
      <c r="AZ451" s="17">
        <v>0.43516312592894302</v>
      </c>
      <c r="BA451" s="17">
        <v>0.298789076138951</v>
      </c>
      <c r="BB451" s="17">
        <v>0.39962979016852002</v>
      </c>
      <c r="BC451" s="17"/>
      <c r="BD451" s="17">
        <v>0.233025395718373</v>
      </c>
      <c r="BE451" s="17">
        <v>0.39827439112494201</v>
      </c>
      <c r="BF451" s="17">
        <v>0.40910528421078601</v>
      </c>
      <c r="BG451" s="17">
        <v>0.35323019909667802</v>
      </c>
      <c r="BH451" s="17"/>
      <c r="BI451" s="17">
        <v>0.36737497461802199</v>
      </c>
      <c r="BJ451" s="17">
        <v>0.39846350897939398</v>
      </c>
      <c r="BK451" s="17">
        <v>0.37672468313172103</v>
      </c>
      <c r="BL451" s="17">
        <v>0.28868287717355401</v>
      </c>
      <c r="BM451" s="17"/>
      <c r="BN451" s="17">
        <v>0.30726396150193702</v>
      </c>
      <c r="BO451" s="17">
        <v>0.43191694194181801</v>
      </c>
      <c r="BP451" s="17">
        <v>0.40893048572009899</v>
      </c>
      <c r="BQ451" s="17">
        <v>0.31335925321756802</v>
      </c>
      <c r="BR451" s="17"/>
      <c r="BS451" s="17">
        <v>0.25757935075121102</v>
      </c>
      <c r="BT451" s="17">
        <v>0.42358551266259897</v>
      </c>
      <c r="BU451" s="17">
        <v>0.41849799411004202</v>
      </c>
      <c r="BV451" s="17">
        <v>0.27501815413707897</v>
      </c>
      <c r="BW451" s="17"/>
      <c r="BX451" s="17">
        <v>0.30466120949803399</v>
      </c>
      <c r="BY451" s="17">
        <v>0.43049650508931397</v>
      </c>
      <c r="BZ451" s="17">
        <v>0.37575462007450899</v>
      </c>
      <c r="CA451" s="17">
        <v>0.296495543800329</v>
      </c>
    </row>
    <row r="452" spans="2:79" x14ac:dyDescent="0.3">
      <c r="B452" t="s">
        <v>253</v>
      </c>
      <c r="C452" s="17">
        <v>0.26319181962331201</v>
      </c>
      <c r="D452" s="17">
        <v>0.31501965233169599</v>
      </c>
      <c r="E452" s="17">
        <v>0.212690768297217</v>
      </c>
      <c r="F452" s="17"/>
      <c r="G452" s="17">
        <v>0.26687329604404297</v>
      </c>
      <c r="H452" s="17">
        <v>0.25427759376659798</v>
      </c>
      <c r="I452" s="17">
        <v>0.27003760538987498</v>
      </c>
      <c r="J452" s="17"/>
      <c r="K452" s="17">
        <v>0.28917615034205901</v>
      </c>
      <c r="L452" s="17">
        <v>0.24599692464558501</v>
      </c>
      <c r="M452" s="17">
        <v>0.26784817785048498</v>
      </c>
      <c r="N452" s="17">
        <v>0.245595555989818</v>
      </c>
      <c r="O452" s="17"/>
      <c r="P452" s="17">
        <v>0.39434329234846799</v>
      </c>
      <c r="Q452" s="17">
        <v>0.22297506818328799</v>
      </c>
      <c r="R452" s="17">
        <v>0.30868098564395602</v>
      </c>
      <c r="S452" s="17">
        <v>0.23710987722398699</v>
      </c>
      <c r="T452" s="17">
        <v>0.21815788485295201</v>
      </c>
      <c r="U452" s="17"/>
      <c r="V452" s="17">
        <v>0.22901321247738099</v>
      </c>
      <c r="W452" s="17">
        <v>0.283058811465909</v>
      </c>
      <c r="X452" s="17">
        <v>0.268072782048139</v>
      </c>
      <c r="Y452" s="17"/>
      <c r="Z452" s="17">
        <v>0.249520315155038</v>
      </c>
      <c r="AA452" s="17">
        <v>0.33779649015450702</v>
      </c>
      <c r="AB452" s="17"/>
      <c r="AC452" s="17">
        <v>0.24761912429802599</v>
      </c>
      <c r="AD452" s="17">
        <v>0.298968245457223</v>
      </c>
      <c r="AE452" s="17"/>
      <c r="AF452" s="17">
        <v>0.30316487076491699</v>
      </c>
      <c r="AG452" s="17">
        <v>0.29338196480752898</v>
      </c>
      <c r="AH452" s="17">
        <v>0.259967916527724</v>
      </c>
      <c r="AI452" s="17"/>
      <c r="AJ452" s="17">
        <v>0.28458852424756997</v>
      </c>
      <c r="AK452" s="17">
        <v>0.28016073884580001</v>
      </c>
      <c r="AL452" s="17">
        <v>0.25174863907226303</v>
      </c>
      <c r="AM452" s="17">
        <v>0.23851236426317299</v>
      </c>
      <c r="AN452" s="17">
        <v>0.21997659219097801</v>
      </c>
      <c r="AO452" s="17">
        <v>0.26415895737258699</v>
      </c>
      <c r="AP452" s="17">
        <v>0.28622525124547898</v>
      </c>
      <c r="AQ452" s="17"/>
      <c r="AR452" s="17">
        <v>0.26768681326485599</v>
      </c>
      <c r="AS452" s="17">
        <v>0.26513876844282502</v>
      </c>
      <c r="AT452" s="17"/>
      <c r="AU452" s="17">
        <v>0.28432541716078102</v>
      </c>
      <c r="AV452" s="17">
        <v>0.25207019957119298</v>
      </c>
      <c r="AW452" s="17">
        <v>0.27028735249944202</v>
      </c>
      <c r="AX452" s="17"/>
      <c r="AY452" s="17">
        <v>0.173813572282387</v>
      </c>
      <c r="AZ452" s="17">
        <v>0.206894224685123</v>
      </c>
      <c r="BA452" s="17">
        <v>0.360897175343601</v>
      </c>
      <c r="BB452" s="17">
        <v>0.28144912707729902</v>
      </c>
      <c r="BC452" s="17"/>
      <c r="BD452" s="17">
        <v>0.16269309804705001</v>
      </c>
      <c r="BE452" s="17">
        <v>0.21067801706247999</v>
      </c>
      <c r="BF452" s="17">
        <v>0.28743402051307498</v>
      </c>
      <c r="BG452" s="17">
        <v>0.38908626907883698</v>
      </c>
      <c r="BH452" s="17"/>
      <c r="BI452" s="17">
        <v>0.26858592220785099</v>
      </c>
      <c r="BJ452" s="17">
        <v>0.242512359494232</v>
      </c>
      <c r="BK452" s="17">
        <v>0.277293006486518</v>
      </c>
      <c r="BL452" s="17">
        <v>0.25682012192568399</v>
      </c>
      <c r="BM452" s="17"/>
      <c r="BN452" s="17">
        <v>0.229135437872242</v>
      </c>
      <c r="BO452" s="17">
        <v>0.23884128893018</v>
      </c>
      <c r="BP452" s="17">
        <v>0.179696871631842</v>
      </c>
      <c r="BQ452" s="17">
        <v>0.37368543637482798</v>
      </c>
      <c r="BR452" s="17"/>
      <c r="BS452" s="17">
        <v>9.0118233909846496E-2</v>
      </c>
      <c r="BT452" s="17">
        <v>0.19164201238746001</v>
      </c>
      <c r="BU452" s="17">
        <v>0.36203077050621202</v>
      </c>
      <c r="BV452" s="17">
        <v>0.49074431166155102</v>
      </c>
      <c r="BW452" s="17"/>
      <c r="BX452" s="17">
        <v>0.212886233819087</v>
      </c>
      <c r="BY452" s="17">
        <v>0.23331106350324801</v>
      </c>
      <c r="BZ452" s="17">
        <v>0.26161983208480999</v>
      </c>
      <c r="CA452" s="17">
        <v>0.34286561398208298</v>
      </c>
    </row>
    <row r="453" spans="2:79" x14ac:dyDescent="0.3">
      <c r="B453" t="s">
        <v>73</v>
      </c>
      <c r="C453" s="17">
        <v>3.3266023166663203E-2</v>
      </c>
      <c r="D453" s="17">
        <v>3.8738337012386402E-2</v>
      </c>
      <c r="E453" s="17">
        <v>2.56406595371826E-2</v>
      </c>
      <c r="F453" s="17"/>
      <c r="G453" s="17">
        <v>3.43293590271085E-2</v>
      </c>
      <c r="H453" s="17">
        <v>2.65520111916899E-2</v>
      </c>
      <c r="I453" s="17">
        <v>3.9506538802569401E-2</v>
      </c>
      <c r="J453" s="17"/>
      <c r="K453" s="17">
        <v>2.5249772204534501E-2</v>
      </c>
      <c r="L453" s="17">
        <v>2.5350403023779802E-2</v>
      </c>
      <c r="M453" s="17">
        <v>4.7411989999300998E-2</v>
      </c>
      <c r="N453" s="17">
        <v>4.0025387421792402E-2</v>
      </c>
      <c r="O453" s="17"/>
      <c r="P453" s="17">
        <v>5.3452171423282097E-2</v>
      </c>
      <c r="Q453" s="17">
        <v>3.9678799682286998E-2</v>
      </c>
      <c r="R453" s="17">
        <v>6.0858009379168099E-3</v>
      </c>
      <c r="S453" s="17">
        <v>4.2759494533489303E-2</v>
      </c>
      <c r="T453" s="17">
        <v>1.6373748589273301E-2</v>
      </c>
      <c r="U453" s="17"/>
      <c r="V453" s="17">
        <v>1.7170140317606001E-2</v>
      </c>
      <c r="W453" s="17">
        <v>3.6203098424319201E-2</v>
      </c>
      <c r="X453" s="17">
        <v>2.6798216332444402E-2</v>
      </c>
      <c r="Y453" s="17"/>
      <c r="Z453" s="17">
        <v>3.3781708502822E-2</v>
      </c>
      <c r="AA453" s="17">
        <v>3.0837984269422299E-2</v>
      </c>
      <c r="AB453" s="17"/>
      <c r="AC453" s="17">
        <v>3.2113214222182301E-2</v>
      </c>
      <c r="AD453" s="17">
        <v>3.5914465381796101E-2</v>
      </c>
      <c r="AE453" s="17"/>
      <c r="AF453" s="17">
        <v>4.4300601611185098E-2</v>
      </c>
      <c r="AG453" s="17">
        <v>2.20739790753832E-2</v>
      </c>
      <c r="AH453" s="17">
        <v>3.1654907306734301E-2</v>
      </c>
      <c r="AI453" s="17"/>
      <c r="AJ453" s="17">
        <v>2.9998677326754899E-2</v>
      </c>
      <c r="AK453" s="17">
        <v>3.2868491773795097E-2</v>
      </c>
      <c r="AL453" s="17">
        <v>4.0855128551985302E-2</v>
      </c>
      <c r="AM453" s="17">
        <v>1.54052449762993E-2</v>
      </c>
      <c r="AN453" s="17">
        <v>2.1339380417175799E-2</v>
      </c>
      <c r="AO453" s="17">
        <v>4.4068654120457101E-2</v>
      </c>
      <c r="AP453" s="17">
        <v>4.1763660321495699E-2</v>
      </c>
      <c r="AQ453" s="17"/>
      <c r="AR453" s="17">
        <v>2.6159703409473999E-2</v>
      </c>
      <c r="AS453" s="17">
        <v>3.3794799465616199E-2</v>
      </c>
      <c r="AT453" s="17"/>
      <c r="AU453" s="17">
        <v>6.8525095441685904E-2</v>
      </c>
      <c r="AV453" s="17">
        <v>2.38187187489814E-2</v>
      </c>
      <c r="AW453" s="17">
        <v>7.2329661254664796E-3</v>
      </c>
      <c r="AX453" s="17"/>
      <c r="AY453" s="17">
        <v>7.2509770372317095E-2</v>
      </c>
      <c r="AZ453" s="17">
        <v>2.90859938247271E-2</v>
      </c>
      <c r="BA453" s="17">
        <v>3.2627163778742002E-2</v>
      </c>
      <c r="BB453" s="17">
        <v>2.2017281779616302E-2</v>
      </c>
      <c r="BC453" s="17"/>
      <c r="BD453" s="17">
        <v>3.28676538815399E-2</v>
      </c>
      <c r="BE453" s="17">
        <v>4.72485109386694E-2</v>
      </c>
      <c r="BF453" s="17">
        <v>2.0118434361566899E-2</v>
      </c>
      <c r="BG453" s="17">
        <v>4.4861842111501099E-2</v>
      </c>
      <c r="BH453" s="17"/>
      <c r="BI453" s="17">
        <v>9.5898256616145407E-3</v>
      </c>
      <c r="BJ453" s="17">
        <v>5.5063221220274697E-2</v>
      </c>
      <c r="BK453" s="17">
        <v>2.3268387305510702E-2</v>
      </c>
      <c r="BL453" s="17">
        <v>3.9384862970086601E-2</v>
      </c>
      <c r="BM453" s="17"/>
      <c r="BN453" s="17">
        <v>6.8188181973288201E-2</v>
      </c>
      <c r="BO453" s="17">
        <v>3.31121901681607E-2</v>
      </c>
      <c r="BP453" s="17">
        <v>2.6180660031977301E-2</v>
      </c>
      <c r="BQ453" s="17">
        <v>3.1898950587448703E-2</v>
      </c>
      <c r="BR453" s="17"/>
      <c r="BS453" s="17">
        <v>2.8948043077915299E-2</v>
      </c>
      <c r="BT453" s="17">
        <v>5.6946798017377398E-2</v>
      </c>
      <c r="BU453" s="17">
        <v>1.4419756062357601E-2</v>
      </c>
      <c r="BV453" s="17">
        <v>4.9586855251755199E-2</v>
      </c>
      <c r="BW453" s="17"/>
      <c r="BX453" s="17">
        <v>9.7387961188227207E-2</v>
      </c>
      <c r="BY453" s="17">
        <v>2.5811129112081901E-2</v>
      </c>
      <c r="BZ453" s="17">
        <v>2.4222060730142402E-2</v>
      </c>
      <c r="CA453" s="17">
        <v>3.1005115703009099E-2</v>
      </c>
    </row>
    <row r="454" spans="2:79" x14ac:dyDescent="0.3">
      <c r="C454" s="17"/>
      <c r="D454" s="17"/>
      <c r="E454" s="17"/>
      <c r="F454" s="17"/>
      <c r="G454" s="17"/>
      <c r="H454" s="17"/>
      <c r="I454" s="17"/>
      <c r="J454" s="17"/>
      <c r="K454" s="17"/>
      <c r="L454" s="17"/>
      <c r="M454" s="17"/>
      <c r="N454" s="17"/>
      <c r="O454" s="17"/>
      <c r="P454" s="17"/>
      <c r="Q454" s="17"/>
      <c r="R454" s="17"/>
      <c r="S454" s="17"/>
      <c r="T454" s="17"/>
      <c r="U454" s="17"/>
      <c r="V454" s="17"/>
      <c r="W454" s="17"/>
      <c r="X454" s="17"/>
      <c r="Y454" s="17"/>
      <c r="Z454" s="17"/>
      <c r="AA454" s="17"/>
      <c r="AB454" s="17"/>
      <c r="AC454" s="17"/>
      <c r="AD454" s="17"/>
      <c r="AE454" s="17"/>
      <c r="AF454" s="17"/>
      <c r="AG454" s="17"/>
      <c r="AH454" s="17"/>
      <c r="AI454" s="17"/>
      <c r="AJ454" s="17"/>
      <c r="AK454" s="17"/>
      <c r="AL454" s="17"/>
      <c r="AM454" s="17"/>
      <c r="AN454" s="17"/>
      <c r="AO454" s="17"/>
      <c r="AP454" s="17"/>
      <c r="AQ454" s="17"/>
      <c r="AR454" s="17"/>
      <c r="AS454" s="17"/>
      <c r="AT454" s="17"/>
      <c r="AU454" s="17"/>
      <c r="AV454" s="17"/>
      <c r="AW454" s="17"/>
      <c r="AX454" s="17"/>
      <c r="AY454" s="17"/>
      <c r="AZ454" s="17"/>
      <c r="BA454" s="17"/>
      <c r="BB454" s="17"/>
      <c r="BC454" s="17"/>
      <c r="BD454" s="17"/>
      <c r="BE454" s="17"/>
      <c r="BF454" s="17"/>
      <c r="BG454" s="17"/>
      <c r="BH454" s="17"/>
      <c r="BI454" s="17"/>
      <c r="BJ454" s="17"/>
      <c r="BK454" s="17"/>
      <c r="BL454" s="17"/>
      <c r="BM454" s="17"/>
      <c r="BN454" s="17"/>
      <c r="BO454" s="17"/>
      <c r="BP454" s="17"/>
      <c r="BQ454" s="17"/>
      <c r="BR454" s="17"/>
      <c r="BS454" s="17"/>
      <c r="BT454" s="17"/>
      <c r="BU454" s="17"/>
      <c r="BV454" s="17"/>
      <c r="BW454" s="17"/>
      <c r="BX454" s="17"/>
      <c r="BY454" s="17"/>
      <c r="BZ454" s="17"/>
      <c r="CA454" s="17"/>
    </row>
    <row r="455" spans="2:79" x14ac:dyDescent="0.3">
      <c r="B455" s="6" t="s">
        <v>259</v>
      </c>
      <c r="C455" s="17"/>
      <c r="D455" s="17"/>
      <c r="E455" s="17"/>
      <c r="F455" s="17"/>
      <c r="G455" s="17"/>
      <c r="H455" s="17"/>
      <c r="I455" s="17"/>
      <c r="J455" s="17"/>
      <c r="K455" s="17"/>
      <c r="L455" s="17"/>
      <c r="M455" s="17"/>
      <c r="N455" s="17"/>
      <c r="O455" s="17"/>
      <c r="P455" s="17"/>
      <c r="Q455" s="17"/>
      <c r="R455" s="17"/>
      <c r="S455" s="17"/>
      <c r="T455" s="17"/>
      <c r="U455" s="17"/>
      <c r="V455" s="17"/>
      <c r="W455" s="17"/>
      <c r="X455" s="17"/>
      <c r="Y455" s="17"/>
      <c r="Z455" s="17"/>
      <c r="AA455" s="17"/>
      <c r="AB455" s="17"/>
      <c r="AC455" s="17"/>
      <c r="AD455" s="17"/>
      <c r="AE455" s="17"/>
      <c r="AF455" s="17"/>
      <c r="AG455" s="17"/>
      <c r="AH455" s="17"/>
      <c r="AI455" s="17"/>
      <c r="AJ455" s="17"/>
      <c r="AK455" s="17"/>
      <c r="AL455" s="17"/>
      <c r="AM455" s="17"/>
      <c r="AN455" s="17"/>
      <c r="AO455" s="17"/>
      <c r="AP455" s="17"/>
      <c r="AQ455" s="17"/>
      <c r="AR455" s="17"/>
      <c r="AS455" s="17"/>
      <c r="AT455" s="17"/>
      <c r="AU455" s="17"/>
      <c r="AV455" s="17"/>
      <c r="AW455" s="17"/>
      <c r="AX455" s="17"/>
      <c r="AY455" s="17"/>
      <c r="AZ455" s="17"/>
      <c r="BA455" s="17"/>
      <c r="BB455" s="17"/>
      <c r="BC455" s="17"/>
      <c r="BD455" s="17"/>
      <c r="BE455" s="17"/>
      <c r="BF455" s="17"/>
      <c r="BG455" s="17"/>
      <c r="BH455" s="17"/>
      <c r="BI455" s="17"/>
      <c r="BJ455" s="17"/>
      <c r="BK455" s="17"/>
      <c r="BL455" s="17"/>
      <c r="BM455" s="17"/>
      <c r="BN455" s="17"/>
      <c r="BO455" s="17"/>
      <c r="BP455" s="17"/>
      <c r="BQ455" s="17"/>
      <c r="BR455" s="17"/>
      <c r="BS455" s="17"/>
      <c r="BT455" s="17"/>
      <c r="BU455" s="17"/>
      <c r="BV455" s="17"/>
      <c r="BW455" s="17"/>
      <c r="BX455" s="17"/>
      <c r="BY455" s="17"/>
      <c r="BZ455" s="17"/>
      <c r="CA455" s="17"/>
    </row>
    <row r="456" spans="2:79" x14ac:dyDescent="0.3">
      <c r="B456" s="24" t="s">
        <v>336</v>
      </c>
      <c r="C456" s="17"/>
      <c r="D456" s="17"/>
      <c r="E456" s="17"/>
      <c r="F456" s="17"/>
      <c r="G456" s="17"/>
      <c r="H456" s="17"/>
      <c r="I456" s="17"/>
      <c r="J456" s="17"/>
      <c r="K456" s="17"/>
      <c r="L456" s="17"/>
      <c r="M456" s="17"/>
      <c r="N456" s="17"/>
      <c r="O456" s="17"/>
      <c r="P456" s="17"/>
      <c r="Q456" s="17"/>
      <c r="R456" s="17"/>
      <c r="S456" s="17"/>
      <c r="T456" s="17"/>
      <c r="U456" s="17"/>
      <c r="V456" s="17"/>
      <c r="W456" s="17"/>
      <c r="X456" s="17"/>
      <c r="Y456" s="17"/>
      <c r="Z456" s="17"/>
      <c r="AA456" s="17"/>
      <c r="AB456" s="17"/>
      <c r="AC456" s="17"/>
      <c r="AD456" s="17"/>
      <c r="AE456" s="17"/>
      <c r="AF456" s="17"/>
      <c r="AG456" s="17"/>
      <c r="AH456" s="17"/>
      <c r="AI456" s="17"/>
      <c r="AJ456" s="17"/>
      <c r="AK456" s="17"/>
      <c r="AL456" s="17"/>
      <c r="AM456" s="17"/>
      <c r="AN456" s="17"/>
      <c r="AO456" s="17"/>
      <c r="AP456" s="17"/>
      <c r="AQ456" s="17"/>
      <c r="AR456" s="17"/>
      <c r="AS456" s="17"/>
      <c r="AT456" s="17"/>
      <c r="AU456" s="17"/>
      <c r="AV456" s="17"/>
      <c r="AW456" s="17"/>
      <c r="AX456" s="17"/>
      <c r="AY456" s="17"/>
      <c r="AZ456" s="17"/>
      <c r="BA456" s="17"/>
      <c r="BB456" s="17"/>
      <c r="BC456" s="17"/>
      <c r="BD456" s="17"/>
      <c r="BE456" s="17"/>
      <c r="BF456" s="17"/>
      <c r="BG456" s="17"/>
      <c r="BH456" s="17"/>
      <c r="BI456" s="17"/>
      <c r="BJ456" s="17"/>
      <c r="BK456" s="17"/>
      <c r="BL456" s="17"/>
      <c r="BM456" s="17"/>
      <c r="BN456" s="17"/>
      <c r="BO456" s="17"/>
      <c r="BP456" s="17"/>
      <c r="BQ456" s="17"/>
      <c r="BR456" s="17"/>
      <c r="BS456" s="17"/>
      <c r="BT456" s="17"/>
      <c r="BU456" s="17"/>
      <c r="BV456" s="17"/>
      <c r="BW456" s="17"/>
      <c r="BX456" s="17"/>
      <c r="BY456" s="17"/>
      <c r="BZ456" s="17"/>
      <c r="CA456" s="17"/>
    </row>
    <row r="457" spans="2:79" x14ac:dyDescent="0.3">
      <c r="B457" t="s">
        <v>250</v>
      </c>
      <c r="C457" s="17">
        <v>7.4190219473914895E-2</v>
      </c>
      <c r="D457" s="17">
        <v>4.2654085537395199E-2</v>
      </c>
      <c r="E457" s="17">
        <v>0.10598447375534201</v>
      </c>
      <c r="F457" s="17"/>
      <c r="G457" s="17">
        <v>5.1532209852718898E-2</v>
      </c>
      <c r="H457" s="17">
        <v>7.7033420370273095E-2</v>
      </c>
      <c r="I457" s="17">
        <v>8.5635045161648896E-2</v>
      </c>
      <c r="J457" s="17"/>
      <c r="K457" s="17">
        <v>7.2031201564543207E-2</v>
      </c>
      <c r="L457" s="17">
        <v>8.0121941135573901E-2</v>
      </c>
      <c r="M457" s="17">
        <v>4.8795876511750901E-2</v>
      </c>
      <c r="N457" s="17">
        <v>9.4785728485287504E-2</v>
      </c>
      <c r="O457" s="17"/>
      <c r="P457" s="17">
        <v>8.5284096248184796E-2</v>
      </c>
      <c r="Q457" s="17">
        <v>7.7230124415826898E-2</v>
      </c>
      <c r="R457" s="17">
        <v>3.7410364448791297E-2</v>
      </c>
      <c r="S457" s="17">
        <v>8.5869426770301502E-2</v>
      </c>
      <c r="T457" s="17">
        <v>7.7290136301892201E-2</v>
      </c>
      <c r="U457" s="17"/>
      <c r="V457" s="17">
        <v>0.12300847513287901</v>
      </c>
      <c r="W457" s="17">
        <v>5.5779122939655701E-2</v>
      </c>
      <c r="X457" s="17">
        <v>5.7306212808705202E-2</v>
      </c>
      <c r="Y457" s="17"/>
      <c r="Z457" s="17">
        <v>7.2097630209021699E-2</v>
      </c>
      <c r="AA457" s="17">
        <v>8.5912387225416997E-2</v>
      </c>
      <c r="AB457" s="17"/>
      <c r="AC457" s="17">
        <v>6.8304191438958106E-2</v>
      </c>
      <c r="AD457" s="17">
        <v>8.7712672784037701E-2</v>
      </c>
      <c r="AE457" s="17"/>
      <c r="AF457" s="17">
        <v>0.107859282329734</v>
      </c>
      <c r="AG457" s="17">
        <v>0.13885838534993999</v>
      </c>
      <c r="AH457" s="17">
        <v>6.2984115302281707E-2</v>
      </c>
      <c r="AI457" s="17"/>
      <c r="AJ457" s="17">
        <v>6.4390395791500105E-2</v>
      </c>
      <c r="AK457" s="17">
        <v>4.9725578741811501E-2</v>
      </c>
      <c r="AL457" s="17">
        <v>7.1930789833461795E-2</v>
      </c>
      <c r="AM457" s="17">
        <v>8.7291653033514299E-2</v>
      </c>
      <c r="AN457" s="17">
        <v>8.9061844134847107E-2</v>
      </c>
      <c r="AO457" s="17">
        <v>6.27190771705253E-2</v>
      </c>
      <c r="AP457" s="17">
        <v>9.3816913507946506E-2</v>
      </c>
      <c r="AQ457" s="17"/>
      <c r="AR457" s="17">
        <v>0.105281988038741</v>
      </c>
      <c r="AS457" s="17">
        <v>5.83675050921224E-2</v>
      </c>
      <c r="AT457" s="17"/>
      <c r="AU457" s="17">
        <v>7.9931063902026894E-2</v>
      </c>
      <c r="AV457" s="17">
        <v>6.7746935282479007E-2</v>
      </c>
      <c r="AW457" s="17">
        <v>9.0347188863428796E-2</v>
      </c>
      <c r="AX457" s="17"/>
      <c r="AY457" s="17">
        <v>0.146048732413261</v>
      </c>
      <c r="AZ457" s="17">
        <v>6.0403127084429797E-2</v>
      </c>
      <c r="BA457" s="17">
        <v>7.6319834499091493E-2</v>
      </c>
      <c r="BB457" s="17">
        <v>6.7547379263670507E-2</v>
      </c>
      <c r="BC457" s="17"/>
      <c r="BD457" s="17">
        <v>0.13228572756243401</v>
      </c>
      <c r="BE457" s="17">
        <v>7.0026982131017407E-2</v>
      </c>
      <c r="BF457" s="17">
        <v>6.1259727513017698E-2</v>
      </c>
      <c r="BG457" s="17">
        <v>6.4060308252606293E-2</v>
      </c>
      <c r="BH457" s="17"/>
      <c r="BI457" s="17">
        <v>9.9255123472690499E-2</v>
      </c>
      <c r="BJ457" s="17">
        <v>5.7778910655920501E-2</v>
      </c>
      <c r="BK457" s="17">
        <v>6.3515658512897297E-2</v>
      </c>
      <c r="BL457" s="17">
        <v>0.139005957842431</v>
      </c>
      <c r="BM457" s="17"/>
      <c r="BN457" s="17">
        <v>0.11132135467403199</v>
      </c>
      <c r="BO457" s="17">
        <v>7.7477207688242802E-2</v>
      </c>
      <c r="BP457" s="17">
        <v>7.3216543141140997E-2</v>
      </c>
      <c r="BQ457" s="17">
        <v>6.3715150977462998E-2</v>
      </c>
      <c r="BR457" s="17"/>
      <c r="BS457" s="17">
        <v>0.13062560467562501</v>
      </c>
      <c r="BT457" s="17">
        <v>8.3254429257260204E-2</v>
      </c>
      <c r="BU457" s="17">
        <v>4.0657282942939202E-2</v>
      </c>
      <c r="BV457" s="17">
        <v>5.59689380411117E-2</v>
      </c>
      <c r="BW457" s="17"/>
      <c r="BX457" s="17">
        <v>0.14765684822099301</v>
      </c>
      <c r="BY457" s="17">
        <v>6.3270481060823502E-2</v>
      </c>
      <c r="BZ457" s="17">
        <v>5.75063052009109E-2</v>
      </c>
      <c r="CA457" s="17">
        <v>8.5827960424924896E-2</v>
      </c>
    </row>
    <row r="458" spans="2:79" x14ac:dyDescent="0.3">
      <c r="B458" t="s">
        <v>251</v>
      </c>
      <c r="C458" s="17">
        <v>0.19139097724092199</v>
      </c>
      <c r="D458" s="17">
        <v>0.16168673192296201</v>
      </c>
      <c r="E458" s="17">
        <v>0.221890809472301</v>
      </c>
      <c r="F458" s="17"/>
      <c r="G458" s="17">
        <v>0.17446216332057701</v>
      </c>
      <c r="H458" s="17">
        <v>0.18558632550242399</v>
      </c>
      <c r="I458" s="17">
        <v>0.20810826437584101</v>
      </c>
      <c r="J458" s="17"/>
      <c r="K458" s="17">
        <v>0.21091858989929599</v>
      </c>
      <c r="L458" s="17">
        <v>0.20246933754167801</v>
      </c>
      <c r="M458" s="17">
        <v>0.17350845483612901</v>
      </c>
      <c r="N458" s="17">
        <v>0.16499261984017899</v>
      </c>
      <c r="O458" s="17"/>
      <c r="P458" s="17">
        <v>0.16917426037946601</v>
      </c>
      <c r="Q458" s="17">
        <v>0.21989892099891201</v>
      </c>
      <c r="R458" s="17">
        <v>0.173217867579606</v>
      </c>
      <c r="S458" s="17">
        <v>0.215761614085936</v>
      </c>
      <c r="T458" s="17">
        <v>0.14120130606814599</v>
      </c>
      <c r="U458" s="17"/>
      <c r="V458" s="17">
        <v>0.175444985717261</v>
      </c>
      <c r="W458" s="17">
        <v>0.20746640447467901</v>
      </c>
      <c r="X458" s="17">
        <v>0.18368948835265</v>
      </c>
      <c r="Y458" s="17"/>
      <c r="Z458" s="17">
        <v>0.19331397250211199</v>
      </c>
      <c r="AA458" s="17">
        <v>0.18293864299908999</v>
      </c>
      <c r="AB458" s="17"/>
      <c r="AC458" s="17">
        <v>0.18056560386402601</v>
      </c>
      <c r="AD458" s="17">
        <v>0.21626099233163301</v>
      </c>
      <c r="AE458" s="17"/>
      <c r="AF458" s="17">
        <v>0.27975786664447</v>
      </c>
      <c r="AG458" s="17">
        <v>0.17468864520646399</v>
      </c>
      <c r="AH458" s="17">
        <v>0.186024691920883</v>
      </c>
      <c r="AI458" s="17"/>
      <c r="AJ458" s="17">
        <v>0.204874268382191</v>
      </c>
      <c r="AK458" s="17">
        <v>0.148690711358133</v>
      </c>
      <c r="AL458" s="17">
        <v>0.19285364866313501</v>
      </c>
      <c r="AM458" s="17">
        <v>0.164912586068656</v>
      </c>
      <c r="AN458" s="17">
        <v>0.22196125675071299</v>
      </c>
      <c r="AO458" s="17">
        <v>0.219228898885586</v>
      </c>
      <c r="AP458" s="17">
        <v>0.19234608982771101</v>
      </c>
      <c r="AQ458" s="17"/>
      <c r="AR458" s="17">
        <v>0.17468283174823099</v>
      </c>
      <c r="AS458" s="17">
        <v>0.197310409408017</v>
      </c>
      <c r="AT458" s="17"/>
      <c r="AU458" s="17">
        <v>0.14775753603457401</v>
      </c>
      <c r="AV458" s="17">
        <v>0.20806073924264401</v>
      </c>
      <c r="AW458" s="17">
        <v>0.20290567608733701</v>
      </c>
      <c r="AX458" s="17"/>
      <c r="AY458" s="17">
        <v>0.26173885893063997</v>
      </c>
      <c r="AZ458" s="17">
        <v>0.19394547890632799</v>
      </c>
      <c r="BA458" s="17">
        <v>0.152556587723261</v>
      </c>
      <c r="BB458" s="17">
        <v>0.23173312689011</v>
      </c>
      <c r="BC458" s="17"/>
      <c r="BD458" s="17">
        <v>0.142252042573254</v>
      </c>
      <c r="BE458" s="17">
        <v>0.20526134107043201</v>
      </c>
      <c r="BF458" s="17">
        <v>0.20627950492742</v>
      </c>
      <c r="BG458" s="17">
        <v>0.168865606355008</v>
      </c>
      <c r="BH458" s="17"/>
      <c r="BI458" s="17">
        <v>0.25797310149392699</v>
      </c>
      <c r="BJ458" s="17">
        <v>0.16655108640492999</v>
      </c>
      <c r="BK458" s="17">
        <v>0.19518080892902001</v>
      </c>
      <c r="BL458" s="17">
        <v>0.17249972167359301</v>
      </c>
      <c r="BM458" s="17"/>
      <c r="BN458" s="17">
        <v>0.20836410350759699</v>
      </c>
      <c r="BO458" s="17">
        <v>0.18362086412009801</v>
      </c>
      <c r="BP458" s="17">
        <v>0.21186296510510699</v>
      </c>
      <c r="BQ458" s="17">
        <v>0.17117781130104501</v>
      </c>
      <c r="BR458" s="17"/>
      <c r="BS458" s="17">
        <v>0.207204208177525</v>
      </c>
      <c r="BT458" s="17">
        <v>0.18790167876382699</v>
      </c>
      <c r="BU458" s="17">
        <v>0.186907659540924</v>
      </c>
      <c r="BV458" s="17">
        <v>0.18438784839842101</v>
      </c>
      <c r="BW458" s="17"/>
      <c r="BX458" s="17">
        <v>0.24741052514341499</v>
      </c>
      <c r="BY458" s="17">
        <v>0.183333539675785</v>
      </c>
      <c r="BZ458" s="17">
        <v>0.20853124039955601</v>
      </c>
      <c r="CA458" s="17">
        <v>0.152778757266682</v>
      </c>
    </row>
    <row r="459" spans="2:79" x14ac:dyDescent="0.3">
      <c r="B459" t="s">
        <v>252</v>
      </c>
      <c r="C459" s="17">
        <v>0.34699707410860497</v>
      </c>
      <c r="D459" s="17">
        <v>0.34170452540561103</v>
      </c>
      <c r="E459" s="17">
        <v>0.35162542107392603</v>
      </c>
      <c r="F459" s="17"/>
      <c r="G459" s="17">
        <v>0.37016854167412699</v>
      </c>
      <c r="H459" s="17">
        <v>0.34246373428348598</v>
      </c>
      <c r="I459" s="17">
        <v>0.33696728085171102</v>
      </c>
      <c r="J459" s="17"/>
      <c r="K459" s="17">
        <v>0.32002206725174798</v>
      </c>
      <c r="L459" s="17">
        <v>0.36685750010859203</v>
      </c>
      <c r="M459" s="17">
        <v>0.35559681068261501</v>
      </c>
      <c r="N459" s="17">
        <v>0.35321340756346398</v>
      </c>
      <c r="O459" s="17"/>
      <c r="P459" s="17">
        <v>0.21782197418664201</v>
      </c>
      <c r="Q459" s="17">
        <v>0.387579810334165</v>
      </c>
      <c r="R459" s="17">
        <v>0.408962099269707</v>
      </c>
      <c r="S459" s="17">
        <v>0.282081750285814</v>
      </c>
      <c r="T459" s="17">
        <v>0.41499260233416102</v>
      </c>
      <c r="U459" s="17"/>
      <c r="V459" s="17">
        <v>0.306971787833905</v>
      </c>
      <c r="W459" s="17">
        <v>0.39476382452462</v>
      </c>
      <c r="X459" s="17">
        <v>0.33724544161000197</v>
      </c>
      <c r="Y459" s="17"/>
      <c r="Z459" s="17">
        <v>0.35556446582588302</v>
      </c>
      <c r="AA459" s="17">
        <v>0.30482047588477001</v>
      </c>
      <c r="AB459" s="17"/>
      <c r="AC459" s="17">
        <v>0.36274170611309398</v>
      </c>
      <c r="AD459" s="17">
        <v>0.31082564408799801</v>
      </c>
      <c r="AE459" s="17"/>
      <c r="AF459" s="17">
        <v>0.26086426284471298</v>
      </c>
      <c r="AG459" s="17">
        <v>0.258229050612794</v>
      </c>
      <c r="AH459" s="17">
        <v>0.36321139026607002</v>
      </c>
      <c r="AI459" s="17"/>
      <c r="AJ459" s="17">
        <v>0.38310433523130299</v>
      </c>
      <c r="AK459" s="17">
        <v>0.31974464010179598</v>
      </c>
      <c r="AL459" s="17">
        <v>0.33183466746363799</v>
      </c>
      <c r="AM459" s="17">
        <v>0.35923319339427401</v>
      </c>
      <c r="AN459" s="17">
        <v>0.36570122799907701</v>
      </c>
      <c r="AO459" s="17">
        <v>0.37311817658754498</v>
      </c>
      <c r="AP459" s="17">
        <v>0.31171223314545299</v>
      </c>
      <c r="AQ459" s="17"/>
      <c r="AR459" s="17">
        <v>0.34535150855896302</v>
      </c>
      <c r="AS459" s="17">
        <v>0.34468667208230203</v>
      </c>
      <c r="AT459" s="17"/>
      <c r="AU459" s="17">
        <v>0.32371501720201901</v>
      </c>
      <c r="AV459" s="17">
        <v>0.35141338185166499</v>
      </c>
      <c r="AW459" s="17">
        <v>0.371762550495013</v>
      </c>
      <c r="AX459" s="17"/>
      <c r="AY459" s="17">
        <v>0.27447108982867102</v>
      </c>
      <c r="AZ459" s="17">
        <v>0.41595411691470002</v>
      </c>
      <c r="BA459" s="17">
        <v>0.27531431292521802</v>
      </c>
      <c r="BB459" s="17">
        <v>0.33155929254175398</v>
      </c>
      <c r="BC459" s="17"/>
      <c r="BD459" s="17">
        <v>0.34450609624893302</v>
      </c>
      <c r="BE459" s="17">
        <v>0.30300234781983498</v>
      </c>
      <c r="BF459" s="17">
        <v>0.37803774076565599</v>
      </c>
      <c r="BG459" s="17">
        <v>0.34380980166717501</v>
      </c>
      <c r="BH459" s="17"/>
      <c r="BI459" s="17">
        <v>0.25085481965847201</v>
      </c>
      <c r="BJ459" s="17">
        <v>0.35286294266441098</v>
      </c>
      <c r="BK459" s="17">
        <v>0.37226967738397698</v>
      </c>
      <c r="BL459" s="17">
        <v>0.32997506887827299</v>
      </c>
      <c r="BM459" s="17"/>
      <c r="BN459" s="17">
        <v>0.30227129003425801</v>
      </c>
      <c r="BO459" s="17">
        <v>0.375796814068796</v>
      </c>
      <c r="BP459" s="17">
        <v>0.39201415682246699</v>
      </c>
      <c r="BQ459" s="17">
        <v>0.29293687787647998</v>
      </c>
      <c r="BR459" s="17"/>
      <c r="BS459" s="17">
        <v>0.31926663170285902</v>
      </c>
      <c r="BT459" s="17">
        <v>0.37358086594034001</v>
      </c>
      <c r="BU459" s="17">
        <v>0.35711621384319298</v>
      </c>
      <c r="BV459" s="17">
        <v>0.277169466953261</v>
      </c>
      <c r="BW459" s="17"/>
      <c r="BX459" s="17">
        <v>0.23489398844686901</v>
      </c>
      <c r="BY459" s="17">
        <v>0.36220667026097703</v>
      </c>
      <c r="BZ459" s="17">
        <v>0.35433865258035202</v>
      </c>
      <c r="CA459" s="17">
        <v>0.36036699093652602</v>
      </c>
    </row>
    <row r="460" spans="2:79" x14ac:dyDescent="0.3">
      <c r="B460" t="s">
        <v>253</v>
      </c>
      <c r="C460" s="17">
        <v>0.32096766432915003</v>
      </c>
      <c r="D460" s="17">
        <v>0.38175966700246999</v>
      </c>
      <c r="E460" s="17">
        <v>0.261787638246951</v>
      </c>
      <c r="F460" s="17"/>
      <c r="G460" s="17">
        <v>0.32142023397321701</v>
      </c>
      <c r="H460" s="17">
        <v>0.338705297837258</v>
      </c>
      <c r="I460" s="17">
        <v>0.30241183629715901</v>
      </c>
      <c r="J460" s="17"/>
      <c r="K460" s="17">
        <v>0.34904151473395301</v>
      </c>
      <c r="L460" s="17">
        <v>0.27397888268974901</v>
      </c>
      <c r="M460" s="17">
        <v>0.35294682693250301</v>
      </c>
      <c r="N460" s="17">
        <v>0.31000160358489498</v>
      </c>
      <c r="O460" s="17"/>
      <c r="P460" s="17">
        <v>0.42328635075273402</v>
      </c>
      <c r="Q460" s="17">
        <v>0.256038731580912</v>
      </c>
      <c r="R460" s="17">
        <v>0.34002368317348403</v>
      </c>
      <c r="S460" s="17">
        <v>0.35277787406021199</v>
      </c>
      <c r="T460" s="17">
        <v>0.290979242933122</v>
      </c>
      <c r="U460" s="17"/>
      <c r="V460" s="17">
        <v>0.33099450014923598</v>
      </c>
      <c r="W460" s="17">
        <v>0.28323773898595</v>
      </c>
      <c r="X460" s="17">
        <v>0.37159805514073802</v>
      </c>
      <c r="Y460" s="17"/>
      <c r="Z460" s="17">
        <v>0.31617684710238497</v>
      </c>
      <c r="AA460" s="17">
        <v>0.34915518033162501</v>
      </c>
      <c r="AB460" s="17"/>
      <c r="AC460" s="17">
        <v>0.32105036579464202</v>
      </c>
      <c r="AD460" s="17">
        <v>0.32077766749272002</v>
      </c>
      <c r="AE460" s="17"/>
      <c r="AF460" s="17">
        <v>0.33070967497456899</v>
      </c>
      <c r="AG460" s="17">
        <v>0.319694817115867</v>
      </c>
      <c r="AH460" s="17">
        <v>0.322961573514713</v>
      </c>
      <c r="AI460" s="17"/>
      <c r="AJ460" s="17">
        <v>0.29352492304953998</v>
      </c>
      <c r="AK460" s="17">
        <v>0.38502476750938602</v>
      </c>
      <c r="AL460" s="17">
        <v>0.34584417934442802</v>
      </c>
      <c r="AM460" s="17">
        <v>0.34064519874392002</v>
      </c>
      <c r="AN460" s="17">
        <v>0.26024385615343498</v>
      </c>
      <c r="AO460" s="17">
        <v>0.28037609767757499</v>
      </c>
      <c r="AP460" s="17">
        <v>0.32917002363252901</v>
      </c>
      <c r="AQ460" s="17"/>
      <c r="AR460" s="17">
        <v>0.32401865229348897</v>
      </c>
      <c r="AS460" s="17">
        <v>0.32636907851501601</v>
      </c>
      <c r="AT460" s="17"/>
      <c r="AU460" s="17">
        <v>0.35792226486148299</v>
      </c>
      <c r="AV460" s="17">
        <v>0.30605684093307001</v>
      </c>
      <c r="AW460" s="17">
        <v>0.314511382748701</v>
      </c>
      <c r="AX460" s="17"/>
      <c r="AY460" s="17">
        <v>0.217270471383988</v>
      </c>
      <c r="AZ460" s="17">
        <v>0.26089664514812899</v>
      </c>
      <c r="BA460" s="17">
        <v>0.43853960057428498</v>
      </c>
      <c r="BB460" s="17">
        <v>0.31204594670769897</v>
      </c>
      <c r="BC460" s="17"/>
      <c r="BD460" s="17">
        <v>0.264831236297283</v>
      </c>
      <c r="BE460" s="17">
        <v>0.336990627438707</v>
      </c>
      <c r="BF460" s="17">
        <v>0.30778587156516102</v>
      </c>
      <c r="BG460" s="17">
        <v>0.38182241002845002</v>
      </c>
      <c r="BH460" s="17"/>
      <c r="BI460" s="17">
        <v>0.33155153145842797</v>
      </c>
      <c r="BJ460" s="17">
        <v>0.33301617779400999</v>
      </c>
      <c r="BK460" s="17">
        <v>0.310170572612113</v>
      </c>
      <c r="BL460" s="17">
        <v>0.320317907616612</v>
      </c>
      <c r="BM460" s="17"/>
      <c r="BN460" s="17">
        <v>0.27347035489756699</v>
      </c>
      <c r="BO460" s="17">
        <v>0.28412083695284901</v>
      </c>
      <c r="BP460" s="17">
        <v>0.25139628536041497</v>
      </c>
      <c r="BQ460" s="17">
        <v>0.42872649857959999</v>
      </c>
      <c r="BR460" s="17"/>
      <c r="BS460" s="17">
        <v>0.24605786958060699</v>
      </c>
      <c r="BT460" s="17">
        <v>0.26542863362985902</v>
      </c>
      <c r="BU460" s="17">
        <v>0.37529630930258201</v>
      </c>
      <c r="BV460" s="17">
        <v>0.45134733895728602</v>
      </c>
      <c r="BW460" s="17"/>
      <c r="BX460" s="17">
        <v>0.22417067910770899</v>
      </c>
      <c r="BY460" s="17">
        <v>0.31963533040346698</v>
      </c>
      <c r="BZ460" s="17">
        <v>0.32345353980309099</v>
      </c>
      <c r="CA460" s="17">
        <v>0.36459243263645702</v>
      </c>
    </row>
    <row r="461" spans="2:79" x14ac:dyDescent="0.3">
      <c r="B461" t="s">
        <v>73</v>
      </c>
      <c r="C461" s="17">
        <v>6.6454064847407901E-2</v>
      </c>
      <c r="D461" s="17">
        <v>7.2194990131562206E-2</v>
      </c>
      <c r="E461" s="17">
        <v>5.8711657451480402E-2</v>
      </c>
      <c r="F461" s="17"/>
      <c r="G461" s="17">
        <v>8.2416851179360401E-2</v>
      </c>
      <c r="H461" s="17">
        <v>5.6211222006558599E-2</v>
      </c>
      <c r="I461" s="17">
        <v>6.6877573313640901E-2</v>
      </c>
      <c r="J461" s="17"/>
      <c r="K461" s="17">
        <v>4.7986626550460099E-2</v>
      </c>
      <c r="L461" s="17">
        <v>7.6572338524406994E-2</v>
      </c>
      <c r="M461" s="17">
        <v>6.9152031037003098E-2</v>
      </c>
      <c r="N461" s="17">
        <v>7.7006640526174605E-2</v>
      </c>
      <c r="O461" s="17"/>
      <c r="P461" s="17">
        <v>0.104433318432973</v>
      </c>
      <c r="Q461" s="17">
        <v>5.9252412670184801E-2</v>
      </c>
      <c r="R461" s="17">
        <v>4.0385985528410703E-2</v>
      </c>
      <c r="S461" s="17">
        <v>6.3509334797736794E-2</v>
      </c>
      <c r="T461" s="17">
        <v>7.5536712362678601E-2</v>
      </c>
      <c r="U461" s="17"/>
      <c r="V461" s="17">
        <v>6.3580251166718199E-2</v>
      </c>
      <c r="W461" s="17">
        <v>5.8752909075095103E-2</v>
      </c>
      <c r="X461" s="17">
        <v>5.0160802087904299E-2</v>
      </c>
      <c r="Y461" s="17"/>
      <c r="Z461" s="17">
        <v>6.2847084360598701E-2</v>
      </c>
      <c r="AA461" s="17">
        <v>7.7173313559097498E-2</v>
      </c>
      <c r="AB461" s="17"/>
      <c r="AC461" s="17">
        <v>6.7338132789280594E-2</v>
      </c>
      <c r="AD461" s="17">
        <v>6.4423023303611104E-2</v>
      </c>
      <c r="AE461" s="17"/>
      <c r="AF461" s="17">
        <v>2.0808913206515001E-2</v>
      </c>
      <c r="AG461" s="17">
        <v>0.108529101714935</v>
      </c>
      <c r="AH461" s="17">
        <v>6.4818228996051497E-2</v>
      </c>
      <c r="AI461" s="17"/>
      <c r="AJ461" s="17">
        <v>5.4106077545464898E-2</v>
      </c>
      <c r="AK461" s="17">
        <v>9.6814302288873305E-2</v>
      </c>
      <c r="AL461" s="17">
        <v>5.7536714695336597E-2</v>
      </c>
      <c r="AM461" s="17">
        <v>4.7917368759635703E-2</v>
      </c>
      <c r="AN461" s="17">
        <v>6.3031814961929E-2</v>
      </c>
      <c r="AO461" s="17">
        <v>6.4557749678768706E-2</v>
      </c>
      <c r="AP461" s="17">
        <v>7.2954739886361294E-2</v>
      </c>
      <c r="AQ461" s="17"/>
      <c r="AR461" s="17">
        <v>5.0665019360576102E-2</v>
      </c>
      <c r="AS461" s="17">
        <v>7.3266334902542002E-2</v>
      </c>
      <c r="AT461" s="17"/>
      <c r="AU461" s="17">
        <v>9.0674117999897094E-2</v>
      </c>
      <c r="AV461" s="17">
        <v>6.6722102690142102E-2</v>
      </c>
      <c r="AW461" s="17">
        <v>2.0473201805520001E-2</v>
      </c>
      <c r="AX461" s="17"/>
      <c r="AY461" s="17">
        <v>0.10047084744344</v>
      </c>
      <c r="AZ461" s="17">
        <v>6.8800631946413102E-2</v>
      </c>
      <c r="BA461" s="17">
        <v>5.7269664278144401E-2</v>
      </c>
      <c r="BB461" s="17">
        <v>5.7114254596766598E-2</v>
      </c>
      <c r="BC461" s="17"/>
      <c r="BD461" s="17">
        <v>0.116124897318096</v>
      </c>
      <c r="BE461" s="17">
        <v>8.47187015400091E-2</v>
      </c>
      <c r="BF461" s="17">
        <v>4.6637155228744898E-2</v>
      </c>
      <c r="BG461" s="17">
        <v>4.1441873696760299E-2</v>
      </c>
      <c r="BH461" s="17"/>
      <c r="BI461" s="17">
        <v>6.0365423916483502E-2</v>
      </c>
      <c r="BJ461" s="17">
        <v>8.9790882480728806E-2</v>
      </c>
      <c r="BK461" s="17">
        <v>5.88632825619919E-2</v>
      </c>
      <c r="BL461" s="17">
        <v>3.8201343989091099E-2</v>
      </c>
      <c r="BM461" s="17"/>
      <c r="BN461" s="17">
        <v>0.104572896886546</v>
      </c>
      <c r="BO461" s="17">
        <v>7.8984277170014106E-2</v>
      </c>
      <c r="BP461" s="17">
        <v>7.1510049570869899E-2</v>
      </c>
      <c r="BQ461" s="17">
        <v>4.3443661265412999E-2</v>
      </c>
      <c r="BR461" s="17"/>
      <c r="BS461" s="17">
        <v>9.6845685863384101E-2</v>
      </c>
      <c r="BT461" s="17">
        <v>8.9834392408713007E-2</v>
      </c>
      <c r="BU461" s="17">
        <v>4.0022534370362198E-2</v>
      </c>
      <c r="BV461" s="17">
        <v>3.1126407649920598E-2</v>
      </c>
      <c r="BW461" s="17"/>
      <c r="BX461" s="17">
        <v>0.14586795908101399</v>
      </c>
      <c r="BY461" s="17">
        <v>7.1553978598947798E-2</v>
      </c>
      <c r="BZ461" s="17">
        <v>5.6170262016089698E-2</v>
      </c>
      <c r="CA461" s="17">
        <v>3.6433858735410003E-2</v>
      </c>
    </row>
    <row r="462" spans="2:79" x14ac:dyDescent="0.3">
      <c r="C462" s="17"/>
      <c r="D462" s="17"/>
      <c r="E462" s="17"/>
      <c r="F462" s="17"/>
      <c r="G462" s="17"/>
      <c r="H462" s="17"/>
      <c r="I462" s="17"/>
      <c r="J462" s="17"/>
      <c r="K462" s="17"/>
      <c r="L462" s="17"/>
      <c r="M462" s="17"/>
      <c r="N462" s="17"/>
      <c r="O462" s="17"/>
      <c r="P462" s="17"/>
      <c r="Q462" s="17"/>
      <c r="R462" s="17"/>
      <c r="S462" s="17"/>
      <c r="T462" s="17"/>
      <c r="U462" s="17"/>
      <c r="V462" s="17"/>
      <c r="W462" s="17"/>
      <c r="X462" s="17"/>
      <c r="Y462" s="17"/>
      <c r="Z462" s="17"/>
      <c r="AA462" s="17"/>
      <c r="AB462" s="17"/>
      <c r="AC462" s="17"/>
      <c r="AD462" s="17"/>
      <c r="AE462" s="17"/>
      <c r="AF462" s="17"/>
      <c r="AG462" s="17"/>
      <c r="AH462" s="17"/>
      <c r="AI462" s="17"/>
      <c r="AJ462" s="17"/>
      <c r="AK462" s="17"/>
      <c r="AL462" s="17"/>
      <c r="AM462" s="17"/>
      <c r="AN462" s="17"/>
      <c r="AO462" s="17"/>
      <c r="AP462" s="17"/>
      <c r="AQ462" s="17"/>
      <c r="AR462" s="17"/>
      <c r="AS462" s="17"/>
      <c r="AT462" s="17"/>
      <c r="AU462" s="17"/>
      <c r="AV462" s="17"/>
      <c r="AW462" s="17"/>
      <c r="AX462" s="17"/>
      <c r="AY462" s="17"/>
      <c r="AZ462" s="17"/>
      <c r="BA462" s="17"/>
      <c r="BB462" s="17"/>
      <c r="BC462" s="17"/>
      <c r="BD462" s="17"/>
      <c r="BE462" s="17"/>
      <c r="BF462" s="17"/>
      <c r="BG462" s="17"/>
      <c r="BH462" s="17"/>
      <c r="BI462" s="17"/>
      <c r="BJ462" s="17"/>
      <c r="BK462" s="17"/>
      <c r="BL462" s="17"/>
      <c r="BM462" s="17"/>
      <c r="BN462" s="17"/>
      <c r="BO462" s="17"/>
      <c r="BP462" s="17"/>
      <c r="BQ462" s="17"/>
      <c r="BR462" s="17"/>
      <c r="BS462" s="17"/>
      <c r="BT462" s="17"/>
      <c r="BU462" s="17"/>
      <c r="BV462" s="17"/>
      <c r="BW462" s="17"/>
      <c r="BX462" s="17"/>
      <c r="BY462" s="17"/>
      <c r="BZ462" s="17"/>
      <c r="CA462" s="17"/>
    </row>
    <row r="463" spans="2:79" x14ac:dyDescent="0.3">
      <c r="B463" s="6" t="s">
        <v>260</v>
      </c>
      <c r="C463" s="17"/>
      <c r="D463" s="17"/>
      <c r="E463" s="17"/>
      <c r="F463" s="17"/>
      <c r="G463" s="17"/>
      <c r="H463" s="17"/>
      <c r="I463" s="17"/>
      <c r="J463" s="17"/>
      <c r="K463" s="17"/>
      <c r="L463" s="17"/>
      <c r="M463" s="17"/>
      <c r="N463" s="17"/>
      <c r="O463" s="17"/>
      <c r="P463" s="17"/>
      <c r="Q463" s="17"/>
      <c r="R463" s="17"/>
      <c r="S463" s="17"/>
      <c r="T463" s="17"/>
      <c r="U463" s="17"/>
      <c r="V463" s="17"/>
      <c r="W463" s="17"/>
      <c r="X463" s="17"/>
      <c r="Y463" s="17"/>
      <c r="Z463" s="17"/>
      <c r="AA463" s="17"/>
      <c r="AB463" s="17"/>
      <c r="AC463" s="17"/>
      <c r="AD463" s="17"/>
      <c r="AE463" s="17"/>
      <c r="AF463" s="17"/>
      <c r="AG463" s="17"/>
      <c r="AH463" s="17"/>
      <c r="AI463" s="17"/>
      <c r="AJ463" s="17"/>
      <c r="AK463" s="17"/>
      <c r="AL463" s="17"/>
      <c r="AM463" s="17"/>
      <c r="AN463" s="17"/>
      <c r="AO463" s="17"/>
      <c r="AP463" s="17"/>
      <c r="AQ463" s="17"/>
      <c r="AR463" s="17"/>
      <c r="AS463" s="17"/>
      <c r="AT463" s="17"/>
      <c r="AU463" s="17"/>
      <c r="AV463" s="17"/>
      <c r="AW463" s="17"/>
      <c r="AX463" s="17"/>
      <c r="AY463" s="17"/>
      <c r="AZ463" s="17"/>
      <c r="BA463" s="17"/>
      <c r="BB463" s="17"/>
      <c r="BC463" s="17"/>
      <c r="BD463" s="17"/>
      <c r="BE463" s="17"/>
      <c r="BF463" s="17"/>
      <c r="BG463" s="17"/>
      <c r="BH463" s="17"/>
      <c r="BI463" s="17"/>
      <c r="BJ463" s="17"/>
      <c r="BK463" s="17"/>
      <c r="BL463" s="17"/>
      <c r="BM463" s="17"/>
      <c r="BN463" s="17"/>
      <c r="BO463" s="17"/>
      <c r="BP463" s="17"/>
      <c r="BQ463" s="17"/>
      <c r="BR463" s="17"/>
      <c r="BS463" s="17"/>
      <c r="BT463" s="17"/>
      <c r="BU463" s="17"/>
      <c r="BV463" s="17"/>
      <c r="BW463" s="17"/>
      <c r="BX463" s="17"/>
      <c r="BY463" s="17"/>
      <c r="BZ463" s="17"/>
      <c r="CA463" s="17"/>
    </row>
    <row r="464" spans="2:79" x14ac:dyDescent="0.3">
      <c r="B464" s="24" t="s">
        <v>75</v>
      </c>
      <c r="C464" s="17"/>
      <c r="D464" s="17"/>
      <c r="E464" s="17"/>
      <c r="F464" s="17"/>
      <c r="G464" s="17"/>
      <c r="H464" s="17"/>
      <c r="I464" s="17"/>
      <c r="J464" s="17"/>
      <c r="K464" s="17"/>
      <c r="L464" s="17"/>
      <c r="M464" s="17"/>
      <c r="N464" s="17"/>
      <c r="O464" s="17"/>
      <c r="P464" s="17"/>
      <c r="Q464" s="17"/>
      <c r="R464" s="17"/>
      <c r="S464" s="17"/>
      <c r="T464" s="17"/>
      <c r="U464" s="17"/>
      <c r="V464" s="17"/>
      <c r="W464" s="17"/>
      <c r="X464" s="17"/>
      <c r="Y464" s="17"/>
      <c r="Z464" s="17"/>
      <c r="AA464" s="17"/>
      <c r="AB464" s="17"/>
      <c r="AC464" s="17"/>
      <c r="AD464" s="17"/>
      <c r="AE464" s="17"/>
      <c r="AF464" s="17"/>
      <c r="AG464" s="17"/>
      <c r="AH464" s="17"/>
      <c r="AI464" s="17"/>
      <c r="AJ464" s="17"/>
      <c r="AK464" s="17"/>
      <c r="AL464" s="17"/>
      <c r="AM464" s="17"/>
      <c r="AN464" s="17"/>
      <c r="AO464" s="17"/>
      <c r="AP464" s="17"/>
      <c r="AQ464" s="17"/>
      <c r="AR464" s="17"/>
      <c r="AS464" s="17"/>
      <c r="AT464" s="17"/>
      <c r="AU464" s="17"/>
      <c r="AV464" s="17"/>
      <c r="AW464" s="17"/>
      <c r="AX464" s="17"/>
      <c r="AY464" s="17"/>
      <c r="AZ464" s="17"/>
      <c r="BA464" s="17"/>
      <c r="BB464" s="17"/>
      <c r="BC464" s="17"/>
      <c r="BD464" s="17"/>
      <c r="BE464" s="17"/>
      <c r="BF464" s="17"/>
      <c r="BG464" s="17"/>
      <c r="BH464" s="17"/>
      <c r="BI464" s="17"/>
      <c r="BJ464" s="17"/>
      <c r="BK464" s="17"/>
      <c r="BL464" s="17"/>
      <c r="BM464" s="17"/>
      <c r="BN464" s="17"/>
      <c r="BO464" s="17"/>
      <c r="BP464" s="17"/>
      <c r="BQ464" s="17"/>
      <c r="BR464" s="17"/>
      <c r="BS464" s="17"/>
      <c r="BT464" s="17"/>
      <c r="BU464" s="17"/>
      <c r="BV464" s="17"/>
      <c r="BW464" s="17"/>
      <c r="BX464" s="17"/>
      <c r="BY464" s="17"/>
      <c r="BZ464" s="17"/>
      <c r="CA464" s="17"/>
    </row>
    <row r="465" spans="2:79" x14ac:dyDescent="0.3">
      <c r="B465" t="s">
        <v>48</v>
      </c>
      <c r="C465" s="17">
        <v>0.71667917131044001</v>
      </c>
      <c r="D465" s="17">
        <v>0.68638275104729696</v>
      </c>
      <c r="E465" s="17">
        <v>0.74723267275473504</v>
      </c>
      <c r="F465" s="17"/>
      <c r="G465" s="17">
        <v>0.72831982228893999</v>
      </c>
      <c r="H465" s="17">
        <v>0.68938345831222803</v>
      </c>
      <c r="I465" s="17">
        <v>0.73868354358131005</v>
      </c>
      <c r="J465" s="17"/>
      <c r="K465" s="17">
        <v>0.74040493550341402</v>
      </c>
      <c r="L465" s="17">
        <v>0.703628915360623</v>
      </c>
      <c r="M465" s="17">
        <v>0.72463816916755897</v>
      </c>
      <c r="N465" s="17">
        <v>0.69193124643593296</v>
      </c>
      <c r="O465" s="17"/>
      <c r="P465" s="17">
        <v>0.69240411605946295</v>
      </c>
      <c r="Q465" s="17">
        <v>0.737300375332548</v>
      </c>
      <c r="R465" s="17">
        <v>0.74527669652870998</v>
      </c>
      <c r="S465" s="17">
        <v>0.685881394677192</v>
      </c>
      <c r="T465" s="17">
        <v>0.71504972229726005</v>
      </c>
      <c r="U465" s="17"/>
      <c r="V465" s="17">
        <v>0.71619699818043703</v>
      </c>
      <c r="W465" s="17">
        <v>0.68970493845791703</v>
      </c>
      <c r="X465" s="17">
        <v>0.78041822666286897</v>
      </c>
      <c r="Y465" s="17"/>
      <c r="Z465" s="17">
        <v>0.71547194557729799</v>
      </c>
      <c r="AA465" s="17">
        <v>0.72375059604746605</v>
      </c>
      <c r="AB465" s="17"/>
      <c r="AC465" s="17">
        <v>0.70571158955124202</v>
      </c>
      <c r="AD465" s="17">
        <v>0.74329943891065697</v>
      </c>
      <c r="AE465" s="17"/>
      <c r="AF465" s="17">
        <v>0.82735470393611898</v>
      </c>
      <c r="AG465" s="17">
        <v>0.67261544896882497</v>
      </c>
      <c r="AH465" s="17">
        <v>0.71556956521127502</v>
      </c>
      <c r="AI465" s="17"/>
      <c r="AJ465" s="17">
        <v>0.70522581432869702</v>
      </c>
      <c r="AK465" s="17">
        <v>0.73371098769513599</v>
      </c>
      <c r="AL465" s="17">
        <v>0.68689105365631198</v>
      </c>
      <c r="AM465" s="17">
        <v>0.69856097597894695</v>
      </c>
      <c r="AN465" s="17">
        <v>0.72604124439745199</v>
      </c>
      <c r="AO465" s="17">
        <v>0.72906585641010602</v>
      </c>
      <c r="AP465" s="17">
        <v>0.72928471397690398</v>
      </c>
      <c r="AQ465" s="17"/>
      <c r="AR465" s="17">
        <v>0.71444910588338095</v>
      </c>
      <c r="AS465" s="17">
        <v>0.72233405239798798</v>
      </c>
      <c r="AT465" s="17"/>
      <c r="AU465" s="17">
        <v>0.64983966600897103</v>
      </c>
      <c r="AV465" s="17">
        <v>0.72413511824621801</v>
      </c>
      <c r="AW465" s="17">
        <v>0.82186757537877997</v>
      </c>
      <c r="AX465" s="17"/>
      <c r="AY465" s="17">
        <v>0.65774188011893697</v>
      </c>
      <c r="AZ465" s="17">
        <v>0.70812817845516696</v>
      </c>
      <c r="BA465" s="17">
        <v>0.75745030313066197</v>
      </c>
      <c r="BB465" s="17">
        <v>0.68945520144507599</v>
      </c>
      <c r="BC465" s="17"/>
      <c r="BD465" s="17">
        <v>0.64042801267093996</v>
      </c>
      <c r="BE465" s="17">
        <v>0.69595214493981195</v>
      </c>
      <c r="BF465" s="17">
        <v>0.75518775670814098</v>
      </c>
      <c r="BG465" s="17">
        <v>0.71956727810192</v>
      </c>
      <c r="BH465" s="17"/>
      <c r="BI465" s="17">
        <v>0.68770761192354102</v>
      </c>
      <c r="BJ465" s="17">
        <v>0.66527328395826701</v>
      </c>
      <c r="BK465" s="17">
        <v>0.74808619501604501</v>
      </c>
      <c r="BL465" s="17">
        <v>0.75849723664652302</v>
      </c>
      <c r="BM465" s="17"/>
      <c r="BN465" s="17">
        <v>0.57815743087836102</v>
      </c>
      <c r="BO465" s="17">
        <v>0.71627831390733099</v>
      </c>
      <c r="BP465" s="17">
        <v>0.71324193801435698</v>
      </c>
      <c r="BQ465" s="17">
        <v>0.75976668209968001</v>
      </c>
      <c r="BR465" s="17"/>
      <c r="BS465" s="17">
        <v>0.661047751447848</v>
      </c>
      <c r="BT465" s="17">
        <v>0.70528711919659004</v>
      </c>
      <c r="BU465" s="17">
        <v>0.75831992706368601</v>
      </c>
      <c r="BV465" s="17">
        <v>0.70021049282215697</v>
      </c>
      <c r="BW465" s="17"/>
      <c r="BX465" s="17">
        <v>0.67216595539636204</v>
      </c>
      <c r="BY465" s="17">
        <v>0.71854138112305199</v>
      </c>
      <c r="BZ465" s="17">
        <v>0.71572901158743696</v>
      </c>
      <c r="CA465" s="17">
        <v>0.73555959001725801</v>
      </c>
    </row>
    <row r="466" spans="2:79" x14ac:dyDescent="0.3">
      <c r="B466" t="s">
        <v>49</v>
      </c>
      <c r="C466" s="17">
        <v>0.215190831265755</v>
      </c>
      <c r="D466" s="17">
        <v>0.247416041008165</v>
      </c>
      <c r="E466" s="17">
        <v>0.18230301691053499</v>
      </c>
      <c r="F466" s="17"/>
      <c r="G466" s="17">
        <v>0.15592256814656999</v>
      </c>
      <c r="H466" s="17">
        <v>0.25416591471081101</v>
      </c>
      <c r="I466" s="17">
        <v>0.211880902332336</v>
      </c>
      <c r="J466" s="17"/>
      <c r="K466" s="17">
        <v>0.19934937192091501</v>
      </c>
      <c r="L466" s="17">
        <v>0.22831407812333801</v>
      </c>
      <c r="M466" s="17">
        <v>0.21585798457490499</v>
      </c>
      <c r="N466" s="17">
        <v>0.22140124119347901</v>
      </c>
      <c r="O466" s="17"/>
      <c r="P466" s="17">
        <v>0.21496335311989201</v>
      </c>
      <c r="Q466" s="17">
        <v>0.181905415206428</v>
      </c>
      <c r="R466" s="17">
        <v>0.201351070727777</v>
      </c>
      <c r="S466" s="17">
        <v>0.25741789765400303</v>
      </c>
      <c r="T466" s="17">
        <v>0.230013861375756</v>
      </c>
      <c r="U466" s="17"/>
      <c r="V466" s="17">
        <v>0.205185983283453</v>
      </c>
      <c r="W466" s="17">
        <v>0.2492985536332</v>
      </c>
      <c r="X466" s="17">
        <v>0.17650510901083799</v>
      </c>
      <c r="Y466" s="17"/>
      <c r="Z466" s="17">
        <v>0.21970206538893</v>
      </c>
      <c r="AA466" s="17">
        <v>0.19573212136066401</v>
      </c>
      <c r="AB466" s="17"/>
      <c r="AC466" s="17">
        <v>0.22157419954895</v>
      </c>
      <c r="AD466" s="17">
        <v>0.19969726343829</v>
      </c>
      <c r="AE466" s="17"/>
      <c r="AF466" s="17">
        <v>8.8502183238680504E-2</v>
      </c>
      <c r="AG466" s="17">
        <v>0.31616536597946998</v>
      </c>
      <c r="AH466" s="17">
        <v>0.21320600930647701</v>
      </c>
      <c r="AI466" s="17"/>
      <c r="AJ466" s="17">
        <v>0.15583260649536401</v>
      </c>
      <c r="AK466" s="17">
        <v>0.17342200493813101</v>
      </c>
      <c r="AL466" s="17">
        <v>0.249881267047662</v>
      </c>
      <c r="AM466" s="17">
        <v>0.28299637444043402</v>
      </c>
      <c r="AN466" s="17">
        <v>0.20973301065911401</v>
      </c>
      <c r="AO466" s="17">
        <v>0.21842916271509299</v>
      </c>
      <c r="AP466" s="17">
        <v>0.215180270830724</v>
      </c>
      <c r="AQ466" s="17"/>
      <c r="AR466" s="17">
        <v>0.21229990924713199</v>
      </c>
      <c r="AS466" s="17">
        <v>0.218040785377666</v>
      </c>
      <c r="AT466" s="17"/>
      <c r="AU466" s="17">
        <v>0.24410254248079899</v>
      </c>
      <c r="AV466" s="17">
        <v>0.217709351846534</v>
      </c>
      <c r="AW466" s="17">
        <v>0.144767114796368</v>
      </c>
      <c r="AX466" s="17"/>
      <c r="AY466" s="17">
        <v>0.25045525078458503</v>
      </c>
      <c r="AZ466" s="17">
        <v>0.197192014785357</v>
      </c>
      <c r="BA466" s="17">
        <v>0.202462144220803</v>
      </c>
      <c r="BB466" s="17">
        <v>0.290855100326537</v>
      </c>
      <c r="BC466" s="17"/>
      <c r="BD466" s="17">
        <v>0.25627781879140699</v>
      </c>
      <c r="BE466" s="17">
        <v>0.248475234858023</v>
      </c>
      <c r="BF466" s="17">
        <v>0.18345647660837</v>
      </c>
      <c r="BG466" s="17">
        <v>0.202182077113891</v>
      </c>
      <c r="BH466" s="17"/>
      <c r="BI466" s="17">
        <v>0.21148761038573399</v>
      </c>
      <c r="BJ466" s="17">
        <v>0.25727772316828501</v>
      </c>
      <c r="BK466" s="17">
        <v>0.18230050358032199</v>
      </c>
      <c r="BL466" s="17">
        <v>0.24150276335347701</v>
      </c>
      <c r="BM466" s="17"/>
      <c r="BN466" s="17">
        <v>0.320719594765287</v>
      </c>
      <c r="BO466" s="17">
        <v>0.18872209565923401</v>
      </c>
      <c r="BP466" s="17">
        <v>0.21366259697944501</v>
      </c>
      <c r="BQ466" s="17">
        <v>0.20621444382048501</v>
      </c>
      <c r="BR466" s="17"/>
      <c r="BS466" s="17">
        <v>0.243042095383907</v>
      </c>
      <c r="BT466" s="17">
        <v>0.220768025390813</v>
      </c>
      <c r="BU466" s="17">
        <v>0.189105154832302</v>
      </c>
      <c r="BV466" s="17">
        <v>0.250489552182174</v>
      </c>
      <c r="BW466" s="17"/>
      <c r="BX466" s="17">
        <v>0.22771136632894401</v>
      </c>
      <c r="BY466" s="17">
        <v>0.20389569369704599</v>
      </c>
      <c r="BZ466" s="17">
        <v>0.214671067944878</v>
      </c>
      <c r="CA466" s="17">
        <v>0.231564764723271</v>
      </c>
    </row>
    <row r="467" spans="2:79" x14ac:dyDescent="0.3">
      <c r="B467" t="s">
        <v>73</v>
      </c>
      <c r="C467" s="17">
        <v>6.8129997423805294E-2</v>
      </c>
      <c r="D467" s="17">
        <v>6.6201207944538196E-2</v>
      </c>
      <c r="E467" s="17">
        <v>7.0464310334729996E-2</v>
      </c>
      <c r="F467" s="17"/>
      <c r="G467" s="17">
        <v>0.11575760956448999</v>
      </c>
      <c r="H467" s="17">
        <v>5.6450626976961502E-2</v>
      </c>
      <c r="I467" s="17">
        <v>4.9435554086354097E-2</v>
      </c>
      <c r="J467" s="17"/>
      <c r="K467" s="17">
        <v>6.0245692575671403E-2</v>
      </c>
      <c r="L467" s="17">
        <v>6.8057006516039298E-2</v>
      </c>
      <c r="M467" s="17">
        <v>5.9503846257536297E-2</v>
      </c>
      <c r="N467" s="17">
        <v>8.6667512370588007E-2</v>
      </c>
      <c r="O467" s="17"/>
      <c r="P467" s="17">
        <v>9.2632530820644904E-2</v>
      </c>
      <c r="Q467" s="17">
        <v>8.0794209461023295E-2</v>
      </c>
      <c r="R467" s="17">
        <v>5.3372232743513499E-2</v>
      </c>
      <c r="S467" s="17">
        <v>5.6700707668804598E-2</v>
      </c>
      <c r="T467" s="17">
        <v>5.4936416326983803E-2</v>
      </c>
      <c r="U467" s="17"/>
      <c r="V467" s="17">
        <v>7.8617018536110403E-2</v>
      </c>
      <c r="W467" s="17">
        <v>6.0996507908882801E-2</v>
      </c>
      <c r="X467" s="17">
        <v>4.30766643262935E-2</v>
      </c>
      <c r="Y467" s="17"/>
      <c r="Z467" s="17">
        <v>6.4825989033772097E-2</v>
      </c>
      <c r="AA467" s="17">
        <v>8.0517282591869702E-2</v>
      </c>
      <c r="AB467" s="17"/>
      <c r="AC467" s="17">
        <v>7.2714210899807799E-2</v>
      </c>
      <c r="AD467" s="17">
        <v>5.7003297651053199E-2</v>
      </c>
      <c r="AE467" s="17"/>
      <c r="AF467" s="17">
        <v>8.4143112825201094E-2</v>
      </c>
      <c r="AG467" s="17">
        <v>1.12191850517051E-2</v>
      </c>
      <c r="AH467" s="17">
        <v>7.1224425482248194E-2</v>
      </c>
      <c r="AI467" s="17"/>
      <c r="AJ467" s="17">
        <v>0.138941579175939</v>
      </c>
      <c r="AK467" s="17">
        <v>9.2867007366732299E-2</v>
      </c>
      <c r="AL467" s="17">
        <v>6.3227679296026101E-2</v>
      </c>
      <c r="AM467" s="17">
        <v>1.8442649580618801E-2</v>
      </c>
      <c r="AN467" s="17">
        <v>6.4225744943433305E-2</v>
      </c>
      <c r="AO467" s="17">
        <v>5.2504980874801703E-2</v>
      </c>
      <c r="AP467" s="17">
        <v>5.5535015192372E-2</v>
      </c>
      <c r="AQ467" s="17"/>
      <c r="AR467" s="17">
        <v>7.3250984869486793E-2</v>
      </c>
      <c r="AS467" s="17">
        <v>5.96251622243461E-2</v>
      </c>
      <c r="AT467" s="17"/>
      <c r="AU467" s="17">
        <v>0.10605779151023</v>
      </c>
      <c r="AV467" s="17">
        <v>5.8155529907247601E-2</v>
      </c>
      <c r="AW467" s="17">
        <v>3.3365309824852002E-2</v>
      </c>
      <c r="AX467" s="17"/>
      <c r="AY467" s="17">
        <v>9.1802869096478404E-2</v>
      </c>
      <c r="AZ467" s="17">
        <v>9.4679806759475807E-2</v>
      </c>
      <c r="BA467" s="17">
        <v>4.00875526485353E-2</v>
      </c>
      <c r="BB467" s="17">
        <v>1.9689698228387599E-2</v>
      </c>
      <c r="BC467" s="17"/>
      <c r="BD467" s="17">
        <v>0.103294168537654</v>
      </c>
      <c r="BE467" s="17">
        <v>5.5572620202165503E-2</v>
      </c>
      <c r="BF467" s="17">
        <v>6.1355766683488501E-2</v>
      </c>
      <c r="BG467" s="17">
        <v>7.8250644784189194E-2</v>
      </c>
      <c r="BH467" s="17"/>
      <c r="BI467" s="17">
        <v>0.100804777690725</v>
      </c>
      <c r="BJ467" s="17">
        <v>7.7448992873448003E-2</v>
      </c>
      <c r="BK467" s="17">
        <v>6.9613301403633004E-2</v>
      </c>
      <c r="BL467" s="17">
        <v>0</v>
      </c>
      <c r="BM467" s="17"/>
      <c r="BN467" s="17">
        <v>0.10112297435635099</v>
      </c>
      <c r="BO467" s="17">
        <v>9.4999590433435505E-2</v>
      </c>
      <c r="BP467" s="17">
        <v>7.3095465006197402E-2</v>
      </c>
      <c r="BQ467" s="17">
        <v>3.4018874079834602E-2</v>
      </c>
      <c r="BR467" s="17"/>
      <c r="BS467" s="17">
        <v>9.5910153168244902E-2</v>
      </c>
      <c r="BT467" s="17">
        <v>7.3944855412597599E-2</v>
      </c>
      <c r="BU467" s="17">
        <v>5.2574918104012797E-2</v>
      </c>
      <c r="BV467" s="17">
        <v>4.9299954995669602E-2</v>
      </c>
      <c r="BW467" s="17"/>
      <c r="BX467" s="17">
        <v>0.100122678274694</v>
      </c>
      <c r="BY467" s="17">
        <v>7.7562925179902306E-2</v>
      </c>
      <c r="BZ467" s="17">
        <v>6.9599920467685206E-2</v>
      </c>
      <c r="CA467" s="17">
        <v>3.28756452594706E-2</v>
      </c>
    </row>
    <row r="468" spans="2:79" x14ac:dyDescent="0.3">
      <c r="C468" s="17"/>
      <c r="D468" s="17"/>
      <c r="E468" s="17"/>
      <c r="F468" s="17"/>
      <c r="G468" s="17"/>
      <c r="H468" s="17"/>
      <c r="I468" s="17"/>
      <c r="J468" s="17"/>
      <c r="K468" s="17"/>
      <c r="L468" s="17"/>
      <c r="M468" s="17"/>
      <c r="N468" s="17"/>
      <c r="O468" s="17"/>
      <c r="P468" s="17"/>
      <c r="Q468" s="17"/>
      <c r="R468" s="17"/>
      <c r="S468" s="17"/>
      <c r="T468" s="17"/>
      <c r="U468" s="17"/>
      <c r="V468" s="17"/>
      <c r="W468" s="17"/>
      <c r="X468" s="17"/>
      <c r="Y468" s="17"/>
      <c r="Z468" s="17"/>
      <c r="AA468" s="17"/>
      <c r="AB468" s="17"/>
      <c r="AC468" s="17"/>
      <c r="AD468" s="17"/>
      <c r="AE468" s="17"/>
      <c r="AF468" s="17"/>
      <c r="AG468" s="17"/>
      <c r="AH468" s="17"/>
      <c r="AI468" s="17"/>
      <c r="AJ468" s="17"/>
      <c r="AK468" s="17"/>
      <c r="AL468" s="17"/>
      <c r="AM468" s="17"/>
      <c r="AN468" s="17"/>
      <c r="AO468" s="17"/>
      <c r="AP468" s="17"/>
      <c r="AQ468" s="17"/>
      <c r="AR468" s="17"/>
      <c r="AS468" s="17"/>
      <c r="AT468" s="17"/>
      <c r="AU468" s="17"/>
      <c r="AV468" s="17"/>
      <c r="AW468" s="17"/>
      <c r="AX468" s="17"/>
      <c r="AY468" s="17"/>
      <c r="AZ468" s="17"/>
      <c r="BA468" s="17"/>
      <c r="BB468" s="17"/>
      <c r="BC468" s="17"/>
      <c r="BD468" s="17"/>
      <c r="BE468" s="17"/>
      <c r="BF468" s="17"/>
      <c r="BG468" s="17"/>
      <c r="BH468" s="17"/>
      <c r="BI468" s="17"/>
      <c r="BJ468" s="17"/>
      <c r="BK468" s="17"/>
      <c r="BL468" s="17"/>
      <c r="BM468" s="17"/>
      <c r="BN468" s="17"/>
      <c r="BO468" s="17"/>
      <c r="BP468" s="17"/>
      <c r="BQ468" s="17"/>
      <c r="BR468" s="17"/>
      <c r="BS468" s="17"/>
      <c r="BT468" s="17"/>
      <c r="BU468" s="17"/>
      <c r="BV468" s="17"/>
      <c r="BW468" s="17"/>
      <c r="BX468" s="17"/>
      <c r="BY468" s="17"/>
      <c r="BZ468" s="17"/>
      <c r="CA468" s="17"/>
    </row>
    <row r="469" spans="2:79" x14ac:dyDescent="0.3">
      <c r="B469" s="6" t="s">
        <v>275</v>
      </c>
      <c r="C469" s="17"/>
      <c r="D469" s="17"/>
      <c r="E469" s="17"/>
      <c r="F469" s="17"/>
      <c r="G469" s="17"/>
      <c r="H469" s="17"/>
      <c r="I469" s="17"/>
      <c r="J469" s="17"/>
      <c r="K469" s="17"/>
      <c r="L469" s="17"/>
      <c r="M469" s="17"/>
      <c r="N469" s="17"/>
      <c r="O469" s="17"/>
      <c r="P469" s="17"/>
      <c r="Q469" s="17"/>
      <c r="R469" s="17"/>
      <c r="S469" s="17"/>
      <c r="T469" s="17"/>
      <c r="U469" s="17"/>
      <c r="V469" s="17"/>
      <c r="W469" s="17"/>
      <c r="X469" s="17"/>
      <c r="Y469" s="17"/>
      <c r="Z469" s="17"/>
      <c r="AA469" s="17"/>
      <c r="AB469" s="17"/>
      <c r="AC469" s="17"/>
      <c r="AD469" s="17"/>
      <c r="AE469" s="17"/>
      <c r="AF469" s="17"/>
      <c r="AG469" s="17"/>
      <c r="AH469" s="17"/>
      <c r="AI469" s="17"/>
      <c r="AJ469" s="17"/>
      <c r="AK469" s="17"/>
      <c r="AL469" s="17"/>
      <c r="AM469" s="17"/>
      <c r="AN469" s="17"/>
      <c r="AO469" s="17"/>
      <c r="AP469" s="17"/>
      <c r="AQ469" s="17"/>
      <c r="AR469" s="17"/>
      <c r="AS469" s="17"/>
      <c r="AT469" s="17"/>
      <c r="AU469" s="17"/>
      <c r="AV469" s="17"/>
      <c r="AW469" s="17"/>
      <c r="AX469" s="17"/>
      <c r="AY469" s="17"/>
      <c r="AZ469" s="17"/>
      <c r="BA469" s="17"/>
      <c r="BB469" s="17"/>
      <c r="BC469" s="17"/>
      <c r="BD469" s="17"/>
      <c r="BE469" s="17"/>
      <c r="BF469" s="17"/>
      <c r="BG469" s="17"/>
      <c r="BH469" s="17"/>
      <c r="BI469" s="17"/>
      <c r="BJ469" s="17"/>
      <c r="BK469" s="17"/>
      <c r="BL469" s="17"/>
      <c r="BM469" s="17"/>
      <c r="BN469" s="17"/>
      <c r="BO469" s="17"/>
      <c r="BP469" s="17"/>
      <c r="BQ469" s="17"/>
      <c r="BR469" s="17"/>
      <c r="BS469" s="17"/>
      <c r="BT469" s="17"/>
      <c r="BU469" s="17"/>
      <c r="BV469" s="17"/>
      <c r="BW469" s="17"/>
      <c r="BX469" s="17"/>
      <c r="BY469" s="17"/>
      <c r="BZ469" s="17"/>
      <c r="CA469" s="17"/>
    </row>
    <row r="470" spans="2:79" x14ac:dyDescent="0.3">
      <c r="B470" s="24" t="s">
        <v>338</v>
      </c>
      <c r="C470" s="17"/>
      <c r="D470" s="17"/>
      <c r="E470" s="17"/>
      <c r="F470" s="17"/>
      <c r="G470" s="17"/>
      <c r="H470" s="17"/>
      <c r="I470" s="17"/>
      <c r="J470" s="17"/>
      <c r="K470" s="17"/>
      <c r="L470" s="17"/>
      <c r="M470" s="17"/>
      <c r="N470" s="17"/>
      <c r="O470" s="17"/>
      <c r="P470" s="17"/>
      <c r="Q470" s="17"/>
      <c r="R470" s="17"/>
      <c r="S470" s="17"/>
      <c r="T470" s="17"/>
      <c r="U470" s="17"/>
      <c r="V470" s="17"/>
      <c r="W470" s="17"/>
      <c r="X470" s="17"/>
      <c r="Y470" s="17"/>
      <c r="Z470" s="17"/>
      <c r="AA470" s="17"/>
      <c r="AB470" s="17"/>
      <c r="AC470" s="17"/>
      <c r="AD470" s="17"/>
      <c r="AE470" s="17"/>
      <c r="AF470" s="17"/>
      <c r="AG470" s="17"/>
      <c r="AH470" s="17"/>
      <c r="AI470" s="17"/>
      <c r="AJ470" s="17"/>
      <c r="AK470" s="17"/>
      <c r="AL470" s="17"/>
      <c r="AM470" s="17"/>
      <c r="AN470" s="17"/>
      <c r="AO470" s="17"/>
      <c r="AP470" s="17"/>
      <c r="AQ470" s="17"/>
      <c r="AR470" s="17"/>
      <c r="AS470" s="17"/>
      <c r="AT470" s="17"/>
      <c r="AU470" s="17"/>
      <c r="AV470" s="17"/>
      <c r="AW470" s="17"/>
      <c r="AX470" s="17"/>
      <c r="AY470" s="17"/>
      <c r="AZ470" s="17"/>
      <c r="BA470" s="17"/>
      <c r="BB470" s="17"/>
      <c r="BC470" s="17"/>
      <c r="BD470" s="17"/>
      <c r="BE470" s="17"/>
      <c r="BF470" s="17"/>
      <c r="BG470" s="17"/>
      <c r="BH470" s="17"/>
      <c r="BI470" s="17"/>
      <c r="BJ470" s="17"/>
      <c r="BK470" s="17"/>
      <c r="BL470" s="17"/>
      <c r="BM470" s="17"/>
      <c r="BN470" s="17"/>
      <c r="BO470" s="17"/>
      <c r="BP470" s="17"/>
      <c r="BQ470" s="17"/>
      <c r="BR470" s="17"/>
      <c r="BS470" s="17"/>
      <c r="BT470" s="17"/>
      <c r="BU470" s="17"/>
      <c r="BV470" s="17"/>
      <c r="BW470" s="17"/>
      <c r="BX470" s="17"/>
      <c r="BY470" s="17"/>
      <c r="BZ470" s="17"/>
      <c r="CA470" s="17"/>
    </row>
    <row r="471" spans="2:79" x14ac:dyDescent="0.3">
      <c r="B471" t="s">
        <v>261</v>
      </c>
      <c r="C471" s="17">
        <v>0.65302179798570603</v>
      </c>
      <c r="D471" s="17">
        <v>0.61560523306006099</v>
      </c>
      <c r="E471" s="17">
        <v>0.68547563912212595</v>
      </c>
      <c r="F471" s="17"/>
      <c r="G471" s="17">
        <v>0.65706107056594398</v>
      </c>
      <c r="H471" s="17">
        <v>0.63666109100401103</v>
      </c>
      <c r="I471" s="17">
        <v>0.66699762532974505</v>
      </c>
      <c r="J471" s="17"/>
      <c r="K471" s="17">
        <v>0.68108261322743802</v>
      </c>
      <c r="L471" s="17">
        <v>0.70107993908402</v>
      </c>
      <c r="M471" s="17">
        <v>0.58253659619944598</v>
      </c>
      <c r="N471" s="17">
        <v>0.62403812066502495</v>
      </c>
      <c r="O471" s="17"/>
      <c r="P471" s="17">
        <v>0.66897982267208</v>
      </c>
      <c r="Q471" s="17">
        <v>0.61642018034869095</v>
      </c>
      <c r="R471" s="17">
        <v>0.71404424966824898</v>
      </c>
      <c r="S471" s="17">
        <v>0.609426749838895</v>
      </c>
      <c r="T471" s="17">
        <v>0.70361248050219904</v>
      </c>
      <c r="U471" s="17"/>
      <c r="V471" s="17">
        <v>0.65057548851940505</v>
      </c>
      <c r="W471" s="17">
        <v>0.63253139333824804</v>
      </c>
      <c r="X471" s="17">
        <v>0.67526263705291301</v>
      </c>
      <c r="Y471" s="17"/>
      <c r="Z471" s="17">
        <v>0.65196935406186096</v>
      </c>
      <c r="AA471" s="17">
        <v>0.658360305221389</v>
      </c>
      <c r="AB471" s="17"/>
      <c r="AC471" s="17">
        <v>0.64592881177669603</v>
      </c>
      <c r="AD471" s="17">
        <v>0.66936714316821799</v>
      </c>
      <c r="AE471" s="17"/>
      <c r="AF471" s="17">
        <v>0.48751241987726401</v>
      </c>
      <c r="AG471" s="17">
        <v>0.63910683466127705</v>
      </c>
      <c r="AH471" s="17">
        <v>0.66770472188183105</v>
      </c>
      <c r="AI471" s="17"/>
      <c r="AJ471" s="17">
        <v>0.61161010446791397</v>
      </c>
      <c r="AK471" s="17">
        <v>0.65869266187493603</v>
      </c>
      <c r="AL471" s="17">
        <v>0.69305637141230203</v>
      </c>
      <c r="AM471" s="17">
        <v>0.65022420703508099</v>
      </c>
      <c r="AN471" s="17">
        <v>0.62636867320232004</v>
      </c>
      <c r="AO471" s="17">
        <v>0.68567779823726105</v>
      </c>
      <c r="AP471" s="17">
        <v>0.63749612199454897</v>
      </c>
      <c r="AQ471" s="17"/>
      <c r="AR471" s="17">
        <v>0.63935199314243696</v>
      </c>
      <c r="AS471" s="17">
        <v>0.66356762577709305</v>
      </c>
      <c r="AT471" s="17"/>
      <c r="AU471" s="17">
        <v>0.61717524752252695</v>
      </c>
      <c r="AV471" s="17">
        <v>0.64578583891070995</v>
      </c>
      <c r="AW471" s="17">
        <v>0.73901306566260405</v>
      </c>
      <c r="AX471" s="17"/>
      <c r="AY471" s="17">
        <v>0.63590988859071296</v>
      </c>
      <c r="AZ471" s="17">
        <v>0.68205045268435904</v>
      </c>
      <c r="BA471" s="17">
        <v>0.64044211995505795</v>
      </c>
      <c r="BB471" s="17">
        <v>0.585656568418917</v>
      </c>
      <c r="BC471" s="17"/>
      <c r="BD471" s="17">
        <v>0.63159356143524004</v>
      </c>
      <c r="BE471" s="17">
        <v>0.66398806661468002</v>
      </c>
      <c r="BF471" s="17">
        <v>0.66624251642981303</v>
      </c>
      <c r="BG471" s="17">
        <v>0.611915859864264</v>
      </c>
      <c r="BH471" s="17"/>
      <c r="BI471" s="17">
        <v>0.75507300578872605</v>
      </c>
      <c r="BJ471" s="17">
        <v>0.70946911864185902</v>
      </c>
      <c r="BK471" s="17">
        <v>0.64122106041897398</v>
      </c>
      <c r="BL471" s="17">
        <v>0.46272665792782802</v>
      </c>
      <c r="BM471" s="17"/>
      <c r="BN471" s="17">
        <v>0.52518519811311004</v>
      </c>
      <c r="BO471" s="17">
        <v>0.62789464880115098</v>
      </c>
      <c r="BP471" s="17">
        <v>0.70853414910414603</v>
      </c>
      <c r="BQ471" s="17">
        <v>0.63957986686030499</v>
      </c>
      <c r="BR471" s="17"/>
      <c r="BS471" s="17">
        <v>0.61381054848820404</v>
      </c>
      <c r="BT471" s="17">
        <v>0.69977927959054798</v>
      </c>
      <c r="BU471" s="17">
        <v>0.65180444658591596</v>
      </c>
      <c r="BV471" s="17">
        <v>0.58518323704153197</v>
      </c>
      <c r="BW471" s="17"/>
      <c r="BX471" s="17">
        <v>0.65329567976043301</v>
      </c>
      <c r="BY471" s="17">
        <v>0.62661249031328203</v>
      </c>
      <c r="BZ471" s="17">
        <v>0.71015546872817203</v>
      </c>
      <c r="CA471" s="17">
        <v>0.61197455636403597</v>
      </c>
    </row>
    <row r="472" spans="2:79" x14ac:dyDescent="0.3">
      <c r="B472" t="s">
        <v>262</v>
      </c>
      <c r="C472" s="17">
        <v>0.50243976994356299</v>
      </c>
      <c r="D472" s="17">
        <v>0.47000991640267697</v>
      </c>
      <c r="E472" s="17">
        <v>0.52951719779706596</v>
      </c>
      <c r="F472" s="17"/>
      <c r="G472" s="17">
        <v>0.52395783433764498</v>
      </c>
      <c r="H472" s="17">
        <v>0.461046641168183</v>
      </c>
      <c r="I472" s="17">
        <v>0.53045633951940996</v>
      </c>
      <c r="J472" s="17"/>
      <c r="K472" s="17">
        <v>0.52246126968667395</v>
      </c>
      <c r="L472" s="17">
        <v>0.49573537625002301</v>
      </c>
      <c r="M472" s="17">
        <v>0.52371340997371396</v>
      </c>
      <c r="N472" s="17">
        <v>0.46499147875208002</v>
      </c>
      <c r="O472" s="17"/>
      <c r="P472" s="17">
        <v>0.59923988312934895</v>
      </c>
      <c r="Q472" s="17">
        <v>0.51378835727527705</v>
      </c>
      <c r="R472" s="17">
        <v>0.44992761998795899</v>
      </c>
      <c r="S472" s="17">
        <v>0.49374643497353699</v>
      </c>
      <c r="T472" s="17">
        <v>0.46732019871132202</v>
      </c>
      <c r="U472" s="17"/>
      <c r="V472" s="17">
        <v>0.51991305465879301</v>
      </c>
      <c r="W472" s="17">
        <v>0.47472321582424298</v>
      </c>
      <c r="X472" s="17">
        <v>0.53207650242211002</v>
      </c>
      <c r="Y472" s="17"/>
      <c r="Z472" s="17">
        <v>0.49468357529871099</v>
      </c>
      <c r="AA472" s="17">
        <v>0.549937228808422</v>
      </c>
      <c r="AB472" s="17"/>
      <c r="AC472" s="17">
        <v>0.50232798293996395</v>
      </c>
      <c r="AD472" s="17">
        <v>0.50269737613465004</v>
      </c>
      <c r="AE472" s="17"/>
      <c r="AF472" s="17">
        <v>0.491861368911232</v>
      </c>
      <c r="AG472" s="17">
        <v>0.53013027423661796</v>
      </c>
      <c r="AH472" s="17">
        <v>0.499495151639406</v>
      </c>
      <c r="AI472" s="17"/>
      <c r="AJ472" s="17">
        <v>0.53432771355350395</v>
      </c>
      <c r="AK472" s="17">
        <v>0.52273167729072401</v>
      </c>
      <c r="AL472" s="17">
        <v>0.42461038881461</v>
      </c>
      <c r="AM472" s="17">
        <v>0.49464230417593902</v>
      </c>
      <c r="AN472" s="17">
        <v>0.45974618547312701</v>
      </c>
      <c r="AO472" s="17">
        <v>0.58000464767543203</v>
      </c>
      <c r="AP472" s="17">
        <v>0.479585939999077</v>
      </c>
      <c r="AQ472" s="17"/>
      <c r="AR472" s="17">
        <v>0.52007631482594696</v>
      </c>
      <c r="AS472" s="17">
        <v>0.49677458317344397</v>
      </c>
      <c r="AT472" s="17"/>
      <c r="AU472" s="17">
        <v>0.410474712924143</v>
      </c>
      <c r="AV472" s="17">
        <v>0.51212051005728099</v>
      </c>
      <c r="AW472" s="17">
        <v>0.61506108561374195</v>
      </c>
      <c r="AX472" s="17"/>
      <c r="AY472" s="17">
        <v>0.56131510290911701</v>
      </c>
      <c r="AZ472" s="17">
        <v>0.50809825140833098</v>
      </c>
      <c r="BA472" s="17">
        <v>0.49141835610761803</v>
      </c>
      <c r="BB472" s="17">
        <v>0.468546837653185</v>
      </c>
      <c r="BC472" s="17"/>
      <c r="BD472" s="17">
        <v>0.40423659745747997</v>
      </c>
      <c r="BE472" s="17">
        <v>0.537297209337532</v>
      </c>
      <c r="BF472" s="17">
        <v>0.51987473891034097</v>
      </c>
      <c r="BG472" s="17">
        <v>0.46846414196010699</v>
      </c>
      <c r="BH472" s="17"/>
      <c r="BI472" s="17">
        <v>0.52928799960628603</v>
      </c>
      <c r="BJ472" s="17">
        <v>0.47807406551262199</v>
      </c>
      <c r="BK472" s="17">
        <v>0.54200236716585104</v>
      </c>
      <c r="BL472" s="17">
        <v>0.36846122913623702</v>
      </c>
      <c r="BM472" s="17"/>
      <c r="BN472" s="17">
        <v>0.42805128116607399</v>
      </c>
      <c r="BO472" s="17">
        <v>0.48654941843373001</v>
      </c>
      <c r="BP472" s="17">
        <v>0.46420521044781998</v>
      </c>
      <c r="BQ472" s="17">
        <v>0.56898153444364397</v>
      </c>
      <c r="BR472" s="17"/>
      <c r="BS472" s="17">
        <v>0.51447174262083195</v>
      </c>
      <c r="BT472" s="17">
        <v>0.49894099427470801</v>
      </c>
      <c r="BU472" s="17">
        <v>0.500100577561439</v>
      </c>
      <c r="BV472" s="17">
        <v>0.497359037570414</v>
      </c>
      <c r="BW472" s="17"/>
      <c r="BX472" s="17">
        <v>0.35609115621119303</v>
      </c>
      <c r="BY472" s="17">
        <v>0.47471696482471698</v>
      </c>
      <c r="BZ472" s="17">
        <v>0.54705925524741705</v>
      </c>
      <c r="CA472" s="17">
        <v>0.54633035741962799</v>
      </c>
    </row>
    <row r="473" spans="2:79" x14ac:dyDescent="0.3">
      <c r="B473" t="s">
        <v>263</v>
      </c>
      <c r="C473" s="17">
        <v>0.44058801836829697</v>
      </c>
      <c r="D473" s="17">
        <v>0.403632815005667</v>
      </c>
      <c r="E473" s="17">
        <v>0.47148437910056901</v>
      </c>
      <c r="F473" s="17"/>
      <c r="G473" s="17">
        <v>0.48203355375934498</v>
      </c>
      <c r="H473" s="17">
        <v>0.42735814250161103</v>
      </c>
      <c r="I473" s="17">
        <v>0.42707740875913403</v>
      </c>
      <c r="J473" s="17"/>
      <c r="K473" s="17">
        <v>0.469720813859202</v>
      </c>
      <c r="L473" s="17">
        <v>0.50009867492032101</v>
      </c>
      <c r="M473" s="17">
        <v>0.39208752526241503</v>
      </c>
      <c r="N473" s="17">
        <v>0.38092311456123501</v>
      </c>
      <c r="O473" s="17"/>
      <c r="P473" s="17">
        <v>0.53899448343555101</v>
      </c>
      <c r="Q473" s="17">
        <v>0.46064205816736098</v>
      </c>
      <c r="R473" s="17">
        <v>0.31364202136573399</v>
      </c>
      <c r="S473" s="17">
        <v>0.43427796513827599</v>
      </c>
      <c r="T473" s="17">
        <v>0.45826891768684003</v>
      </c>
      <c r="U473" s="17"/>
      <c r="V473" s="17">
        <v>0.39758917652651099</v>
      </c>
      <c r="W473" s="17">
        <v>0.416018699387116</v>
      </c>
      <c r="X473" s="17">
        <v>0.49198544897990398</v>
      </c>
      <c r="Y473" s="17"/>
      <c r="Z473" s="17">
        <v>0.44220444613738402</v>
      </c>
      <c r="AA473" s="17">
        <v>0.43943661274382501</v>
      </c>
      <c r="AB473" s="17"/>
      <c r="AC473" s="17">
        <v>0.44636019146665201</v>
      </c>
      <c r="AD473" s="17">
        <v>0.42728640477908703</v>
      </c>
      <c r="AE473" s="17"/>
      <c r="AF473" s="17">
        <v>0.58500618795619497</v>
      </c>
      <c r="AG473" s="17">
        <v>0.44137457043770201</v>
      </c>
      <c r="AH473" s="17">
        <v>0.429060107908246</v>
      </c>
      <c r="AI473" s="17"/>
      <c r="AJ473" s="17">
        <v>0.42782767957151902</v>
      </c>
      <c r="AK473" s="17">
        <v>0.50824398293846096</v>
      </c>
      <c r="AL473" s="17">
        <v>0.46693986052687703</v>
      </c>
      <c r="AM473" s="17">
        <v>0.44683154907782202</v>
      </c>
      <c r="AN473" s="17">
        <v>0.352928324957689</v>
      </c>
      <c r="AO473" s="17">
        <v>0.41624857068703403</v>
      </c>
      <c r="AP473" s="17">
        <v>0.44407924556693701</v>
      </c>
      <c r="AQ473" s="17"/>
      <c r="AR473" s="17">
        <v>0.43040992439471798</v>
      </c>
      <c r="AS473" s="17">
        <v>0.44352176390664899</v>
      </c>
      <c r="AT473" s="17"/>
      <c r="AU473" s="17">
        <v>0.37004177806356597</v>
      </c>
      <c r="AV473" s="17">
        <v>0.43309770399872399</v>
      </c>
      <c r="AW473" s="17">
        <v>0.58401103007678301</v>
      </c>
      <c r="AX473" s="17"/>
      <c r="AY473" s="17">
        <v>0.43214919669691698</v>
      </c>
      <c r="AZ473" s="17">
        <v>0.46405504000201397</v>
      </c>
      <c r="BA473" s="17">
        <v>0.42760417152654601</v>
      </c>
      <c r="BB473" s="17">
        <v>0.39018906219013699</v>
      </c>
      <c r="BC473" s="17"/>
      <c r="BD473" s="17">
        <v>0.33662732386923799</v>
      </c>
      <c r="BE473" s="17">
        <v>0.43941614996837403</v>
      </c>
      <c r="BF473" s="17">
        <v>0.48347502859087599</v>
      </c>
      <c r="BG473" s="17">
        <v>0.403225673033625</v>
      </c>
      <c r="BH473" s="17"/>
      <c r="BI473" s="17">
        <v>0.438658521520912</v>
      </c>
      <c r="BJ473" s="17">
        <v>0.44072485391941402</v>
      </c>
      <c r="BK473" s="17">
        <v>0.45321977689494097</v>
      </c>
      <c r="BL473" s="17">
        <v>0.38830976502577402</v>
      </c>
      <c r="BM473" s="17"/>
      <c r="BN473" s="17">
        <v>0.36054016322944199</v>
      </c>
      <c r="BO473" s="17">
        <v>0.37723247872579502</v>
      </c>
      <c r="BP473" s="17">
        <v>0.477190128849804</v>
      </c>
      <c r="BQ473" s="17">
        <v>0.46252338787639802</v>
      </c>
      <c r="BR473" s="17"/>
      <c r="BS473" s="17">
        <v>0.355153340337652</v>
      </c>
      <c r="BT473" s="17">
        <v>0.461862817812006</v>
      </c>
      <c r="BU473" s="17">
        <v>0.46393879124798698</v>
      </c>
      <c r="BV473" s="17">
        <v>0.45304231947519302</v>
      </c>
      <c r="BW473" s="17"/>
      <c r="BX473" s="17">
        <v>0.417444417999974</v>
      </c>
      <c r="BY473" s="17">
        <v>0.39094010125020101</v>
      </c>
      <c r="BZ473" s="17">
        <v>0.487127771404961</v>
      </c>
      <c r="CA473" s="17">
        <v>0.46925181702901902</v>
      </c>
    </row>
    <row r="474" spans="2:79" x14ac:dyDescent="0.3">
      <c r="B474" t="s">
        <v>264</v>
      </c>
      <c r="C474" s="17">
        <v>0.41924107031584401</v>
      </c>
      <c r="D474" s="17">
        <v>0.38307782094877402</v>
      </c>
      <c r="E474" s="17">
        <v>0.45188784938644899</v>
      </c>
      <c r="F474" s="17"/>
      <c r="G474" s="17">
        <v>0.27345121734980399</v>
      </c>
      <c r="H474" s="17">
        <v>0.40453766055762103</v>
      </c>
      <c r="I474" s="17">
        <v>0.52890648111830396</v>
      </c>
      <c r="J474" s="17"/>
      <c r="K474" s="17">
        <v>0.43587480734029699</v>
      </c>
      <c r="L474" s="17">
        <v>0.41035053108172598</v>
      </c>
      <c r="M474" s="17">
        <v>0.36710983849050799</v>
      </c>
      <c r="N474" s="17">
        <v>0.45868739128076302</v>
      </c>
      <c r="O474" s="17"/>
      <c r="P474" s="17">
        <v>0.51878167023862498</v>
      </c>
      <c r="Q474" s="17">
        <v>0.37385333535815901</v>
      </c>
      <c r="R474" s="17">
        <v>0.43128036057296898</v>
      </c>
      <c r="S474" s="17">
        <v>0.43260653711488101</v>
      </c>
      <c r="T474" s="17">
        <v>0.393231322041459</v>
      </c>
      <c r="U474" s="17"/>
      <c r="V474" s="17">
        <v>0.43640844664231998</v>
      </c>
      <c r="W474" s="17">
        <v>0.38899978095270898</v>
      </c>
      <c r="X474" s="17">
        <v>0.44416418219870002</v>
      </c>
      <c r="Y474" s="17"/>
      <c r="Z474" s="17">
        <v>0.40834451638472302</v>
      </c>
      <c r="AA474" s="17">
        <v>0.475818451723098</v>
      </c>
      <c r="AB474" s="17"/>
      <c r="AC474" s="17">
        <v>0.36981216194633798</v>
      </c>
      <c r="AD474" s="17">
        <v>0.53314691271945003</v>
      </c>
      <c r="AE474" s="17"/>
      <c r="AF474" s="17">
        <v>0.54000581481676702</v>
      </c>
      <c r="AG474" s="17">
        <v>0.535888705520568</v>
      </c>
      <c r="AH474" s="17">
        <v>0.400123537231795</v>
      </c>
      <c r="AI474" s="17"/>
      <c r="AJ474" s="17">
        <v>0.301056944206956</v>
      </c>
      <c r="AK474" s="17">
        <v>0.23620485352231099</v>
      </c>
      <c r="AL474" s="17">
        <v>0.35124042707377401</v>
      </c>
      <c r="AM474" s="17">
        <v>0.51150897939149498</v>
      </c>
      <c r="AN474" s="17">
        <v>0.49464373774744302</v>
      </c>
      <c r="AO474" s="17">
        <v>0.50864963746272696</v>
      </c>
      <c r="AP474" s="17">
        <v>0.51451024694566605</v>
      </c>
      <c r="AQ474" s="17"/>
      <c r="AR474" s="17">
        <v>0.45900692461020298</v>
      </c>
      <c r="AS474" s="17">
        <v>0.41055740266196999</v>
      </c>
      <c r="AT474" s="17"/>
      <c r="AU474" s="17">
        <v>0.34184864691877098</v>
      </c>
      <c r="AV474" s="17">
        <v>0.40657072394778498</v>
      </c>
      <c r="AW474" s="17">
        <v>0.59360873513322299</v>
      </c>
      <c r="AX474" s="17"/>
      <c r="AY474" s="17">
        <v>0.459021852617713</v>
      </c>
      <c r="AZ474" s="17">
        <v>0.428439883126431</v>
      </c>
      <c r="BA474" s="17">
        <v>0.42928287162323497</v>
      </c>
      <c r="BB474" s="17">
        <v>0.32550287768902803</v>
      </c>
      <c r="BC474" s="17"/>
      <c r="BD474" s="17">
        <v>0.24724320164580599</v>
      </c>
      <c r="BE474" s="17">
        <v>0.38200790389140898</v>
      </c>
      <c r="BF474" s="17">
        <v>0.484738830807871</v>
      </c>
      <c r="BG474" s="17">
        <v>0.43825423708994798</v>
      </c>
      <c r="BH474" s="17"/>
      <c r="BI474" s="17">
        <v>0.51620572523429398</v>
      </c>
      <c r="BJ474" s="17">
        <v>0.39290954620433299</v>
      </c>
      <c r="BK474" s="17">
        <v>0.41873724381034999</v>
      </c>
      <c r="BL474" s="17">
        <v>0.39239346522472301</v>
      </c>
      <c r="BM474" s="17"/>
      <c r="BN474" s="17">
        <v>0.37927208320922001</v>
      </c>
      <c r="BO474" s="17">
        <v>0.38866831659071699</v>
      </c>
      <c r="BP474" s="17">
        <v>0.42939825423532302</v>
      </c>
      <c r="BQ474" s="17">
        <v>0.43793452298470298</v>
      </c>
      <c r="BR474" s="17"/>
      <c r="BS474" s="17">
        <v>0.35854684744182302</v>
      </c>
      <c r="BT474" s="17">
        <v>0.40633158818598902</v>
      </c>
      <c r="BU474" s="17">
        <v>0.44382873072503698</v>
      </c>
      <c r="BV474" s="17">
        <v>0.489534083853221</v>
      </c>
      <c r="BW474" s="17"/>
      <c r="BX474" s="17">
        <v>0.38005083856818</v>
      </c>
      <c r="BY474" s="17">
        <v>0.37598678157264998</v>
      </c>
      <c r="BZ474" s="17">
        <v>0.43822084936373401</v>
      </c>
      <c r="CA474" s="17">
        <v>0.48627247408079299</v>
      </c>
    </row>
    <row r="475" spans="2:79" x14ac:dyDescent="0.3">
      <c r="B475" t="s">
        <v>265</v>
      </c>
      <c r="C475" s="17">
        <v>0.41923740092193701</v>
      </c>
      <c r="D475" s="17">
        <v>0.43894105003474798</v>
      </c>
      <c r="E475" s="17">
        <v>0.403410213606061</v>
      </c>
      <c r="F475" s="17"/>
      <c r="G475" s="17">
        <v>0.42600194863691898</v>
      </c>
      <c r="H475" s="17">
        <v>0.42577254285491301</v>
      </c>
      <c r="I475" s="17">
        <v>0.408210169391301</v>
      </c>
      <c r="J475" s="17"/>
      <c r="K475" s="17">
        <v>0.43678312805459102</v>
      </c>
      <c r="L475" s="17">
        <v>0.41222637306734899</v>
      </c>
      <c r="M475" s="17">
        <v>0.42748785009142098</v>
      </c>
      <c r="N475" s="17">
        <v>0.39123907670321501</v>
      </c>
      <c r="O475" s="17"/>
      <c r="P475" s="17">
        <v>0.50606637320524395</v>
      </c>
      <c r="Q475" s="17">
        <v>0.38617520725829702</v>
      </c>
      <c r="R475" s="17">
        <v>0.386949189742473</v>
      </c>
      <c r="S475" s="17">
        <v>0.45878393189225902</v>
      </c>
      <c r="T475" s="17">
        <v>0.39044798578714501</v>
      </c>
      <c r="U475" s="17"/>
      <c r="V475" s="17">
        <v>0.40288117905821103</v>
      </c>
      <c r="W475" s="17">
        <v>0.404938995985409</v>
      </c>
      <c r="X475" s="17">
        <v>0.45855129056079702</v>
      </c>
      <c r="Y475" s="17"/>
      <c r="Z475" s="17">
        <v>0.40944723904848102</v>
      </c>
      <c r="AA475" s="17">
        <v>0.475742237770649</v>
      </c>
      <c r="AB475" s="17"/>
      <c r="AC475" s="17">
        <v>0.43177109273305198</v>
      </c>
      <c r="AD475" s="17">
        <v>0.39035428836157599</v>
      </c>
      <c r="AE475" s="17"/>
      <c r="AF475" s="17">
        <v>0.521737490315201</v>
      </c>
      <c r="AG475" s="17">
        <v>0.36269524128361103</v>
      </c>
      <c r="AH475" s="17">
        <v>0.41336480555264798</v>
      </c>
      <c r="AI475" s="17"/>
      <c r="AJ475" s="17">
        <v>0.40444221973620698</v>
      </c>
      <c r="AK475" s="17">
        <v>0.43825355391589199</v>
      </c>
      <c r="AL475" s="17">
        <v>0.42476643221988097</v>
      </c>
      <c r="AM475" s="17">
        <v>0.44426573016749898</v>
      </c>
      <c r="AN475" s="17">
        <v>0.43081884967851702</v>
      </c>
      <c r="AO475" s="17">
        <v>0.43107465870751099</v>
      </c>
      <c r="AP475" s="17">
        <v>0.36980761479613</v>
      </c>
      <c r="AQ475" s="17"/>
      <c r="AR475" s="17">
        <v>0.471378905981024</v>
      </c>
      <c r="AS475" s="17">
        <v>0.40358427562726001</v>
      </c>
      <c r="AT475" s="17"/>
      <c r="AU475" s="17">
        <v>0.36445439676129998</v>
      </c>
      <c r="AV475" s="17">
        <v>0.42771541233508897</v>
      </c>
      <c r="AW475" s="17">
        <v>0.47595898419343702</v>
      </c>
      <c r="AX475" s="17"/>
      <c r="AY475" s="17">
        <v>0.31129760897214498</v>
      </c>
      <c r="AZ475" s="17">
        <v>0.42649466343022802</v>
      </c>
      <c r="BA475" s="17">
        <v>0.44877010583714499</v>
      </c>
      <c r="BB475" s="17">
        <v>0.38493657362679001</v>
      </c>
      <c r="BC475" s="17"/>
      <c r="BD475" s="17">
        <v>0.33943963661344301</v>
      </c>
      <c r="BE475" s="17">
        <v>0.39886889927663699</v>
      </c>
      <c r="BF475" s="17">
        <v>0.450123270162891</v>
      </c>
      <c r="BG475" s="17">
        <v>0.43229041188418099</v>
      </c>
      <c r="BH475" s="17"/>
      <c r="BI475" s="17">
        <v>0.38880681919230697</v>
      </c>
      <c r="BJ475" s="17">
        <v>0.394827665643043</v>
      </c>
      <c r="BK475" s="17">
        <v>0.43461289768734901</v>
      </c>
      <c r="BL475" s="17">
        <v>0.44437628450018501</v>
      </c>
      <c r="BM475" s="17"/>
      <c r="BN475" s="17">
        <v>0.25915046620967902</v>
      </c>
      <c r="BO475" s="17">
        <v>0.420796717839933</v>
      </c>
      <c r="BP475" s="17">
        <v>0.42979310805573701</v>
      </c>
      <c r="BQ475" s="17">
        <v>0.44146491923765002</v>
      </c>
      <c r="BR475" s="17"/>
      <c r="BS475" s="17">
        <v>0.35885000006454099</v>
      </c>
      <c r="BT475" s="17">
        <v>0.367473270945395</v>
      </c>
      <c r="BU475" s="17">
        <v>0.46921651846368501</v>
      </c>
      <c r="BV475" s="17">
        <v>0.49534113257087597</v>
      </c>
      <c r="BW475" s="17"/>
      <c r="BX475" s="17">
        <v>0.40174059008239699</v>
      </c>
      <c r="BY475" s="17">
        <v>0.38229585371644897</v>
      </c>
      <c r="BZ475" s="17">
        <v>0.38723274257400098</v>
      </c>
      <c r="CA475" s="17">
        <v>0.54543929814276704</v>
      </c>
    </row>
    <row r="476" spans="2:79" x14ac:dyDescent="0.3">
      <c r="B476" t="s">
        <v>266</v>
      </c>
      <c r="C476" s="17">
        <v>0.38832189224705499</v>
      </c>
      <c r="D476" s="17">
        <v>0.391694868283678</v>
      </c>
      <c r="E476" s="17">
        <v>0.384553246968797</v>
      </c>
      <c r="F476" s="17"/>
      <c r="G476" s="17">
        <v>0.29474720838552598</v>
      </c>
      <c r="H476" s="17">
        <v>0.34077095040071798</v>
      </c>
      <c r="I476" s="17">
        <v>0.49738334231581999</v>
      </c>
      <c r="J476" s="17"/>
      <c r="K476" s="17">
        <v>0.39131512695014498</v>
      </c>
      <c r="L476" s="17">
        <v>0.39935700766854798</v>
      </c>
      <c r="M476" s="17">
        <v>0.360972240317047</v>
      </c>
      <c r="N476" s="17">
        <v>0.39381306126738602</v>
      </c>
      <c r="O476" s="17"/>
      <c r="P476" s="17">
        <v>0.458956394986967</v>
      </c>
      <c r="Q476" s="17">
        <v>0.39308623574911999</v>
      </c>
      <c r="R476" s="17">
        <v>0.35440147428448199</v>
      </c>
      <c r="S476" s="17">
        <v>0.42816822477848299</v>
      </c>
      <c r="T476" s="17">
        <v>0.30483253578709202</v>
      </c>
      <c r="U476" s="17"/>
      <c r="V476" s="17">
        <v>0.420686023339718</v>
      </c>
      <c r="W476" s="17">
        <v>0.38883164219812399</v>
      </c>
      <c r="X476" s="17">
        <v>0.36812651909985</v>
      </c>
      <c r="Y476" s="17"/>
      <c r="Z476" s="17">
        <v>0.38158879175316701</v>
      </c>
      <c r="AA476" s="17">
        <v>0.42878665937225302</v>
      </c>
      <c r="AB476" s="17"/>
      <c r="AC476" s="17">
        <v>0.34329599169761699</v>
      </c>
      <c r="AD476" s="17">
        <v>0.49208127721516198</v>
      </c>
      <c r="AE476" s="17"/>
      <c r="AF476" s="17">
        <v>0.38713119477858399</v>
      </c>
      <c r="AG476" s="17">
        <v>0.34867863838812801</v>
      </c>
      <c r="AH476" s="17">
        <v>0.393616506373483</v>
      </c>
      <c r="AI476" s="17"/>
      <c r="AJ476" s="17">
        <v>0.224710262947238</v>
      </c>
      <c r="AK476" s="17">
        <v>0.37552573568085201</v>
      </c>
      <c r="AL476" s="17">
        <v>0.29013281838239602</v>
      </c>
      <c r="AM476" s="17">
        <v>0.33685403376735501</v>
      </c>
      <c r="AN476" s="17">
        <v>0.46641931364948103</v>
      </c>
      <c r="AO476" s="17">
        <v>0.48443749311420498</v>
      </c>
      <c r="AP476" s="17">
        <v>0.48514243922306899</v>
      </c>
      <c r="AQ476" s="17"/>
      <c r="AR476" s="17">
        <v>0.42332468645171401</v>
      </c>
      <c r="AS476" s="17">
        <v>0.36970135777066399</v>
      </c>
      <c r="AT476" s="17"/>
      <c r="AU476" s="17">
        <v>0.35927517437726197</v>
      </c>
      <c r="AV476" s="17">
        <v>0.37533334689310299</v>
      </c>
      <c r="AW476" s="17">
        <v>0.48524373234311402</v>
      </c>
      <c r="AX476" s="17"/>
      <c r="AY476" s="17">
        <v>0.39254225648518998</v>
      </c>
      <c r="AZ476" s="17">
        <v>0.395481575957288</v>
      </c>
      <c r="BA476" s="17">
        <v>0.40524669727447699</v>
      </c>
      <c r="BB476" s="17">
        <v>0.30893784234507798</v>
      </c>
      <c r="BC476" s="17"/>
      <c r="BD476" s="17">
        <v>0.246704017060252</v>
      </c>
      <c r="BE476" s="17">
        <v>0.406947227554117</v>
      </c>
      <c r="BF476" s="17">
        <v>0.402309227557061</v>
      </c>
      <c r="BG476" s="17">
        <v>0.43009163095410402</v>
      </c>
      <c r="BH476" s="17"/>
      <c r="BI476" s="17">
        <v>0.39527719268094003</v>
      </c>
      <c r="BJ476" s="17">
        <v>0.39235876110078499</v>
      </c>
      <c r="BK476" s="17">
        <v>0.40625161334089999</v>
      </c>
      <c r="BL476" s="17">
        <v>0.29505688045569201</v>
      </c>
      <c r="BM476" s="17"/>
      <c r="BN476" s="17">
        <v>0.239462582595934</v>
      </c>
      <c r="BO476" s="17">
        <v>0.39891962824095101</v>
      </c>
      <c r="BP476" s="17">
        <v>0.39932708160511599</v>
      </c>
      <c r="BQ476" s="17">
        <v>0.401551507349586</v>
      </c>
      <c r="BR476" s="17"/>
      <c r="BS476" s="17">
        <v>0.30321634993379898</v>
      </c>
      <c r="BT476" s="17">
        <v>0.34078653440893097</v>
      </c>
      <c r="BU476" s="17">
        <v>0.45517545468058002</v>
      </c>
      <c r="BV476" s="17">
        <v>0.41966881424858299</v>
      </c>
      <c r="BW476" s="17"/>
      <c r="BX476" s="17">
        <v>0.327899605711644</v>
      </c>
      <c r="BY476" s="17">
        <v>0.36233873710153203</v>
      </c>
      <c r="BZ476" s="17">
        <v>0.38468937374027701</v>
      </c>
      <c r="CA476" s="17">
        <v>0.46802745838587001</v>
      </c>
    </row>
    <row r="477" spans="2:79" x14ac:dyDescent="0.3">
      <c r="B477" t="s">
        <v>267</v>
      </c>
      <c r="C477" s="17">
        <v>0.34310513424401001</v>
      </c>
      <c r="D477" s="17">
        <v>0.35059582236415399</v>
      </c>
      <c r="E477" s="17">
        <v>0.33547874761471702</v>
      </c>
      <c r="F477" s="17"/>
      <c r="G477" s="17">
        <v>0.35537510982966802</v>
      </c>
      <c r="H477" s="17">
        <v>0.334350934580676</v>
      </c>
      <c r="I477" s="17">
        <v>0.34401380986659003</v>
      </c>
      <c r="J477" s="17"/>
      <c r="K477" s="17">
        <v>0.44509830716434601</v>
      </c>
      <c r="L477" s="17">
        <v>0.33022201452449201</v>
      </c>
      <c r="M477" s="17">
        <v>0.22155476439646399</v>
      </c>
      <c r="N477" s="17">
        <v>0.333887226961539</v>
      </c>
      <c r="O477" s="17"/>
      <c r="P477" s="17">
        <v>0.429319087276339</v>
      </c>
      <c r="Q477" s="17">
        <v>0.29288729766823302</v>
      </c>
      <c r="R477" s="17">
        <v>0.336387739878861</v>
      </c>
      <c r="S477" s="17">
        <v>0.36377226017658998</v>
      </c>
      <c r="T477" s="17">
        <v>0.34544568062311198</v>
      </c>
      <c r="U477" s="17"/>
      <c r="V477" s="17">
        <v>0.28844308205559699</v>
      </c>
      <c r="W477" s="17">
        <v>0.336283621927285</v>
      </c>
      <c r="X477" s="17">
        <v>0.405642831017545</v>
      </c>
      <c r="Y477" s="17"/>
      <c r="Z477" s="17">
        <v>0.32048820447585002</v>
      </c>
      <c r="AA477" s="17">
        <v>0.46360858237345198</v>
      </c>
      <c r="AB477" s="17"/>
      <c r="AC477" s="17">
        <v>0.34245129456580198</v>
      </c>
      <c r="AD477" s="17">
        <v>0.34461186708112701</v>
      </c>
      <c r="AE477" s="17"/>
      <c r="AF477" s="17">
        <v>0.44352177347550897</v>
      </c>
      <c r="AG477" s="17">
        <v>0.34606681913201998</v>
      </c>
      <c r="AH477" s="17">
        <v>0.33524951110274898</v>
      </c>
      <c r="AI477" s="17"/>
      <c r="AJ477" s="17">
        <v>0.33298120802723202</v>
      </c>
      <c r="AK477" s="17">
        <v>0.35863808134069602</v>
      </c>
      <c r="AL477" s="17">
        <v>0.34489490439150899</v>
      </c>
      <c r="AM477" s="17">
        <v>0.34302902100239102</v>
      </c>
      <c r="AN477" s="17">
        <v>0.36134876621539802</v>
      </c>
      <c r="AO477" s="17">
        <v>0.33914629932559198</v>
      </c>
      <c r="AP477" s="17">
        <v>0.32628316973780203</v>
      </c>
      <c r="AQ477" s="17"/>
      <c r="AR477" s="17">
        <v>0.41337556883684501</v>
      </c>
      <c r="AS477" s="17">
        <v>0.30667136021616498</v>
      </c>
      <c r="AT477" s="17"/>
      <c r="AU477" s="17">
        <v>0.26561223223513097</v>
      </c>
      <c r="AV477" s="17">
        <v>0.33852330418245102</v>
      </c>
      <c r="AW477" s="17">
        <v>0.48671062557254902</v>
      </c>
      <c r="AX477" s="17"/>
      <c r="AY477" s="17">
        <v>0.29775892717103097</v>
      </c>
      <c r="AZ477" s="17">
        <v>0.33710172502073898</v>
      </c>
      <c r="BA477" s="17">
        <v>0.35181343051289699</v>
      </c>
      <c r="BB477" s="17">
        <v>0.37512530477170902</v>
      </c>
      <c r="BC477" s="17"/>
      <c r="BD477" s="17">
        <v>0.18740896171753499</v>
      </c>
      <c r="BE477" s="17">
        <v>0.28861567531903098</v>
      </c>
      <c r="BF477" s="17">
        <v>0.40031491532873298</v>
      </c>
      <c r="BG477" s="17">
        <v>0.40460470503451501</v>
      </c>
      <c r="BH477" s="17"/>
      <c r="BI477" s="17">
        <v>0.36235280814154902</v>
      </c>
      <c r="BJ477" s="17">
        <v>0.30539924780375599</v>
      </c>
      <c r="BK477" s="17">
        <v>0.37575372271269802</v>
      </c>
      <c r="BL477" s="17">
        <v>0.27930679573595701</v>
      </c>
      <c r="BM477" s="17"/>
      <c r="BN477" s="17">
        <v>0.214898998740918</v>
      </c>
      <c r="BO477" s="17">
        <v>0.33179463205057602</v>
      </c>
      <c r="BP477" s="17">
        <v>0.33323964881125301</v>
      </c>
      <c r="BQ477" s="17">
        <v>0.388506599084183</v>
      </c>
      <c r="BR477" s="17"/>
      <c r="BS477" s="17">
        <v>0.214507595170085</v>
      </c>
      <c r="BT477" s="17">
        <v>0.30936575050841297</v>
      </c>
      <c r="BU477" s="17">
        <v>0.39009239546948399</v>
      </c>
      <c r="BV477" s="17">
        <v>0.54413729616843498</v>
      </c>
      <c r="BW477" s="17"/>
      <c r="BX477" s="17">
        <v>0.208829030011047</v>
      </c>
      <c r="BY477" s="17">
        <v>0.295896459698826</v>
      </c>
      <c r="BZ477" s="17">
        <v>0.41343309421760299</v>
      </c>
      <c r="CA477" s="17">
        <v>0.37747925235970198</v>
      </c>
    </row>
    <row r="478" spans="2:79" x14ac:dyDescent="0.3">
      <c r="B478" t="s">
        <v>268</v>
      </c>
      <c r="C478" s="17">
        <v>0.34187493034766803</v>
      </c>
      <c r="D478" s="17">
        <v>0.35001892581058802</v>
      </c>
      <c r="E478" s="17">
        <v>0.33089320012002299</v>
      </c>
      <c r="F478" s="17"/>
      <c r="G478" s="17">
        <v>0.34325709872229099</v>
      </c>
      <c r="H478" s="17">
        <v>0.31243429054004301</v>
      </c>
      <c r="I478" s="17">
        <v>0.37084950304041903</v>
      </c>
      <c r="J478" s="17"/>
      <c r="K478" s="17">
        <v>0.42369130475248701</v>
      </c>
      <c r="L478" s="17">
        <v>0.380781486619446</v>
      </c>
      <c r="M478" s="17">
        <v>0.27032489471786397</v>
      </c>
      <c r="N478" s="17">
        <v>0.24740906537433599</v>
      </c>
      <c r="O478" s="17"/>
      <c r="P478" s="17">
        <v>0.368976567417722</v>
      </c>
      <c r="Q478" s="17">
        <v>0.37414564204200601</v>
      </c>
      <c r="R478" s="17">
        <v>0.24896801805010499</v>
      </c>
      <c r="S478" s="17">
        <v>0.32907386942972999</v>
      </c>
      <c r="T478" s="17">
        <v>0.36927002767542699</v>
      </c>
      <c r="U478" s="17"/>
      <c r="V478" s="17">
        <v>0.30610869190413298</v>
      </c>
      <c r="W478" s="17">
        <v>0.32930806828415798</v>
      </c>
      <c r="X478" s="17">
        <v>0.40101172813906499</v>
      </c>
      <c r="Y478" s="17"/>
      <c r="Z478" s="17">
        <v>0.34665324206965498</v>
      </c>
      <c r="AA478" s="17">
        <v>0.32306290711729002</v>
      </c>
      <c r="AB478" s="17"/>
      <c r="AC478" s="17">
        <v>0.33498470794774898</v>
      </c>
      <c r="AD478" s="17">
        <v>0.35775301895411499</v>
      </c>
      <c r="AE478" s="17"/>
      <c r="AF478" s="17">
        <v>0.51906255654229605</v>
      </c>
      <c r="AG478" s="17">
        <v>0.40723239784373</v>
      </c>
      <c r="AH478" s="17">
        <v>0.32362472739053399</v>
      </c>
      <c r="AI478" s="17"/>
      <c r="AJ478" s="17">
        <v>0.30056244458108899</v>
      </c>
      <c r="AK478" s="17">
        <v>0.35214260643812301</v>
      </c>
      <c r="AL478" s="17">
        <v>0.31306115501555798</v>
      </c>
      <c r="AM478" s="17">
        <v>0.35414690552902001</v>
      </c>
      <c r="AN478" s="17">
        <v>0.308342028070762</v>
      </c>
      <c r="AO478" s="17">
        <v>0.34206298910444699</v>
      </c>
      <c r="AP478" s="17">
        <v>0.39468832621167499</v>
      </c>
      <c r="AQ478" s="17"/>
      <c r="AR478" s="17">
        <v>0.30101195839032102</v>
      </c>
      <c r="AS478" s="17">
        <v>0.36929552243362801</v>
      </c>
      <c r="AT478" s="17"/>
      <c r="AU478" s="17">
        <v>0.28215780583974498</v>
      </c>
      <c r="AV478" s="17">
        <v>0.32816596740951698</v>
      </c>
      <c r="AW478" s="17">
        <v>0.49145448438056699</v>
      </c>
      <c r="AX478" s="17"/>
      <c r="AY478" s="17">
        <v>0.28350867107740901</v>
      </c>
      <c r="AZ478" s="17">
        <v>0.367474055441039</v>
      </c>
      <c r="BA478" s="17">
        <v>0.33280191226651801</v>
      </c>
      <c r="BB478" s="17">
        <v>0.308059846115247</v>
      </c>
      <c r="BC478" s="17"/>
      <c r="BD478" s="17">
        <v>0.32358318567627198</v>
      </c>
      <c r="BE478" s="17">
        <v>0.31453025699620102</v>
      </c>
      <c r="BF478" s="17">
        <v>0.37168660390630898</v>
      </c>
      <c r="BG478" s="17">
        <v>0.32012876149949099</v>
      </c>
      <c r="BH478" s="17"/>
      <c r="BI478" s="17">
        <v>0.29873321752527998</v>
      </c>
      <c r="BJ478" s="17">
        <v>0.33230730681753401</v>
      </c>
      <c r="BK478" s="17">
        <v>0.37447621221571598</v>
      </c>
      <c r="BL478" s="17">
        <v>0.26898918085092399</v>
      </c>
      <c r="BM478" s="17"/>
      <c r="BN478" s="17">
        <v>0.29560035134406898</v>
      </c>
      <c r="BO478" s="17">
        <v>0.313188417813621</v>
      </c>
      <c r="BP478" s="17">
        <v>0.378590096447397</v>
      </c>
      <c r="BQ478" s="17">
        <v>0.33296563810747498</v>
      </c>
      <c r="BR478" s="17"/>
      <c r="BS478" s="17">
        <v>0.31412671951828502</v>
      </c>
      <c r="BT478" s="17">
        <v>0.29625138325713901</v>
      </c>
      <c r="BU478" s="17">
        <v>0.37291220338748898</v>
      </c>
      <c r="BV478" s="17">
        <v>0.41462405932699897</v>
      </c>
      <c r="BW478" s="17"/>
      <c r="BX478" s="17">
        <v>0.343425692026535</v>
      </c>
      <c r="BY478" s="17">
        <v>0.31220215578848298</v>
      </c>
      <c r="BZ478" s="17">
        <v>0.34933828139484602</v>
      </c>
      <c r="CA478" s="17">
        <v>0.38440956531465398</v>
      </c>
    </row>
    <row r="479" spans="2:79" x14ac:dyDescent="0.3">
      <c r="B479" t="s">
        <v>269</v>
      </c>
      <c r="C479" s="17">
        <v>0.34120780406934298</v>
      </c>
      <c r="D479" s="17">
        <v>0.336894257989378</v>
      </c>
      <c r="E479" s="17">
        <v>0.34423523762442199</v>
      </c>
      <c r="F479" s="17"/>
      <c r="G479" s="17">
        <v>0.36219502995356401</v>
      </c>
      <c r="H479" s="17">
        <v>0.331566196360146</v>
      </c>
      <c r="I479" s="17">
        <v>0.33735173300883498</v>
      </c>
      <c r="J479" s="17"/>
      <c r="K479" s="17">
        <v>0.39216847101892</v>
      </c>
      <c r="L479" s="17">
        <v>0.34962849121470602</v>
      </c>
      <c r="M479" s="17">
        <v>0.25622230511515598</v>
      </c>
      <c r="N479" s="17">
        <v>0.34384456198810698</v>
      </c>
      <c r="O479" s="17"/>
      <c r="P479" s="17">
        <v>0.45731189743346001</v>
      </c>
      <c r="Q479" s="17">
        <v>0.33269813537509701</v>
      </c>
      <c r="R479" s="17">
        <v>0.31189392044844499</v>
      </c>
      <c r="S479" s="17">
        <v>0.32823531269705403</v>
      </c>
      <c r="T479" s="17">
        <v>0.30961573980928903</v>
      </c>
      <c r="U479" s="17"/>
      <c r="V479" s="17">
        <v>0.32197193886001502</v>
      </c>
      <c r="W479" s="17">
        <v>0.32832689833368101</v>
      </c>
      <c r="X479" s="17">
        <v>0.368551784856742</v>
      </c>
      <c r="Y479" s="17"/>
      <c r="Z479" s="17">
        <v>0.32012566893173899</v>
      </c>
      <c r="AA479" s="17">
        <v>0.45387689379825802</v>
      </c>
      <c r="AB479" s="17"/>
      <c r="AC479" s="17">
        <v>0.34745539572430301</v>
      </c>
      <c r="AD479" s="17">
        <v>0.32681061801109401</v>
      </c>
      <c r="AE479" s="17"/>
      <c r="AF479" s="17">
        <v>0.39309904572742299</v>
      </c>
      <c r="AG479" s="17">
        <v>0.43225471134967097</v>
      </c>
      <c r="AH479" s="17">
        <v>0.33031869495496102</v>
      </c>
      <c r="AI479" s="17"/>
      <c r="AJ479" s="17">
        <v>0.34301213476131598</v>
      </c>
      <c r="AK479" s="17">
        <v>0.35091715751079999</v>
      </c>
      <c r="AL479" s="17">
        <v>0.33562071158733298</v>
      </c>
      <c r="AM479" s="17">
        <v>0.353562269881388</v>
      </c>
      <c r="AN479" s="17">
        <v>0.34150126714845602</v>
      </c>
      <c r="AO479" s="17">
        <v>0.30924451097980699</v>
      </c>
      <c r="AP479" s="17">
        <v>0.354913157719074</v>
      </c>
      <c r="AQ479" s="17"/>
      <c r="AR479" s="17">
        <v>0.41188225368520698</v>
      </c>
      <c r="AS479" s="17">
        <v>0.31381389872743998</v>
      </c>
      <c r="AT479" s="17"/>
      <c r="AU479" s="17">
        <v>0.33908910884058102</v>
      </c>
      <c r="AV479" s="17">
        <v>0.33026694076819102</v>
      </c>
      <c r="AW479" s="17">
        <v>0.38648642848010301</v>
      </c>
      <c r="AX479" s="17"/>
      <c r="AY479" s="17">
        <v>0.257664482661006</v>
      </c>
      <c r="AZ479" s="17">
        <v>0.35900632837409602</v>
      </c>
      <c r="BA479" s="17">
        <v>0.34953198765454202</v>
      </c>
      <c r="BB479" s="17">
        <v>0.307379217239097</v>
      </c>
      <c r="BC479" s="17"/>
      <c r="BD479" s="17">
        <v>0.25490395616551398</v>
      </c>
      <c r="BE479" s="17">
        <v>0.32002132974281999</v>
      </c>
      <c r="BF479" s="17">
        <v>0.38636666451555002</v>
      </c>
      <c r="BG479" s="17">
        <v>0.31942772789593699</v>
      </c>
      <c r="BH479" s="17"/>
      <c r="BI479" s="17">
        <v>0.34930790693879898</v>
      </c>
      <c r="BJ479" s="17">
        <v>0.27215837017981598</v>
      </c>
      <c r="BK479" s="17">
        <v>0.37871150984174701</v>
      </c>
      <c r="BL479" s="17">
        <v>0.34584419912717002</v>
      </c>
      <c r="BM479" s="17"/>
      <c r="BN479" s="17">
        <v>0.22856917851431399</v>
      </c>
      <c r="BO479" s="17">
        <v>0.36323100540032299</v>
      </c>
      <c r="BP479" s="17">
        <v>0.322578479863737</v>
      </c>
      <c r="BQ479" s="17">
        <v>0.36981863356844602</v>
      </c>
      <c r="BR479" s="17"/>
      <c r="BS479" s="17">
        <v>0.29434131470459102</v>
      </c>
      <c r="BT479" s="17">
        <v>0.30700421984683401</v>
      </c>
      <c r="BU479" s="17">
        <v>0.36369861966070999</v>
      </c>
      <c r="BV479" s="17">
        <v>0.46737973862660698</v>
      </c>
      <c r="BW479" s="17"/>
      <c r="BX479" s="17">
        <v>0.36499631852008502</v>
      </c>
      <c r="BY479" s="17">
        <v>0.30026072029103801</v>
      </c>
      <c r="BZ479" s="17">
        <v>0.338861730162067</v>
      </c>
      <c r="CA479" s="17">
        <v>0.41050623624299898</v>
      </c>
    </row>
    <row r="480" spans="2:79" x14ac:dyDescent="0.3">
      <c r="B480" t="s">
        <v>270</v>
      </c>
      <c r="C480" s="17">
        <v>0.33817755492289298</v>
      </c>
      <c r="D480" s="17">
        <v>0.30130328797461398</v>
      </c>
      <c r="E480" s="17">
        <v>0.36845280184187401</v>
      </c>
      <c r="F480" s="17"/>
      <c r="G480" s="17">
        <v>0.36145975562486898</v>
      </c>
      <c r="H480" s="17">
        <v>0.346088941045475</v>
      </c>
      <c r="I480" s="17">
        <v>0.31501935572198803</v>
      </c>
      <c r="J480" s="17"/>
      <c r="K480" s="17">
        <v>0.38133337670610401</v>
      </c>
      <c r="L480" s="17">
        <v>0.31266456534158299</v>
      </c>
      <c r="M480" s="17">
        <v>0.26994201497526099</v>
      </c>
      <c r="N480" s="17">
        <v>0.36824615472977501</v>
      </c>
      <c r="O480" s="17"/>
      <c r="P480" s="17">
        <v>0.473859108235691</v>
      </c>
      <c r="Q480" s="17">
        <v>0.32089227721532898</v>
      </c>
      <c r="R480" s="17">
        <v>0.30521189964178003</v>
      </c>
      <c r="S480" s="17">
        <v>0.275990335339167</v>
      </c>
      <c r="T480" s="17">
        <v>0.37438646143877102</v>
      </c>
      <c r="U480" s="17"/>
      <c r="V480" s="17">
        <v>0.31442749061015002</v>
      </c>
      <c r="W480" s="17">
        <v>0.31768677449166499</v>
      </c>
      <c r="X480" s="17">
        <v>0.37820161836829203</v>
      </c>
      <c r="Y480" s="17"/>
      <c r="Z480" s="17">
        <v>0.328392781673497</v>
      </c>
      <c r="AA480" s="17">
        <v>0.38286656319187501</v>
      </c>
      <c r="AB480" s="17"/>
      <c r="AC480" s="17">
        <v>0.35593014709383602</v>
      </c>
      <c r="AD480" s="17">
        <v>0.29726781135820601</v>
      </c>
      <c r="AE480" s="17"/>
      <c r="AF480" s="17">
        <v>0.34767054002120101</v>
      </c>
      <c r="AG480" s="17">
        <v>0.40462615368549198</v>
      </c>
      <c r="AH480" s="17">
        <v>0.33353850394849899</v>
      </c>
      <c r="AI480" s="17"/>
      <c r="AJ480" s="17">
        <v>0.35424227004595599</v>
      </c>
      <c r="AK480" s="17">
        <v>0.37273876180819498</v>
      </c>
      <c r="AL480" s="17">
        <v>0.39340696524226898</v>
      </c>
      <c r="AM480" s="17">
        <v>0.37856064669689699</v>
      </c>
      <c r="AN480" s="17">
        <v>0.25190955064016901</v>
      </c>
      <c r="AO480" s="17">
        <v>0.38740587651400699</v>
      </c>
      <c r="AP480" s="17">
        <v>0.234824766918829</v>
      </c>
      <c r="AQ480" s="17"/>
      <c r="AR480" s="17">
        <v>0.414196146184932</v>
      </c>
      <c r="AS480" s="17">
        <v>0.304683363618447</v>
      </c>
      <c r="AT480" s="17"/>
      <c r="AU480" s="17">
        <v>0.21269620206544901</v>
      </c>
      <c r="AV480" s="17">
        <v>0.346770952032527</v>
      </c>
      <c r="AW480" s="17">
        <v>0.50948998353717301</v>
      </c>
      <c r="AX480" s="17"/>
      <c r="AY480" s="17">
        <v>0.34201748205795102</v>
      </c>
      <c r="AZ480" s="17">
        <v>0.35487413562963299</v>
      </c>
      <c r="BA480" s="17">
        <v>0.29743468130378098</v>
      </c>
      <c r="BB480" s="17">
        <v>0.38433249341471798</v>
      </c>
      <c r="BC480" s="17"/>
      <c r="BD480" s="17">
        <v>0.27489454043197498</v>
      </c>
      <c r="BE480" s="17">
        <v>0.25159412689808902</v>
      </c>
      <c r="BF480" s="17">
        <v>0.39284220252700203</v>
      </c>
      <c r="BG480" s="17">
        <v>0.38984236143081402</v>
      </c>
      <c r="BH480" s="17"/>
      <c r="BI480" s="17">
        <v>0.37792786319244198</v>
      </c>
      <c r="BJ480" s="17">
        <v>0.28656048803272899</v>
      </c>
      <c r="BK480" s="17">
        <v>0.38386710750474301</v>
      </c>
      <c r="BL480" s="17">
        <v>0.233508627749557</v>
      </c>
      <c r="BM480" s="17"/>
      <c r="BN480" s="17">
        <v>0.25270597683805401</v>
      </c>
      <c r="BO480" s="17">
        <v>0.32483377210492098</v>
      </c>
      <c r="BP480" s="17">
        <v>0.33311688143993301</v>
      </c>
      <c r="BQ480" s="17">
        <v>0.370798090991726</v>
      </c>
      <c r="BR480" s="17"/>
      <c r="BS480" s="17">
        <v>0.25771809440723598</v>
      </c>
      <c r="BT480" s="17">
        <v>0.33958248229646598</v>
      </c>
      <c r="BU480" s="17">
        <v>0.36429747297168602</v>
      </c>
      <c r="BV480" s="17">
        <v>0.397291459921913</v>
      </c>
      <c r="BW480" s="17"/>
      <c r="BX480" s="17">
        <v>0.27420952192880899</v>
      </c>
      <c r="BY480" s="17">
        <v>0.28738645656788597</v>
      </c>
      <c r="BZ480" s="17">
        <v>0.37071701113457001</v>
      </c>
      <c r="CA480" s="17">
        <v>0.408462359325173</v>
      </c>
    </row>
    <row r="481" spans="2:79" x14ac:dyDescent="0.3">
      <c r="B481" t="s">
        <v>271</v>
      </c>
      <c r="C481" s="17">
        <v>0.29569932056655102</v>
      </c>
      <c r="D481" s="17">
        <v>0.26854828922548601</v>
      </c>
      <c r="E481" s="17">
        <v>0.31683259845026601</v>
      </c>
      <c r="F481" s="17"/>
      <c r="G481" s="17">
        <v>0.36149569404651699</v>
      </c>
      <c r="H481" s="17">
        <v>0.28955621131415799</v>
      </c>
      <c r="I481" s="17">
        <v>0.25917274850692101</v>
      </c>
      <c r="J481" s="17"/>
      <c r="K481" s="17">
        <v>0.35966664462308001</v>
      </c>
      <c r="L481" s="17">
        <v>0.238120192552535</v>
      </c>
      <c r="M481" s="17">
        <v>0.24307091275824999</v>
      </c>
      <c r="N481" s="17">
        <v>0.32453848789249001</v>
      </c>
      <c r="O481" s="17"/>
      <c r="P481" s="17">
        <v>0.35973446491588501</v>
      </c>
      <c r="Q481" s="17">
        <v>0.29236130555907403</v>
      </c>
      <c r="R481" s="17">
        <v>0.25470558926429399</v>
      </c>
      <c r="S481" s="17">
        <v>0.29846315197824702</v>
      </c>
      <c r="T481" s="17">
        <v>0.287289728203178</v>
      </c>
      <c r="U481" s="17"/>
      <c r="V481" s="17">
        <v>0.32118710312605098</v>
      </c>
      <c r="W481" s="17">
        <v>0.28070532206147503</v>
      </c>
      <c r="X481" s="17">
        <v>0.30781003935037399</v>
      </c>
      <c r="Y481" s="17"/>
      <c r="Z481" s="17">
        <v>0.277140479441219</v>
      </c>
      <c r="AA481" s="17">
        <v>0.394808281040888</v>
      </c>
      <c r="AB481" s="17"/>
      <c r="AC481" s="17">
        <v>0.312292186435363</v>
      </c>
      <c r="AD481" s="17">
        <v>0.25746209407252801</v>
      </c>
      <c r="AE481" s="17"/>
      <c r="AF481" s="17">
        <v>0.42700127004888699</v>
      </c>
      <c r="AG481" s="17">
        <v>0.30126307104102401</v>
      </c>
      <c r="AH481" s="17">
        <v>0.28406370932563502</v>
      </c>
      <c r="AI481" s="17"/>
      <c r="AJ481" s="17">
        <v>0.37856063381542698</v>
      </c>
      <c r="AK481" s="17">
        <v>0.293976100251084</v>
      </c>
      <c r="AL481" s="17">
        <v>0.31026582351864701</v>
      </c>
      <c r="AM481" s="17">
        <v>0.317626126057384</v>
      </c>
      <c r="AN481" s="17">
        <v>0.29165830031704398</v>
      </c>
      <c r="AO481" s="17">
        <v>0.25197028609213701</v>
      </c>
      <c r="AP481" s="17">
        <v>0.25468972040563598</v>
      </c>
      <c r="AQ481" s="17"/>
      <c r="AR481" s="17">
        <v>0.342309052534709</v>
      </c>
      <c r="AS481" s="17">
        <v>0.272321629245795</v>
      </c>
      <c r="AT481" s="17"/>
      <c r="AU481" s="17">
        <v>0.18365809533569699</v>
      </c>
      <c r="AV481" s="17">
        <v>0.30514548624438398</v>
      </c>
      <c r="AW481" s="17">
        <v>0.441883081078568</v>
      </c>
      <c r="AX481" s="17"/>
      <c r="AY481" s="17">
        <v>0.24144737975060501</v>
      </c>
      <c r="AZ481" s="17">
        <v>0.31470157742295701</v>
      </c>
      <c r="BA481" s="17">
        <v>0.30141156744889003</v>
      </c>
      <c r="BB481" s="17">
        <v>0.243287205696366</v>
      </c>
      <c r="BC481" s="17"/>
      <c r="BD481" s="17">
        <v>0.26805609471631398</v>
      </c>
      <c r="BE481" s="17">
        <v>0.25952588059217102</v>
      </c>
      <c r="BF481" s="17">
        <v>0.30398617044730702</v>
      </c>
      <c r="BG481" s="17">
        <v>0.36079799618760799</v>
      </c>
      <c r="BH481" s="17"/>
      <c r="BI481" s="17">
        <v>0.26351930222140801</v>
      </c>
      <c r="BJ481" s="17">
        <v>0.254888583457825</v>
      </c>
      <c r="BK481" s="17">
        <v>0.32565435628100298</v>
      </c>
      <c r="BL481" s="17">
        <v>0.30136276324366701</v>
      </c>
      <c r="BM481" s="17"/>
      <c r="BN481" s="17">
        <v>0.23460483099804599</v>
      </c>
      <c r="BO481" s="17">
        <v>0.283493716067585</v>
      </c>
      <c r="BP481" s="17">
        <v>0.32084534326122699</v>
      </c>
      <c r="BQ481" s="17">
        <v>0.29085095419884199</v>
      </c>
      <c r="BR481" s="17"/>
      <c r="BS481" s="17">
        <v>0.24738922432249799</v>
      </c>
      <c r="BT481" s="17">
        <v>0.29036198764392501</v>
      </c>
      <c r="BU481" s="17">
        <v>0.31158698760410403</v>
      </c>
      <c r="BV481" s="17">
        <v>0.35331668565234697</v>
      </c>
      <c r="BW481" s="17"/>
      <c r="BX481" s="17">
        <v>0.225160976569863</v>
      </c>
      <c r="BY481" s="17">
        <v>0.26295335220486299</v>
      </c>
      <c r="BZ481" s="17">
        <v>0.34096037592287898</v>
      </c>
      <c r="CA481" s="17">
        <v>0.31539340738298</v>
      </c>
    </row>
    <row r="482" spans="2:79" x14ac:dyDescent="0.3">
      <c r="B482" t="s">
        <v>272</v>
      </c>
      <c r="C482" s="17">
        <v>0.27788287563724701</v>
      </c>
      <c r="D482" s="17">
        <v>0.27153089781816903</v>
      </c>
      <c r="E482" s="17">
        <v>0.28244114851698499</v>
      </c>
      <c r="F482" s="17"/>
      <c r="G482" s="17">
        <v>0.25652329452949002</v>
      </c>
      <c r="H482" s="17">
        <v>0.26868312273594702</v>
      </c>
      <c r="I482" s="17">
        <v>0.30109887909281902</v>
      </c>
      <c r="J482" s="17"/>
      <c r="K482" s="17">
        <v>0.27719485639295199</v>
      </c>
      <c r="L482" s="17">
        <v>0.273152599172865</v>
      </c>
      <c r="M482" s="17">
        <v>0.23124603495490501</v>
      </c>
      <c r="N482" s="17">
        <v>0.33059838676375702</v>
      </c>
      <c r="O482" s="17"/>
      <c r="P482" s="17">
        <v>0.36616926105187603</v>
      </c>
      <c r="Q482" s="17">
        <v>0.305596032618976</v>
      </c>
      <c r="R482" s="17">
        <v>0.25572734935520203</v>
      </c>
      <c r="S482" s="17">
        <v>0.226038043696867</v>
      </c>
      <c r="T482" s="17">
        <v>0.24600402192641599</v>
      </c>
      <c r="U482" s="17"/>
      <c r="V482" s="17">
        <v>0.319883938984873</v>
      </c>
      <c r="W482" s="17">
        <v>0.27013503253724502</v>
      </c>
      <c r="X482" s="17">
        <v>0.26115880488583099</v>
      </c>
      <c r="Y482" s="17"/>
      <c r="Z482" s="17">
        <v>0.25997544439412301</v>
      </c>
      <c r="AA482" s="17">
        <v>0.37339383388833802</v>
      </c>
      <c r="AB482" s="17"/>
      <c r="AC482" s="17">
        <v>0.25705271143411201</v>
      </c>
      <c r="AD482" s="17">
        <v>0.325884692372236</v>
      </c>
      <c r="AE482" s="17"/>
      <c r="AF482" s="17">
        <v>0.334083609842389</v>
      </c>
      <c r="AG482" s="17">
        <v>0.35029172591110702</v>
      </c>
      <c r="AH482" s="17">
        <v>0.26725588185736199</v>
      </c>
      <c r="AI482" s="17"/>
      <c r="AJ482" s="17">
        <v>0.24838877732860001</v>
      </c>
      <c r="AK482" s="17">
        <v>0.25236886727167601</v>
      </c>
      <c r="AL482" s="17">
        <v>0.26232648530533398</v>
      </c>
      <c r="AM482" s="17">
        <v>0.274729667020705</v>
      </c>
      <c r="AN482" s="17">
        <v>0.27721556613630999</v>
      </c>
      <c r="AO482" s="17">
        <v>0.31193892269338003</v>
      </c>
      <c r="AP482" s="17">
        <v>0.30455946053940502</v>
      </c>
      <c r="AQ482" s="17"/>
      <c r="AR482" s="17">
        <v>0.33398789391881101</v>
      </c>
      <c r="AS482" s="17">
        <v>0.25690708041164501</v>
      </c>
      <c r="AT482" s="17"/>
      <c r="AU482" s="17">
        <v>0.275171189688245</v>
      </c>
      <c r="AV482" s="17">
        <v>0.24911380440136299</v>
      </c>
      <c r="AW482" s="17">
        <v>0.39229077471762502</v>
      </c>
      <c r="AX482" s="17"/>
      <c r="AY482" s="17">
        <v>0.23064549219213201</v>
      </c>
      <c r="AZ482" s="17">
        <v>0.25705507856538501</v>
      </c>
      <c r="BA482" s="17">
        <v>0.35544161963707099</v>
      </c>
      <c r="BB482" s="17">
        <v>0.17537683005037899</v>
      </c>
      <c r="BC482" s="17"/>
      <c r="BD482" s="17">
        <v>0.19352878798926501</v>
      </c>
      <c r="BE482" s="17">
        <v>0.20455701340506799</v>
      </c>
      <c r="BF482" s="17">
        <v>0.32122743129424902</v>
      </c>
      <c r="BG482" s="17">
        <v>0.35564434911910697</v>
      </c>
      <c r="BH482" s="17"/>
      <c r="BI482" s="17">
        <v>0.240180099319459</v>
      </c>
      <c r="BJ482" s="17">
        <v>0.23167150244336401</v>
      </c>
      <c r="BK482" s="17">
        <v>0.30191714899809502</v>
      </c>
      <c r="BL482" s="17">
        <v>0.32764805427062099</v>
      </c>
      <c r="BM482" s="17"/>
      <c r="BN482" s="17">
        <v>0.25505785654325402</v>
      </c>
      <c r="BO482" s="17">
        <v>0.22570485110202501</v>
      </c>
      <c r="BP482" s="17">
        <v>0.27237822382467602</v>
      </c>
      <c r="BQ482" s="17">
        <v>0.323866490913369</v>
      </c>
      <c r="BR482" s="17"/>
      <c r="BS482" s="17">
        <v>0.24014224981544899</v>
      </c>
      <c r="BT482" s="17">
        <v>0.23410113354574</v>
      </c>
      <c r="BU482" s="17">
        <v>0.31245265367622599</v>
      </c>
      <c r="BV482" s="17">
        <v>0.35011616042990301</v>
      </c>
      <c r="BW482" s="17"/>
      <c r="BX482" s="17">
        <v>0.253975477898226</v>
      </c>
      <c r="BY482" s="17">
        <v>0.25019415576783499</v>
      </c>
      <c r="BZ482" s="17">
        <v>0.25715486700995099</v>
      </c>
      <c r="CA482" s="17">
        <v>0.37197419772990797</v>
      </c>
    </row>
    <row r="483" spans="2:79" x14ac:dyDescent="0.3">
      <c r="B483" t="s">
        <v>273</v>
      </c>
      <c r="C483" s="17">
        <v>0.220080013269812</v>
      </c>
      <c r="D483" s="17">
        <v>0.23081563902200899</v>
      </c>
      <c r="E483" s="17">
        <v>0.20866217525928499</v>
      </c>
      <c r="F483" s="17"/>
      <c r="G483" s="17">
        <v>0.247782769937095</v>
      </c>
      <c r="H483" s="17">
        <v>0.22769488465548299</v>
      </c>
      <c r="I483" s="17">
        <v>0.19434984304636899</v>
      </c>
      <c r="J483" s="17"/>
      <c r="K483" s="17">
        <v>0.22912827269952701</v>
      </c>
      <c r="L483" s="17">
        <v>0.24809377271076699</v>
      </c>
      <c r="M483" s="17">
        <v>0.217341637260276</v>
      </c>
      <c r="N483" s="17">
        <v>0.17937347507415899</v>
      </c>
      <c r="O483" s="17"/>
      <c r="P483" s="17">
        <v>0.26688300105973101</v>
      </c>
      <c r="Q483" s="17">
        <v>0.22715140649035701</v>
      </c>
      <c r="R483" s="17">
        <v>0.14792785601729899</v>
      </c>
      <c r="S483" s="17">
        <v>0.26919752397968499</v>
      </c>
      <c r="T483" s="17">
        <v>0.176885736164555</v>
      </c>
      <c r="U483" s="17"/>
      <c r="V483" s="17">
        <v>0.21820030857161901</v>
      </c>
      <c r="W483" s="17">
        <v>0.214548535502051</v>
      </c>
      <c r="X483" s="17">
        <v>0.23139829468248599</v>
      </c>
      <c r="Y483" s="17"/>
      <c r="Z483" s="17">
        <v>0.20905746903564901</v>
      </c>
      <c r="AA483" s="17">
        <v>0.27965636767749302</v>
      </c>
      <c r="AB483" s="17"/>
      <c r="AC483" s="17">
        <v>0.23259801873504801</v>
      </c>
      <c r="AD483" s="17">
        <v>0.191233048917059</v>
      </c>
      <c r="AE483" s="17"/>
      <c r="AF483" s="17">
        <v>0.30755181897202699</v>
      </c>
      <c r="AG483" s="17">
        <v>0.31035446483451501</v>
      </c>
      <c r="AH483" s="17">
        <v>0.20530250157748201</v>
      </c>
      <c r="AI483" s="17"/>
      <c r="AJ483" s="17">
        <v>0.25248834149384702</v>
      </c>
      <c r="AK483" s="17">
        <v>0.212616808827397</v>
      </c>
      <c r="AL483" s="17">
        <v>0.23495836146174801</v>
      </c>
      <c r="AM483" s="17">
        <v>0.25922012567521002</v>
      </c>
      <c r="AN483" s="17">
        <v>0.23706181033857901</v>
      </c>
      <c r="AO483" s="17">
        <v>0.18933896422030999</v>
      </c>
      <c r="AP483" s="17">
        <v>0.18010975651341599</v>
      </c>
      <c r="AQ483" s="17"/>
      <c r="AR483" s="17">
        <v>0.23888155861473101</v>
      </c>
      <c r="AS483" s="17">
        <v>0.20545341436028</v>
      </c>
      <c r="AT483" s="17"/>
      <c r="AU483" s="17">
        <v>0.18019244444854701</v>
      </c>
      <c r="AV483" s="17">
        <v>0.19885517487072099</v>
      </c>
      <c r="AW483" s="17">
        <v>0.36613147744743202</v>
      </c>
      <c r="AX483" s="17"/>
      <c r="AY483" s="17">
        <v>0.147196713481166</v>
      </c>
      <c r="AZ483" s="17">
        <v>0.24004019813353999</v>
      </c>
      <c r="BA483" s="17">
        <v>0.24736169880691899</v>
      </c>
      <c r="BB483" s="17">
        <v>0.116315631716244</v>
      </c>
      <c r="BC483" s="17"/>
      <c r="BD483" s="17">
        <v>0.194766092753207</v>
      </c>
      <c r="BE483" s="17">
        <v>0.18433446431450801</v>
      </c>
      <c r="BF483" s="17">
        <v>0.23665445688636999</v>
      </c>
      <c r="BG483" s="17">
        <v>0.25825286544152598</v>
      </c>
      <c r="BH483" s="17"/>
      <c r="BI483" s="17">
        <v>0.23798254636214</v>
      </c>
      <c r="BJ483" s="17">
        <v>0.19629912133296701</v>
      </c>
      <c r="BK483" s="17">
        <v>0.238926567057721</v>
      </c>
      <c r="BL483" s="17">
        <v>0.181647178684088</v>
      </c>
      <c r="BM483" s="17"/>
      <c r="BN483" s="17">
        <v>0.17731418315641401</v>
      </c>
      <c r="BO483" s="17">
        <v>0.15338006417341599</v>
      </c>
      <c r="BP483" s="17">
        <v>0.24403710390608099</v>
      </c>
      <c r="BQ483" s="17">
        <v>0.24947435842096199</v>
      </c>
      <c r="BR483" s="17"/>
      <c r="BS483" s="17">
        <v>0.21085347420595699</v>
      </c>
      <c r="BT483" s="17">
        <v>0.18627940249094899</v>
      </c>
      <c r="BU483" s="17">
        <v>0.240696414667256</v>
      </c>
      <c r="BV483" s="17">
        <v>0.25776044706183598</v>
      </c>
      <c r="BW483" s="17"/>
      <c r="BX483" s="17">
        <v>0.18012245797655199</v>
      </c>
      <c r="BY483" s="17">
        <v>0.20421415287321201</v>
      </c>
      <c r="BZ483" s="17">
        <v>0.229789904296787</v>
      </c>
      <c r="CA483" s="17">
        <v>0.251310089694878</v>
      </c>
    </row>
    <row r="484" spans="2:79" x14ac:dyDescent="0.3">
      <c r="B484" t="s">
        <v>274</v>
      </c>
      <c r="C484" s="17">
        <v>0.160902407466125</v>
      </c>
      <c r="D484" s="17">
        <v>0.15578842619394301</v>
      </c>
      <c r="E484" s="17">
        <v>0.16645062711073899</v>
      </c>
      <c r="F484" s="17"/>
      <c r="G484" s="17">
        <v>0.13573885220988499</v>
      </c>
      <c r="H484" s="17">
        <v>0.16689794175764799</v>
      </c>
      <c r="I484" s="17">
        <v>0.17117219519433699</v>
      </c>
      <c r="J484" s="17"/>
      <c r="K484" s="17">
        <v>0.16549790823068999</v>
      </c>
      <c r="L484" s="17">
        <v>0.162265303921592</v>
      </c>
      <c r="M484" s="17">
        <v>0.16652711327053801</v>
      </c>
      <c r="N484" s="17">
        <v>0.14856125423640601</v>
      </c>
      <c r="O484" s="17"/>
      <c r="P484" s="17">
        <v>0.249550102968567</v>
      </c>
      <c r="Q484" s="17">
        <v>0.121836812184814</v>
      </c>
      <c r="R484" s="17">
        <v>0.17047946488400401</v>
      </c>
      <c r="S484" s="17">
        <v>0.16447027101967299</v>
      </c>
      <c r="T484" s="17">
        <v>0.14721336205488</v>
      </c>
      <c r="U484" s="17"/>
      <c r="V484" s="17">
        <v>0.16565480838824101</v>
      </c>
      <c r="W484" s="17">
        <v>0.15229714692537299</v>
      </c>
      <c r="X484" s="17">
        <v>0.17346023071726099</v>
      </c>
      <c r="Y484" s="17"/>
      <c r="Z484" s="17">
        <v>0.14695140290539699</v>
      </c>
      <c r="AA484" s="17">
        <v>0.22886657736010299</v>
      </c>
      <c r="AB484" s="17"/>
      <c r="AC484" s="17">
        <v>0.16027811268314601</v>
      </c>
      <c r="AD484" s="17">
        <v>0.16234105593134701</v>
      </c>
      <c r="AE484" s="17"/>
      <c r="AF484" s="17">
        <v>0.20401278438050099</v>
      </c>
      <c r="AG484" s="17">
        <v>0.27436537365686497</v>
      </c>
      <c r="AH484" s="17">
        <v>0.14726531825059799</v>
      </c>
      <c r="AI484" s="17"/>
      <c r="AJ484" s="17">
        <v>0.12953947289729001</v>
      </c>
      <c r="AK484" s="17">
        <v>0.144408161183292</v>
      </c>
      <c r="AL484" s="17">
        <v>0.14909444427636401</v>
      </c>
      <c r="AM484" s="17">
        <v>0.20688718659368799</v>
      </c>
      <c r="AN484" s="17">
        <v>0.20329460788010401</v>
      </c>
      <c r="AO484" s="17">
        <v>0.14175166991294399</v>
      </c>
      <c r="AP484" s="17">
        <v>0.16037532529151199</v>
      </c>
      <c r="AQ484" s="17"/>
      <c r="AR484" s="17">
        <v>0.228619066001581</v>
      </c>
      <c r="AS484" s="17">
        <v>0.126560356256015</v>
      </c>
      <c r="AT484" s="17"/>
      <c r="AU484" s="17">
        <v>0.12802927237723499</v>
      </c>
      <c r="AV484" s="17">
        <v>0.16309333008545299</v>
      </c>
      <c r="AW484" s="17">
        <v>0.20601291332249799</v>
      </c>
      <c r="AX484" s="17"/>
      <c r="AY484" s="17">
        <v>0.17316168345997901</v>
      </c>
      <c r="AZ484" s="17">
        <v>0.13922622950063501</v>
      </c>
      <c r="BA484" s="17">
        <v>0.178190417189378</v>
      </c>
      <c r="BB484" s="17">
        <v>0.189244672930418</v>
      </c>
      <c r="BC484" s="17"/>
      <c r="BD484" s="17">
        <v>9.5897532547230296E-2</v>
      </c>
      <c r="BE484" s="17">
        <v>0.11924738641248001</v>
      </c>
      <c r="BF484" s="17">
        <v>0.16130188103235801</v>
      </c>
      <c r="BG484" s="17">
        <v>0.289960891169324</v>
      </c>
      <c r="BH484" s="17"/>
      <c r="BI484" s="17">
        <v>0.128068209011341</v>
      </c>
      <c r="BJ484" s="17">
        <v>0.111838417111689</v>
      </c>
      <c r="BK484" s="17">
        <v>0.16907052481878199</v>
      </c>
      <c r="BL484" s="17">
        <v>0.280634523839707</v>
      </c>
      <c r="BM484" s="17"/>
      <c r="BN484" s="17">
        <v>0.23240617448806</v>
      </c>
      <c r="BO484" s="17">
        <v>0.11493522669767101</v>
      </c>
      <c r="BP484" s="17">
        <v>0.15686920820456399</v>
      </c>
      <c r="BQ484" s="17">
        <v>0.180942570210924</v>
      </c>
      <c r="BR484" s="17"/>
      <c r="BS484" s="17">
        <v>9.6069328401578002E-2</v>
      </c>
      <c r="BT484" s="17">
        <v>0.108331320476349</v>
      </c>
      <c r="BU484" s="17">
        <v>0.200509300892593</v>
      </c>
      <c r="BV484" s="17">
        <v>0.30853087981124</v>
      </c>
      <c r="BW484" s="17"/>
      <c r="BX484" s="17">
        <v>0.14578772183306801</v>
      </c>
      <c r="BY484" s="17">
        <v>0.12416976197322301</v>
      </c>
      <c r="BZ484" s="17">
        <v>0.18431081764860799</v>
      </c>
      <c r="CA484" s="17">
        <v>0.19858099881313099</v>
      </c>
    </row>
    <row r="485" spans="2:79" x14ac:dyDescent="0.3">
      <c r="B485" t="s">
        <v>73</v>
      </c>
      <c r="C485" s="17">
        <v>1.0831814060962701E-2</v>
      </c>
      <c r="D485" s="17">
        <v>7.9234295048009103E-3</v>
      </c>
      <c r="E485" s="17">
        <v>1.35563234053629E-2</v>
      </c>
      <c r="F485" s="17"/>
      <c r="G485" s="17">
        <v>1.11567437462459E-2</v>
      </c>
      <c r="H485" s="17">
        <v>8.1499991599371397E-3</v>
      </c>
      <c r="I485" s="17">
        <v>1.33418312548864E-2</v>
      </c>
      <c r="J485" s="17"/>
      <c r="K485" s="17">
        <v>9.1101998342374597E-3</v>
      </c>
      <c r="L485" s="17">
        <v>9.9558874897448298E-3</v>
      </c>
      <c r="M485" s="17">
        <v>1.51964975265809E-2</v>
      </c>
      <c r="N485" s="17">
        <v>1.0132467146732001E-2</v>
      </c>
      <c r="O485" s="17"/>
      <c r="P485" s="17">
        <v>0</v>
      </c>
      <c r="Q485" s="17">
        <v>2.1206288040912898E-2</v>
      </c>
      <c r="R485" s="17">
        <v>0</v>
      </c>
      <c r="S485" s="17">
        <v>1.94793857506796E-2</v>
      </c>
      <c r="T485" s="17">
        <v>0</v>
      </c>
      <c r="U485" s="17"/>
      <c r="V485" s="17">
        <v>1.0730833259015599E-2</v>
      </c>
      <c r="W485" s="17">
        <v>1.1550083027566001E-2</v>
      </c>
      <c r="X485" s="17">
        <v>6.6474100954339596E-3</v>
      </c>
      <c r="Y485" s="17"/>
      <c r="Z485" s="17">
        <v>1.299627550874E-2</v>
      </c>
      <c r="AA485" s="17">
        <v>0</v>
      </c>
      <c r="AB485" s="17"/>
      <c r="AC485" s="17">
        <v>7.1329745164425201E-3</v>
      </c>
      <c r="AD485" s="17">
        <v>1.9355559539717099E-2</v>
      </c>
      <c r="AE485" s="17"/>
      <c r="AF485" s="17">
        <v>0</v>
      </c>
      <c r="AG485" s="17">
        <v>0</v>
      </c>
      <c r="AH485" s="17">
        <v>1.2613452426540901E-2</v>
      </c>
      <c r="AI485" s="17"/>
      <c r="AJ485" s="17">
        <v>0</v>
      </c>
      <c r="AK485" s="17">
        <v>1.6904939295103401E-2</v>
      </c>
      <c r="AL485" s="17">
        <v>1.8368307130206801E-2</v>
      </c>
      <c r="AM485" s="17">
        <v>5.7625448092835504E-3</v>
      </c>
      <c r="AN485" s="17">
        <v>0</v>
      </c>
      <c r="AO485" s="17">
        <v>0</v>
      </c>
      <c r="AP485" s="17">
        <v>2.8665500998150701E-2</v>
      </c>
      <c r="AQ485" s="17"/>
      <c r="AR485" s="17">
        <v>8.1370257933289798E-3</v>
      </c>
      <c r="AS485" s="17">
        <v>1.05010490104836E-2</v>
      </c>
      <c r="AT485" s="17"/>
      <c r="AU485" s="17">
        <v>2.08556471758139E-2</v>
      </c>
      <c r="AV485" s="17">
        <v>9.3991155019039607E-3</v>
      </c>
      <c r="AW485" s="17">
        <v>0</v>
      </c>
      <c r="AX485" s="17"/>
      <c r="AY485" s="17">
        <v>0</v>
      </c>
      <c r="AZ485" s="17">
        <v>1.02609777134885E-2</v>
      </c>
      <c r="BA485" s="17">
        <v>8.0164361735253695E-3</v>
      </c>
      <c r="BB485" s="17">
        <v>2.89014212863253E-2</v>
      </c>
      <c r="BC485" s="17"/>
      <c r="BD485" s="17">
        <v>3.1900685675424402E-2</v>
      </c>
      <c r="BE485" s="17">
        <v>1.96253890685745E-2</v>
      </c>
      <c r="BF485" s="17">
        <v>3.0556562351638202E-3</v>
      </c>
      <c r="BG485" s="17">
        <v>0</v>
      </c>
      <c r="BH485" s="17"/>
      <c r="BI485" s="17">
        <v>1.40668974350004E-2</v>
      </c>
      <c r="BJ485" s="17">
        <v>2.76522405676678E-2</v>
      </c>
      <c r="BK485" s="17">
        <v>2.7790155689979101E-3</v>
      </c>
      <c r="BL485" s="17">
        <v>0</v>
      </c>
      <c r="BM485" s="17"/>
      <c r="BN485" s="17">
        <v>1.1648850517360801E-2</v>
      </c>
      <c r="BO485" s="17">
        <v>1.09608015853499E-2</v>
      </c>
      <c r="BP485" s="17">
        <v>6.0396693073586898E-3</v>
      </c>
      <c r="BQ485" s="17">
        <v>1.55631099774741E-2</v>
      </c>
      <c r="BR485" s="17"/>
      <c r="BS485" s="17">
        <v>2.7681366857610201E-2</v>
      </c>
      <c r="BT485" s="17">
        <v>1.5057252671644501E-2</v>
      </c>
      <c r="BU485" s="17">
        <v>1.9868825795482901E-3</v>
      </c>
      <c r="BV485" s="17">
        <v>0</v>
      </c>
      <c r="BW485" s="17"/>
      <c r="BX485" s="17">
        <v>3.8878274944572501E-2</v>
      </c>
      <c r="BY485" s="17">
        <v>1.9389094757309201E-2</v>
      </c>
      <c r="BZ485" s="17">
        <v>0</v>
      </c>
      <c r="CA485" s="17">
        <v>0</v>
      </c>
    </row>
    <row r="486" spans="2:79" x14ac:dyDescent="0.3">
      <c r="C486" s="17"/>
      <c r="D486" s="17"/>
      <c r="E486" s="17"/>
      <c r="F486" s="17"/>
      <c r="G486" s="17"/>
      <c r="H486" s="17"/>
      <c r="I486" s="17"/>
      <c r="J486" s="17"/>
      <c r="K486" s="17"/>
      <c r="L486" s="17"/>
      <c r="M486" s="17"/>
      <c r="N486" s="17"/>
      <c r="O486" s="17"/>
      <c r="P486" s="17"/>
      <c r="Q486" s="17"/>
      <c r="R486" s="17"/>
      <c r="S486" s="17"/>
      <c r="T486" s="17"/>
      <c r="U486" s="17"/>
      <c r="V486" s="17"/>
      <c r="W486" s="17"/>
      <c r="X486" s="17"/>
      <c r="Y486" s="17"/>
      <c r="Z486" s="17"/>
      <c r="AA486" s="17"/>
      <c r="AB486" s="17"/>
      <c r="AC486" s="17"/>
      <c r="AD486" s="17"/>
      <c r="AE486" s="17"/>
      <c r="AF486" s="17"/>
      <c r="AG486" s="17"/>
      <c r="AH486" s="17"/>
      <c r="AI486" s="17"/>
      <c r="AJ486" s="17"/>
      <c r="AK486" s="17"/>
      <c r="AL486" s="17"/>
      <c r="AM486" s="17"/>
      <c r="AN486" s="17"/>
      <c r="AO486" s="17"/>
      <c r="AP486" s="17"/>
      <c r="AQ486" s="17"/>
      <c r="AR486" s="17"/>
      <c r="AS486" s="17"/>
      <c r="AT486" s="17"/>
      <c r="AU486" s="17"/>
      <c r="AV486" s="17"/>
      <c r="AW486" s="17"/>
      <c r="AX486" s="17"/>
      <c r="AY486" s="17"/>
      <c r="AZ486" s="17"/>
      <c r="BA486" s="17"/>
      <c r="BB486" s="17"/>
      <c r="BC486" s="17"/>
      <c r="BD486" s="17"/>
      <c r="BE486" s="17"/>
      <c r="BF486" s="17"/>
      <c r="BG486" s="17"/>
      <c r="BH486" s="17"/>
      <c r="BI486" s="17"/>
      <c r="BJ486" s="17"/>
      <c r="BK486" s="17"/>
      <c r="BL486" s="17"/>
      <c r="BM486" s="17"/>
      <c r="BN486" s="17"/>
      <c r="BO486" s="17"/>
      <c r="BP486" s="17"/>
      <c r="BQ486" s="17"/>
      <c r="BR486" s="17"/>
      <c r="BS486" s="17"/>
      <c r="BT486" s="17"/>
      <c r="BU486" s="17"/>
      <c r="BV486" s="17"/>
      <c r="BW486" s="17"/>
      <c r="BX486" s="17"/>
      <c r="BY486" s="17"/>
      <c r="BZ486" s="17"/>
      <c r="CA486" s="17"/>
    </row>
    <row r="487" spans="2:79" x14ac:dyDescent="0.3">
      <c r="B487" s="6" t="s">
        <v>278</v>
      </c>
      <c r="C487" s="17"/>
      <c r="D487" s="17"/>
      <c r="E487" s="17"/>
      <c r="F487" s="17"/>
      <c r="G487" s="17"/>
      <c r="H487" s="17"/>
      <c r="I487" s="17"/>
      <c r="J487" s="17"/>
      <c r="K487" s="17"/>
      <c r="L487" s="17"/>
      <c r="M487" s="17"/>
      <c r="N487" s="17"/>
      <c r="O487" s="17"/>
      <c r="P487" s="17"/>
      <c r="Q487" s="17"/>
      <c r="R487" s="17"/>
      <c r="S487" s="17"/>
      <c r="T487" s="17"/>
      <c r="U487" s="17"/>
      <c r="V487" s="17"/>
      <c r="W487" s="17"/>
      <c r="X487" s="17"/>
      <c r="Y487" s="17"/>
      <c r="Z487" s="17"/>
      <c r="AA487" s="17"/>
      <c r="AB487" s="17"/>
      <c r="AC487" s="17"/>
      <c r="AD487" s="17"/>
      <c r="AE487" s="17"/>
      <c r="AF487" s="17"/>
      <c r="AG487" s="17"/>
      <c r="AH487" s="17"/>
      <c r="AI487" s="17"/>
      <c r="AJ487" s="17"/>
      <c r="AK487" s="17"/>
      <c r="AL487" s="17"/>
      <c r="AM487" s="17"/>
      <c r="AN487" s="17"/>
      <c r="AO487" s="17"/>
      <c r="AP487" s="17"/>
      <c r="AQ487" s="17"/>
      <c r="AR487" s="17"/>
      <c r="AS487" s="17"/>
      <c r="AT487" s="17"/>
      <c r="AU487" s="17"/>
      <c r="AV487" s="17"/>
      <c r="AW487" s="17"/>
      <c r="AX487" s="17"/>
      <c r="AY487" s="17"/>
      <c r="AZ487" s="17"/>
      <c r="BA487" s="17"/>
      <c r="BB487" s="17"/>
      <c r="BC487" s="17"/>
      <c r="BD487" s="17"/>
      <c r="BE487" s="17"/>
      <c r="BF487" s="17"/>
      <c r="BG487" s="17"/>
      <c r="BH487" s="17"/>
      <c r="BI487" s="17"/>
      <c r="BJ487" s="17"/>
      <c r="BK487" s="17"/>
      <c r="BL487" s="17"/>
      <c r="BM487" s="17"/>
      <c r="BN487" s="17"/>
      <c r="BO487" s="17"/>
      <c r="BP487" s="17"/>
      <c r="BQ487" s="17"/>
      <c r="BR487" s="17"/>
      <c r="BS487" s="17"/>
      <c r="BT487" s="17"/>
      <c r="BU487" s="17"/>
      <c r="BV487" s="17"/>
      <c r="BW487" s="17"/>
      <c r="BX487" s="17"/>
      <c r="BY487" s="17"/>
      <c r="BZ487" s="17"/>
      <c r="CA487" s="17"/>
    </row>
    <row r="488" spans="2:79" x14ac:dyDescent="0.3">
      <c r="B488" s="24" t="s">
        <v>75</v>
      </c>
      <c r="C488" s="17"/>
      <c r="D488" s="17"/>
      <c r="E488" s="17"/>
      <c r="F488" s="17"/>
      <c r="G488" s="17"/>
      <c r="H488" s="17"/>
      <c r="I488" s="17"/>
      <c r="J488" s="17"/>
      <c r="K488" s="17"/>
      <c r="L488" s="17"/>
      <c r="M488" s="17"/>
      <c r="N488" s="17"/>
      <c r="O488" s="17"/>
      <c r="P488" s="17"/>
      <c r="Q488" s="17"/>
      <c r="R488" s="17"/>
      <c r="S488" s="17"/>
      <c r="T488" s="17"/>
      <c r="U488" s="17"/>
      <c r="V488" s="17"/>
      <c r="W488" s="17"/>
      <c r="X488" s="17"/>
      <c r="Y488" s="17"/>
      <c r="Z488" s="17"/>
      <c r="AA488" s="17"/>
      <c r="AB488" s="17"/>
      <c r="AC488" s="17"/>
      <c r="AD488" s="17"/>
      <c r="AE488" s="17"/>
      <c r="AF488" s="17"/>
      <c r="AG488" s="17"/>
      <c r="AH488" s="17"/>
      <c r="AI488" s="17"/>
      <c r="AJ488" s="17"/>
      <c r="AK488" s="17"/>
      <c r="AL488" s="17"/>
      <c r="AM488" s="17"/>
      <c r="AN488" s="17"/>
      <c r="AO488" s="17"/>
      <c r="AP488" s="17"/>
      <c r="AQ488" s="17"/>
      <c r="AR488" s="17"/>
      <c r="AS488" s="17"/>
      <c r="AT488" s="17"/>
      <c r="AU488" s="17"/>
      <c r="AV488" s="17"/>
      <c r="AW488" s="17"/>
      <c r="AX488" s="17"/>
      <c r="AY488" s="17"/>
      <c r="AZ488" s="17"/>
      <c r="BA488" s="17"/>
      <c r="BB488" s="17"/>
      <c r="BC488" s="17"/>
      <c r="BD488" s="17"/>
      <c r="BE488" s="17"/>
      <c r="BF488" s="17"/>
      <c r="BG488" s="17"/>
      <c r="BH488" s="17"/>
      <c r="BI488" s="17"/>
      <c r="BJ488" s="17"/>
      <c r="BK488" s="17"/>
      <c r="BL488" s="17"/>
      <c r="BM488" s="17"/>
      <c r="BN488" s="17"/>
      <c r="BO488" s="17"/>
      <c r="BP488" s="17"/>
      <c r="BQ488" s="17"/>
      <c r="BR488" s="17"/>
      <c r="BS488" s="17"/>
      <c r="BT488" s="17"/>
      <c r="BU488" s="17"/>
      <c r="BV488" s="17"/>
      <c r="BW488" s="17"/>
      <c r="BX488" s="17"/>
      <c r="BY488" s="17"/>
      <c r="BZ488" s="17"/>
      <c r="CA488" s="17"/>
    </row>
    <row r="489" spans="2:79" x14ac:dyDescent="0.3">
      <c r="B489" t="s">
        <v>265</v>
      </c>
      <c r="C489" s="17">
        <v>0.54791279229213097</v>
      </c>
      <c r="D489" s="17">
        <v>0.52803855584558101</v>
      </c>
      <c r="E489" s="17">
        <v>0.56704988879483098</v>
      </c>
      <c r="F489" s="17"/>
      <c r="G489" s="17">
        <v>0.44770999634416903</v>
      </c>
      <c r="H489" s="17">
        <v>0.49767851301090299</v>
      </c>
      <c r="I489" s="17">
        <v>0.66857624668717497</v>
      </c>
      <c r="J489" s="17"/>
      <c r="K489" s="17">
        <v>0.52476597440777495</v>
      </c>
      <c r="L489" s="17">
        <v>0.55328418168662497</v>
      </c>
      <c r="M489" s="17">
        <v>0.46848266892009499</v>
      </c>
      <c r="N489" s="17">
        <v>0.64260696392985595</v>
      </c>
      <c r="O489" s="17"/>
      <c r="P489" s="17">
        <v>0.45876573188848802</v>
      </c>
      <c r="Q489" s="17">
        <v>0.57973385665613097</v>
      </c>
      <c r="R489" s="17">
        <v>0.53980198741880203</v>
      </c>
      <c r="S489" s="17">
        <v>0.57805784292521301</v>
      </c>
      <c r="T489" s="17">
        <v>0.53207887381003705</v>
      </c>
      <c r="U489" s="17"/>
      <c r="V489" s="17">
        <v>0.65175118676832</v>
      </c>
      <c r="W489" s="17">
        <v>0.478683596764789</v>
      </c>
      <c r="X489" s="17">
        <v>0.54576464257007495</v>
      </c>
      <c r="Y489" s="17"/>
      <c r="Z489" s="17">
        <v>0.55876800437198304</v>
      </c>
      <c r="AA489" s="17">
        <v>0.48823066704406198</v>
      </c>
      <c r="AB489" s="17"/>
      <c r="AC489" s="17">
        <v>0.49240370653715698</v>
      </c>
      <c r="AD489" s="17">
        <v>0.68264319590198597</v>
      </c>
      <c r="AE489" s="17"/>
      <c r="AF489" s="17">
        <v>0.52804274237350102</v>
      </c>
      <c r="AG489" s="17">
        <v>0.61911844661801296</v>
      </c>
      <c r="AH489" s="17">
        <v>0.54321307364274496</v>
      </c>
      <c r="AI489" s="17"/>
      <c r="AJ489" s="17">
        <v>0.36932638265478601</v>
      </c>
      <c r="AK489" s="17">
        <v>0.52521031462430401</v>
      </c>
      <c r="AL489" s="17">
        <v>0.535957862850299</v>
      </c>
      <c r="AM489" s="17">
        <v>0.46452570954181999</v>
      </c>
      <c r="AN489" s="17">
        <v>0.56994946650476497</v>
      </c>
      <c r="AO489" s="17">
        <v>0.62621441093063601</v>
      </c>
      <c r="AP489" s="17">
        <v>0.68845948312923699</v>
      </c>
      <c r="AQ489" s="17"/>
      <c r="AR489" s="17">
        <v>0.61302797071741999</v>
      </c>
      <c r="AS489" s="17">
        <v>0.51395171817650098</v>
      </c>
      <c r="AT489" s="17"/>
      <c r="AU489" s="17">
        <v>0.53820014055808196</v>
      </c>
      <c r="AV489" s="17">
        <v>0.51174805378851596</v>
      </c>
      <c r="AW489" s="17">
        <v>0.72483380598864899</v>
      </c>
      <c r="AX489" s="17"/>
      <c r="AY489" s="17">
        <v>0.45436991530836301</v>
      </c>
      <c r="AZ489" s="17">
        <v>0.57783842548350295</v>
      </c>
      <c r="BA489" s="17">
        <v>0.54983683824746599</v>
      </c>
      <c r="BB489" s="17">
        <v>0.49812969350215802</v>
      </c>
      <c r="BC489" s="17"/>
      <c r="BD489" s="17">
        <v>0.53137961899747399</v>
      </c>
      <c r="BE489" s="17">
        <v>0.54005842459375497</v>
      </c>
      <c r="BF489" s="17">
        <v>0.55900230510947102</v>
      </c>
      <c r="BG489" s="17">
        <v>0.54729735880897801</v>
      </c>
      <c r="BH489" s="17"/>
      <c r="BI489" s="17">
        <v>0.54580822532001105</v>
      </c>
      <c r="BJ489" s="17">
        <v>0.56853726210142597</v>
      </c>
      <c r="BK489" s="17">
        <v>0.56218749708429006</v>
      </c>
      <c r="BL489" s="17">
        <v>0.42982054234509698</v>
      </c>
      <c r="BM489" s="17"/>
      <c r="BN489" s="17">
        <v>0.40271865827647702</v>
      </c>
      <c r="BO489" s="17">
        <v>0.56293826439414996</v>
      </c>
      <c r="BP489" s="17">
        <v>0.56886601262496495</v>
      </c>
      <c r="BQ489" s="17">
        <v>0.55471538568050904</v>
      </c>
      <c r="BR489" s="17"/>
      <c r="BS489" s="17">
        <v>0.53417842131611004</v>
      </c>
      <c r="BT489" s="17">
        <v>0.57351323037188295</v>
      </c>
      <c r="BU489" s="17">
        <v>0.55576807415735696</v>
      </c>
      <c r="BV489" s="17">
        <v>0.45005405199137499</v>
      </c>
      <c r="BW489" s="17"/>
      <c r="BX489" s="17">
        <v>0.42485074492767899</v>
      </c>
      <c r="BY489" s="17">
        <v>0.56432798759570402</v>
      </c>
      <c r="BZ489" s="17">
        <v>0.58558928311355096</v>
      </c>
      <c r="CA489" s="17">
        <v>0.51364079100437698</v>
      </c>
    </row>
    <row r="490" spans="2:79" x14ac:dyDescent="0.3">
      <c r="B490" t="s">
        <v>261</v>
      </c>
      <c r="C490" s="17">
        <v>0.53640990140946399</v>
      </c>
      <c r="D490" s="17">
        <v>0.53333192745485702</v>
      </c>
      <c r="E490" s="17">
        <v>0.538712354067724</v>
      </c>
      <c r="F490" s="17"/>
      <c r="G490" s="17">
        <v>0.53751965431133897</v>
      </c>
      <c r="H490" s="17">
        <v>0.527808186949414</v>
      </c>
      <c r="I490" s="17">
        <v>0.54503058252745895</v>
      </c>
      <c r="J490" s="17"/>
      <c r="K490" s="17">
        <v>0.55276435166849403</v>
      </c>
      <c r="L490" s="17">
        <v>0.58694888376676002</v>
      </c>
      <c r="M490" s="17">
        <v>0.45956587779984198</v>
      </c>
      <c r="N490" s="17">
        <v>0.52630829869804396</v>
      </c>
      <c r="O490" s="17"/>
      <c r="P490" s="17">
        <v>0.45752055759002602</v>
      </c>
      <c r="Q490" s="17">
        <v>0.55729819861151098</v>
      </c>
      <c r="R490" s="17">
        <v>0.51807411223198097</v>
      </c>
      <c r="S490" s="17">
        <v>0.53303762556180501</v>
      </c>
      <c r="T490" s="17">
        <v>0.58639125033891903</v>
      </c>
      <c r="U490" s="17"/>
      <c r="V490" s="17">
        <v>0.57390390513134404</v>
      </c>
      <c r="W490" s="17">
        <v>0.50690269291168799</v>
      </c>
      <c r="X490" s="17">
        <v>0.54083500730499001</v>
      </c>
      <c r="Y490" s="17"/>
      <c r="Z490" s="17">
        <v>0.54679862170307503</v>
      </c>
      <c r="AA490" s="17">
        <v>0.47892700024226498</v>
      </c>
      <c r="AB490" s="17"/>
      <c r="AC490" s="17">
        <v>0.52203200153081697</v>
      </c>
      <c r="AD490" s="17">
        <v>0.57130761639369099</v>
      </c>
      <c r="AE490" s="17"/>
      <c r="AF490" s="17">
        <v>0.49392622781557299</v>
      </c>
      <c r="AG490" s="17">
        <v>0.52795761085929604</v>
      </c>
      <c r="AH490" s="17">
        <v>0.54234141841025096</v>
      </c>
      <c r="AI490" s="17"/>
      <c r="AJ490" s="17">
        <v>0.46952596513016698</v>
      </c>
      <c r="AK490" s="17">
        <v>0.59232138270148205</v>
      </c>
      <c r="AL490" s="17">
        <v>0.56646770878024999</v>
      </c>
      <c r="AM490" s="17">
        <v>0.49464971724225199</v>
      </c>
      <c r="AN490" s="17">
        <v>0.52816944263080001</v>
      </c>
      <c r="AO490" s="17">
        <v>0.529015765164357</v>
      </c>
      <c r="AP490" s="17">
        <v>0.55741680268128102</v>
      </c>
      <c r="AQ490" s="17"/>
      <c r="AR490" s="17">
        <v>0.56530959805109005</v>
      </c>
      <c r="AS490" s="17">
        <v>0.52075243446858999</v>
      </c>
      <c r="AT490" s="17"/>
      <c r="AU490" s="17">
        <v>0.433233259418005</v>
      </c>
      <c r="AV490" s="17">
        <v>0.543245393653632</v>
      </c>
      <c r="AW490" s="17">
        <v>0.719065611957318</v>
      </c>
      <c r="AX490" s="17"/>
      <c r="AY490" s="17">
        <v>0.46679223553323401</v>
      </c>
      <c r="AZ490" s="17">
        <v>0.56159987198153705</v>
      </c>
      <c r="BA490" s="17">
        <v>0.57138744860726898</v>
      </c>
      <c r="BB490" s="17">
        <v>0.40168177889660001</v>
      </c>
      <c r="BC490" s="17"/>
      <c r="BD490" s="17">
        <v>0.47652710651277602</v>
      </c>
      <c r="BE490" s="17">
        <v>0.56713999138830695</v>
      </c>
      <c r="BF490" s="17">
        <v>0.549926504249453</v>
      </c>
      <c r="BG490" s="17">
        <v>0.49589791180691301</v>
      </c>
      <c r="BH490" s="17"/>
      <c r="BI490" s="17">
        <v>0.52575796556949805</v>
      </c>
      <c r="BJ490" s="17">
        <v>0.576748208166313</v>
      </c>
      <c r="BK490" s="17">
        <v>0.55508419934312903</v>
      </c>
      <c r="BL490" s="17">
        <v>0.35241957961887699</v>
      </c>
      <c r="BM490" s="17"/>
      <c r="BN490" s="17">
        <v>0.40407340557021398</v>
      </c>
      <c r="BO490" s="17">
        <v>0.51306908453046596</v>
      </c>
      <c r="BP490" s="17">
        <v>0.563858787884568</v>
      </c>
      <c r="BQ490" s="17">
        <v>0.55996171633519498</v>
      </c>
      <c r="BR490" s="17"/>
      <c r="BS490" s="17">
        <v>0.49937294887648798</v>
      </c>
      <c r="BT490" s="17">
        <v>0.56310280004480595</v>
      </c>
      <c r="BU490" s="17">
        <v>0.54908531057202603</v>
      </c>
      <c r="BV490" s="17">
        <v>0.47380367908550403</v>
      </c>
      <c r="BW490" s="17"/>
      <c r="BX490" s="17">
        <v>0.40715488264827399</v>
      </c>
      <c r="BY490" s="17">
        <v>0.56342366883092898</v>
      </c>
      <c r="BZ490" s="17">
        <v>0.53628859852729405</v>
      </c>
      <c r="CA490" s="17">
        <v>0.54602542553315603</v>
      </c>
    </row>
    <row r="491" spans="2:79" x14ac:dyDescent="0.3">
      <c r="B491" t="s">
        <v>262</v>
      </c>
      <c r="C491" s="17">
        <v>0.53415880967090001</v>
      </c>
      <c r="D491" s="17">
        <v>0.52084040516906305</v>
      </c>
      <c r="E491" s="17">
        <v>0.54666947175492397</v>
      </c>
      <c r="F491" s="17"/>
      <c r="G491" s="17">
        <v>0.52223020534570797</v>
      </c>
      <c r="H491" s="17">
        <v>0.51434309066734496</v>
      </c>
      <c r="I491" s="17">
        <v>0.56356579920244299</v>
      </c>
      <c r="J491" s="17"/>
      <c r="K491" s="17">
        <v>0.51444733897922601</v>
      </c>
      <c r="L491" s="17">
        <v>0.60383416200791795</v>
      </c>
      <c r="M491" s="17">
        <v>0.45664149560240402</v>
      </c>
      <c r="N491" s="17">
        <v>0.55015280118167897</v>
      </c>
      <c r="O491" s="17"/>
      <c r="P491" s="17">
        <v>0.52952143709493005</v>
      </c>
      <c r="Q491" s="17">
        <v>0.55758206766902596</v>
      </c>
      <c r="R491" s="17">
        <v>0.52434240187503001</v>
      </c>
      <c r="S491" s="17">
        <v>0.50726699291161303</v>
      </c>
      <c r="T491" s="17">
        <v>0.54226701599675997</v>
      </c>
      <c r="U491" s="17"/>
      <c r="V491" s="17">
        <v>0.55699915393159904</v>
      </c>
      <c r="W491" s="17">
        <v>0.51951936648336905</v>
      </c>
      <c r="X491" s="17">
        <v>0.53906164974204995</v>
      </c>
      <c r="Y491" s="17"/>
      <c r="Z491" s="17">
        <v>0.54035565620868997</v>
      </c>
      <c r="AA491" s="17">
        <v>0.498197650381693</v>
      </c>
      <c r="AB491" s="17"/>
      <c r="AC491" s="17">
        <v>0.51318855505221395</v>
      </c>
      <c r="AD491" s="17">
        <v>0.58505733970701801</v>
      </c>
      <c r="AE491" s="17"/>
      <c r="AF491" s="17">
        <v>0.44364295269062698</v>
      </c>
      <c r="AG491" s="17">
        <v>0.497840880161457</v>
      </c>
      <c r="AH491" s="17">
        <v>0.54570787929227105</v>
      </c>
      <c r="AI491" s="17"/>
      <c r="AJ491" s="17">
        <v>0.49862655015099999</v>
      </c>
      <c r="AK491" s="17">
        <v>0.54647367604434505</v>
      </c>
      <c r="AL491" s="17">
        <v>0.48796128986432402</v>
      </c>
      <c r="AM491" s="17">
        <v>0.53422381573038902</v>
      </c>
      <c r="AN491" s="17">
        <v>0.53330082320010297</v>
      </c>
      <c r="AO491" s="17">
        <v>0.57846977356245299</v>
      </c>
      <c r="AP491" s="17">
        <v>0.54334039933464795</v>
      </c>
      <c r="AQ491" s="17"/>
      <c r="AR491" s="17">
        <v>0.53485491381549499</v>
      </c>
      <c r="AS491" s="17">
        <v>0.52965029639120198</v>
      </c>
      <c r="AT491" s="17"/>
      <c r="AU491" s="17">
        <v>0.46357288734152302</v>
      </c>
      <c r="AV491" s="17">
        <v>0.53237363918106195</v>
      </c>
      <c r="AW491" s="17">
        <v>0.68715777609758699</v>
      </c>
      <c r="AX491" s="17"/>
      <c r="AY491" s="17">
        <v>0.48128444965105599</v>
      </c>
      <c r="AZ491" s="17">
        <v>0.55873454833237501</v>
      </c>
      <c r="BA491" s="17">
        <v>0.53619010812355095</v>
      </c>
      <c r="BB491" s="17">
        <v>0.47395503142550299</v>
      </c>
      <c r="BC491" s="17"/>
      <c r="BD491" s="17">
        <v>0.53993718170715899</v>
      </c>
      <c r="BE491" s="17">
        <v>0.56909018316202198</v>
      </c>
      <c r="BF491" s="17">
        <v>0.54028615891540199</v>
      </c>
      <c r="BG491" s="17">
        <v>0.44534627449755798</v>
      </c>
      <c r="BH491" s="17"/>
      <c r="BI491" s="17">
        <v>0.57299653615621304</v>
      </c>
      <c r="BJ491" s="17">
        <v>0.57341863260002202</v>
      </c>
      <c r="BK491" s="17">
        <v>0.54660880434744197</v>
      </c>
      <c r="BL491" s="17">
        <v>0.32680865156073802</v>
      </c>
      <c r="BM491" s="17"/>
      <c r="BN491" s="17">
        <v>0.39367541153304297</v>
      </c>
      <c r="BO491" s="17">
        <v>0.49084192808682803</v>
      </c>
      <c r="BP491" s="17">
        <v>0.548230721318128</v>
      </c>
      <c r="BQ491" s="17">
        <v>0.58921123160831701</v>
      </c>
      <c r="BR491" s="17"/>
      <c r="BS491" s="17">
        <v>0.55200833861169296</v>
      </c>
      <c r="BT491" s="17">
        <v>0.56620977197425904</v>
      </c>
      <c r="BU491" s="17">
        <v>0.52851671133698597</v>
      </c>
      <c r="BV491" s="17">
        <v>0.39424208440740199</v>
      </c>
      <c r="BW491" s="17"/>
      <c r="BX491" s="17">
        <v>0.45126429187203598</v>
      </c>
      <c r="BY491" s="17">
        <v>0.535471644479943</v>
      </c>
      <c r="BZ491" s="17">
        <v>0.54573279735200397</v>
      </c>
      <c r="CA491" s="17">
        <v>0.55184425384183999</v>
      </c>
    </row>
    <row r="492" spans="2:79" x14ac:dyDescent="0.3">
      <c r="B492" t="s">
        <v>269</v>
      </c>
      <c r="C492" s="17">
        <v>0.53141175514320205</v>
      </c>
      <c r="D492" s="17">
        <v>0.47430981073189599</v>
      </c>
      <c r="E492" s="17">
        <v>0.58559603016898698</v>
      </c>
      <c r="F492" s="17"/>
      <c r="G492" s="17">
        <v>0.48975207459642001</v>
      </c>
      <c r="H492" s="17">
        <v>0.50386235839028304</v>
      </c>
      <c r="I492" s="17">
        <v>0.58882375304035195</v>
      </c>
      <c r="J492" s="17"/>
      <c r="K492" s="17">
        <v>0.51942889900829203</v>
      </c>
      <c r="L492" s="17">
        <v>0.57045516640551497</v>
      </c>
      <c r="M492" s="17">
        <v>0.43166512700941601</v>
      </c>
      <c r="N492" s="17">
        <v>0.59210357142352299</v>
      </c>
      <c r="O492" s="17"/>
      <c r="P492" s="17">
        <v>0.461520026771366</v>
      </c>
      <c r="Q492" s="17">
        <v>0.57754941323713604</v>
      </c>
      <c r="R492" s="17">
        <v>0.56218081899613703</v>
      </c>
      <c r="S492" s="17">
        <v>0.46799393417535501</v>
      </c>
      <c r="T492" s="17">
        <v>0.564442316763625</v>
      </c>
      <c r="U492" s="17"/>
      <c r="V492" s="17">
        <v>0.57360482121958201</v>
      </c>
      <c r="W492" s="17">
        <v>0.539160469618987</v>
      </c>
      <c r="X492" s="17">
        <v>0.481743676641606</v>
      </c>
      <c r="Y492" s="17"/>
      <c r="Z492" s="17">
        <v>0.54166240927226805</v>
      </c>
      <c r="AA492" s="17">
        <v>0.47455201798873903</v>
      </c>
      <c r="AB492" s="17"/>
      <c r="AC492" s="17">
        <v>0.50811752332599602</v>
      </c>
      <c r="AD492" s="17">
        <v>0.58795099033016496</v>
      </c>
      <c r="AE492" s="17"/>
      <c r="AF492" s="17">
        <v>0.62947442792026298</v>
      </c>
      <c r="AG492" s="17">
        <v>0.55563088246608106</v>
      </c>
      <c r="AH492" s="17">
        <v>0.52371256694646595</v>
      </c>
      <c r="AI492" s="17"/>
      <c r="AJ492" s="17">
        <v>0.490935284502443</v>
      </c>
      <c r="AK492" s="17">
        <v>0.476043367227306</v>
      </c>
      <c r="AL492" s="17">
        <v>0.46868173881115399</v>
      </c>
      <c r="AM492" s="17">
        <v>0.55980837539047801</v>
      </c>
      <c r="AN492" s="17">
        <v>0.580141858914346</v>
      </c>
      <c r="AO492" s="17">
        <v>0.51761614779978904</v>
      </c>
      <c r="AP492" s="17">
        <v>0.61679080347674797</v>
      </c>
      <c r="AQ492" s="17"/>
      <c r="AR492" s="17">
        <v>0.57001242246776795</v>
      </c>
      <c r="AS492" s="17">
        <v>0.51172564361859996</v>
      </c>
      <c r="AT492" s="17"/>
      <c r="AU492" s="17">
        <v>0.51279759351165599</v>
      </c>
      <c r="AV492" s="17">
        <v>0.50425153924825505</v>
      </c>
      <c r="AW492" s="17">
        <v>0.68757591086980396</v>
      </c>
      <c r="AX492" s="17"/>
      <c r="AY492" s="17">
        <v>0.52518590897407802</v>
      </c>
      <c r="AZ492" s="17">
        <v>0.56129691111131597</v>
      </c>
      <c r="BA492" s="17">
        <v>0.53664917151134595</v>
      </c>
      <c r="BB492" s="17">
        <v>0.40703771487414903</v>
      </c>
      <c r="BC492" s="17"/>
      <c r="BD492" s="17">
        <v>0.61687269532503697</v>
      </c>
      <c r="BE492" s="17">
        <v>0.49763152061195198</v>
      </c>
      <c r="BF492" s="17">
        <v>0.54439388184834703</v>
      </c>
      <c r="BG492" s="17">
        <v>0.48022375871570899</v>
      </c>
      <c r="BH492" s="17"/>
      <c r="BI492" s="17">
        <v>0.61689049780058203</v>
      </c>
      <c r="BJ492" s="17">
        <v>0.55910540578218304</v>
      </c>
      <c r="BK492" s="17">
        <v>0.52245239272517896</v>
      </c>
      <c r="BL492" s="17">
        <v>0.39921681862387098</v>
      </c>
      <c r="BM492" s="17"/>
      <c r="BN492" s="17">
        <v>0.42861039050037197</v>
      </c>
      <c r="BO492" s="17">
        <v>0.51547915520429299</v>
      </c>
      <c r="BP492" s="17">
        <v>0.55755463840250596</v>
      </c>
      <c r="BQ492" s="17">
        <v>0.542776142464934</v>
      </c>
      <c r="BR492" s="17"/>
      <c r="BS492" s="17">
        <v>0.57742011555142203</v>
      </c>
      <c r="BT492" s="17">
        <v>0.56105823588789405</v>
      </c>
      <c r="BU492" s="17">
        <v>0.49869673417328497</v>
      </c>
      <c r="BV492" s="17">
        <v>0.460766294946514</v>
      </c>
      <c r="BW492" s="17"/>
      <c r="BX492" s="17">
        <v>0.54274602052153798</v>
      </c>
      <c r="BY492" s="17">
        <v>0.523910479254867</v>
      </c>
      <c r="BZ492" s="17">
        <v>0.546336351170708</v>
      </c>
      <c r="CA492" s="17">
        <v>0.51619911272251795</v>
      </c>
    </row>
    <row r="493" spans="2:79" x14ac:dyDescent="0.3">
      <c r="B493" t="s">
        <v>264</v>
      </c>
      <c r="C493" s="17">
        <v>0.52982732241754404</v>
      </c>
      <c r="D493" s="17">
        <v>0.47376438762401801</v>
      </c>
      <c r="E493" s="17">
        <v>0.584978429297074</v>
      </c>
      <c r="F493" s="17"/>
      <c r="G493" s="17">
        <v>0.44420459555486402</v>
      </c>
      <c r="H493" s="17">
        <v>0.51072230281486097</v>
      </c>
      <c r="I493" s="17">
        <v>0.60703556401085601</v>
      </c>
      <c r="J493" s="17"/>
      <c r="K493" s="17">
        <v>0.48956853632410202</v>
      </c>
      <c r="L493" s="17">
        <v>0.58657832085946804</v>
      </c>
      <c r="M493" s="17">
        <v>0.47039463095761702</v>
      </c>
      <c r="N493" s="17">
        <v>0.57499442476527596</v>
      </c>
      <c r="O493" s="17"/>
      <c r="P493" s="17">
        <v>0.54790743862058999</v>
      </c>
      <c r="Q493" s="17">
        <v>0.58294756965177397</v>
      </c>
      <c r="R493" s="17">
        <v>0.43911441953385799</v>
      </c>
      <c r="S493" s="17">
        <v>0.47739894801140398</v>
      </c>
      <c r="T493" s="17">
        <v>0.577489596681527</v>
      </c>
      <c r="U493" s="17"/>
      <c r="V493" s="17">
        <v>0.55836750729023299</v>
      </c>
      <c r="W493" s="17">
        <v>0.50080406059288096</v>
      </c>
      <c r="X493" s="17">
        <v>0.54037295019821896</v>
      </c>
      <c r="Y493" s="17"/>
      <c r="Z493" s="17">
        <v>0.54564022332814499</v>
      </c>
      <c r="AA493" s="17">
        <v>0.45012309629414499</v>
      </c>
      <c r="AB493" s="17"/>
      <c r="AC493" s="17">
        <v>0.49685405341986899</v>
      </c>
      <c r="AD493" s="17">
        <v>0.609859298804311</v>
      </c>
      <c r="AE493" s="17"/>
      <c r="AF493" s="17">
        <v>0.429731096540098</v>
      </c>
      <c r="AG493" s="17">
        <v>0.60039191496690503</v>
      </c>
      <c r="AH493" s="17">
        <v>0.53217123698158897</v>
      </c>
      <c r="AI493" s="17"/>
      <c r="AJ493" s="17">
        <v>0.41225756059053797</v>
      </c>
      <c r="AK493" s="17">
        <v>0.47027147117326101</v>
      </c>
      <c r="AL493" s="17">
        <v>0.4571063795675</v>
      </c>
      <c r="AM493" s="17">
        <v>0.58613102346297696</v>
      </c>
      <c r="AN493" s="17">
        <v>0.51609477487418398</v>
      </c>
      <c r="AO493" s="17">
        <v>0.569296943921622</v>
      </c>
      <c r="AP493" s="17">
        <v>0.65188653095271598</v>
      </c>
      <c r="AQ493" s="17"/>
      <c r="AR493" s="17">
        <v>0.525521821755909</v>
      </c>
      <c r="AS493" s="17">
        <v>0.53157125856527498</v>
      </c>
      <c r="AT493" s="17"/>
      <c r="AU493" s="17">
        <v>0.45251759426965499</v>
      </c>
      <c r="AV493" s="17">
        <v>0.520731590040862</v>
      </c>
      <c r="AW493" s="17">
        <v>0.72838624460361401</v>
      </c>
      <c r="AX493" s="17"/>
      <c r="AY493" s="17">
        <v>0.38950684682230702</v>
      </c>
      <c r="AZ493" s="17">
        <v>0.57800801520971001</v>
      </c>
      <c r="BA493" s="17">
        <v>0.54665361866622597</v>
      </c>
      <c r="BB493" s="17">
        <v>0.40652195441897598</v>
      </c>
      <c r="BC493" s="17"/>
      <c r="BD493" s="17">
        <v>0.52911783546393598</v>
      </c>
      <c r="BE493" s="17">
        <v>0.54031935098308304</v>
      </c>
      <c r="BF493" s="17">
        <v>0.55920137886739896</v>
      </c>
      <c r="BG493" s="17">
        <v>0.42875897582542399</v>
      </c>
      <c r="BH493" s="17"/>
      <c r="BI493" s="17">
        <v>0.54382115080464299</v>
      </c>
      <c r="BJ493" s="17">
        <v>0.560709735633386</v>
      </c>
      <c r="BK493" s="17">
        <v>0.54374873354965203</v>
      </c>
      <c r="BL493" s="17">
        <v>0.36672623901502699</v>
      </c>
      <c r="BM493" s="17"/>
      <c r="BN493" s="17">
        <v>0.30328423131419502</v>
      </c>
      <c r="BO493" s="17">
        <v>0.52929886846018503</v>
      </c>
      <c r="BP493" s="17">
        <v>0.56437114002126798</v>
      </c>
      <c r="BQ493" s="17">
        <v>0.55561819208133001</v>
      </c>
      <c r="BR493" s="17"/>
      <c r="BS493" s="17">
        <v>0.54786202438680598</v>
      </c>
      <c r="BT493" s="17">
        <v>0.55312563754183497</v>
      </c>
      <c r="BU493" s="17">
        <v>0.52839008121526299</v>
      </c>
      <c r="BV493" s="17">
        <v>0.40075057431157901</v>
      </c>
      <c r="BW493" s="17"/>
      <c r="BX493" s="17">
        <v>0.38227958081583102</v>
      </c>
      <c r="BY493" s="17">
        <v>0.51999124963860599</v>
      </c>
      <c r="BZ493" s="17">
        <v>0.55952930999374795</v>
      </c>
      <c r="CA493" s="17">
        <v>0.56967134708575595</v>
      </c>
    </row>
    <row r="494" spans="2:79" x14ac:dyDescent="0.3">
      <c r="B494" t="s">
        <v>266</v>
      </c>
      <c r="C494" s="17">
        <v>0.50575472841221503</v>
      </c>
      <c r="D494" s="17">
        <v>0.49240398009838499</v>
      </c>
      <c r="E494" s="17">
        <v>0.51812713955598699</v>
      </c>
      <c r="F494" s="17"/>
      <c r="G494" s="17">
        <v>0.44819815695112297</v>
      </c>
      <c r="H494" s="17">
        <v>0.46200927997709801</v>
      </c>
      <c r="I494" s="17">
        <v>0.59125387268662599</v>
      </c>
      <c r="J494" s="17"/>
      <c r="K494" s="17">
        <v>0.46953155386199602</v>
      </c>
      <c r="L494" s="17">
        <v>0.58662743681212504</v>
      </c>
      <c r="M494" s="17">
        <v>0.41148077002918598</v>
      </c>
      <c r="N494" s="17">
        <v>0.54585042476357504</v>
      </c>
      <c r="O494" s="17"/>
      <c r="P494" s="17">
        <v>0.49559326182524799</v>
      </c>
      <c r="Q494" s="17">
        <v>0.56236559137478803</v>
      </c>
      <c r="R494" s="17">
        <v>0.50192402677178605</v>
      </c>
      <c r="S494" s="17">
        <v>0.45178594543579897</v>
      </c>
      <c r="T494" s="17">
        <v>0.490846450287516</v>
      </c>
      <c r="U494" s="17"/>
      <c r="V494" s="17">
        <v>0.55394476878132404</v>
      </c>
      <c r="W494" s="17">
        <v>0.47630451032960802</v>
      </c>
      <c r="X494" s="17">
        <v>0.49132156283439998</v>
      </c>
      <c r="Y494" s="17"/>
      <c r="Z494" s="17">
        <v>0.51765288569688095</v>
      </c>
      <c r="AA494" s="17">
        <v>0.43997455951749198</v>
      </c>
      <c r="AB494" s="17"/>
      <c r="AC494" s="17">
        <v>0.46151909743473601</v>
      </c>
      <c r="AD494" s="17">
        <v>0.61312245631608098</v>
      </c>
      <c r="AE494" s="17"/>
      <c r="AF494" s="17">
        <v>0.40991524407241797</v>
      </c>
      <c r="AG494" s="17">
        <v>0.54600781654621999</v>
      </c>
      <c r="AH494" s="17">
        <v>0.50874771276707798</v>
      </c>
      <c r="AI494" s="17"/>
      <c r="AJ494" s="17">
        <v>0.42341577892078502</v>
      </c>
      <c r="AK494" s="17">
        <v>0.442663467769632</v>
      </c>
      <c r="AL494" s="17">
        <v>0.46960792424162101</v>
      </c>
      <c r="AM494" s="17">
        <v>0.46189093699640699</v>
      </c>
      <c r="AN494" s="17">
        <v>0.51686589029765995</v>
      </c>
      <c r="AO494" s="17">
        <v>0.54987367736606296</v>
      </c>
      <c r="AP494" s="17">
        <v>0.63854770818407103</v>
      </c>
      <c r="AQ494" s="17"/>
      <c r="AR494" s="17">
        <v>0.51448252059751298</v>
      </c>
      <c r="AS494" s="17">
        <v>0.50404630481217005</v>
      </c>
      <c r="AT494" s="17"/>
      <c r="AU494" s="17">
        <v>0.480473600580759</v>
      </c>
      <c r="AV494" s="17">
        <v>0.47895634055187097</v>
      </c>
      <c r="AW494" s="17">
        <v>0.67406810131483696</v>
      </c>
      <c r="AX494" s="17"/>
      <c r="AY494" s="17">
        <v>0.47978714110354198</v>
      </c>
      <c r="AZ494" s="17">
        <v>0.53645709267883201</v>
      </c>
      <c r="BA494" s="17">
        <v>0.51563245345363695</v>
      </c>
      <c r="BB494" s="17">
        <v>0.38124007377644098</v>
      </c>
      <c r="BC494" s="17"/>
      <c r="BD494" s="17">
        <v>0.56950951663310201</v>
      </c>
      <c r="BE494" s="17">
        <v>0.49844476910266899</v>
      </c>
      <c r="BF494" s="17">
        <v>0.51874489519992095</v>
      </c>
      <c r="BG494" s="17">
        <v>0.42436056409649697</v>
      </c>
      <c r="BH494" s="17"/>
      <c r="BI494" s="17">
        <v>0.52095134318541403</v>
      </c>
      <c r="BJ494" s="17">
        <v>0.55890631020350101</v>
      </c>
      <c r="BK494" s="17">
        <v>0.50785016633152702</v>
      </c>
      <c r="BL494" s="17">
        <v>0.32907545857869902</v>
      </c>
      <c r="BM494" s="17"/>
      <c r="BN494" s="17">
        <v>0.372768347371085</v>
      </c>
      <c r="BO494" s="17">
        <v>0.51733423841203496</v>
      </c>
      <c r="BP494" s="17">
        <v>0.52538470335355603</v>
      </c>
      <c r="BQ494" s="17">
        <v>0.51306754943761101</v>
      </c>
      <c r="BR494" s="17"/>
      <c r="BS494" s="17">
        <v>0.53900221635619605</v>
      </c>
      <c r="BT494" s="17">
        <v>0.52512163128493405</v>
      </c>
      <c r="BU494" s="17">
        <v>0.50361839811739295</v>
      </c>
      <c r="BV494" s="17">
        <v>0.35326084155055598</v>
      </c>
      <c r="BW494" s="17"/>
      <c r="BX494" s="17">
        <v>0.33474309153658499</v>
      </c>
      <c r="BY494" s="17">
        <v>0.53260983502730197</v>
      </c>
      <c r="BZ494" s="17">
        <v>0.52160428480371701</v>
      </c>
      <c r="CA494" s="17">
        <v>0.50944891241531998</v>
      </c>
    </row>
    <row r="495" spans="2:79" x14ac:dyDescent="0.3">
      <c r="B495" t="s">
        <v>267</v>
      </c>
      <c r="C495" s="17">
        <v>0.47841734196000002</v>
      </c>
      <c r="D495" s="17">
        <v>0.41909935857366498</v>
      </c>
      <c r="E495" s="17">
        <v>0.53650889045374694</v>
      </c>
      <c r="F495" s="17"/>
      <c r="G495" s="17">
        <v>0.444499636211722</v>
      </c>
      <c r="H495" s="17">
        <v>0.47189139804060898</v>
      </c>
      <c r="I495" s="17">
        <v>0.50786878062129903</v>
      </c>
      <c r="J495" s="17"/>
      <c r="K495" s="17">
        <v>0.49413905298854899</v>
      </c>
      <c r="L495" s="17">
        <v>0.52173173507972903</v>
      </c>
      <c r="M495" s="17">
        <v>0.36310006536588502</v>
      </c>
      <c r="N495" s="17">
        <v>0.51649946971032301</v>
      </c>
      <c r="O495" s="17"/>
      <c r="P495" s="17">
        <v>0.433762863740486</v>
      </c>
      <c r="Q495" s="17">
        <v>0.498540334056713</v>
      </c>
      <c r="R495" s="17">
        <v>0.49850348882798501</v>
      </c>
      <c r="S495" s="17">
        <v>0.42882128380040602</v>
      </c>
      <c r="T495" s="17">
        <v>0.52791186226591902</v>
      </c>
      <c r="U495" s="17"/>
      <c r="V495" s="17">
        <v>0.500004086031137</v>
      </c>
      <c r="W495" s="17">
        <v>0.45607902043515502</v>
      </c>
      <c r="X495" s="17">
        <v>0.49263196766401501</v>
      </c>
      <c r="Y495" s="17"/>
      <c r="Z495" s="17">
        <v>0.47539949380720398</v>
      </c>
      <c r="AA495" s="17">
        <v>0.48888195929230999</v>
      </c>
      <c r="AB495" s="17"/>
      <c r="AC495" s="17">
        <v>0.45826213244389102</v>
      </c>
      <c r="AD495" s="17">
        <v>0.52733761286724101</v>
      </c>
      <c r="AE495" s="17"/>
      <c r="AF495" s="17">
        <v>0.48825817244762298</v>
      </c>
      <c r="AG495" s="17">
        <v>0.51536233335565296</v>
      </c>
      <c r="AH495" s="17">
        <v>0.47612474040793501</v>
      </c>
      <c r="AI495" s="17"/>
      <c r="AJ495" s="17">
        <v>0.372988987796533</v>
      </c>
      <c r="AK495" s="17">
        <v>0.50719176546508604</v>
      </c>
      <c r="AL495" s="17">
        <v>0.39388404222648099</v>
      </c>
      <c r="AM495" s="17">
        <v>0.54647380046558702</v>
      </c>
      <c r="AN495" s="17">
        <v>0.44758918738365</v>
      </c>
      <c r="AO495" s="17">
        <v>0.54924462849476896</v>
      </c>
      <c r="AP495" s="17">
        <v>0.49231649413228301</v>
      </c>
      <c r="AQ495" s="17"/>
      <c r="AR495" s="17">
        <v>0.50633749881485901</v>
      </c>
      <c r="AS495" s="17">
        <v>0.45755122799106701</v>
      </c>
      <c r="AT495" s="17"/>
      <c r="AU495" s="17">
        <v>0.42653543655042703</v>
      </c>
      <c r="AV495" s="17">
        <v>0.45771598942375102</v>
      </c>
      <c r="AW495" s="17">
        <v>0.67501239804220803</v>
      </c>
      <c r="AX495" s="17"/>
      <c r="AY495" s="17">
        <v>0.44528613393053901</v>
      </c>
      <c r="AZ495" s="17">
        <v>0.49024797758271399</v>
      </c>
      <c r="BA495" s="17">
        <v>0.505584165067964</v>
      </c>
      <c r="BB495" s="17">
        <v>0.38781441443168801</v>
      </c>
      <c r="BC495" s="17"/>
      <c r="BD495" s="17">
        <v>0.49897825252376599</v>
      </c>
      <c r="BE495" s="17">
        <v>0.49412377495744497</v>
      </c>
      <c r="BF495" s="17">
        <v>0.50056802244235199</v>
      </c>
      <c r="BG495" s="17">
        <v>0.36782513012372597</v>
      </c>
      <c r="BH495" s="17"/>
      <c r="BI495" s="17">
        <v>0.49595042603539402</v>
      </c>
      <c r="BJ495" s="17">
        <v>0.49343052888919098</v>
      </c>
      <c r="BK495" s="17">
        <v>0.48970595820371698</v>
      </c>
      <c r="BL495" s="17">
        <v>0.36803647578242699</v>
      </c>
      <c r="BM495" s="17"/>
      <c r="BN495" s="17">
        <v>0.41432278430554098</v>
      </c>
      <c r="BO495" s="17">
        <v>0.47824096889761902</v>
      </c>
      <c r="BP495" s="17">
        <v>0.51162056426781999</v>
      </c>
      <c r="BQ495" s="17">
        <v>0.45972561187574101</v>
      </c>
      <c r="BR495" s="17"/>
      <c r="BS495" s="17">
        <v>0.517746818546853</v>
      </c>
      <c r="BT495" s="17">
        <v>0.50806065003398704</v>
      </c>
      <c r="BU495" s="17">
        <v>0.46344434709257998</v>
      </c>
      <c r="BV495" s="17">
        <v>0.33603794488983102</v>
      </c>
      <c r="BW495" s="17"/>
      <c r="BX495" s="17">
        <v>0.43528264787204102</v>
      </c>
      <c r="BY495" s="17">
        <v>0.44366732004933601</v>
      </c>
      <c r="BZ495" s="17">
        <v>0.52100169674366403</v>
      </c>
      <c r="CA495" s="17">
        <v>0.49569830585450902</v>
      </c>
    </row>
    <row r="496" spans="2:79" x14ac:dyDescent="0.3">
      <c r="B496" t="s">
        <v>272</v>
      </c>
      <c r="C496" s="17">
        <v>0.47322201063429398</v>
      </c>
      <c r="D496" s="17">
        <v>0.44489517866686401</v>
      </c>
      <c r="E496" s="17">
        <v>0.500347825604602</v>
      </c>
      <c r="F496" s="17"/>
      <c r="G496" s="17">
        <v>0.41179291219840197</v>
      </c>
      <c r="H496" s="17">
        <v>0.43152189688749998</v>
      </c>
      <c r="I496" s="17">
        <v>0.55904987554334895</v>
      </c>
      <c r="J496" s="17"/>
      <c r="K496" s="17">
        <v>0.43897179425445598</v>
      </c>
      <c r="L496" s="17">
        <v>0.51841808860704897</v>
      </c>
      <c r="M496" s="17">
        <v>0.41319588110474798</v>
      </c>
      <c r="N496" s="17">
        <v>0.52385993198240899</v>
      </c>
      <c r="O496" s="17"/>
      <c r="P496" s="17">
        <v>0.45375330228891098</v>
      </c>
      <c r="Q496" s="17">
        <v>0.52103464688901702</v>
      </c>
      <c r="R496" s="17">
        <v>0.46330678964083799</v>
      </c>
      <c r="S496" s="17">
        <v>0.44359683802458399</v>
      </c>
      <c r="T496" s="17">
        <v>0.45430166224259499</v>
      </c>
      <c r="U496" s="17"/>
      <c r="V496" s="17">
        <v>0.54106125437625696</v>
      </c>
      <c r="W496" s="17">
        <v>0.42124058828715</v>
      </c>
      <c r="X496" s="17">
        <v>0.464592821065553</v>
      </c>
      <c r="Y496" s="17"/>
      <c r="Z496" s="17">
        <v>0.48781449223241202</v>
      </c>
      <c r="AA496" s="17">
        <v>0.39301742842954301</v>
      </c>
      <c r="AB496" s="17"/>
      <c r="AC496" s="17">
        <v>0.43621448242188798</v>
      </c>
      <c r="AD496" s="17">
        <v>0.56304585018859099</v>
      </c>
      <c r="AE496" s="17"/>
      <c r="AF496" s="17">
        <v>0.39060332132973602</v>
      </c>
      <c r="AG496" s="17">
        <v>0.50081134656908399</v>
      </c>
      <c r="AH496" s="17">
        <v>0.476214944380976</v>
      </c>
      <c r="AI496" s="17"/>
      <c r="AJ496" s="17">
        <v>0.37124251979344097</v>
      </c>
      <c r="AK496" s="17">
        <v>0.44651002175222598</v>
      </c>
      <c r="AL496" s="17">
        <v>0.40159248942957099</v>
      </c>
      <c r="AM496" s="17">
        <v>0.45867097285374397</v>
      </c>
      <c r="AN496" s="17">
        <v>0.49037046771541698</v>
      </c>
      <c r="AO496" s="17">
        <v>0.57568528673460795</v>
      </c>
      <c r="AP496" s="17">
        <v>0.53177261301503398</v>
      </c>
      <c r="AQ496" s="17"/>
      <c r="AR496" s="17">
        <v>0.51090188286361904</v>
      </c>
      <c r="AS496" s="17">
        <v>0.45076716204802297</v>
      </c>
      <c r="AT496" s="17"/>
      <c r="AU496" s="17">
        <v>0.41082454976038801</v>
      </c>
      <c r="AV496" s="17">
        <v>0.46890892742976198</v>
      </c>
      <c r="AW496" s="17">
        <v>0.62034037881951998</v>
      </c>
      <c r="AX496" s="17"/>
      <c r="AY496" s="17">
        <v>0.396631710118449</v>
      </c>
      <c r="AZ496" s="17">
        <v>0.48396702802403802</v>
      </c>
      <c r="BA496" s="17">
        <v>0.50561784066240401</v>
      </c>
      <c r="BB496" s="17">
        <v>0.40630877421961997</v>
      </c>
      <c r="BC496" s="17"/>
      <c r="BD496" s="17">
        <v>0.53171885861798396</v>
      </c>
      <c r="BE496" s="17">
        <v>0.46008040436752001</v>
      </c>
      <c r="BF496" s="17">
        <v>0.47411961473352199</v>
      </c>
      <c r="BG496" s="17">
        <v>0.44145627469196502</v>
      </c>
      <c r="BH496" s="17"/>
      <c r="BI496" s="17">
        <v>0.47099662278149901</v>
      </c>
      <c r="BJ496" s="17">
        <v>0.50901737018055504</v>
      </c>
      <c r="BK496" s="17">
        <v>0.48012303463836098</v>
      </c>
      <c r="BL496" s="17">
        <v>0.34394292003426302</v>
      </c>
      <c r="BM496" s="17"/>
      <c r="BN496" s="17">
        <v>0.31470261465118299</v>
      </c>
      <c r="BO496" s="17">
        <v>0.45170973530809699</v>
      </c>
      <c r="BP496" s="17">
        <v>0.49961190984647402</v>
      </c>
      <c r="BQ496" s="17">
        <v>0.50400356645086297</v>
      </c>
      <c r="BR496" s="17"/>
      <c r="BS496" s="17">
        <v>0.52062476202157704</v>
      </c>
      <c r="BT496" s="17">
        <v>0.49348960642852702</v>
      </c>
      <c r="BU496" s="17">
        <v>0.44884487358990899</v>
      </c>
      <c r="BV496" s="17">
        <v>0.39147233064237502</v>
      </c>
      <c r="BW496" s="17"/>
      <c r="BX496" s="17">
        <v>0.39357990786387598</v>
      </c>
      <c r="BY496" s="17">
        <v>0.46748452770731103</v>
      </c>
      <c r="BZ496" s="17">
        <v>0.48868504681364799</v>
      </c>
      <c r="CA496" s="17">
        <v>0.49646000719962502</v>
      </c>
    </row>
    <row r="497" spans="2:79" x14ac:dyDescent="0.3">
      <c r="B497" t="s">
        <v>263</v>
      </c>
      <c r="C497" s="17">
        <v>0.42193315193402497</v>
      </c>
      <c r="D497" s="17">
        <v>0.408609419787064</v>
      </c>
      <c r="E497" s="17">
        <v>0.43377533869402901</v>
      </c>
      <c r="F497" s="17"/>
      <c r="G497" s="17">
        <v>0.41971210281200899</v>
      </c>
      <c r="H497" s="17">
        <v>0.39367418989409197</v>
      </c>
      <c r="I497" s="17">
        <v>0.45412146232893003</v>
      </c>
      <c r="J497" s="17"/>
      <c r="K497" s="17">
        <v>0.40912565918352101</v>
      </c>
      <c r="L497" s="17">
        <v>0.446193879078985</v>
      </c>
      <c r="M497" s="17">
        <v>0.36095661849220401</v>
      </c>
      <c r="N497" s="17">
        <v>0.46447451564896702</v>
      </c>
      <c r="O497" s="17"/>
      <c r="P497" s="17">
        <v>0.41287587582684698</v>
      </c>
      <c r="Q497" s="17">
        <v>0.42177243351807597</v>
      </c>
      <c r="R497" s="17">
        <v>0.409437679765282</v>
      </c>
      <c r="S497" s="17">
        <v>0.40657118449424001</v>
      </c>
      <c r="T497" s="17">
        <v>0.46222908569993798</v>
      </c>
      <c r="U497" s="17"/>
      <c r="V497" s="17">
        <v>0.498478215067785</v>
      </c>
      <c r="W497" s="17">
        <v>0.36764647290706698</v>
      </c>
      <c r="X497" s="17">
        <v>0.44694263476485202</v>
      </c>
      <c r="Y497" s="17"/>
      <c r="Z497" s="17">
        <v>0.42748517959930399</v>
      </c>
      <c r="AA497" s="17">
        <v>0.39312814290126302</v>
      </c>
      <c r="AB497" s="17"/>
      <c r="AC497" s="17">
        <v>0.40029734160067398</v>
      </c>
      <c r="AD497" s="17">
        <v>0.47444710382121702</v>
      </c>
      <c r="AE497" s="17"/>
      <c r="AF497" s="17">
        <v>0.47634835682911902</v>
      </c>
      <c r="AG497" s="17">
        <v>0.44289458692231198</v>
      </c>
      <c r="AH497" s="17">
        <v>0.41914998462178998</v>
      </c>
      <c r="AI497" s="17"/>
      <c r="AJ497" s="17">
        <v>0.39525239198641698</v>
      </c>
      <c r="AK497" s="17">
        <v>0.44370590459979398</v>
      </c>
      <c r="AL497" s="17">
        <v>0.30098226992343102</v>
      </c>
      <c r="AM497" s="17">
        <v>0.43363392491988201</v>
      </c>
      <c r="AN497" s="17">
        <v>0.461686773358851</v>
      </c>
      <c r="AO497" s="17">
        <v>0.41408106760301799</v>
      </c>
      <c r="AP497" s="17">
        <v>0.48530541976240898</v>
      </c>
      <c r="AQ497" s="17"/>
      <c r="AR497" s="17">
        <v>0.46631764106196799</v>
      </c>
      <c r="AS497" s="17">
        <v>0.39804739733258099</v>
      </c>
      <c r="AT497" s="17"/>
      <c r="AU497" s="17">
        <v>0.38582735089280501</v>
      </c>
      <c r="AV497" s="17">
        <v>0.40639654772706402</v>
      </c>
      <c r="AW497" s="17">
        <v>0.56365195094657605</v>
      </c>
      <c r="AX497" s="17"/>
      <c r="AY497" s="17">
        <v>0.39519848506668698</v>
      </c>
      <c r="AZ497" s="17">
        <v>0.43065220142315402</v>
      </c>
      <c r="BA497" s="17">
        <v>0.44688807215999898</v>
      </c>
      <c r="BB497" s="17">
        <v>0.344212627717567</v>
      </c>
      <c r="BC497" s="17"/>
      <c r="BD497" s="17">
        <v>0.34807997474991997</v>
      </c>
      <c r="BE497" s="17">
        <v>0.422263267874599</v>
      </c>
      <c r="BF497" s="17">
        <v>0.44060737259285798</v>
      </c>
      <c r="BG497" s="17">
        <v>0.43779750753105201</v>
      </c>
      <c r="BH497" s="17"/>
      <c r="BI497" s="17">
        <v>0.43379696309908899</v>
      </c>
      <c r="BJ497" s="17">
        <v>0.43686833402435499</v>
      </c>
      <c r="BK497" s="17">
        <v>0.43012184453754498</v>
      </c>
      <c r="BL497" s="17">
        <v>0.33127414674350902</v>
      </c>
      <c r="BM497" s="17"/>
      <c r="BN497" s="17">
        <v>0.326100337745382</v>
      </c>
      <c r="BO497" s="17">
        <v>0.38412884826940602</v>
      </c>
      <c r="BP497" s="17">
        <v>0.43755830871198298</v>
      </c>
      <c r="BQ497" s="17">
        <v>0.45873298733796097</v>
      </c>
      <c r="BR497" s="17"/>
      <c r="BS497" s="17">
        <v>0.38363884632844902</v>
      </c>
      <c r="BT497" s="17">
        <v>0.46376088996946202</v>
      </c>
      <c r="BU497" s="17">
        <v>0.41759351584461402</v>
      </c>
      <c r="BV497" s="17">
        <v>0.39259329868213599</v>
      </c>
      <c r="BW497" s="17"/>
      <c r="BX497" s="17">
        <v>0.39354772098345298</v>
      </c>
      <c r="BY497" s="17">
        <v>0.41543503285670902</v>
      </c>
      <c r="BZ497" s="17">
        <v>0.43006839001569203</v>
      </c>
      <c r="CA497" s="17">
        <v>0.434415266674546</v>
      </c>
    </row>
    <row r="498" spans="2:79" x14ac:dyDescent="0.3">
      <c r="B498" t="s">
        <v>268</v>
      </c>
      <c r="C498" s="17">
        <v>0.420782304469216</v>
      </c>
      <c r="D498" s="17">
        <v>0.37908030969862899</v>
      </c>
      <c r="E498" s="17">
        <v>0.46094400689641102</v>
      </c>
      <c r="F498" s="17"/>
      <c r="G498" s="17">
        <v>0.37150645654603298</v>
      </c>
      <c r="H498" s="17">
        <v>0.404042267964351</v>
      </c>
      <c r="I498" s="17">
        <v>0.47146194271901198</v>
      </c>
      <c r="J498" s="17"/>
      <c r="K498" s="17">
        <v>0.42462334429388998</v>
      </c>
      <c r="L498" s="17">
        <v>0.40935833419509399</v>
      </c>
      <c r="M498" s="17">
        <v>0.387647906688879</v>
      </c>
      <c r="N498" s="17">
        <v>0.45636941955973298</v>
      </c>
      <c r="O498" s="17"/>
      <c r="P498" s="17">
        <v>0.42512986809507802</v>
      </c>
      <c r="Q498" s="17">
        <v>0.45590711286400698</v>
      </c>
      <c r="R498" s="17">
        <v>0.380363597569017</v>
      </c>
      <c r="S498" s="17">
        <v>0.40752909899138301</v>
      </c>
      <c r="T498" s="17">
        <v>0.41118089835556998</v>
      </c>
      <c r="U498" s="17"/>
      <c r="V498" s="17">
        <v>0.49498889389296802</v>
      </c>
      <c r="W498" s="17">
        <v>0.38021326138811001</v>
      </c>
      <c r="X498" s="17">
        <v>0.40354405607528798</v>
      </c>
      <c r="Y498" s="17"/>
      <c r="Z498" s="17">
        <v>0.42355108683461801</v>
      </c>
      <c r="AA498" s="17">
        <v>0.40048038080857401</v>
      </c>
      <c r="AB498" s="17"/>
      <c r="AC498" s="17">
        <v>0.40520055382398001</v>
      </c>
      <c r="AD498" s="17">
        <v>0.458601978939225</v>
      </c>
      <c r="AE498" s="17"/>
      <c r="AF498" s="17">
        <v>0.45481049853564398</v>
      </c>
      <c r="AG498" s="17">
        <v>0.45281468008664399</v>
      </c>
      <c r="AH498" s="17">
        <v>0.41834317956505002</v>
      </c>
      <c r="AI498" s="17"/>
      <c r="AJ498" s="17">
        <v>0.35126812305465599</v>
      </c>
      <c r="AK498" s="17">
        <v>0.39144876702488401</v>
      </c>
      <c r="AL498" s="17">
        <v>0.35197647780263502</v>
      </c>
      <c r="AM498" s="17">
        <v>0.47285645522414199</v>
      </c>
      <c r="AN498" s="17">
        <v>0.40719254659675702</v>
      </c>
      <c r="AO498" s="17">
        <v>0.48333328058900399</v>
      </c>
      <c r="AP498" s="17">
        <v>0.45905027173405899</v>
      </c>
      <c r="AQ498" s="17"/>
      <c r="AR498" s="17">
        <v>0.42854803450784401</v>
      </c>
      <c r="AS498" s="17">
        <v>0.41600435441264699</v>
      </c>
      <c r="AT498" s="17"/>
      <c r="AU498" s="17">
        <v>0.36033782413660698</v>
      </c>
      <c r="AV498" s="17">
        <v>0.406376016973031</v>
      </c>
      <c r="AW498" s="17">
        <v>0.60768053157615698</v>
      </c>
      <c r="AX498" s="17"/>
      <c r="AY498" s="17">
        <v>0.40051328365682798</v>
      </c>
      <c r="AZ498" s="17">
        <v>0.43054252591605802</v>
      </c>
      <c r="BA498" s="17">
        <v>0.44753368759509898</v>
      </c>
      <c r="BB498" s="17">
        <v>0.32950469482254302</v>
      </c>
      <c r="BC498" s="17"/>
      <c r="BD498" s="17">
        <v>0.43035257538143301</v>
      </c>
      <c r="BE498" s="17">
        <v>0.43996285131045199</v>
      </c>
      <c r="BF498" s="17">
        <v>0.40810947438025102</v>
      </c>
      <c r="BG498" s="17">
        <v>0.41073511620652697</v>
      </c>
      <c r="BH498" s="17"/>
      <c r="BI498" s="17">
        <v>0.41123895040160102</v>
      </c>
      <c r="BJ498" s="17">
        <v>0.440227995207434</v>
      </c>
      <c r="BK498" s="17">
        <v>0.42309241855898899</v>
      </c>
      <c r="BL498" s="17">
        <v>0.365747109970257</v>
      </c>
      <c r="BM498" s="17"/>
      <c r="BN498" s="17">
        <v>0.33186262388958099</v>
      </c>
      <c r="BO498" s="17">
        <v>0.382444557676279</v>
      </c>
      <c r="BP498" s="17">
        <v>0.431137766904653</v>
      </c>
      <c r="BQ498" s="17">
        <v>0.46186954542208902</v>
      </c>
      <c r="BR498" s="17"/>
      <c r="BS498" s="17">
        <v>0.435573576331937</v>
      </c>
      <c r="BT498" s="17">
        <v>0.41871473138420701</v>
      </c>
      <c r="BU498" s="17">
        <v>0.425847597463137</v>
      </c>
      <c r="BV498" s="17">
        <v>0.36230868526395898</v>
      </c>
      <c r="BW498" s="17"/>
      <c r="BX498" s="17">
        <v>0.35258284426875602</v>
      </c>
      <c r="BY498" s="17">
        <v>0.36104151962699299</v>
      </c>
      <c r="BZ498" s="17">
        <v>0.487560826345103</v>
      </c>
      <c r="CA498" s="17">
        <v>0.458087954848167</v>
      </c>
    </row>
    <row r="499" spans="2:79" x14ac:dyDescent="0.3">
      <c r="B499" t="s">
        <v>273</v>
      </c>
      <c r="C499" s="17">
        <v>0.41492454552805502</v>
      </c>
      <c r="D499" s="17">
        <v>0.38744363473798199</v>
      </c>
      <c r="E499" s="17">
        <v>0.44085597154174</v>
      </c>
      <c r="F499" s="17"/>
      <c r="G499" s="17">
        <v>0.43583613412435501</v>
      </c>
      <c r="H499" s="17">
        <v>0.372247550802073</v>
      </c>
      <c r="I499" s="17">
        <v>0.44754135843223802</v>
      </c>
      <c r="J499" s="17"/>
      <c r="K499" s="17">
        <v>0.42234511130262897</v>
      </c>
      <c r="L499" s="17">
        <v>0.47849633201149699</v>
      </c>
      <c r="M499" s="17">
        <v>0.32316591855433502</v>
      </c>
      <c r="N499" s="17">
        <v>0.41923670451048101</v>
      </c>
      <c r="O499" s="17"/>
      <c r="P499" s="17">
        <v>0.41820834925950401</v>
      </c>
      <c r="Q499" s="17">
        <v>0.45448494189762201</v>
      </c>
      <c r="R499" s="17">
        <v>0.40377507110732103</v>
      </c>
      <c r="S499" s="17">
        <v>0.40754571611245799</v>
      </c>
      <c r="T499" s="17">
        <v>0.36287500357193903</v>
      </c>
      <c r="U499" s="17"/>
      <c r="V499" s="17">
        <v>0.487775934773026</v>
      </c>
      <c r="W499" s="17">
        <v>0.37611855566332397</v>
      </c>
      <c r="X499" s="17">
        <v>0.40934040658985599</v>
      </c>
      <c r="Y499" s="17"/>
      <c r="Z499" s="17">
        <v>0.41910459631503699</v>
      </c>
      <c r="AA499" s="17">
        <v>0.38726181907681501</v>
      </c>
      <c r="AB499" s="17"/>
      <c r="AC499" s="17">
        <v>0.395337862371266</v>
      </c>
      <c r="AD499" s="17">
        <v>0.462464902051692</v>
      </c>
      <c r="AE499" s="17"/>
      <c r="AF499" s="17">
        <v>0.43374975286585699</v>
      </c>
      <c r="AG499" s="17">
        <v>0.38786193240227301</v>
      </c>
      <c r="AH499" s="17">
        <v>0.41723473043421699</v>
      </c>
      <c r="AI499" s="17"/>
      <c r="AJ499" s="17">
        <v>0.34588205956909401</v>
      </c>
      <c r="AK499" s="17">
        <v>0.476013678633805</v>
      </c>
      <c r="AL499" s="17">
        <v>0.35203122639656398</v>
      </c>
      <c r="AM499" s="17">
        <v>0.37947424912711503</v>
      </c>
      <c r="AN499" s="17">
        <v>0.44343407807701801</v>
      </c>
      <c r="AO499" s="17">
        <v>0.481210827902816</v>
      </c>
      <c r="AP499" s="17">
        <v>0.40565471284391202</v>
      </c>
      <c r="AQ499" s="17"/>
      <c r="AR499" s="17">
        <v>0.44738896716481802</v>
      </c>
      <c r="AS499" s="17">
        <v>0.397158263312758</v>
      </c>
      <c r="AT499" s="17"/>
      <c r="AU499" s="17">
        <v>0.38170087604610597</v>
      </c>
      <c r="AV499" s="17">
        <v>0.39603921675958798</v>
      </c>
      <c r="AW499" s="17">
        <v>0.56524401282234304</v>
      </c>
      <c r="AX499" s="17"/>
      <c r="AY499" s="17">
        <v>0.39089310429735302</v>
      </c>
      <c r="AZ499" s="17">
        <v>0.44114668742841201</v>
      </c>
      <c r="BA499" s="17">
        <v>0.42823511007033299</v>
      </c>
      <c r="BB499" s="17">
        <v>0.29743247505335801</v>
      </c>
      <c r="BC499" s="17"/>
      <c r="BD499" s="17">
        <v>0.53671370934417395</v>
      </c>
      <c r="BE499" s="17">
        <v>0.38840717140422898</v>
      </c>
      <c r="BF499" s="17">
        <v>0.409559274329794</v>
      </c>
      <c r="BG499" s="17">
        <v>0.367327635380718</v>
      </c>
      <c r="BH499" s="17"/>
      <c r="BI499" s="17">
        <v>0.425545522133084</v>
      </c>
      <c r="BJ499" s="17">
        <v>0.43200838876247299</v>
      </c>
      <c r="BK499" s="17">
        <v>0.42372529792048502</v>
      </c>
      <c r="BL499" s="17">
        <v>0.31684588318656798</v>
      </c>
      <c r="BM499" s="17"/>
      <c r="BN499" s="17">
        <v>0.379994305487798</v>
      </c>
      <c r="BO499" s="17">
        <v>0.42586628198484</v>
      </c>
      <c r="BP499" s="17">
        <v>0.42396306961004998</v>
      </c>
      <c r="BQ499" s="17">
        <v>0.40685684454274301</v>
      </c>
      <c r="BR499" s="17"/>
      <c r="BS499" s="17">
        <v>0.49990336096800397</v>
      </c>
      <c r="BT499" s="17">
        <v>0.42697970312535999</v>
      </c>
      <c r="BU499" s="17">
        <v>0.36835120220036899</v>
      </c>
      <c r="BV499" s="17">
        <v>0.37360808324882</v>
      </c>
      <c r="BW499" s="17"/>
      <c r="BX499" s="17">
        <v>0.36753358182843299</v>
      </c>
      <c r="BY499" s="17">
        <v>0.36785045117927401</v>
      </c>
      <c r="BZ499" s="17">
        <v>0.48218790434889702</v>
      </c>
      <c r="CA499" s="17">
        <v>0.41768385275703201</v>
      </c>
    </row>
    <row r="500" spans="2:79" x14ac:dyDescent="0.3">
      <c r="B500" t="s">
        <v>270</v>
      </c>
      <c r="C500" s="17">
        <v>0.41136518463461003</v>
      </c>
      <c r="D500" s="17">
        <v>0.36821529436481198</v>
      </c>
      <c r="E500" s="17">
        <v>0.45291559817086602</v>
      </c>
      <c r="F500" s="17"/>
      <c r="G500" s="17">
        <v>0.37434932769051499</v>
      </c>
      <c r="H500" s="17">
        <v>0.402041230562527</v>
      </c>
      <c r="I500" s="17">
        <v>0.44590082177975798</v>
      </c>
      <c r="J500" s="17"/>
      <c r="K500" s="17">
        <v>0.42878877235328999</v>
      </c>
      <c r="L500" s="17">
        <v>0.44329828135077398</v>
      </c>
      <c r="M500" s="17">
        <v>0.36004415633172698</v>
      </c>
      <c r="N500" s="17">
        <v>0.40132446970479702</v>
      </c>
      <c r="O500" s="17"/>
      <c r="P500" s="17">
        <v>0.40059441268734403</v>
      </c>
      <c r="Q500" s="17">
        <v>0.43306917000154699</v>
      </c>
      <c r="R500" s="17">
        <v>0.448207411454975</v>
      </c>
      <c r="S500" s="17">
        <v>0.361991406521322</v>
      </c>
      <c r="T500" s="17">
        <v>0.41406821744515698</v>
      </c>
      <c r="U500" s="17"/>
      <c r="V500" s="17">
        <v>0.43225560828461301</v>
      </c>
      <c r="W500" s="17">
        <v>0.39279432087941002</v>
      </c>
      <c r="X500" s="17">
        <v>0.42369354295112499</v>
      </c>
      <c r="Y500" s="17"/>
      <c r="Z500" s="17">
        <v>0.41021755692231998</v>
      </c>
      <c r="AA500" s="17">
        <v>0.41104344842311102</v>
      </c>
      <c r="AB500" s="17"/>
      <c r="AC500" s="17">
        <v>0.39638338358425401</v>
      </c>
      <c r="AD500" s="17">
        <v>0.44772867495089702</v>
      </c>
      <c r="AE500" s="17"/>
      <c r="AF500" s="17">
        <v>0.53184296934267805</v>
      </c>
      <c r="AG500" s="17">
        <v>0.44501230566867001</v>
      </c>
      <c r="AH500" s="17">
        <v>0.40302969367257202</v>
      </c>
      <c r="AI500" s="17"/>
      <c r="AJ500" s="17">
        <v>0.337143619730773</v>
      </c>
      <c r="AK500" s="17">
        <v>0.389240586779669</v>
      </c>
      <c r="AL500" s="17">
        <v>0.36844209598182798</v>
      </c>
      <c r="AM500" s="17">
        <v>0.456604602939232</v>
      </c>
      <c r="AN500" s="17">
        <v>0.43875261870032101</v>
      </c>
      <c r="AO500" s="17">
        <v>0.45410702287020599</v>
      </c>
      <c r="AP500" s="17">
        <v>0.42341526348591002</v>
      </c>
      <c r="AQ500" s="17"/>
      <c r="AR500" s="17">
        <v>0.43365505028910101</v>
      </c>
      <c r="AS500" s="17">
        <v>0.40064532377696099</v>
      </c>
      <c r="AT500" s="17"/>
      <c r="AU500" s="17">
        <v>0.355633806320313</v>
      </c>
      <c r="AV500" s="17">
        <v>0.40272753216052598</v>
      </c>
      <c r="AW500" s="17">
        <v>0.56353217903589603</v>
      </c>
      <c r="AX500" s="17"/>
      <c r="AY500" s="17">
        <v>0.35057957062525003</v>
      </c>
      <c r="AZ500" s="17">
        <v>0.44462949479124803</v>
      </c>
      <c r="BA500" s="17">
        <v>0.418933492660853</v>
      </c>
      <c r="BB500" s="17">
        <v>0.30929066101081198</v>
      </c>
      <c r="BC500" s="17"/>
      <c r="BD500" s="17">
        <v>0.39315214004703303</v>
      </c>
      <c r="BE500" s="17">
        <v>0.41027853734775099</v>
      </c>
      <c r="BF500" s="17">
        <v>0.40557394700791199</v>
      </c>
      <c r="BG500" s="17">
        <v>0.44644389920773703</v>
      </c>
      <c r="BH500" s="17"/>
      <c r="BI500" s="17">
        <v>0.40138349498704601</v>
      </c>
      <c r="BJ500" s="17">
        <v>0.41131908517107302</v>
      </c>
      <c r="BK500" s="17">
        <v>0.425119391882675</v>
      </c>
      <c r="BL500" s="17">
        <v>0.36283070765332798</v>
      </c>
      <c r="BM500" s="17"/>
      <c r="BN500" s="17">
        <v>0.31604399364685398</v>
      </c>
      <c r="BO500" s="17">
        <v>0.39554540251084502</v>
      </c>
      <c r="BP500" s="17">
        <v>0.415623086107409</v>
      </c>
      <c r="BQ500" s="17">
        <v>0.44483630477834601</v>
      </c>
      <c r="BR500" s="17"/>
      <c r="BS500" s="17">
        <v>0.44215184594006401</v>
      </c>
      <c r="BT500" s="17">
        <v>0.41122061444994001</v>
      </c>
      <c r="BU500" s="17">
        <v>0.400305695866505</v>
      </c>
      <c r="BV500" s="17">
        <v>0.383746085541323</v>
      </c>
      <c r="BW500" s="17"/>
      <c r="BX500" s="17">
        <v>0.31239105382319599</v>
      </c>
      <c r="BY500" s="17">
        <v>0.37845902009374299</v>
      </c>
      <c r="BZ500" s="17">
        <v>0.47756836987783302</v>
      </c>
      <c r="CA500" s="17">
        <v>0.41317727623172601</v>
      </c>
    </row>
    <row r="501" spans="2:79" x14ac:dyDescent="0.3">
      <c r="B501" t="s">
        <v>274</v>
      </c>
      <c r="C501" s="17">
        <v>0.35335925321664302</v>
      </c>
      <c r="D501" s="17">
        <v>0.33037561894390899</v>
      </c>
      <c r="E501" s="17">
        <v>0.37648669845930099</v>
      </c>
      <c r="F501" s="17"/>
      <c r="G501" s="17">
        <v>0.32396256146286601</v>
      </c>
      <c r="H501" s="17">
        <v>0.32438142470056602</v>
      </c>
      <c r="I501" s="17">
        <v>0.40424140807985098</v>
      </c>
      <c r="J501" s="17"/>
      <c r="K501" s="17">
        <v>0.31304090051211703</v>
      </c>
      <c r="L501" s="17">
        <v>0.36634899434554202</v>
      </c>
      <c r="M501" s="17">
        <v>0.30085308533028099</v>
      </c>
      <c r="N501" s="17">
        <v>0.43644342673891801</v>
      </c>
      <c r="O501" s="17"/>
      <c r="P501" s="17">
        <v>0.40146721308365702</v>
      </c>
      <c r="Q501" s="17">
        <v>0.37697103579937802</v>
      </c>
      <c r="R501" s="17">
        <v>0.35785351400823701</v>
      </c>
      <c r="S501" s="17">
        <v>0.34107591681093102</v>
      </c>
      <c r="T501" s="17">
        <v>0.284422333857132</v>
      </c>
      <c r="U501" s="17"/>
      <c r="V501" s="17">
        <v>0.41325794255207998</v>
      </c>
      <c r="W501" s="17">
        <v>0.32919389069802601</v>
      </c>
      <c r="X501" s="17">
        <v>0.33681478824271499</v>
      </c>
      <c r="Y501" s="17"/>
      <c r="Z501" s="17">
        <v>0.35910384948038598</v>
      </c>
      <c r="AA501" s="17">
        <v>0.32237041638409702</v>
      </c>
      <c r="AB501" s="17"/>
      <c r="AC501" s="17">
        <v>0.33391226526564</v>
      </c>
      <c r="AD501" s="17">
        <v>0.40056054468089197</v>
      </c>
      <c r="AE501" s="17"/>
      <c r="AF501" s="17">
        <v>0.33325598518299798</v>
      </c>
      <c r="AG501" s="17">
        <v>0.36594493143496198</v>
      </c>
      <c r="AH501" s="17">
        <v>0.35448891088874701</v>
      </c>
      <c r="AI501" s="17"/>
      <c r="AJ501" s="17">
        <v>0.25802215511815002</v>
      </c>
      <c r="AK501" s="17">
        <v>0.34320244129076999</v>
      </c>
      <c r="AL501" s="17">
        <v>0.30086386865134701</v>
      </c>
      <c r="AM501" s="17">
        <v>0.40400411079827597</v>
      </c>
      <c r="AN501" s="17">
        <v>0.34569251489131098</v>
      </c>
      <c r="AO501" s="17">
        <v>0.38991848365374498</v>
      </c>
      <c r="AP501" s="17">
        <v>0.401811477382785</v>
      </c>
      <c r="AQ501" s="17"/>
      <c r="AR501" s="17">
        <v>0.37404299093898202</v>
      </c>
      <c r="AS501" s="17">
        <v>0.34324712666410601</v>
      </c>
      <c r="AT501" s="17"/>
      <c r="AU501" s="17">
        <v>0.312419799343024</v>
      </c>
      <c r="AV501" s="17">
        <v>0.337843639167973</v>
      </c>
      <c r="AW501" s="17">
        <v>0.50493370153366202</v>
      </c>
      <c r="AX501" s="17"/>
      <c r="AY501" s="17">
        <v>0.33426255592695497</v>
      </c>
      <c r="AZ501" s="17">
        <v>0.353509464635826</v>
      </c>
      <c r="BA501" s="17">
        <v>0.38133971995492899</v>
      </c>
      <c r="BB501" s="17">
        <v>0.29520273559902299</v>
      </c>
      <c r="BC501" s="17"/>
      <c r="BD501" s="17">
        <v>0.30009841749622201</v>
      </c>
      <c r="BE501" s="17">
        <v>0.347682217499928</v>
      </c>
      <c r="BF501" s="17">
        <v>0.37546024684597001</v>
      </c>
      <c r="BG501" s="17">
        <v>0.35200496498664402</v>
      </c>
      <c r="BH501" s="17"/>
      <c r="BI501" s="17">
        <v>0.32313365994321303</v>
      </c>
      <c r="BJ501" s="17">
        <v>0.36055218121243698</v>
      </c>
      <c r="BK501" s="17">
        <v>0.35897589148682701</v>
      </c>
      <c r="BL501" s="17">
        <v>0.341189805330118</v>
      </c>
      <c r="BM501" s="17"/>
      <c r="BN501" s="17">
        <v>0.37202256890539298</v>
      </c>
      <c r="BO501" s="17">
        <v>0.29732905507642798</v>
      </c>
      <c r="BP501" s="17">
        <v>0.35994398786263099</v>
      </c>
      <c r="BQ501" s="17">
        <v>0.38107273216814402</v>
      </c>
      <c r="BR501" s="17"/>
      <c r="BS501" s="17">
        <v>0.36028138198644299</v>
      </c>
      <c r="BT501" s="17">
        <v>0.35926029414104399</v>
      </c>
      <c r="BU501" s="17">
        <v>0.33551950594308</v>
      </c>
      <c r="BV501" s="17">
        <v>0.402899575810793</v>
      </c>
      <c r="BW501" s="17"/>
      <c r="BX501" s="17">
        <v>0.26995799270457099</v>
      </c>
      <c r="BY501" s="17">
        <v>0.3201336147494</v>
      </c>
      <c r="BZ501" s="17">
        <v>0.382978288051528</v>
      </c>
      <c r="CA501" s="17">
        <v>0.40758198209867802</v>
      </c>
    </row>
    <row r="502" spans="2:79" x14ac:dyDescent="0.3">
      <c r="B502" t="s">
        <v>271</v>
      </c>
      <c r="C502" s="17">
        <v>0.33705667808386902</v>
      </c>
      <c r="D502" s="17">
        <v>0.289342041023605</v>
      </c>
      <c r="E502" s="17">
        <v>0.38271735827244402</v>
      </c>
      <c r="F502" s="17"/>
      <c r="G502" s="17">
        <v>0.32177098077043997</v>
      </c>
      <c r="H502" s="17">
        <v>0.301614399944995</v>
      </c>
      <c r="I502" s="17">
        <v>0.385666289211333</v>
      </c>
      <c r="J502" s="17"/>
      <c r="K502" s="17">
        <v>0.34167612021045202</v>
      </c>
      <c r="L502" s="17">
        <v>0.350544924108673</v>
      </c>
      <c r="M502" s="17">
        <v>0.33444052267153801</v>
      </c>
      <c r="N502" s="17">
        <v>0.31534759537067297</v>
      </c>
      <c r="O502" s="17"/>
      <c r="P502" s="17">
        <v>0.41698828379508002</v>
      </c>
      <c r="Q502" s="17">
        <v>0.34313590357574297</v>
      </c>
      <c r="R502" s="17">
        <v>0.30328214586415803</v>
      </c>
      <c r="S502" s="17">
        <v>0.31993998963394599</v>
      </c>
      <c r="T502" s="17">
        <v>0.31538993417364197</v>
      </c>
      <c r="U502" s="17"/>
      <c r="V502" s="17">
        <v>0.39598295018450902</v>
      </c>
      <c r="W502" s="17">
        <v>0.28895785339945601</v>
      </c>
      <c r="X502" s="17">
        <v>0.338190582058711</v>
      </c>
      <c r="Y502" s="17"/>
      <c r="Z502" s="17">
        <v>0.33282688893827</v>
      </c>
      <c r="AA502" s="17">
        <v>0.35129490267685498</v>
      </c>
      <c r="AB502" s="17"/>
      <c r="AC502" s="17">
        <v>0.313050345451928</v>
      </c>
      <c r="AD502" s="17">
        <v>0.39532430834121202</v>
      </c>
      <c r="AE502" s="17"/>
      <c r="AF502" s="17">
        <v>0.41024471582070898</v>
      </c>
      <c r="AG502" s="17">
        <v>0.41921255923261802</v>
      </c>
      <c r="AH502" s="17">
        <v>0.32691572957199899</v>
      </c>
      <c r="AI502" s="17"/>
      <c r="AJ502" s="17">
        <v>0.27697440035083898</v>
      </c>
      <c r="AK502" s="17">
        <v>0.32366056453455699</v>
      </c>
      <c r="AL502" s="17">
        <v>0.27218958061929499</v>
      </c>
      <c r="AM502" s="17">
        <v>0.32124516617097898</v>
      </c>
      <c r="AN502" s="17">
        <v>0.38683074026286002</v>
      </c>
      <c r="AO502" s="17">
        <v>0.37800362810760701</v>
      </c>
      <c r="AP502" s="17">
        <v>0.38438283312541599</v>
      </c>
      <c r="AQ502" s="17"/>
      <c r="AR502" s="17">
        <v>0.36798911077643998</v>
      </c>
      <c r="AS502" s="17">
        <v>0.32103557125503301</v>
      </c>
      <c r="AT502" s="17"/>
      <c r="AU502" s="17">
        <v>0.29619760878588303</v>
      </c>
      <c r="AV502" s="17">
        <v>0.31874266736267798</v>
      </c>
      <c r="AW502" s="17">
        <v>0.50060914746706198</v>
      </c>
      <c r="AX502" s="17"/>
      <c r="AY502" s="17">
        <v>0.29845494184871801</v>
      </c>
      <c r="AZ502" s="17">
        <v>0.35025051641217197</v>
      </c>
      <c r="BA502" s="17">
        <v>0.34558547118856497</v>
      </c>
      <c r="BB502" s="17">
        <v>0.29332654503373101</v>
      </c>
      <c r="BC502" s="17"/>
      <c r="BD502" s="17">
        <v>0.30717439229237797</v>
      </c>
      <c r="BE502" s="17">
        <v>0.313426379458145</v>
      </c>
      <c r="BF502" s="17">
        <v>0.34701636012644199</v>
      </c>
      <c r="BG502" s="17">
        <v>0.38195115854110101</v>
      </c>
      <c r="BH502" s="17"/>
      <c r="BI502" s="17">
        <v>0.27197903374181898</v>
      </c>
      <c r="BJ502" s="17">
        <v>0.32833842518231998</v>
      </c>
      <c r="BK502" s="17">
        <v>0.36753831528929698</v>
      </c>
      <c r="BL502" s="17">
        <v>0.30029503807053498</v>
      </c>
      <c r="BM502" s="17"/>
      <c r="BN502" s="17">
        <v>0.31847432985132501</v>
      </c>
      <c r="BO502" s="17">
        <v>0.32311751644043102</v>
      </c>
      <c r="BP502" s="17">
        <v>0.35050764159620701</v>
      </c>
      <c r="BQ502" s="17">
        <v>0.33737493984049</v>
      </c>
      <c r="BR502" s="17"/>
      <c r="BS502" s="17">
        <v>0.31495660692539301</v>
      </c>
      <c r="BT502" s="17">
        <v>0.32937248600265401</v>
      </c>
      <c r="BU502" s="17">
        <v>0.36843732635198101</v>
      </c>
      <c r="BV502" s="17">
        <v>0.26701335806572901</v>
      </c>
      <c r="BW502" s="17"/>
      <c r="BX502" s="17">
        <v>0.25400505468693702</v>
      </c>
      <c r="BY502" s="17">
        <v>0.32557475914802098</v>
      </c>
      <c r="BZ502" s="17">
        <v>0.37575838297307002</v>
      </c>
      <c r="CA502" s="17">
        <v>0.33523384641368698</v>
      </c>
    </row>
    <row r="503" spans="2:79" x14ac:dyDescent="0.3">
      <c r="B503" t="s">
        <v>73</v>
      </c>
      <c r="C503" s="17">
        <v>3.4298623705848699E-2</v>
      </c>
      <c r="D503" s="17">
        <v>3.2993309159310202E-2</v>
      </c>
      <c r="E503" s="17">
        <v>3.5807479888941597E-2</v>
      </c>
      <c r="F503" s="17"/>
      <c r="G503" s="17">
        <v>6.2007068720333999E-2</v>
      </c>
      <c r="H503" s="17">
        <v>3.0718712568869599E-2</v>
      </c>
      <c r="I503" s="17">
        <v>1.9927408413085199E-2</v>
      </c>
      <c r="J503" s="17"/>
      <c r="K503" s="17">
        <v>3.1664915371466297E-2</v>
      </c>
      <c r="L503" s="17">
        <v>3.6764091235750397E-2</v>
      </c>
      <c r="M503" s="17">
        <v>4.3041884331553301E-2</v>
      </c>
      <c r="N503" s="17">
        <v>2.7123994627353699E-2</v>
      </c>
      <c r="O503" s="17"/>
      <c r="P503" s="17">
        <v>4.3618051517543603E-2</v>
      </c>
      <c r="Q503" s="17">
        <v>2.67768212108823E-2</v>
      </c>
      <c r="R503" s="17">
        <v>3.3832561177643002E-2</v>
      </c>
      <c r="S503" s="17">
        <v>4.80776142805803E-2</v>
      </c>
      <c r="T503" s="17">
        <v>2.1686819233996599E-2</v>
      </c>
      <c r="U503" s="17"/>
      <c r="V503" s="17">
        <v>2.8356121296039202E-2</v>
      </c>
      <c r="W503" s="17">
        <v>3.9282714051129403E-2</v>
      </c>
      <c r="X503" s="17">
        <v>3.1609238550910398E-2</v>
      </c>
      <c r="Y503" s="17"/>
      <c r="Z503" s="17">
        <v>3.56345608217482E-2</v>
      </c>
      <c r="AA503" s="17">
        <v>2.40050083487846E-2</v>
      </c>
      <c r="AB503" s="17"/>
      <c r="AC503" s="17">
        <v>3.8933566204030302E-2</v>
      </c>
      <c r="AD503" s="17">
        <v>2.30487955922139E-2</v>
      </c>
      <c r="AE503" s="17"/>
      <c r="AF503" s="17">
        <v>1.5630445173267699E-2</v>
      </c>
      <c r="AG503" s="17">
        <v>3.06151257142868E-2</v>
      </c>
      <c r="AH503" s="17">
        <v>3.4536111815442999E-2</v>
      </c>
      <c r="AI503" s="17"/>
      <c r="AJ503" s="17">
        <v>6.0991059197070201E-2</v>
      </c>
      <c r="AK503" s="17">
        <v>4.78592013849021E-2</v>
      </c>
      <c r="AL503" s="17">
        <v>1.7698008069326299E-2</v>
      </c>
      <c r="AM503" s="17">
        <v>5.68455574493517E-2</v>
      </c>
      <c r="AN503" s="17">
        <v>1.3861535799900499E-2</v>
      </c>
      <c r="AO503" s="17">
        <v>3.3159160288174297E-2</v>
      </c>
      <c r="AP503" s="17">
        <v>1.13710085730666E-2</v>
      </c>
      <c r="AQ503" s="17"/>
      <c r="AR503" s="17">
        <v>8.2616160239650793E-3</v>
      </c>
      <c r="AS503" s="17">
        <v>4.2625836362156798E-2</v>
      </c>
      <c r="AT503" s="17"/>
      <c r="AU503" s="17">
        <v>5.6177779035172098E-2</v>
      </c>
      <c r="AV503" s="17">
        <v>3.0411434871466501E-2</v>
      </c>
      <c r="AW503" s="17">
        <v>6.14367072485304E-3</v>
      </c>
      <c r="AX503" s="17"/>
      <c r="AY503" s="17">
        <v>2.21748218345688E-2</v>
      </c>
      <c r="AZ503" s="17">
        <v>2.7061658952021599E-2</v>
      </c>
      <c r="BA503" s="17">
        <v>4.5723599978197103E-2</v>
      </c>
      <c r="BB503" s="17">
        <v>4.2065567298778202E-2</v>
      </c>
      <c r="BC503" s="17"/>
      <c r="BD503" s="17">
        <v>4.5225881839439701E-2</v>
      </c>
      <c r="BE503" s="17">
        <v>4.38806469116041E-2</v>
      </c>
      <c r="BF503" s="17">
        <v>2.5327950086720799E-2</v>
      </c>
      <c r="BG503" s="17">
        <v>3.0929407707801199E-2</v>
      </c>
      <c r="BH503" s="17"/>
      <c r="BI503" s="17">
        <v>1.7184173680666701E-2</v>
      </c>
      <c r="BJ503" s="17">
        <v>4.0124297555616098E-2</v>
      </c>
      <c r="BK503" s="17">
        <v>3.6819229196777298E-2</v>
      </c>
      <c r="BL503" s="17">
        <v>2.52696650653981E-2</v>
      </c>
      <c r="BM503" s="17"/>
      <c r="BN503" s="17">
        <v>6.2561974222654804E-2</v>
      </c>
      <c r="BO503" s="17">
        <v>3.25564519827896E-2</v>
      </c>
      <c r="BP503" s="17">
        <v>2.6155704020632699E-2</v>
      </c>
      <c r="BQ503" s="17">
        <v>3.6635683385973998E-2</v>
      </c>
      <c r="BR503" s="17"/>
      <c r="BS503" s="17">
        <v>3.8310015089556698E-2</v>
      </c>
      <c r="BT503" s="17">
        <v>5.0025809274454602E-2</v>
      </c>
      <c r="BU503" s="17">
        <v>2.1636489370919599E-2</v>
      </c>
      <c r="BV503" s="17">
        <v>2.8841656458294299E-2</v>
      </c>
      <c r="BW503" s="17"/>
      <c r="BX503" s="17">
        <v>7.5598261339980002E-2</v>
      </c>
      <c r="BY503" s="17">
        <v>3.6067517055119E-2</v>
      </c>
      <c r="BZ503" s="17">
        <v>2.6586513571574901E-2</v>
      </c>
      <c r="CA503" s="17">
        <v>2.4039232998902801E-2</v>
      </c>
    </row>
    <row r="504" spans="2:79" x14ac:dyDescent="0.3">
      <c r="B504" t="s">
        <v>277</v>
      </c>
      <c r="C504" s="17">
        <v>8.0665382141491999E-3</v>
      </c>
      <c r="D504" s="17">
        <v>1.10803981646005E-2</v>
      </c>
      <c r="E504" s="17">
        <v>5.1066143582103396E-3</v>
      </c>
      <c r="F504" s="17"/>
      <c r="G504" s="17">
        <v>7.0347042321969701E-3</v>
      </c>
      <c r="H504" s="17">
        <v>1.29439410057348E-2</v>
      </c>
      <c r="I504" s="17">
        <v>3.4437293479324701E-3</v>
      </c>
      <c r="J504" s="17"/>
      <c r="K504" s="17">
        <v>8.6060044610482694E-3</v>
      </c>
      <c r="L504" s="17">
        <v>2.6004308772065101E-3</v>
      </c>
      <c r="M504" s="17">
        <v>1.3980282662035E-2</v>
      </c>
      <c r="N504" s="17">
        <v>8.1542358735581504E-3</v>
      </c>
      <c r="O504" s="17"/>
      <c r="P504" s="17">
        <v>2.09545296592266E-2</v>
      </c>
      <c r="Q504" s="17">
        <v>4.4263606487779496E-3</v>
      </c>
      <c r="R504" s="17">
        <v>7.8383137794745296E-3</v>
      </c>
      <c r="S504" s="17">
        <v>2.9286963454676E-3</v>
      </c>
      <c r="T504" s="17">
        <v>1.10345063258307E-2</v>
      </c>
      <c r="U504" s="17"/>
      <c r="V504" s="17">
        <v>1.49502015068264E-2</v>
      </c>
      <c r="W504" s="17">
        <v>0</v>
      </c>
      <c r="X504" s="17">
        <v>1.36267065857427E-2</v>
      </c>
      <c r="Y504" s="17"/>
      <c r="Z504" s="17">
        <v>8.1679575995191097E-3</v>
      </c>
      <c r="AA504" s="17">
        <v>7.6852644209402399E-3</v>
      </c>
      <c r="AB504" s="17"/>
      <c r="AC504" s="17">
        <v>9.6194257504066908E-3</v>
      </c>
      <c r="AD504" s="17">
        <v>4.2974045367505003E-3</v>
      </c>
      <c r="AE504" s="17"/>
      <c r="AF504" s="17">
        <v>0</v>
      </c>
      <c r="AG504" s="17">
        <v>0</v>
      </c>
      <c r="AH504" s="17">
        <v>9.3787951614122296E-3</v>
      </c>
      <c r="AI504" s="17"/>
      <c r="AJ504" s="17">
        <v>1.3515814855764601E-2</v>
      </c>
      <c r="AK504" s="17">
        <v>1.1928551378347399E-2</v>
      </c>
      <c r="AL504" s="17">
        <v>0</v>
      </c>
      <c r="AM504" s="17">
        <v>0</v>
      </c>
      <c r="AN504" s="17">
        <v>2.8434535031089302E-2</v>
      </c>
      <c r="AO504" s="17">
        <v>0</v>
      </c>
      <c r="AP504" s="17">
        <v>7.3048582277922798E-3</v>
      </c>
      <c r="AQ504" s="17"/>
      <c r="AR504" s="17">
        <v>5.9976031302006703E-3</v>
      </c>
      <c r="AS504" s="17">
        <v>6.8588909360270999E-3</v>
      </c>
      <c r="AT504" s="17"/>
      <c r="AU504" s="17">
        <v>8.9958964674276606E-3</v>
      </c>
      <c r="AV504" s="17">
        <v>9.4847201181574008E-3</v>
      </c>
      <c r="AW504" s="17">
        <v>0</v>
      </c>
      <c r="AX504" s="17"/>
      <c r="AY504" s="17">
        <v>3.8546175062667498E-2</v>
      </c>
      <c r="AZ504" s="17">
        <v>0</v>
      </c>
      <c r="BA504" s="17">
        <v>1.2195539170263401E-2</v>
      </c>
      <c r="BB504" s="17">
        <v>5.52434996256342E-3</v>
      </c>
      <c r="BC504" s="17"/>
      <c r="BD504" s="17">
        <v>9.4680305386993999E-3</v>
      </c>
      <c r="BE504" s="17">
        <v>6.5246021296757502E-3</v>
      </c>
      <c r="BF504" s="17">
        <v>1.15496181536737E-2</v>
      </c>
      <c r="BG504" s="17">
        <v>0</v>
      </c>
      <c r="BH504" s="17"/>
      <c r="BI504" s="17">
        <v>2.14703042265228E-2</v>
      </c>
      <c r="BJ504" s="17">
        <v>2.2762459288266602E-3</v>
      </c>
      <c r="BK504" s="17">
        <v>7.7362501125447696E-3</v>
      </c>
      <c r="BL504" s="17">
        <v>1.15301807045091E-2</v>
      </c>
      <c r="BM504" s="17"/>
      <c r="BN504" s="17">
        <v>3.9386585508979999E-2</v>
      </c>
      <c r="BO504" s="17">
        <v>0</v>
      </c>
      <c r="BP504" s="17">
        <v>1.7568977466388201E-3</v>
      </c>
      <c r="BQ504" s="17">
        <v>1.20543868252562E-2</v>
      </c>
      <c r="BR504" s="17"/>
      <c r="BS504" s="17">
        <v>1.7767715059241601E-2</v>
      </c>
      <c r="BT504" s="17">
        <v>4.2129117280355803E-3</v>
      </c>
      <c r="BU504" s="17">
        <v>4.1742894045101002E-3</v>
      </c>
      <c r="BV504" s="17">
        <v>1.56502126671858E-2</v>
      </c>
      <c r="BW504" s="17"/>
      <c r="BX504" s="17">
        <v>1.9915999747416799E-2</v>
      </c>
      <c r="BY504" s="17">
        <v>6.0839686037129099E-3</v>
      </c>
      <c r="BZ504" s="17">
        <v>0</v>
      </c>
      <c r="CA504" s="17">
        <v>1.9299861588559099E-2</v>
      </c>
    </row>
    <row r="505" spans="2:79" x14ac:dyDescent="0.3">
      <c r="B505" t="s">
        <v>99</v>
      </c>
      <c r="C505" s="17">
        <v>3.7849610004066199E-3</v>
      </c>
      <c r="D505" s="17">
        <v>0</v>
      </c>
      <c r="E505" s="17">
        <v>7.5857327550188404E-3</v>
      </c>
      <c r="F505" s="17"/>
      <c r="G505" s="17">
        <v>0</v>
      </c>
      <c r="H505" s="17">
        <v>5.5518674590534197E-3</v>
      </c>
      <c r="I505" s="17">
        <v>4.3586834129717396E-3</v>
      </c>
      <c r="J505" s="17"/>
      <c r="K505" s="17">
        <v>0</v>
      </c>
      <c r="L505" s="17">
        <v>0</v>
      </c>
      <c r="M505" s="17">
        <v>1.17621592086286E-2</v>
      </c>
      <c r="N505" s="17">
        <v>5.7172610020519501E-3</v>
      </c>
      <c r="O505" s="17"/>
      <c r="P505" s="17">
        <v>0</v>
      </c>
      <c r="Q505" s="17">
        <v>0</v>
      </c>
      <c r="R505" s="17">
        <v>8.2201103916215192E-3</v>
      </c>
      <c r="S505" s="17">
        <v>3.8390234264088401E-3</v>
      </c>
      <c r="T505" s="17">
        <v>9.3374645503192903E-3</v>
      </c>
      <c r="U505" s="17"/>
      <c r="V505" s="17">
        <v>4.6395332073113603E-3</v>
      </c>
      <c r="W505" s="17">
        <v>4.0069830090572901E-3</v>
      </c>
      <c r="X505" s="17">
        <v>3.141930345616E-3</v>
      </c>
      <c r="Y505" s="17"/>
      <c r="Z505" s="17">
        <v>4.5336391345164699E-3</v>
      </c>
      <c r="AA505" s="17">
        <v>0</v>
      </c>
      <c r="AB505" s="17"/>
      <c r="AC505" s="17">
        <v>5.3443694124766898E-3</v>
      </c>
      <c r="AD505" s="17">
        <v>0</v>
      </c>
      <c r="AE505" s="17"/>
      <c r="AF505" s="17">
        <v>0</v>
      </c>
      <c r="AG505" s="17">
        <v>0</v>
      </c>
      <c r="AH505" s="17">
        <v>4.4006949417881996E-3</v>
      </c>
      <c r="AI505" s="17"/>
      <c r="AJ505" s="17">
        <v>0</v>
      </c>
      <c r="AK505" s="17">
        <v>0</v>
      </c>
      <c r="AL505" s="17">
        <v>1.0003688167812899E-2</v>
      </c>
      <c r="AM505" s="17">
        <v>6.2822166641730301E-3</v>
      </c>
      <c r="AN505" s="17">
        <v>1.3890635440341701E-2</v>
      </c>
      <c r="AO505" s="17">
        <v>0</v>
      </c>
      <c r="AP505" s="17">
        <v>0</v>
      </c>
      <c r="AQ505" s="17"/>
      <c r="AR505" s="17">
        <v>9.0607886770321302E-3</v>
      </c>
      <c r="AS505" s="17">
        <v>1.35861453614811E-3</v>
      </c>
      <c r="AT505" s="17"/>
      <c r="AU505" s="17">
        <v>0</v>
      </c>
      <c r="AV505" s="17">
        <v>6.45206171981397E-3</v>
      </c>
      <c r="AW505" s="17">
        <v>0</v>
      </c>
      <c r="AX505" s="17"/>
      <c r="AY505" s="17">
        <v>1.7165596376619099E-2</v>
      </c>
      <c r="AZ505" s="17">
        <v>4.6600887701924399E-3</v>
      </c>
      <c r="BA505" s="17">
        <v>0</v>
      </c>
      <c r="BB505" s="17">
        <v>0</v>
      </c>
      <c r="BC505" s="17"/>
      <c r="BD505" s="17">
        <v>9.3766332797997794E-3</v>
      </c>
      <c r="BE505" s="17">
        <v>5.5211569318846399E-3</v>
      </c>
      <c r="BF505" s="17">
        <v>2.0967827013787001E-3</v>
      </c>
      <c r="BG505" s="17">
        <v>0</v>
      </c>
      <c r="BH505" s="17"/>
      <c r="BI505" s="17">
        <v>0</v>
      </c>
      <c r="BJ505" s="17">
        <v>0</v>
      </c>
      <c r="BK505" s="17">
        <v>5.2846755412348902E-3</v>
      </c>
      <c r="BL505" s="17">
        <v>1.2154763222813701E-2</v>
      </c>
      <c r="BM505" s="17"/>
      <c r="BN505" s="17">
        <v>0</v>
      </c>
      <c r="BO505" s="17">
        <v>0</v>
      </c>
      <c r="BP505" s="17">
        <v>3.6845817367759199E-3</v>
      </c>
      <c r="BQ505" s="17">
        <v>7.6822508638988403E-3</v>
      </c>
      <c r="BR505" s="17"/>
      <c r="BS505" s="17">
        <v>1.7346516761508501E-2</v>
      </c>
      <c r="BT505" s="17">
        <v>0</v>
      </c>
      <c r="BU505" s="17">
        <v>0</v>
      </c>
      <c r="BV505" s="17">
        <v>0</v>
      </c>
      <c r="BW505" s="17"/>
      <c r="BX505" s="17">
        <v>1.39639042135161E-2</v>
      </c>
      <c r="BY505" s="17">
        <v>0</v>
      </c>
      <c r="BZ505" s="17">
        <v>0</v>
      </c>
      <c r="CA505" s="17">
        <v>1.2299786004145E-2</v>
      </c>
    </row>
    <row r="506" spans="2:79" x14ac:dyDescent="0.3">
      <c r="C506" s="17"/>
      <c r="D506" s="17"/>
      <c r="E506" s="17"/>
      <c r="F506" s="17"/>
      <c r="G506" s="17"/>
      <c r="H506" s="17"/>
      <c r="I506" s="17"/>
      <c r="J506" s="17"/>
      <c r="K506" s="17"/>
      <c r="L506" s="17"/>
      <c r="M506" s="17"/>
      <c r="N506" s="17"/>
      <c r="O506" s="17"/>
      <c r="P506" s="17"/>
      <c r="Q506" s="17"/>
      <c r="R506" s="17"/>
      <c r="S506" s="17"/>
      <c r="T506" s="17"/>
      <c r="U506" s="17"/>
      <c r="V506" s="17"/>
      <c r="W506" s="17"/>
      <c r="X506" s="17"/>
      <c r="Y506" s="17"/>
      <c r="Z506" s="17"/>
      <c r="AA506" s="17"/>
      <c r="AB506" s="17"/>
      <c r="AC506" s="17"/>
      <c r="AD506" s="17"/>
      <c r="AE506" s="17"/>
      <c r="AF506" s="17"/>
      <c r="AG506" s="17"/>
      <c r="AH506" s="17"/>
      <c r="AI506" s="17"/>
      <c r="AJ506" s="17"/>
      <c r="AK506" s="17"/>
      <c r="AL506" s="17"/>
      <c r="AM506" s="17"/>
      <c r="AN506" s="17"/>
      <c r="AO506" s="17"/>
      <c r="AP506" s="17"/>
      <c r="AQ506" s="17"/>
      <c r="AR506" s="17"/>
      <c r="AS506" s="17"/>
      <c r="AT506" s="17"/>
      <c r="AU506" s="17"/>
      <c r="AV506" s="17"/>
      <c r="AW506" s="17"/>
      <c r="AX506" s="17"/>
      <c r="AY506" s="17"/>
      <c r="AZ506" s="17"/>
      <c r="BA506" s="17"/>
      <c r="BB506" s="17"/>
      <c r="BC506" s="17"/>
      <c r="BD506" s="17"/>
      <c r="BE506" s="17"/>
      <c r="BF506" s="17"/>
      <c r="BG506" s="17"/>
      <c r="BH506" s="17"/>
      <c r="BI506" s="17"/>
      <c r="BJ506" s="17"/>
      <c r="BK506" s="17"/>
      <c r="BL506" s="17"/>
      <c r="BM506" s="17"/>
      <c r="BN506" s="17"/>
      <c r="BO506" s="17"/>
      <c r="BP506" s="17"/>
      <c r="BQ506" s="17"/>
      <c r="BR506" s="17"/>
      <c r="BS506" s="17"/>
      <c r="BT506" s="17"/>
      <c r="BU506" s="17"/>
      <c r="BV506" s="17"/>
      <c r="BW506" s="17"/>
      <c r="BX506" s="17"/>
      <c r="BY506" s="17"/>
      <c r="BZ506" s="17"/>
      <c r="CA506" s="17"/>
    </row>
    <row r="507" spans="2:79" x14ac:dyDescent="0.3">
      <c r="B507" s="6" t="s">
        <v>283</v>
      </c>
      <c r="C507" s="17"/>
      <c r="D507" s="17"/>
      <c r="E507" s="17"/>
      <c r="F507" s="17"/>
      <c r="G507" s="17"/>
      <c r="H507" s="17"/>
      <c r="I507" s="17"/>
      <c r="J507" s="17"/>
      <c r="K507" s="17"/>
      <c r="L507" s="17"/>
      <c r="M507" s="17"/>
      <c r="N507" s="17"/>
      <c r="O507" s="17"/>
      <c r="P507" s="17"/>
      <c r="Q507" s="17"/>
      <c r="R507" s="17"/>
      <c r="S507" s="17"/>
      <c r="T507" s="17"/>
      <c r="U507" s="17"/>
      <c r="V507" s="17"/>
      <c r="W507" s="17"/>
      <c r="X507" s="17"/>
      <c r="Y507" s="17"/>
      <c r="Z507" s="17"/>
      <c r="AA507" s="17"/>
      <c r="AB507" s="17"/>
      <c r="AC507" s="17"/>
      <c r="AD507" s="17"/>
      <c r="AE507" s="17"/>
      <c r="AF507" s="17"/>
      <c r="AG507" s="17"/>
      <c r="AH507" s="17"/>
      <c r="AI507" s="17"/>
      <c r="AJ507" s="17"/>
      <c r="AK507" s="17"/>
      <c r="AL507" s="17"/>
      <c r="AM507" s="17"/>
      <c r="AN507" s="17"/>
      <c r="AO507" s="17"/>
      <c r="AP507" s="17"/>
      <c r="AQ507" s="17"/>
      <c r="AR507" s="17"/>
      <c r="AS507" s="17"/>
      <c r="AT507" s="17"/>
      <c r="AU507" s="17"/>
      <c r="AV507" s="17"/>
      <c r="AW507" s="17"/>
      <c r="AX507" s="17"/>
      <c r="AY507" s="17"/>
      <c r="AZ507" s="17"/>
      <c r="BA507" s="17"/>
      <c r="BB507" s="17"/>
      <c r="BC507" s="17"/>
      <c r="BD507" s="17"/>
      <c r="BE507" s="17"/>
      <c r="BF507" s="17"/>
      <c r="BG507" s="17"/>
      <c r="BH507" s="17"/>
      <c r="BI507" s="17"/>
      <c r="BJ507" s="17"/>
      <c r="BK507" s="17"/>
      <c r="BL507" s="17"/>
      <c r="BM507" s="17"/>
      <c r="BN507" s="17"/>
      <c r="BO507" s="17"/>
      <c r="BP507" s="17"/>
      <c r="BQ507" s="17"/>
      <c r="BR507" s="17"/>
      <c r="BS507" s="17"/>
      <c r="BT507" s="17"/>
      <c r="BU507" s="17"/>
      <c r="BV507" s="17"/>
      <c r="BW507" s="17"/>
      <c r="BX507" s="17"/>
      <c r="BY507" s="17"/>
      <c r="BZ507" s="17"/>
      <c r="CA507" s="17"/>
    </row>
    <row r="508" spans="2:79" x14ac:dyDescent="0.3">
      <c r="B508" s="24" t="s">
        <v>338</v>
      </c>
      <c r="C508" s="17"/>
      <c r="D508" s="17"/>
      <c r="E508" s="17"/>
      <c r="F508" s="17"/>
      <c r="G508" s="17"/>
      <c r="H508" s="17"/>
      <c r="I508" s="17"/>
      <c r="J508" s="17"/>
      <c r="K508" s="17"/>
      <c r="L508" s="17"/>
      <c r="M508" s="17"/>
      <c r="N508" s="17"/>
      <c r="O508" s="17"/>
      <c r="P508" s="17"/>
      <c r="Q508" s="17"/>
      <c r="R508" s="17"/>
      <c r="S508" s="17"/>
      <c r="T508" s="17"/>
      <c r="U508" s="17"/>
      <c r="V508" s="17"/>
      <c r="W508" s="17"/>
      <c r="X508" s="17"/>
      <c r="Y508" s="17"/>
      <c r="Z508" s="17"/>
      <c r="AA508" s="17"/>
      <c r="AB508" s="17"/>
      <c r="AC508" s="17"/>
      <c r="AD508" s="17"/>
      <c r="AE508" s="17"/>
      <c r="AF508" s="17"/>
      <c r="AG508" s="17"/>
      <c r="AH508" s="17"/>
      <c r="AI508" s="17"/>
      <c r="AJ508" s="17"/>
      <c r="AK508" s="17"/>
      <c r="AL508" s="17"/>
      <c r="AM508" s="17"/>
      <c r="AN508" s="17"/>
      <c r="AO508" s="17"/>
      <c r="AP508" s="17"/>
      <c r="AQ508" s="17"/>
      <c r="AR508" s="17"/>
      <c r="AS508" s="17"/>
      <c r="AT508" s="17"/>
      <c r="AU508" s="17"/>
      <c r="AV508" s="17"/>
      <c r="AW508" s="17"/>
      <c r="AX508" s="17"/>
      <c r="AY508" s="17"/>
      <c r="AZ508" s="17"/>
      <c r="BA508" s="17"/>
      <c r="BB508" s="17"/>
      <c r="BC508" s="17"/>
      <c r="BD508" s="17"/>
      <c r="BE508" s="17"/>
      <c r="BF508" s="17"/>
      <c r="BG508" s="17"/>
      <c r="BH508" s="17"/>
      <c r="BI508" s="17"/>
      <c r="BJ508" s="17"/>
      <c r="BK508" s="17"/>
      <c r="BL508" s="17"/>
      <c r="BM508" s="17"/>
      <c r="BN508" s="17"/>
      <c r="BO508" s="17"/>
      <c r="BP508" s="17"/>
      <c r="BQ508" s="17"/>
      <c r="BR508" s="17"/>
      <c r="BS508" s="17"/>
      <c r="BT508" s="17"/>
      <c r="BU508" s="17"/>
      <c r="BV508" s="17"/>
      <c r="BW508" s="17"/>
      <c r="BX508" s="17"/>
      <c r="BY508" s="17"/>
      <c r="BZ508" s="17"/>
      <c r="CA508" s="17"/>
    </row>
    <row r="509" spans="2:79" x14ac:dyDescent="0.3">
      <c r="B509" t="s">
        <v>125</v>
      </c>
      <c r="C509" s="17">
        <v>0.29538471748877299</v>
      </c>
      <c r="D509" s="17">
        <v>0.31680714821169897</v>
      </c>
      <c r="E509" s="17">
        <v>0.27741932428308202</v>
      </c>
      <c r="F509" s="17"/>
      <c r="G509" s="17">
        <v>0.28475409819020803</v>
      </c>
      <c r="H509" s="17">
        <v>0.32815824119069598</v>
      </c>
      <c r="I509" s="17">
        <v>0.268411188637311</v>
      </c>
      <c r="J509" s="17"/>
      <c r="K509" s="17">
        <v>0.31727759627211299</v>
      </c>
      <c r="L509" s="17">
        <v>0.25215334409783802</v>
      </c>
      <c r="M509" s="17">
        <v>0.30646163795159198</v>
      </c>
      <c r="N509" s="17">
        <v>0.29857016708191803</v>
      </c>
      <c r="O509" s="17"/>
      <c r="P509" s="17">
        <v>0.46800677783253097</v>
      </c>
      <c r="Q509" s="17">
        <v>0.241324229132342</v>
      </c>
      <c r="R509" s="17">
        <v>0.29212463497975999</v>
      </c>
      <c r="S509" s="17">
        <v>0.272617155847246</v>
      </c>
      <c r="T509" s="17">
        <v>0.28914094619042602</v>
      </c>
      <c r="U509" s="17"/>
      <c r="V509" s="17">
        <v>0.30894893576596599</v>
      </c>
      <c r="W509" s="17">
        <v>0.26365597661412099</v>
      </c>
      <c r="X509" s="17">
        <v>0.337522151571304</v>
      </c>
      <c r="Y509" s="17"/>
      <c r="Z509" s="17">
        <v>0.28000283101775197</v>
      </c>
      <c r="AA509" s="17">
        <v>0.37980771459796597</v>
      </c>
      <c r="AB509" s="17"/>
      <c r="AC509" s="17">
        <v>0.31103484236483703</v>
      </c>
      <c r="AD509" s="17">
        <v>0.25794574305845003</v>
      </c>
      <c r="AE509" s="17"/>
      <c r="AF509" s="17">
        <v>0.46339330932116801</v>
      </c>
      <c r="AG509" s="17">
        <v>0.34051670985146099</v>
      </c>
      <c r="AH509" s="17">
        <v>0.28038305849288597</v>
      </c>
      <c r="AI509" s="17"/>
      <c r="AJ509" s="17">
        <v>0.32555750194325001</v>
      </c>
      <c r="AK509" s="17">
        <v>0.27673453250030799</v>
      </c>
      <c r="AL509" s="17">
        <v>0.30189853243235598</v>
      </c>
      <c r="AM509" s="17">
        <v>0.37609499345205</v>
      </c>
      <c r="AN509" s="17">
        <v>0.294619223245005</v>
      </c>
      <c r="AO509" s="17">
        <v>0.26435709069548502</v>
      </c>
      <c r="AP509" s="17">
        <v>0.25187049631380098</v>
      </c>
      <c r="AQ509" s="17"/>
      <c r="AR509" s="17">
        <v>0.34466262818448401</v>
      </c>
      <c r="AS509" s="17">
        <v>0.27728415607448398</v>
      </c>
      <c r="AT509" s="17"/>
      <c r="AU509" s="17">
        <v>0.219198311586809</v>
      </c>
      <c r="AV509" s="17">
        <v>0.30573056482929301</v>
      </c>
      <c r="AW509" s="17">
        <v>0.38336760302106199</v>
      </c>
      <c r="AX509" s="17"/>
      <c r="AY509" s="17">
        <v>0.21185992944268001</v>
      </c>
      <c r="AZ509" s="17">
        <v>0.220581192101313</v>
      </c>
      <c r="BA509" s="17">
        <v>0.42140250762317599</v>
      </c>
      <c r="BB509" s="17">
        <v>0.29658217907559498</v>
      </c>
      <c r="BC509" s="17"/>
      <c r="BD509" s="17">
        <v>0.140369708823085</v>
      </c>
      <c r="BE509" s="17">
        <v>0.24895300390156999</v>
      </c>
      <c r="BF509" s="17">
        <v>0.298155411861183</v>
      </c>
      <c r="BG509" s="17">
        <v>0.50013187819833105</v>
      </c>
      <c r="BH509" s="17"/>
      <c r="BI509" s="17">
        <v>0.25011455286878798</v>
      </c>
      <c r="BJ509" s="17">
        <v>0.27968746429844299</v>
      </c>
      <c r="BK509" s="17">
        <v>0.30860037304525401</v>
      </c>
      <c r="BL509" s="17">
        <v>0.32239379252908201</v>
      </c>
      <c r="BM509" s="17"/>
      <c r="BN509" s="17">
        <v>0.123292094863624</v>
      </c>
      <c r="BO509" s="17">
        <v>0.19344747055956299</v>
      </c>
      <c r="BP509" s="17">
        <v>0.23448447927779401</v>
      </c>
      <c r="BQ509" s="17">
        <v>0.467814273935444</v>
      </c>
      <c r="BR509" s="17"/>
      <c r="BS509" s="17">
        <v>0.14551154853373699</v>
      </c>
      <c r="BT509" s="17">
        <v>0.21467070035468</v>
      </c>
      <c r="BU509" s="17">
        <v>0.34231216080601801</v>
      </c>
      <c r="BV509" s="17">
        <v>0.742288049784528</v>
      </c>
      <c r="BW509" s="17"/>
      <c r="BX509" s="17">
        <v>0.12438526110482701</v>
      </c>
      <c r="BY509" s="17">
        <v>0.25169136462080199</v>
      </c>
      <c r="BZ509" s="17">
        <v>0.29310889464205903</v>
      </c>
      <c r="CA509" s="17">
        <v>0.44782008588072397</v>
      </c>
    </row>
    <row r="510" spans="2:79" x14ac:dyDescent="0.3">
      <c r="B510" t="s">
        <v>126</v>
      </c>
      <c r="C510" s="17">
        <v>0.44803085026626999</v>
      </c>
      <c r="D510" s="17">
        <v>0.43373732319379499</v>
      </c>
      <c r="E510" s="17">
        <v>0.46083338596350598</v>
      </c>
      <c r="F510" s="17"/>
      <c r="G510" s="17">
        <v>0.49018363693995798</v>
      </c>
      <c r="H510" s="17">
        <v>0.42655374777703597</v>
      </c>
      <c r="I510" s="17">
        <v>0.44296767507379697</v>
      </c>
      <c r="J510" s="17"/>
      <c r="K510" s="17">
        <v>0.41456120914094502</v>
      </c>
      <c r="L510" s="17">
        <v>0.46821918869272999</v>
      </c>
      <c r="M510" s="17">
        <v>0.42523277040337099</v>
      </c>
      <c r="N510" s="17">
        <v>0.49630356710378798</v>
      </c>
      <c r="O510" s="17"/>
      <c r="P510" s="17">
        <v>0.30788997271173102</v>
      </c>
      <c r="Q510" s="17">
        <v>0.48639900936069003</v>
      </c>
      <c r="R510" s="17">
        <v>0.46107371391666702</v>
      </c>
      <c r="S510" s="17">
        <v>0.44664834700739098</v>
      </c>
      <c r="T510" s="17">
        <v>0.47947336487766601</v>
      </c>
      <c r="U510" s="17"/>
      <c r="V510" s="17">
        <v>0.39865637342239102</v>
      </c>
      <c r="W510" s="17">
        <v>0.47898172838665998</v>
      </c>
      <c r="X510" s="17">
        <v>0.44562443018061898</v>
      </c>
      <c r="Y510" s="17"/>
      <c r="Z510" s="17">
        <v>0.44313491557379597</v>
      </c>
      <c r="AA510" s="17">
        <v>0.464801568904531</v>
      </c>
      <c r="AB510" s="17"/>
      <c r="AC510" s="17">
        <v>0.449767856029887</v>
      </c>
      <c r="AD510" s="17">
        <v>0.44387550231317702</v>
      </c>
      <c r="AE510" s="17"/>
      <c r="AF510" s="17">
        <v>0.45130170221122701</v>
      </c>
      <c r="AG510" s="17">
        <v>0.47739724579894</v>
      </c>
      <c r="AH510" s="17">
        <v>0.442717338586959</v>
      </c>
      <c r="AI510" s="17"/>
      <c r="AJ510" s="17">
        <v>0.45471655631506602</v>
      </c>
      <c r="AK510" s="17">
        <v>0.496113231961478</v>
      </c>
      <c r="AL510" s="17">
        <v>0.47809699732384697</v>
      </c>
      <c r="AM510" s="17">
        <v>0.38294496622181101</v>
      </c>
      <c r="AN510" s="17">
        <v>0.423398215195535</v>
      </c>
      <c r="AO510" s="17">
        <v>0.420518356851872</v>
      </c>
      <c r="AP510" s="17">
        <v>0.47103841800162299</v>
      </c>
      <c r="AQ510" s="17"/>
      <c r="AR510" s="17">
        <v>0.38794330185252501</v>
      </c>
      <c r="AS510" s="17">
        <v>0.48027733265371603</v>
      </c>
      <c r="AT510" s="17"/>
      <c r="AU510" s="17">
        <v>0.454053902617089</v>
      </c>
      <c r="AV510" s="17">
        <v>0.44833754061652797</v>
      </c>
      <c r="AW510" s="17">
        <v>0.43674897253982597</v>
      </c>
      <c r="AX510" s="17"/>
      <c r="AY510" s="17">
        <v>0.332525802241525</v>
      </c>
      <c r="AZ510" s="17">
        <v>0.49305730761851702</v>
      </c>
      <c r="BA510" s="17">
        <v>0.40063459615920899</v>
      </c>
      <c r="BB510" s="17">
        <v>0.485082197325925</v>
      </c>
      <c r="BC510" s="17"/>
      <c r="BD510" s="17">
        <v>0.373921342312313</v>
      </c>
      <c r="BE510" s="17">
        <v>0.40325657782313101</v>
      </c>
      <c r="BF510" s="17">
        <v>0.52444584676624695</v>
      </c>
      <c r="BG510" s="17">
        <v>0.36706094625040198</v>
      </c>
      <c r="BH510" s="17"/>
      <c r="BI510" s="17">
        <v>0.39707476231880201</v>
      </c>
      <c r="BJ510" s="17">
        <v>0.44405622582473397</v>
      </c>
      <c r="BK510" s="17">
        <v>0.468131691372143</v>
      </c>
      <c r="BL510" s="17">
        <v>0.42185134242196898</v>
      </c>
      <c r="BM510" s="17"/>
      <c r="BN510" s="17">
        <v>0.37427219640556803</v>
      </c>
      <c r="BO510" s="17">
        <v>0.45093438632916399</v>
      </c>
      <c r="BP510" s="17">
        <v>0.52182419771652999</v>
      </c>
      <c r="BQ510" s="17">
        <v>0.385306768464106</v>
      </c>
      <c r="BR510" s="17"/>
      <c r="BS510" s="17">
        <v>0.36575861861596298</v>
      </c>
      <c r="BT510" s="17">
        <v>0.51395447601358102</v>
      </c>
      <c r="BU510" s="17">
        <v>0.494234497488447</v>
      </c>
      <c r="BV510" s="17">
        <v>0.15501156008192901</v>
      </c>
      <c r="BW510" s="17"/>
      <c r="BX510" s="17">
        <v>0.46306646577002702</v>
      </c>
      <c r="BY510" s="17">
        <v>0.46324532172962501</v>
      </c>
      <c r="BZ510" s="17">
        <v>0.465025315745419</v>
      </c>
      <c r="CA510" s="17">
        <v>0.38776678447708102</v>
      </c>
    </row>
    <row r="511" spans="2:79" x14ac:dyDescent="0.3">
      <c r="B511" t="s">
        <v>127</v>
      </c>
      <c r="C511" s="17">
        <v>0.163904060480142</v>
      </c>
      <c r="D511" s="17">
        <v>0.169431638372119</v>
      </c>
      <c r="E511" s="17">
        <v>0.15971541881448101</v>
      </c>
      <c r="F511" s="17"/>
      <c r="G511" s="17">
        <v>0.15383422320428</v>
      </c>
      <c r="H511" s="17">
        <v>0.16341910631641299</v>
      </c>
      <c r="I511" s="17">
        <v>0.17091255564972499</v>
      </c>
      <c r="J511" s="17"/>
      <c r="K511" s="17">
        <v>0.17322054315121299</v>
      </c>
      <c r="L511" s="17">
        <v>0.18372376788244599</v>
      </c>
      <c r="M511" s="17">
        <v>0.17066996830464001</v>
      </c>
      <c r="N511" s="17">
        <v>0.123374804951756</v>
      </c>
      <c r="O511" s="17"/>
      <c r="P511" s="17">
        <v>0.14445386728524701</v>
      </c>
      <c r="Q511" s="17">
        <v>0.174099177633354</v>
      </c>
      <c r="R511" s="17">
        <v>0.17017122981181801</v>
      </c>
      <c r="S511" s="17">
        <v>0.18202288763167601</v>
      </c>
      <c r="T511" s="17">
        <v>0.131021048706712</v>
      </c>
      <c r="U511" s="17"/>
      <c r="V511" s="17">
        <v>0.15922338421100099</v>
      </c>
      <c r="W511" s="17">
        <v>0.16982384472018</v>
      </c>
      <c r="X511" s="17">
        <v>0.14618434248457601</v>
      </c>
      <c r="Y511" s="17"/>
      <c r="Z511" s="17">
        <v>0.17450230567844199</v>
      </c>
      <c r="AA511" s="17">
        <v>0.11148089395805599</v>
      </c>
      <c r="AB511" s="17"/>
      <c r="AC511" s="17">
        <v>0.16149855450075701</v>
      </c>
      <c r="AD511" s="17">
        <v>0.16965862650228999</v>
      </c>
      <c r="AE511" s="17"/>
      <c r="AF511" s="17">
        <v>2.5321325393734901E-2</v>
      </c>
      <c r="AG511" s="17">
        <v>6.2418730894457299E-2</v>
      </c>
      <c r="AH511" s="17">
        <v>0.18364505288317501</v>
      </c>
      <c r="AI511" s="17"/>
      <c r="AJ511" s="17">
        <v>0.17418332876364201</v>
      </c>
      <c r="AK511" s="17">
        <v>0.14228869483788001</v>
      </c>
      <c r="AL511" s="17">
        <v>0.15386133519192699</v>
      </c>
      <c r="AM511" s="17">
        <v>0.157274423265334</v>
      </c>
      <c r="AN511" s="17">
        <v>0.18624047974494101</v>
      </c>
      <c r="AO511" s="17">
        <v>0.18456320044333899</v>
      </c>
      <c r="AP511" s="17">
        <v>0.15539418253859999</v>
      </c>
      <c r="AQ511" s="17"/>
      <c r="AR511" s="17">
        <v>0.15654639308441501</v>
      </c>
      <c r="AS511" s="17">
        <v>0.160450235413578</v>
      </c>
      <c r="AT511" s="17"/>
      <c r="AU511" s="17">
        <v>0.222417521143632</v>
      </c>
      <c r="AV511" s="17">
        <v>0.14740108988481601</v>
      </c>
      <c r="AW511" s="17">
        <v>0.12924873420741001</v>
      </c>
      <c r="AX511" s="17"/>
      <c r="AY511" s="17">
        <v>0.35793889644691801</v>
      </c>
      <c r="AZ511" s="17">
        <v>0.16159348120919001</v>
      </c>
      <c r="BA511" s="17">
        <v>0.13317864066176699</v>
      </c>
      <c r="BB511" s="17">
        <v>0.121515256224194</v>
      </c>
      <c r="BC511" s="17"/>
      <c r="BD511" s="17">
        <v>0.30563706359450299</v>
      </c>
      <c r="BE511" s="17">
        <v>0.23334983465991599</v>
      </c>
      <c r="BF511" s="17">
        <v>0.122753537741074</v>
      </c>
      <c r="BG511" s="17">
        <v>3.9964287196597198E-2</v>
      </c>
      <c r="BH511" s="17"/>
      <c r="BI511" s="17">
        <v>0.28029560097728001</v>
      </c>
      <c r="BJ511" s="17">
        <v>0.218889380950963</v>
      </c>
      <c r="BK511" s="17">
        <v>0.119315212997</v>
      </c>
      <c r="BL511" s="17">
        <v>0.104261514611224</v>
      </c>
      <c r="BM511" s="17"/>
      <c r="BN511" s="17">
        <v>0.27454884770651</v>
      </c>
      <c r="BO511" s="17">
        <v>0.21211206981705599</v>
      </c>
      <c r="BP511" s="17">
        <v>0.17915944873458001</v>
      </c>
      <c r="BQ511" s="17">
        <v>8.9946666827128402E-2</v>
      </c>
      <c r="BR511" s="17"/>
      <c r="BS511" s="17">
        <v>0.29433087629833199</v>
      </c>
      <c r="BT511" s="17">
        <v>0.21009739892422799</v>
      </c>
      <c r="BU511" s="17">
        <v>9.1394267088817593E-2</v>
      </c>
      <c r="BV511" s="17">
        <v>4.50061666092514E-2</v>
      </c>
      <c r="BW511" s="17"/>
      <c r="BX511" s="17">
        <v>0.30993883109831799</v>
      </c>
      <c r="BY511" s="17">
        <v>0.19672252635700599</v>
      </c>
      <c r="BZ511" s="17">
        <v>0.13157914132024201</v>
      </c>
      <c r="CA511" s="17">
        <v>9.6014508645809196E-2</v>
      </c>
    </row>
    <row r="512" spans="2:79" x14ac:dyDescent="0.3">
      <c r="B512" t="s">
        <v>128</v>
      </c>
      <c r="C512" s="17">
        <v>7.7439575453971093E-2</v>
      </c>
      <c r="D512" s="17">
        <v>6.6642494832156798E-2</v>
      </c>
      <c r="E512" s="17">
        <v>8.5023378596534499E-2</v>
      </c>
      <c r="F512" s="17"/>
      <c r="G512" s="17">
        <v>6.5035532325544099E-2</v>
      </c>
      <c r="H512" s="17">
        <v>7.0439770720363504E-2</v>
      </c>
      <c r="I512" s="17">
        <v>9.2684141735051295E-2</v>
      </c>
      <c r="J512" s="17"/>
      <c r="K512" s="17">
        <v>7.5881663395062596E-2</v>
      </c>
      <c r="L512" s="17">
        <v>9.5903699326986003E-2</v>
      </c>
      <c r="M512" s="17">
        <v>6.42274879762193E-2</v>
      </c>
      <c r="N512" s="17">
        <v>7.2121606623303303E-2</v>
      </c>
      <c r="O512" s="17"/>
      <c r="P512" s="17">
        <v>5.50728536475193E-2</v>
      </c>
      <c r="Q512" s="17">
        <v>7.6630382825590496E-2</v>
      </c>
      <c r="R512" s="17">
        <v>6.2951769021783205E-2</v>
      </c>
      <c r="S512" s="17">
        <v>8.9987897085888002E-2</v>
      </c>
      <c r="T512" s="17">
        <v>9.4054938140406094E-2</v>
      </c>
      <c r="U512" s="17"/>
      <c r="V512" s="17">
        <v>0.104812674666346</v>
      </c>
      <c r="W512" s="17">
        <v>7.5796990564000202E-2</v>
      </c>
      <c r="X512" s="17">
        <v>6.1641864908453997E-2</v>
      </c>
      <c r="Y512" s="17"/>
      <c r="Z512" s="17">
        <v>8.4135637389135806E-2</v>
      </c>
      <c r="AA512" s="17">
        <v>4.3909822539447398E-2</v>
      </c>
      <c r="AB512" s="17"/>
      <c r="AC512" s="17">
        <v>6.6207329764070594E-2</v>
      </c>
      <c r="AD512" s="17">
        <v>0.104309888790733</v>
      </c>
      <c r="AE512" s="17"/>
      <c r="AF512" s="17">
        <v>3.1233132994877399E-2</v>
      </c>
      <c r="AG512" s="17">
        <v>9.3007061812297107E-2</v>
      </c>
      <c r="AH512" s="17">
        <v>7.99227436274281E-2</v>
      </c>
      <c r="AI512" s="17"/>
      <c r="AJ512" s="17">
        <v>4.55426129780429E-2</v>
      </c>
      <c r="AK512" s="17">
        <v>6.3731105525395099E-2</v>
      </c>
      <c r="AL512" s="17">
        <v>6.61431350518695E-2</v>
      </c>
      <c r="AM512" s="17">
        <v>7.8141695596049804E-2</v>
      </c>
      <c r="AN512" s="17">
        <v>7.1969406792552301E-2</v>
      </c>
      <c r="AO512" s="17">
        <v>9.2258337678766303E-2</v>
      </c>
      <c r="AP512" s="17">
        <v>0.109444918928766</v>
      </c>
      <c r="AQ512" s="17"/>
      <c r="AR512" s="17">
        <v>8.6366769511594194E-2</v>
      </c>
      <c r="AS512" s="17">
        <v>7.0788464346631899E-2</v>
      </c>
      <c r="AT512" s="17"/>
      <c r="AU512" s="17">
        <v>9.1592072903698293E-2</v>
      </c>
      <c r="AV512" s="17">
        <v>7.8237056248886397E-2</v>
      </c>
      <c r="AW512" s="17">
        <v>5.0634690231702098E-2</v>
      </c>
      <c r="AX512" s="17"/>
      <c r="AY512" s="17">
        <v>7.4383805611214396E-2</v>
      </c>
      <c r="AZ512" s="17">
        <v>0.11044806103770199</v>
      </c>
      <c r="BA512" s="17">
        <v>4.1947563331087401E-2</v>
      </c>
      <c r="BB512" s="17">
        <v>4.9742711004328699E-2</v>
      </c>
      <c r="BC512" s="17"/>
      <c r="BD512" s="17">
        <v>0.13696662073459301</v>
      </c>
      <c r="BE512" s="17">
        <v>0.106200921142697</v>
      </c>
      <c r="BF512" s="17">
        <v>4.8435825153867698E-2</v>
      </c>
      <c r="BG512" s="17">
        <v>6.0638704426950102E-2</v>
      </c>
      <c r="BH512" s="17"/>
      <c r="BI512" s="17">
        <v>7.2515083835129404E-2</v>
      </c>
      <c r="BJ512" s="17">
        <v>4.3401500283392701E-2</v>
      </c>
      <c r="BK512" s="17">
        <v>9.4815083918945706E-2</v>
      </c>
      <c r="BL512" s="17">
        <v>9.1317760789210806E-2</v>
      </c>
      <c r="BM512" s="17"/>
      <c r="BN512" s="17">
        <v>0.202271115580447</v>
      </c>
      <c r="BO512" s="17">
        <v>0.13034888211759099</v>
      </c>
      <c r="BP512" s="17">
        <v>5.8077603500012502E-2</v>
      </c>
      <c r="BQ512" s="17">
        <v>3.3398947086679003E-2</v>
      </c>
      <c r="BR512" s="17"/>
      <c r="BS512" s="17">
        <v>0.14726966412767301</v>
      </c>
      <c r="BT512" s="17">
        <v>6.1277424707511401E-2</v>
      </c>
      <c r="BU512" s="17">
        <v>6.5636329714710298E-2</v>
      </c>
      <c r="BV512" s="17">
        <v>1.9484315672753601E-2</v>
      </c>
      <c r="BW512" s="17"/>
      <c r="BX512" s="17">
        <v>7.7778281828143905E-2</v>
      </c>
      <c r="BY512" s="17">
        <v>8.2108633860133298E-2</v>
      </c>
      <c r="BZ512" s="17">
        <v>9.5308198813854703E-2</v>
      </c>
      <c r="CA512" s="17">
        <v>4.0677378981494698E-2</v>
      </c>
    </row>
    <row r="513" spans="2:79" x14ac:dyDescent="0.3">
      <c r="B513" t="s">
        <v>129</v>
      </c>
      <c r="C513" s="17">
        <v>1.52407963108448E-2</v>
      </c>
      <c r="D513" s="17">
        <v>1.33813953902289E-2</v>
      </c>
      <c r="E513" s="17">
        <v>1.7008492342396701E-2</v>
      </c>
      <c r="F513" s="17"/>
      <c r="G513" s="17">
        <v>6.1925093400093199E-3</v>
      </c>
      <c r="H513" s="17">
        <v>1.14291339954919E-2</v>
      </c>
      <c r="I513" s="17">
        <v>2.5024438904115601E-2</v>
      </c>
      <c r="J513" s="17"/>
      <c r="K513" s="17">
        <v>1.9058988040666601E-2</v>
      </c>
      <c r="L513" s="17">
        <v>0</v>
      </c>
      <c r="M513" s="17">
        <v>3.3408135364178602E-2</v>
      </c>
      <c r="N513" s="17">
        <v>9.6298542392345803E-3</v>
      </c>
      <c r="O513" s="17"/>
      <c r="P513" s="17">
        <v>2.45765285229716E-2</v>
      </c>
      <c r="Q513" s="17">
        <v>2.15472010480246E-2</v>
      </c>
      <c r="R513" s="17">
        <v>1.3678652269972001E-2</v>
      </c>
      <c r="S513" s="17">
        <v>8.7237124277981803E-3</v>
      </c>
      <c r="T513" s="17">
        <v>6.3097020847899801E-3</v>
      </c>
      <c r="U513" s="17"/>
      <c r="V513" s="17">
        <v>2.8358631934294699E-2</v>
      </c>
      <c r="W513" s="17">
        <v>1.17414597150388E-2</v>
      </c>
      <c r="X513" s="17">
        <v>9.0272108550467599E-3</v>
      </c>
      <c r="Y513" s="17"/>
      <c r="Z513" s="17">
        <v>1.8224310340874801E-2</v>
      </c>
      <c r="AA513" s="17">
        <v>0</v>
      </c>
      <c r="AB513" s="17"/>
      <c r="AC513" s="17">
        <v>1.1491417340448701E-2</v>
      </c>
      <c r="AD513" s="17">
        <v>2.42102393353502E-2</v>
      </c>
      <c r="AE513" s="17"/>
      <c r="AF513" s="17">
        <v>2.87505300789931E-2</v>
      </c>
      <c r="AG513" s="17">
        <v>2.6660251642844902E-2</v>
      </c>
      <c r="AH513" s="17">
        <v>1.33318064095517E-2</v>
      </c>
      <c r="AI513" s="17"/>
      <c r="AJ513" s="17">
        <v>0</v>
      </c>
      <c r="AK513" s="17">
        <v>2.1132435174939301E-2</v>
      </c>
      <c r="AL513" s="17">
        <v>0</v>
      </c>
      <c r="AM513" s="17">
        <v>5.5439214647542302E-3</v>
      </c>
      <c r="AN513" s="17">
        <v>2.37726750219668E-2</v>
      </c>
      <c r="AO513" s="17">
        <v>3.8303014330538197E-2</v>
      </c>
      <c r="AP513" s="17">
        <v>1.22519842172099E-2</v>
      </c>
      <c r="AQ513" s="17"/>
      <c r="AR513" s="17">
        <v>2.4480907366982999E-2</v>
      </c>
      <c r="AS513" s="17">
        <v>1.1199811511589801E-2</v>
      </c>
      <c r="AT513" s="17"/>
      <c r="AU513" s="17">
        <v>1.2738191748772399E-2</v>
      </c>
      <c r="AV513" s="17">
        <v>2.0293748420476401E-2</v>
      </c>
      <c r="AW513" s="17">
        <v>0</v>
      </c>
      <c r="AX513" s="17"/>
      <c r="AY513" s="17">
        <v>2.3291566257661499E-2</v>
      </c>
      <c r="AZ513" s="17">
        <v>1.4319958033278299E-2</v>
      </c>
      <c r="BA513" s="17">
        <v>2.8366922247609599E-3</v>
      </c>
      <c r="BB513" s="17">
        <v>4.7077656369957803E-2</v>
      </c>
      <c r="BC513" s="17"/>
      <c r="BD513" s="17">
        <v>4.3105264535504798E-2</v>
      </c>
      <c r="BE513" s="17">
        <v>8.2396624726867006E-3</v>
      </c>
      <c r="BF513" s="17">
        <v>6.2093784776279196E-3</v>
      </c>
      <c r="BG513" s="17">
        <v>3.2204183927719503E-2</v>
      </c>
      <c r="BH513" s="17"/>
      <c r="BI513" s="17">
        <v>0</v>
      </c>
      <c r="BJ513" s="17">
        <v>1.39654286424679E-2</v>
      </c>
      <c r="BK513" s="17">
        <v>9.1376386666576302E-3</v>
      </c>
      <c r="BL513" s="17">
        <v>6.0175589648514202E-2</v>
      </c>
      <c r="BM513" s="17"/>
      <c r="BN513" s="17">
        <v>2.56157454438521E-2</v>
      </c>
      <c r="BO513" s="17">
        <v>1.3157191176626001E-2</v>
      </c>
      <c r="BP513" s="17">
        <v>6.4542707710831199E-3</v>
      </c>
      <c r="BQ513" s="17">
        <v>2.3533343686643001E-2</v>
      </c>
      <c r="BR513" s="17"/>
      <c r="BS513" s="17">
        <v>4.7129292424293999E-2</v>
      </c>
      <c r="BT513" s="17">
        <v>0</v>
      </c>
      <c r="BU513" s="17">
        <v>6.4227449020072096E-3</v>
      </c>
      <c r="BV513" s="17">
        <v>3.8209907851537203E-2</v>
      </c>
      <c r="BW513" s="17"/>
      <c r="BX513" s="17">
        <v>2.4831160198683502E-2</v>
      </c>
      <c r="BY513" s="17">
        <v>6.2321534324332696E-3</v>
      </c>
      <c r="BZ513" s="17">
        <v>1.49784494784257E-2</v>
      </c>
      <c r="CA513" s="17">
        <v>2.77212420148919E-2</v>
      </c>
    </row>
    <row r="514" spans="2:79" x14ac:dyDescent="0.3">
      <c r="C514" s="17"/>
      <c r="D514" s="17"/>
      <c r="E514" s="17"/>
      <c r="F514" s="17"/>
      <c r="G514" s="17"/>
      <c r="H514" s="17"/>
      <c r="I514" s="17"/>
      <c r="J514" s="17"/>
      <c r="K514" s="17"/>
      <c r="L514" s="17"/>
      <c r="M514" s="17"/>
      <c r="N514" s="17"/>
      <c r="O514" s="17"/>
      <c r="P514" s="17"/>
      <c r="Q514" s="17"/>
      <c r="R514" s="17"/>
      <c r="S514" s="17"/>
      <c r="T514" s="17"/>
      <c r="U514" s="17"/>
      <c r="V514" s="17"/>
      <c r="W514" s="17"/>
      <c r="X514" s="17"/>
      <c r="Y514" s="17"/>
      <c r="Z514" s="17"/>
      <c r="AA514" s="17"/>
      <c r="AB514" s="17"/>
      <c r="AC514" s="17"/>
      <c r="AD514" s="17"/>
      <c r="AE514" s="17"/>
      <c r="AF514" s="17"/>
      <c r="AG514" s="17"/>
      <c r="AH514" s="17"/>
      <c r="AI514" s="17"/>
      <c r="AJ514" s="17"/>
      <c r="AK514" s="17"/>
      <c r="AL514" s="17"/>
      <c r="AM514" s="17"/>
      <c r="AN514" s="17"/>
      <c r="AO514" s="17"/>
      <c r="AP514" s="17"/>
      <c r="AQ514" s="17"/>
      <c r="AR514" s="17"/>
      <c r="AS514" s="17"/>
      <c r="AT514" s="17"/>
      <c r="AU514" s="17"/>
      <c r="AV514" s="17"/>
      <c r="AW514" s="17"/>
      <c r="AX514" s="17"/>
      <c r="AY514" s="17"/>
      <c r="AZ514" s="17"/>
      <c r="BA514" s="17"/>
      <c r="BB514" s="17"/>
      <c r="BC514" s="17"/>
      <c r="BD514" s="17"/>
      <c r="BE514" s="17"/>
      <c r="BF514" s="17"/>
      <c r="BG514" s="17"/>
      <c r="BH514" s="17"/>
      <c r="BI514" s="17"/>
      <c r="BJ514" s="17"/>
      <c r="BK514" s="17"/>
      <c r="BL514" s="17"/>
      <c r="BM514" s="17"/>
      <c r="BN514" s="17"/>
      <c r="BO514" s="17"/>
      <c r="BP514" s="17"/>
      <c r="BQ514" s="17"/>
      <c r="BR514" s="17"/>
      <c r="BS514" s="17"/>
      <c r="BT514" s="17"/>
      <c r="BU514" s="17"/>
      <c r="BV514" s="17"/>
      <c r="BW514" s="17"/>
      <c r="BX514" s="17"/>
      <c r="BY514" s="17"/>
      <c r="BZ514" s="17"/>
      <c r="CA514" s="17"/>
    </row>
    <row r="515" spans="2:79" x14ac:dyDescent="0.3">
      <c r="B515" s="6" t="s">
        <v>284</v>
      </c>
      <c r="C515" s="17"/>
      <c r="D515" s="17"/>
      <c r="E515" s="17"/>
      <c r="F515" s="17"/>
      <c r="G515" s="17"/>
      <c r="H515" s="17"/>
      <c r="I515" s="17"/>
      <c r="J515" s="17"/>
      <c r="K515" s="17"/>
      <c r="L515" s="17"/>
      <c r="M515" s="17"/>
      <c r="N515" s="17"/>
      <c r="O515" s="17"/>
      <c r="P515" s="17"/>
      <c r="Q515" s="17"/>
      <c r="R515" s="17"/>
      <c r="S515" s="17"/>
      <c r="T515" s="17"/>
      <c r="U515" s="17"/>
      <c r="V515" s="17"/>
      <c r="W515" s="17"/>
      <c r="X515" s="17"/>
      <c r="Y515" s="17"/>
      <c r="Z515" s="17"/>
      <c r="AA515" s="17"/>
      <c r="AB515" s="17"/>
      <c r="AC515" s="17"/>
      <c r="AD515" s="17"/>
      <c r="AE515" s="17"/>
      <c r="AF515" s="17"/>
      <c r="AG515" s="17"/>
      <c r="AH515" s="17"/>
      <c r="AI515" s="17"/>
      <c r="AJ515" s="17"/>
      <c r="AK515" s="17"/>
      <c r="AL515" s="17"/>
      <c r="AM515" s="17"/>
      <c r="AN515" s="17"/>
      <c r="AO515" s="17"/>
      <c r="AP515" s="17"/>
      <c r="AQ515" s="17"/>
      <c r="AR515" s="17"/>
      <c r="AS515" s="17"/>
      <c r="AT515" s="17"/>
      <c r="AU515" s="17"/>
      <c r="AV515" s="17"/>
      <c r="AW515" s="17"/>
      <c r="AX515" s="17"/>
      <c r="AY515" s="17"/>
      <c r="AZ515" s="17"/>
      <c r="BA515" s="17"/>
      <c r="BB515" s="17"/>
      <c r="BC515" s="17"/>
      <c r="BD515" s="17"/>
      <c r="BE515" s="17"/>
      <c r="BF515" s="17"/>
      <c r="BG515" s="17"/>
      <c r="BH515" s="17"/>
      <c r="BI515" s="17"/>
      <c r="BJ515" s="17"/>
      <c r="BK515" s="17"/>
      <c r="BL515" s="17"/>
      <c r="BM515" s="17"/>
      <c r="BN515" s="17"/>
      <c r="BO515" s="17"/>
      <c r="BP515" s="17"/>
      <c r="BQ515" s="17"/>
      <c r="BR515" s="17"/>
      <c r="BS515" s="17"/>
      <c r="BT515" s="17"/>
      <c r="BU515" s="17"/>
      <c r="BV515" s="17"/>
      <c r="BW515" s="17"/>
      <c r="BX515" s="17"/>
      <c r="BY515" s="17"/>
      <c r="BZ515" s="17"/>
      <c r="CA515" s="17"/>
    </row>
    <row r="516" spans="2:79" x14ac:dyDescent="0.3">
      <c r="B516" s="24" t="s">
        <v>338</v>
      </c>
      <c r="C516" s="17"/>
      <c r="D516" s="17"/>
      <c r="E516" s="17"/>
      <c r="F516" s="17"/>
      <c r="G516" s="17"/>
      <c r="H516" s="17"/>
      <c r="I516" s="17"/>
      <c r="J516" s="17"/>
      <c r="K516" s="17"/>
      <c r="L516" s="17"/>
      <c r="M516" s="17"/>
      <c r="N516" s="17"/>
      <c r="O516" s="17"/>
      <c r="P516" s="17"/>
      <c r="Q516" s="17"/>
      <c r="R516" s="17"/>
      <c r="S516" s="17"/>
      <c r="T516" s="17"/>
      <c r="U516" s="17"/>
      <c r="V516" s="17"/>
      <c r="W516" s="17"/>
      <c r="X516" s="17"/>
      <c r="Y516" s="17"/>
      <c r="Z516" s="17"/>
      <c r="AA516" s="17"/>
      <c r="AB516" s="17"/>
      <c r="AC516" s="17"/>
      <c r="AD516" s="17"/>
      <c r="AE516" s="17"/>
      <c r="AF516" s="17"/>
      <c r="AG516" s="17"/>
      <c r="AH516" s="17"/>
      <c r="AI516" s="17"/>
      <c r="AJ516" s="17"/>
      <c r="AK516" s="17"/>
      <c r="AL516" s="17"/>
      <c r="AM516" s="17"/>
      <c r="AN516" s="17"/>
      <c r="AO516" s="17"/>
      <c r="AP516" s="17"/>
      <c r="AQ516" s="17"/>
      <c r="AR516" s="17"/>
      <c r="AS516" s="17"/>
      <c r="AT516" s="17"/>
      <c r="AU516" s="17"/>
      <c r="AV516" s="17"/>
      <c r="AW516" s="17"/>
      <c r="AX516" s="17"/>
      <c r="AY516" s="17"/>
      <c r="AZ516" s="17"/>
      <c r="BA516" s="17"/>
      <c r="BB516" s="17"/>
      <c r="BC516" s="17"/>
      <c r="BD516" s="17"/>
      <c r="BE516" s="17"/>
      <c r="BF516" s="17"/>
      <c r="BG516" s="17"/>
      <c r="BH516" s="17"/>
      <c r="BI516" s="17"/>
      <c r="BJ516" s="17"/>
      <c r="BK516" s="17"/>
      <c r="BL516" s="17"/>
      <c r="BM516" s="17"/>
      <c r="BN516" s="17"/>
      <c r="BO516" s="17"/>
      <c r="BP516" s="17"/>
      <c r="BQ516" s="17"/>
      <c r="BR516" s="17"/>
      <c r="BS516" s="17"/>
      <c r="BT516" s="17"/>
      <c r="BU516" s="17"/>
      <c r="BV516" s="17"/>
      <c r="BW516" s="17"/>
      <c r="BX516" s="17"/>
      <c r="BY516" s="17"/>
      <c r="BZ516" s="17"/>
      <c r="CA516" s="17"/>
    </row>
    <row r="517" spans="2:79" x14ac:dyDescent="0.3">
      <c r="B517" t="s">
        <v>125</v>
      </c>
      <c r="C517" s="17">
        <v>0.22132560808455301</v>
      </c>
      <c r="D517" s="17">
        <v>0.23950662804286901</v>
      </c>
      <c r="E517" s="17">
        <v>0.205928876857291</v>
      </c>
      <c r="F517" s="17"/>
      <c r="G517" s="17">
        <v>0.23803037548508901</v>
      </c>
      <c r="H517" s="17">
        <v>0.23769209782490799</v>
      </c>
      <c r="I517" s="17">
        <v>0.19362914120184399</v>
      </c>
      <c r="J517" s="17"/>
      <c r="K517" s="17">
        <v>0.244961528480104</v>
      </c>
      <c r="L517" s="17">
        <v>0.216168465337266</v>
      </c>
      <c r="M517" s="17">
        <v>0.20760781165450201</v>
      </c>
      <c r="N517" s="17">
        <v>0.20294852498516999</v>
      </c>
      <c r="O517" s="17"/>
      <c r="P517" s="17">
        <v>0.389271369024841</v>
      </c>
      <c r="Q517" s="17">
        <v>0.17363686605245901</v>
      </c>
      <c r="R517" s="17">
        <v>0.204450842910117</v>
      </c>
      <c r="S517" s="17">
        <v>0.22748298776051601</v>
      </c>
      <c r="T517" s="17">
        <v>0.182022014292022</v>
      </c>
      <c r="U517" s="17"/>
      <c r="V517" s="17">
        <v>0.22047784591561601</v>
      </c>
      <c r="W517" s="17">
        <v>0.17602020819379799</v>
      </c>
      <c r="X517" s="17">
        <v>0.296269873382279</v>
      </c>
      <c r="Y517" s="17"/>
      <c r="Z517" s="17">
        <v>0.18922530376205099</v>
      </c>
      <c r="AA517" s="17">
        <v>0.391329298946056</v>
      </c>
      <c r="AB517" s="17"/>
      <c r="AC517" s="17">
        <v>0.23603002118970301</v>
      </c>
      <c r="AD517" s="17">
        <v>0.18614901041416701</v>
      </c>
      <c r="AE517" s="17"/>
      <c r="AF517" s="17">
        <v>0.44477721774373302</v>
      </c>
      <c r="AG517" s="17">
        <v>0.209989198082004</v>
      </c>
      <c r="AH517" s="17">
        <v>0.20664856481138499</v>
      </c>
      <c r="AI517" s="17"/>
      <c r="AJ517" s="17">
        <v>0.236131435429591</v>
      </c>
      <c r="AK517" s="17">
        <v>0.242405750946559</v>
      </c>
      <c r="AL517" s="17">
        <v>0.25222013882388999</v>
      </c>
      <c r="AM517" s="17">
        <v>0.22781174297371801</v>
      </c>
      <c r="AN517" s="17">
        <v>0.23269353116956101</v>
      </c>
      <c r="AO517" s="17">
        <v>0.22630067647761401</v>
      </c>
      <c r="AP517" s="17">
        <v>0.15254355301551001</v>
      </c>
      <c r="AQ517" s="17"/>
      <c r="AR517" s="17">
        <v>0.308853456170815</v>
      </c>
      <c r="AS517" s="17">
        <v>0.181295344337396</v>
      </c>
      <c r="AT517" s="17"/>
      <c r="AU517" s="17">
        <v>0.15312369139450999</v>
      </c>
      <c r="AV517" s="17">
        <v>0.23567836760925601</v>
      </c>
      <c r="AW517" s="17">
        <v>0.28050240886265498</v>
      </c>
      <c r="AX517" s="17"/>
      <c r="AY517" s="17">
        <v>5.9487567331545699E-2</v>
      </c>
      <c r="AZ517" s="17">
        <v>0.17893991883315</v>
      </c>
      <c r="BA517" s="17">
        <v>0.32282721775404799</v>
      </c>
      <c r="BB517" s="17">
        <v>0.21955397922976699</v>
      </c>
      <c r="BC517" s="17"/>
      <c r="BD517" s="17">
        <v>6.2513372691627794E-2</v>
      </c>
      <c r="BE517" s="17">
        <v>0.15364800934447301</v>
      </c>
      <c r="BF517" s="17">
        <v>0.22148199133587901</v>
      </c>
      <c r="BG517" s="17">
        <v>0.47652317282331202</v>
      </c>
      <c r="BH517" s="17"/>
      <c r="BI517" s="17">
        <v>0.147298974866793</v>
      </c>
      <c r="BJ517" s="17">
        <v>0.20221383906228499</v>
      </c>
      <c r="BK517" s="17">
        <v>0.233858567866223</v>
      </c>
      <c r="BL517" s="17">
        <v>0.28862700544700998</v>
      </c>
      <c r="BM517" s="17"/>
      <c r="BN517" s="17">
        <v>6.9762948753917906E-2</v>
      </c>
      <c r="BO517" s="17">
        <v>9.8873956234194801E-2</v>
      </c>
      <c r="BP517" s="17">
        <v>0.19885902197896199</v>
      </c>
      <c r="BQ517" s="17">
        <v>0.36274678902116902</v>
      </c>
      <c r="BR517" s="17"/>
      <c r="BS517" s="17">
        <v>5.51330171331193E-2</v>
      </c>
      <c r="BT517" s="17">
        <v>0.160521937224407</v>
      </c>
      <c r="BU517" s="17">
        <v>0.27305162150696999</v>
      </c>
      <c r="BV517" s="17">
        <v>0.60831924067323295</v>
      </c>
      <c r="BW517" s="17"/>
      <c r="BX517" s="17">
        <v>0.12105196051036</v>
      </c>
      <c r="BY517" s="17">
        <v>0.15832427394795401</v>
      </c>
      <c r="BZ517" s="17">
        <v>0.23163092237431801</v>
      </c>
      <c r="CA517" s="17">
        <v>0.35885878122992798</v>
      </c>
    </row>
    <row r="518" spans="2:79" x14ac:dyDescent="0.3">
      <c r="B518" t="s">
        <v>126</v>
      </c>
      <c r="C518" s="17">
        <v>0.46091553735993301</v>
      </c>
      <c r="D518" s="17">
        <v>0.48162623749466299</v>
      </c>
      <c r="E518" s="17">
        <v>0.441968278430244</v>
      </c>
      <c r="F518" s="17"/>
      <c r="G518" s="17">
        <v>0.45902293637817498</v>
      </c>
      <c r="H518" s="17">
        <v>0.455231430853339</v>
      </c>
      <c r="I518" s="17">
        <v>0.46800834856650603</v>
      </c>
      <c r="J518" s="17"/>
      <c r="K518" s="17">
        <v>0.49738782877719501</v>
      </c>
      <c r="L518" s="17">
        <v>0.484761972227507</v>
      </c>
      <c r="M518" s="17">
        <v>0.43809809615892498</v>
      </c>
      <c r="N518" s="17">
        <v>0.408551604905251</v>
      </c>
      <c r="O518" s="17"/>
      <c r="P518" s="17">
        <v>0.39681700082580801</v>
      </c>
      <c r="Q518" s="17">
        <v>0.43214578926803898</v>
      </c>
      <c r="R518" s="17">
        <v>0.47840996368189898</v>
      </c>
      <c r="S518" s="17">
        <v>0.48781659877760902</v>
      </c>
      <c r="T518" s="17">
        <v>0.51274777053777798</v>
      </c>
      <c r="U518" s="17"/>
      <c r="V518" s="17">
        <v>0.39789237920808801</v>
      </c>
      <c r="W518" s="17">
        <v>0.49179191939448802</v>
      </c>
      <c r="X518" s="17">
        <v>0.47804129895668901</v>
      </c>
      <c r="Y518" s="17"/>
      <c r="Z518" s="17">
        <v>0.46978928282420501</v>
      </c>
      <c r="AA518" s="17">
        <v>0.40644772777459898</v>
      </c>
      <c r="AB518" s="17"/>
      <c r="AC518" s="17">
        <v>0.46177354565033402</v>
      </c>
      <c r="AD518" s="17">
        <v>0.45886296904500401</v>
      </c>
      <c r="AE518" s="17"/>
      <c r="AF518" s="17">
        <v>0.41173242495636803</v>
      </c>
      <c r="AG518" s="17">
        <v>0.54181874826770804</v>
      </c>
      <c r="AH518" s="17">
        <v>0.457318748695342</v>
      </c>
      <c r="AI518" s="17"/>
      <c r="AJ518" s="17">
        <v>0.48790955558000199</v>
      </c>
      <c r="AK518" s="17">
        <v>0.44269014455658001</v>
      </c>
      <c r="AL518" s="17">
        <v>0.49237765346691598</v>
      </c>
      <c r="AM518" s="17">
        <v>0.45189231360570697</v>
      </c>
      <c r="AN518" s="17">
        <v>0.44527291708386402</v>
      </c>
      <c r="AO518" s="17">
        <v>0.43994545393946199</v>
      </c>
      <c r="AP518" s="17">
        <v>0.47318769292810198</v>
      </c>
      <c r="AQ518" s="17"/>
      <c r="AR518" s="17">
        <v>0.36400954206943298</v>
      </c>
      <c r="AS518" s="17">
        <v>0.51396637569076897</v>
      </c>
      <c r="AT518" s="17"/>
      <c r="AU518" s="17">
        <v>0.42992102337298999</v>
      </c>
      <c r="AV518" s="17">
        <v>0.45677973437748298</v>
      </c>
      <c r="AW518" s="17">
        <v>0.52881064738266004</v>
      </c>
      <c r="AX518" s="17"/>
      <c r="AY518" s="17">
        <v>0.417000846490229</v>
      </c>
      <c r="AZ518" s="17">
        <v>0.48129397454367001</v>
      </c>
      <c r="BA518" s="17">
        <v>0.420411202490863</v>
      </c>
      <c r="BB518" s="17">
        <v>0.52394361200346395</v>
      </c>
      <c r="BC518" s="17"/>
      <c r="BD518" s="17">
        <v>0.31256654425854502</v>
      </c>
      <c r="BE518" s="17">
        <v>0.49159740070408398</v>
      </c>
      <c r="BF518" s="17">
        <v>0.50862621852300305</v>
      </c>
      <c r="BG518" s="17">
        <v>0.38400490101213802</v>
      </c>
      <c r="BH518" s="17"/>
      <c r="BI518" s="17">
        <v>0.407553919148674</v>
      </c>
      <c r="BJ518" s="17">
        <v>0.44332116625175699</v>
      </c>
      <c r="BK518" s="17">
        <v>0.49535260299411099</v>
      </c>
      <c r="BL518" s="17">
        <v>0.40869872816917102</v>
      </c>
      <c r="BM518" s="17"/>
      <c r="BN518" s="17">
        <v>0.388832742861145</v>
      </c>
      <c r="BO518" s="17">
        <v>0.498399000975632</v>
      </c>
      <c r="BP518" s="17">
        <v>0.51384001881090602</v>
      </c>
      <c r="BQ518" s="17">
        <v>0.39613977910917902</v>
      </c>
      <c r="BR518" s="17"/>
      <c r="BS518" s="17">
        <v>0.37630755389072201</v>
      </c>
      <c r="BT518" s="17">
        <v>0.46058413281488603</v>
      </c>
      <c r="BU518" s="17">
        <v>0.53454353754441097</v>
      </c>
      <c r="BV518" s="17">
        <v>0.27503821881181201</v>
      </c>
      <c r="BW518" s="17"/>
      <c r="BX518" s="17">
        <v>0.39243118065232502</v>
      </c>
      <c r="BY518" s="17">
        <v>0.49943342229601601</v>
      </c>
      <c r="BZ518" s="17">
        <v>0.46477197042309198</v>
      </c>
      <c r="CA518" s="17">
        <v>0.41463109307969298</v>
      </c>
    </row>
    <row r="519" spans="2:79" x14ac:dyDescent="0.3">
      <c r="B519" t="s">
        <v>127</v>
      </c>
      <c r="C519" s="17">
        <v>0.205152249474644</v>
      </c>
      <c r="D519" s="17">
        <v>0.204184506872544</v>
      </c>
      <c r="E519" s="17">
        <v>0.20707746315395101</v>
      </c>
      <c r="F519" s="17"/>
      <c r="G519" s="17">
        <v>0.21443382230946401</v>
      </c>
      <c r="H519" s="17">
        <v>0.198514816178054</v>
      </c>
      <c r="I519" s="17">
        <v>0.20600812360911799</v>
      </c>
      <c r="J519" s="17"/>
      <c r="K519" s="17">
        <v>0.17374494753754199</v>
      </c>
      <c r="L519" s="17">
        <v>0.192528359381585</v>
      </c>
      <c r="M519" s="17">
        <v>0.19451003764979999</v>
      </c>
      <c r="N519" s="17">
        <v>0.27409741641929602</v>
      </c>
      <c r="O519" s="17"/>
      <c r="P519" s="17">
        <v>0.16622373626340201</v>
      </c>
      <c r="Q519" s="17">
        <v>0.24275432712827499</v>
      </c>
      <c r="R519" s="17">
        <v>0.20780537406122099</v>
      </c>
      <c r="S519" s="17">
        <v>0.183760303108367</v>
      </c>
      <c r="T519" s="17">
        <v>0.19322437917222701</v>
      </c>
      <c r="U519" s="17"/>
      <c r="V519" s="17">
        <v>0.25855214400037502</v>
      </c>
      <c r="W519" s="17">
        <v>0.17971583230204</v>
      </c>
      <c r="X519" s="17">
        <v>0.165911034977229</v>
      </c>
      <c r="Y519" s="17"/>
      <c r="Z519" s="17">
        <v>0.21821780449849801</v>
      </c>
      <c r="AA519" s="17">
        <v>0.14057310582676499</v>
      </c>
      <c r="AB519" s="17"/>
      <c r="AC519" s="17">
        <v>0.198544201468625</v>
      </c>
      <c r="AD519" s="17">
        <v>0.22096033677688001</v>
      </c>
      <c r="AE519" s="17"/>
      <c r="AF519" s="17">
        <v>6.9988883795894893E-2</v>
      </c>
      <c r="AG519" s="17">
        <v>0.14869495440914099</v>
      </c>
      <c r="AH519" s="17">
        <v>0.21886823018950499</v>
      </c>
      <c r="AI519" s="17"/>
      <c r="AJ519" s="17">
        <v>0.23678894919379601</v>
      </c>
      <c r="AK519" s="17">
        <v>0.18224399978710501</v>
      </c>
      <c r="AL519" s="17">
        <v>0.20574002577278699</v>
      </c>
      <c r="AM519" s="17">
        <v>0.20259174468480101</v>
      </c>
      <c r="AN519" s="17">
        <v>0.16515998644334901</v>
      </c>
      <c r="AO519" s="17">
        <v>0.21755973399680201</v>
      </c>
      <c r="AP519" s="17">
        <v>0.22164397474099301</v>
      </c>
      <c r="AQ519" s="17"/>
      <c r="AR519" s="17">
        <v>0.21402115330437399</v>
      </c>
      <c r="AS519" s="17">
        <v>0.200697172068663</v>
      </c>
      <c r="AT519" s="17"/>
      <c r="AU519" s="17">
        <v>0.260910124360894</v>
      </c>
      <c r="AV519" s="17">
        <v>0.20029305265093</v>
      </c>
      <c r="AW519" s="17">
        <v>0.13032614097832301</v>
      </c>
      <c r="AX519" s="17"/>
      <c r="AY519" s="17">
        <v>0.30639486319659498</v>
      </c>
      <c r="AZ519" s="17">
        <v>0.20427703994429</v>
      </c>
      <c r="BA519" s="17">
        <v>0.202323615493679</v>
      </c>
      <c r="BB519" s="17">
        <v>0.145670339255658</v>
      </c>
      <c r="BC519" s="17"/>
      <c r="BD519" s="17">
        <v>0.33062440233468798</v>
      </c>
      <c r="BE519" s="17">
        <v>0.23901166560890399</v>
      </c>
      <c r="BF519" s="17">
        <v>0.19803590594537701</v>
      </c>
      <c r="BG519" s="17">
        <v>6.0721096442895597E-2</v>
      </c>
      <c r="BH519" s="17"/>
      <c r="BI519" s="17">
        <v>0.34589663549320299</v>
      </c>
      <c r="BJ519" s="17">
        <v>0.27142339330050402</v>
      </c>
      <c r="BK519" s="17">
        <v>0.14575282622166799</v>
      </c>
      <c r="BL519" s="17">
        <v>0.157347468056979</v>
      </c>
      <c r="BM519" s="17"/>
      <c r="BN519" s="17">
        <v>0.27223327105560402</v>
      </c>
      <c r="BO519" s="17">
        <v>0.25601200628689103</v>
      </c>
      <c r="BP519" s="17">
        <v>0.193306920204314</v>
      </c>
      <c r="BQ519" s="17">
        <v>0.167706462412374</v>
      </c>
      <c r="BR519" s="17"/>
      <c r="BS519" s="17">
        <v>0.29670658314394899</v>
      </c>
      <c r="BT519" s="17">
        <v>0.283929328789777</v>
      </c>
      <c r="BU519" s="17">
        <v>0.13185758213415699</v>
      </c>
      <c r="BV519" s="17">
        <v>6.9092481423199195E-2</v>
      </c>
      <c r="BW519" s="17"/>
      <c r="BX519" s="17">
        <v>0.33917688592267797</v>
      </c>
      <c r="BY519" s="17">
        <v>0.223878649464017</v>
      </c>
      <c r="BZ519" s="17">
        <v>0.18264044092943299</v>
      </c>
      <c r="CA519" s="17">
        <v>0.15180686978115701</v>
      </c>
    </row>
    <row r="520" spans="2:79" x14ac:dyDescent="0.3">
      <c r="B520" t="s">
        <v>128</v>
      </c>
      <c r="C520" s="17">
        <v>9.6887197475929901E-2</v>
      </c>
      <c r="D520" s="17">
        <v>7.0998643064162995E-2</v>
      </c>
      <c r="E520" s="17">
        <v>0.118286815997503</v>
      </c>
      <c r="F520" s="17"/>
      <c r="G520" s="17">
        <v>7.49490128032827E-2</v>
      </c>
      <c r="H520" s="17">
        <v>9.5448490385688506E-2</v>
      </c>
      <c r="I520" s="17">
        <v>0.112550594165337</v>
      </c>
      <c r="J520" s="17"/>
      <c r="K520" s="17">
        <v>6.3602845640912106E-2</v>
      </c>
      <c r="L520" s="17">
        <v>0.10654120305364199</v>
      </c>
      <c r="M520" s="17">
        <v>0.134207679692917</v>
      </c>
      <c r="N520" s="17">
        <v>9.6832492189048505E-2</v>
      </c>
      <c r="O520" s="17"/>
      <c r="P520" s="17">
        <v>2.8807868975001798E-2</v>
      </c>
      <c r="Q520" s="17">
        <v>0.125527705930292</v>
      </c>
      <c r="R520" s="17">
        <v>8.8629313927422196E-2</v>
      </c>
      <c r="S520" s="17">
        <v>9.2979814496827504E-2</v>
      </c>
      <c r="T520" s="17">
        <v>0.11200583599797299</v>
      </c>
      <c r="U520" s="17"/>
      <c r="V520" s="17">
        <v>0.102084841182239</v>
      </c>
      <c r="W520" s="17">
        <v>0.137202962300389</v>
      </c>
      <c r="X520" s="17">
        <v>4.6861563392650303E-2</v>
      </c>
      <c r="Y520" s="17"/>
      <c r="Z520" s="17">
        <v>0.103970995095057</v>
      </c>
      <c r="AA520" s="17">
        <v>6.16498674525802E-2</v>
      </c>
      <c r="AB520" s="17"/>
      <c r="AC520" s="17">
        <v>8.8718710447615701E-2</v>
      </c>
      <c r="AD520" s="17">
        <v>0.11642824135956201</v>
      </c>
      <c r="AE520" s="17"/>
      <c r="AF520" s="17">
        <v>5.6818513714155902E-2</v>
      </c>
      <c r="AG520" s="17">
        <v>8.1239043527975105E-2</v>
      </c>
      <c r="AH520" s="17">
        <v>0.10165982499710099</v>
      </c>
      <c r="AI520" s="17"/>
      <c r="AJ520" s="17">
        <v>3.9170059796611E-2</v>
      </c>
      <c r="AK520" s="17">
        <v>0.112277882422188</v>
      </c>
      <c r="AL520" s="17">
        <v>4.3036256652569001E-2</v>
      </c>
      <c r="AM520" s="17">
        <v>9.4195990657022E-2</v>
      </c>
      <c r="AN520" s="17">
        <v>0.139856007520958</v>
      </c>
      <c r="AO520" s="17">
        <v>9.0096843372099999E-2</v>
      </c>
      <c r="AP520" s="17">
        <v>0.14037279509818501</v>
      </c>
      <c r="AQ520" s="17"/>
      <c r="AR520" s="17">
        <v>8.9040001805811397E-2</v>
      </c>
      <c r="AS520" s="17">
        <v>9.1902793193947799E-2</v>
      </c>
      <c r="AT520" s="17"/>
      <c r="AU520" s="17">
        <v>0.13299021996087201</v>
      </c>
      <c r="AV520" s="17">
        <v>9.4326981567630294E-2</v>
      </c>
      <c r="AW520" s="17">
        <v>4.6182902533231603E-2</v>
      </c>
      <c r="AX520" s="17"/>
      <c r="AY520" s="17">
        <v>0.17271929984517101</v>
      </c>
      <c r="AZ520" s="17">
        <v>0.12113519301477201</v>
      </c>
      <c r="BA520" s="17">
        <v>4.4135186656344201E-2</v>
      </c>
      <c r="BB520" s="17">
        <v>9.5048831942203899E-2</v>
      </c>
      <c r="BC520" s="17"/>
      <c r="BD520" s="17">
        <v>0.22090419648809301</v>
      </c>
      <c r="BE520" s="17">
        <v>0.110442262156868</v>
      </c>
      <c r="BF520" s="17">
        <v>6.25478100706163E-2</v>
      </c>
      <c r="BG520" s="17">
        <v>7.16692022708635E-2</v>
      </c>
      <c r="BH520" s="17"/>
      <c r="BI520" s="17">
        <v>7.7585920525452601E-2</v>
      </c>
      <c r="BJ520" s="17">
        <v>6.6148000999700196E-2</v>
      </c>
      <c r="BK520" s="17">
        <v>0.117517459736192</v>
      </c>
      <c r="BL520" s="17">
        <v>0.102913298049696</v>
      </c>
      <c r="BM520" s="17"/>
      <c r="BN520" s="17">
        <v>0.20974214789429099</v>
      </c>
      <c r="BO520" s="17">
        <v>0.13715141475044301</v>
      </c>
      <c r="BP520" s="17">
        <v>8.65933533743318E-2</v>
      </c>
      <c r="BQ520" s="17">
        <v>5.4663842613726601E-2</v>
      </c>
      <c r="BR520" s="17"/>
      <c r="BS520" s="17">
        <v>0.21048892888727999</v>
      </c>
      <c r="BT520" s="17">
        <v>9.2102938799623599E-2</v>
      </c>
      <c r="BU520" s="17">
        <v>5.7424749008281102E-2</v>
      </c>
      <c r="BV520" s="17">
        <v>3.3526135197000498E-2</v>
      </c>
      <c r="BW520" s="17"/>
      <c r="BX520" s="17">
        <v>0.10012200360809401</v>
      </c>
      <c r="BY520" s="17">
        <v>0.114354443945825</v>
      </c>
      <c r="BZ520" s="17">
        <v>0.100484438759515</v>
      </c>
      <c r="CA520" s="17">
        <v>5.8731905017047198E-2</v>
      </c>
    </row>
    <row r="521" spans="2:79" x14ac:dyDescent="0.3">
      <c r="B521" t="s">
        <v>129</v>
      </c>
      <c r="C521" s="17">
        <v>1.5719407604938899E-2</v>
      </c>
      <c r="D521" s="17">
        <v>3.6839845257615801E-3</v>
      </c>
      <c r="E521" s="17">
        <v>2.6738565561011202E-2</v>
      </c>
      <c r="F521" s="17"/>
      <c r="G521" s="17">
        <v>1.3563853023990101E-2</v>
      </c>
      <c r="H521" s="17">
        <v>1.3113164758010099E-2</v>
      </c>
      <c r="I521" s="17">
        <v>1.9803792457195199E-2</v>
      </c>
      <c r="J521" s="17"/>
      <c r="K521" s="17">
        <v>2.0302849564247799E-2</v>
      </c>
      <c r="L521" s="17">
        <v>0</v>
      </c>
      <c r="M521" s="17">
        <v>2.5576374843856099E-2</v>
      </c>
      <c r="N521" s="17">
        <v>1.7569961501234799E-2</v>
      </c>
      <c r="O521" s="17"/>
      <c r="P521" s="17">
        <v>1.8880024910947001E-2</v>
      </c>
      <c r="Q521" s="17">
        <v>2.5935311620935101E-2</v>
      </c>
      <c r="R521" s="17">
        <v>2.0704505419340401E-2</v>
      </c>
      <c r="S521" s="17">
        <v>7.9602958566807498E-3</v>
      </c>
      <c r="T521" s="17">
        <v>0</v>
      </c>
      <c r="U521" s="17"/>
      <c r="V521" s="17">
        <v>2.0992789693682901E-2</v>
      </c>
      <c r="W521" s="17">
        <v>1.5269077809285001E-2</v>
      </c>
      <c r="X521" s="17">
        <v>1.29162292911521E-2</v>
      </c>
      <c r="Y521" s="17"/>
      <c r="Z521" s="17">
        <v>1.8796613820189201E-2</v>
      </c>
      <c r="AA521" s="17">
        <v>0</v>
      </c>
      <c r="AB521" s="17"/>
      <c r="AC521" s="17">
        <v>1.4933521243722599E-2</v>
      </c>
      <c r="AD521" s="17">
        <v>1.7599442404387499E-2</v>
      </c>
      <c r="AE521" s="17"/>
      <c r="AF521" s="17">
        <v>1.6682959789848101E-2</v>
      </c>
      <c r="AG521" s="17">
        <v>1.8258055713171E-2</v>
      </c>
      <c r="AH521" s="17">
        <v>1.5504631306665901E-2</v>
      </c>
      <c r="AI521" s="17"/>
      <c r="AJ521" s="17">
        <v>0</v>
      </c>
      <c r="AK521" s="17">
        <v>2.03822222875675E-2</v>
      </c>
      <c r="AL521" s="17">
        <v>6.6259252838380602E-3</v>
      </c>
      <c r="AM521" s="17">
        <v>2.3508208078752899E-2</v>
      </c>
      <c r="AN521" s="17">
        <v>1.7017557782267601E-2</v>
      </c>
      <c r="AO521" s="17">
        <v>2.6097292214022499E-2</v>
      </c>
      <c r="AP521" s="17">
        <v>1.22519842172099E-2</v>
      </c>
      <c r="AQ521" s="17"/>
      <c r="AR521" s="17">
        <v>2.40758466495666E-2</v>
      </c>
      <c r="AS521" s="17">
        <v>1.2138314709223901E-2</v>
      </c>
      <c r="AT521" s="17"/>
      <c r="AU521" s="17">
        <v>2.30549409107338E-2</v>
      </c>
      <c r="AV521" s="17">
        <v>1.2921863794700599E-2</v>
      </c>
      <c r="AW521" s="17">
        <v>1.41779002431308E-2</v>
      </c>
      <c r="AX521" s="17"/>
      <c r="AY521" s="17">
        <v>4.4397423136459203E-2</v>
      </c>
      <c r="AZ521" s="17">
        <v>1.4353873664119301E-2</v>
      </c>
      <c r="BA521" s="17">
        <v>1.0302777605065301E-2</v>
      </c>
      <c r="BB521" s="17">
        <v>1.5783237568907E-2</v>
      </c>
      <c r="BC521" s="17"/>
      <c r="BD521" s="17">
        <v>7.3391484227045903E-2</v>
      </c>
      <c r="BE521" s="17">
        <v>5.3006621856712998E-3</v>
      </c>
      <c r="BF521" s="17">
        <v>9.3080741251249498E-3</v>
      </c>
      <c r="BG521" s="17">
        <v>7.0816274507916298E-3</v>
      </c>
      <c r="BH521" s="17"/>
      <c r="BI521" s="17">
        <v>2.16645499658773E-2</v>
      </c>
      <c r="BJ521" s="17">
        <v>1.6893600385753001E-2</v>
      </c>
      <c r="BK521" s="17">
        <v>7.5185431818059999E-3</v>
      </c>
      <c r="BL521" s="17">
        <v>4.2413500277144099E-2</v>
      </c>
      <c r="BM521" s="17"/>
      <c r="BN521" s="17">
        <v>5.9428889435043E-2</v>
      </c>
      <c r="BO521" s="17">
        <v>9.5636217528385099E-3</v>
      </c>
      <c r="BP521" s="17">
        <v>7.4006856314869198E-3</v>
      </c>
      <c r="BQ521" s="17">
        <v>1.8743126843551498E-2</v>
      </c>
      <c r="BR521" s="17"/>
      <c r="BS521" s="17">
        <v>6.1363916944929098E-2</v>
      </c>
      <c r="BT521" s="17">
        <v>2.8616623713062701E-3</v>
      </c>
      <c r="BU521" s="17">
        <v>3.12250980618181E-3</v>
      </c>
      <c r="BV521" s="17">
        <v>1.4023923894755701E-2</v>
      </c>
      <c r="BW521" s="17"/>
      <c r="BX521" s="17">
        <v>4.7217969306543199E-2</v>
      </c>
      <c r="BY521" s="17">
        <v>4.0092103461889898E-3</v>
      </c>
      <c r="BZ521" s="17">
        <v>2.0472227513642499E-2</v>
      </c>
      <c r="CA521" s="17">
        <v>1.5971350892175301E-2</v>
      </c>
    </row>
    <row r="522" spans="2:79" x14ac:dyDescent="0.3">
      <c r="C522" s="17"/>
      <c r="D522" s="17"/>
      <c r="E522" s="17"/>
      <c r="F522" s="17"/>
      <c r="G522" s="17"/>
      <c r="H522" s="17"/>
      <c r="I522" s="17"/>
      <c r="J522" s="17"/>
      <c r="K522" s="17"/>
      <c r="L522" s="17"/>
      <c r="M522" s="17"/>
      <c r="N522" s="17"/>
      <c r="O522" s="17"/>
      <c r="P522" s="17"/>
      <c r="Q522" s="17"/>
      <c r="R522" s="17"/>
      <c r="S522" s="17"/>
      <c r="T522" s="17"/>
      <c r="U522" s="17"/>
      <c r="V522" s="17"/>
      <c r="W522" s="17"/>
      <c r="X522" s="17"/>
      <c r="Y522" s="17"/>
      <c r="Z522" s="17"/>
      <c r="AA522" s="17"/>
      <c r="AB522" s="17"/>
      <c r="AC522" s="17"/>
      <c r="AD522" s="17"/>
      <c r="AE522" s="17"/>
      <c r="AF522" s="17"/>
      <c r="AG522" s="17"/>
      <c r="AH522" s="17"/>
      <c r="AI522" s="17"/>
      <c r="AJ522" s="17"/>
      <c r="AK522" s="17"/>
      <c r="AL522" s="17"/>
      <c r="AM522" s="17"/>
      <c r="AN522" s="17"/>
      <c r="AO522" s="17"/>
      <c r="AP522" s="17"/>
      <c r="AQ522" s="17"/>
      <c r="AR522" s="17"/>
      <c r="AS522" s="17"/>
      <c r="AT522" s="17"/>
      <c r="AU522" s="17"/>
      <c r="AV522" s="17"/>
      <c r="AW522" s="17"/>
      <c r="AX522" s="17"/>
      <c r="AY522" s="17"/>
      <c r="AZ522" s="17"/>
      <c r="BA522" s="17"/>
      <c r="BB522" s="17"/>
      <c r="BC522" s="17"/>
      <c r="BD522" s="17"/>
      <c r="BE522" s="17"/>
      <c r="BF522" s="17"/>
      <c r="BG522" s="17"/>
      <c r="BH522" s="17"/>
      <c r="BI522" s="17"/>
      <c r="BJ522" s="17"/>
      <c r="BK522" s="17"/>
      <c r="BL522" s="17"/>
      <c r="BM522" s="17"/>
      <c r="BN522" s="17"/>
      <c r="BO522" s="17"/>
      <c r="BP522" s="17"/>
      <c r="BQ522" s="17"/>
      <c r="BR522" s="17"/>
      <c r="BS522" s="17"/>
      <c r="BT522" s="17"/>
      <c r="BU522" s="17"/>
      <c r="BV522" s="17"/>
      <c r="BW522" s="17"/>
      <c r="BX522" s="17"/>
      <c r="BY522" s="17"/>
      <c r="BZ522" s="17"/>
      <c r="CA522" s="17"/>
    </row>
    <row r="523" spans="2:79" x14ac:dyDescent="0.3">
      <c r="B523" s="6" t="s">
        <v>285</v>
      </c>
      <c r="C523" s="17"/>
      <c r="D523" s="17"/>
      <c r="E523" s="17"/>
      <c r="F523" s="17"/>
      <c r="G523" s="17"/>
      <c r="H523" s="17"/>
      <c r="I523" s="17"/>
      <c r="J523" s="17"/>
      <c r="K523" s="17"/>
      <c r="L523" s="17"/>
      <c r="M523" s="17"/>
      <c r="N523" s="17"/>
      <c r="O523" s="17"/>
      <c r="P523" s="17"/>
      <c r="Q523" s="17"/>
      <c r="R523" s="17"/>
      <c r="S523" s="17"/>
      <c r="T523" s="17"/>
      <c r="U523" s="17"/>
      <c r="V523" s="17"/>
      <c r="W523" s="17"/>
      <c r="X523" s="17"/>
      <c r="Y523" s="17"/>
      <c r="Z523" s="17"/>
      <c r="AA523" s="17"/>
      <c r="AB523" s="17"/>
      <c r="AC523" s="17"/>
      <c r="AD523" s="17"/>
      <c r="AE523" s="17"/>
      <c r="AF523" s="17"/>
      <c r="AG523" s="17"/>
      <c r="AH523" s="17"/>
      <c r="AI523" s="17"/>
      <c r="AJ523" s="17"/>
      <c r="AK523" s="17"/>
      <c r="AL523" s="17"/>
      <c r="AM523" s="17"/>
      <c r="AN523" s="17"/>
      <c r="AO523" s="17"/>
      <c r="AP523" s="17"/>
      <c r="AQ523" s="17"/>
      <c r="AR523" s="17"/>
      <c r="AS523" s="17"/>
      <c r="AT523" s="17"/>
      <c r="AU523" s="17"/>
      <c r="AV523" s="17"/>
      <c r="AW523" s="17"/>
      <c r="AX523" s="17"/>
      <c r="AY523" s="17"/>
      <c r="AZ523" s="17"/>
      <c r="BA523" s="17"/>
      <c r="BB523" s="17"/>
      <c r="BC523" s="17"/>
      <c r="BD523" s="17"/>
      <c r="BE523" s="17"/>
      <c r="BF523" s="17"/>
      <c r="BG523" s="17"/>
      <c r="BH523" s="17"/>
      <c r="BI523" s="17"/>
      <c r="BJ523" s="17"/>
      <c r="BK523" s="17"/>
      <c r="BL523" s="17"/>
      <c r="BM523" s="17"/>
      <c r="BN523" s="17"/>
      <c r="BO523" s="17"/>
      <c r="BP523" s="17"/>
      <c r="BQ523" s="17"/>
      <c r="BR523" s="17"/>
      <c r="BS523" s="17"/>
      <c r="BT523" s="17"/>
      <c r="BU523" s="17"/>
      <c r="BV523" s="17"/>
      <c r="BW523" s="17"/>
      <c r="BX523" s="17"/>
      <c r="BY523" s="17"/>
      <c r="BZ523" s="17"/>
      <c r="CA523" s="17"/>
    </row>
    <row r="524" spans="2:79" x14ac:dyDescent="0.3">
      <c r="B524" s="24" t="s">
        <v>338</v>
      </c>
      <c r="C524" s="17"/>
      <c r="D524" s="17"/>
      <c r="E524" s="17"/>
      <c r="F524" s="17"/>
      <c r="G524" s="17"/>
      <c r="H524" s="17"/>
      <c r="I524" s="17"/>
      <c r="J524" s="17"/>
      <c r="K524" s="17"/>
      <c r="L524" s="17"/>
      <c r="M524" s="17"/>
      <c r="N524" s="17"/>
      <c r="O524" s="17"/>
      <c r="P524" s="17"/>
      <c r="Q524" s="17"/>
      <c r="R524" s="17"/>
      <c r="S524" s="17"/>
      <c r="T524" s="17"/>
      <c r="U524" s="17"/>
      <c r="V524" s="17"/>
      <c r="W524" s="17"/>
      <c r="X524" s="17"/>
      <c r="Y524" s="17"/>
      <c r="Z524" s="17"/>
      <c r="AA524" s="17"/>
      <c r="AB524" s="17"/>
      <c r="AC524" s="17"/>
      <c r="AD524" s="17"/>
      <c r="AE524" s="17"/>
      <c r="AF524" s="17"/>
      <c r="AG524" s="17"/>
      <c r="AH524" s="17"/>
      <c r="AI524" s="17"/>
      <c r="AJ524" s="17"/>
      <c r="AK524" s="17"/>
      <c r="AL524" s="17"/>
      <c r="AM524" s="17"/>
      <c r="AN524" s="17"/>
      <c r="AO524" s="17"/>
      <c r="AP524" s="17"/>
      <c r="AQ524" s="17"/>
      <c r="AR524" s="17"/>
      <c r="AS524" s="17"/>
      <c r="AT524" s="17"/>
      <c r="AU524" s="17"/>
      <c r="AV524" s="17"/>
      <c r="AW524" s="17"/>
      <c r="AX524" s="17"/>
      <c r="AY524" s="17"/>
      <c r="AZ524" s="17"/>
      <c r="BA524" s="17"/>
      <c r="BB524" s="17"/>
      <c r="BC524" s="17"/>
      <c r="BD524" s="17"/>
      <c r="BE524" s="17"/>
      <c r="BF524" s="17"/>
      <c r="BG524" s="17"/>
      <c r="BH524" s="17"/>
      <c r="BI524" s="17"/>
      <c r="BJ524" s="17"/>
      <c r="BK524" s="17"/>
      <c r="BL524" s="17"/>
      <c r="BM524" s="17"/>
      <c r="BN524" s="17"/>
      <c r="BO524" s="17"/>
      <c r="BP524" s="17"/>
      <c r="BQ524" s="17"/>
      <c r="BR524" s="17"/>
      <c r="BS524" s="17"/>
      <c r="BT524" s="17"/>
      <c r="BU524" s="17"/>
      <c r="BV524" s="17"/>
      <c r="BW524" s="17"/>
      <c r="BX524" s="17"/>
      <c r="BY524" s="17"/>
      <c r="BZ524" s="17"/>
      <c r="CA524" s="17"/>
    </row>
    <row r="525" spans="2:79" x14ac:dyDescent="0.3">
      <c r="B525" t="s">
        <v>125</v>
      </c>
      <c r="C525" s="17">
        <v>0.231125861601433</v>
      </c>
      <c r="D525" s="17">
        <v>0.257356034615986</v>
      </c>
      <c r="E525" s="17">
        <v>0.20846317706652301</v>
      </c>
      <c r="F525" s="17"/>
      <c r="G525" s="17">
        <v>0.25849561846601399</v>
      </c>
      <c r="H525" s="17">
        <v>0.24695600996802999</v>
      </c>
      <c r="I525" s="17">
        <v>0.197090920951522</v>
      </c>
      <c r="J525" s="17"/>
      <c r="K525" s="17">
        <v>0.26227364985658203</v>
      </c>
      <c r="L525" s="17">
        <v>0.22631439817350901</v>
      </c>
      <c r="M525" s="17">
        <v>0.22510031104714101</v>
      </c>
      <c r="N525" s="17">
        <v>0.19465341551424301</v>
      </c>
      <c r="O525" s="17"/>
      <c r="P525" s="17">
        <v>0.41440457383991902</v>
      </c>
      <c r="Q525" s="17">
        <v>0.18060638579080801</v>
      </c>
      <c r="R525" s="17">
        <v>0.22502974460574399</v>
      </c>
      <c r="S525" s="17">
        <v>0.22260487340024801</v>
      </c>
      <c r="T525" s="17">
        <v>0.19381652746740299</v>
      </c>
      <c r="U525" s="17"/>
      <c r="V525" s="17">
        <v>0.21610448524720799</v>
      </c>
      <c r="W525" s="17">
        <v>0.216192892212763</v>
      </c>
      <c r="X525" s="17">
        <v>0.28214490701100597</v>
      </c>
      <c r="Y525" s="17"/>
      <c r="Z525" s="17">
        <v>0.20076174051987999</v>
      </c>
      <c r="AA525" s="17">
        <v>0.39227510331208798</v>
      </c>
      <c r="AB525" s="17"/>
      <c r="AC525" s="17">
        <v>0.24774493672207801</v>
      </c>
      <c r="AD525" s="17">
        <v>0.19136891822719401</v>
      </c>
      <c r="AE525" s="17"/>
      <c r="AF525" s="17">
        <v>0.49735190044489702</v>
      </c>
      <c r="AG525" s="17">
        <v>0.29313023231059399</v>
      </c>
      <c r="AH525" s="17">
        <v>0.205479700149724</v>
      </c>
      <c r="AI525" s="17"/>
      <c r="AJ525" s="17">
        <v>0.271461609442396</v>
      </c>
      <c r="AK525" s="17">
        <v>0.26443943786269702</v>
      </c>
      <c r="AL525" s="17">
        <v>0.25529594384652199</v>
      </c>
      <c r="AM525" s="17">
        <v>0.248284743850752</v>
      </c>
      <c r="AN525" s="17">
        <v>0.201973250714063</v>
      </c>
      <c r="AO525" s="17">
        <v>0.22910364286798199</v>
      </c>
      <c r="AP525" s="17">
        <v>0.163669168783452</v>
      </c>
      <c r="AQ525" s="17"/>
      <c r="AR525" s="17">
        <v>0.31648787121778199</v>
      </c>
      <c r="AS525" s="17">
        <v>0.190462020194549</v>
      </c>
      <c r="AT525" s="17"/>
      <c r="AU525" s="17">
        <v>0.13991651613481801</v>
      </c>
      <c r="AV525" s="17">
        <v>0.25049692369971799</v>
      </c>
      <c r="AW525" s="17">
        <v>0.30958654637452299</v>
      </c>
      <c r="AX525" s="17"/>
      <c r="AY525" s="17">
        <v>0.120572840429571</v>
      </c>
      <c r="AZ525" s="17">
        <v>0.177042136850972</v>
      </c>
      <c r="BA525" s="17">
        <v>0.32938787625954702</v>
      </c>
      <c r="BB525" s="17">
        <v>0.24741558439016401</v>
      </c>
      <c r="BC525" s="17"/>
      <c r="BD525" s="17">
        <v>8.0241749376212507E-2</v>
      </c>
      <c r="BE525" s="17">
        <v>0.15870697800633601</v>
      </c>
      <c r="BF525" s="17">
        <v>0.24903119710841201</v>
      </c>
      <c r="BG525" s="17">
        <v>0.43648163932259998</v>
      </c>
      <c r="BH525" s="17"/>
      <c r="BI525" s="17">
        <v>0.14991843251773901</v>
      </c>
      <c r="BJ525" s="17">
        <v>0.195733327787283</v>
      </c>
      <c r="BK525" s="17">
        <v>0.24871870426206599</v>
      </c>
      <c r="BL525" s="17">
        <v>0.32401191482668201</v>
      </c>
      <c r="BM525" s="17"/>
      <c r="BN525" s="17">
        <v>0.105472538000498</v>
      </c>
      <c r="BO525" s="17">
        <v>0.13312708417005401</v>
      </c>
      <c r="BP525" s="17">
        <v>0.19356461501904701</v>
      </c>
      <c r="BQ525" s="17">
        <v>0.36584737553142599</v>
      </c>
      <c r="BR525" s="17"/>
      <c r="BS525" s="17">
        <v>7.6563661452500098E-2</v>
      </c>
      <c r="BT525" s="17">
        <v>0.13868964902142999</v>
      </c>
      <c r="BU525" s="17">
        <v>0.29071880799780703</v>
      </c>
      <c r="BV525" s="17">
        <v>0.66458051210519797</v>
      </c>
      <c r="BW525" s="17"/>
      <c r="BX525" s="17">
        <v>0.11420391538302201</v>
      </c>
      <c r="BY525" s="17">
        <v>0.16925113900511801</v>
      </c>
      <c r="BZ525" s="17">
        <v>0.25403439224195101</v>
      </c>
      <c r="CA525" s="17">
        <v>0.35360069959679102</v>
      </c>
    </row>
    <row r="526" spans="2:79" x14ac:dyDescent="0.3">
      <c r="B526" t="s">
        <v>126</v>
      </c>
      <c r="C526" s="17">
        <v>0.44100633066838002</v>
      </c>
      <c r="D526" s="17">
        <v>0.43877953109720702</v>
      </c>
      <c r="E526" s="17">
        <v>0.44265361808961901</v>
      </c>
      <c r="F526" s="17"/>
      <c r="G526" s="17">
        <v>0.43214972993891998</v>
      </c>
      <c r="H526" s="17">
        <v>0.42910920906609701</v>
      </c>
      <c r="I526" s="17">
        <v>0.459015560284321</v>
      </c>
      <c r="J526" s="17"/>
      <c r="K526" s="17">
        <v>0.44983521475989102</v>
      </c>
      <c r="L526" s="17">
        <v>0.43652159376752397</v>
      </c>
      <c r="M526" s="17">
        <v>0.40759529043192599</v>
      </c>
      <c r="N526" s="17">
        <v>0.46853885850794602</v>
      </c>
      <c r="O526" s="17"/>
      <c r="P526" s="17">
        <v>0.36105692379460202</v>
      </c>
      <c r="Q526" s="17">
        <v>0.46023367911205698</v>
      </c>
      <c r="R526" s="17">
        <v>0.44558489947952401</v>
      </c>
      <c r="S526" s="17">
        <v>0.44196256694779001</v>
      </c>
      <c r="T526" s="17">
        <v>0.46422972547853403</v>
      </c>
      <c r="U526" s="17"/>
      <c r="V526" s="17">
        <v>0.41294249413513301</v>
      </c>
      <c r="W526" s="17">
        <v>0.44834303978516699</v>
      </c>
      <c r="X526" s="17">
        <v>0.46244352213510298</v>
      </c>
      <c r="Y526" s="17"/>
      <c r="Z526" s="17">
        <v>0.45076191775146102</v>
      </c>
      <c r="AA526" s="17">
        <v>0.39187499057754999</v>
      </c>
      <c r="AB526" s="17"/>
      <c r="AC526" s="17">
        <v>0.43846532390913501</v>
      </c>
      <c r="AD526" s="17">
        <v>0.447085048112491</v>
      </c>
      <c r="AE526" s="17"/>
      <c r="AF526" s="17">
        <v>0.33418438844855503</v>
      </c>
      <c r="AG526" s="17">
        <v>0.44718957631234901</v>
      </c>
      <c r="AH526" s="17">
        <v>0.44955805897537299</v>
      </c>
      <c r="AI526" s="17"/>
      <c r="AJ526" s="17">
        <v>0.444603877476905</v>
      </c>
      <c r="AK526" s="17">
        <v>0.38101104198681102</v>
      </c>
      <c r="AL526" s="17">
        <v>0.42545720873331</v>
      </c>
      <c r="AM526" s="17">
        <v>0.46332862078876202</v>
      </c>
      <c r="AN526" s="17">
        <v>0.49304537284910399</v>
      </c>
      <c r="AO526" s="17">
        <v>0.462950378756327</v>
      </c>
      <c r="AP526" s="17">
        <v>0.43200649761556797</v>
      </c>
      <c r="AQ526" s="17"/>
      <c r="AR526" s="17">
        <v>0.37515417146411101</v>
      </c>
      <c r="AS526" s="17">
        <v>0.47939923184505001</v>
      </c>
      <c r="AT526" s="17"/>
      <c r="AU526" s="17">
        <v>0.42463300788129898</v>
      </c>
      <c r="AV526" s="17">
        <v>0.440504764590886</v>
      </c>
      <c r="AW526" s="17">
        <v>0.47039770233146</v>
      </c>
      <c r="AX526" s="17"/>
      <c r="AY526" s="17">
        <v>0.31570770149385502</v>
      </c>
      <c r="AZ526" s="17">
        <v>0.47911350607953801</v>
      </c>
      <c r="BA526" s="17">
        <v>0.40873653164289903</v>
      </c>
      <c r="BB526" s="17">
        <v>0.47012383227826499</v>
      </c>
      <c r="BC526" s="17"/>
      <c r="BD526" s="17">
        <v>0.24028267616828999</v>
      </c>
      <c r="BE526" s="17">
        <v>0.38861746237725298</v>
      </c>
      <c r="BF526" s="17">
        <v>0.53155005299245595</v>
      </c>
      <c r="BG526" s="17">
        <v>0.43576201026579398</v>
      </c>
      <c r="BH526" s="17"/>
      <c r="BI526" s="17">
        <v>0.36024343042322898</v>
      </c>
      <c r="BJ526" s="17">
        <v>0.42301439129645002</v>
      </c>
      <c r="BK526" s="17">
        <v>0.48314870227071199</v>
      </c>
      <c r="BL526" s="17">
        <v>0.38386571140630898</v>
      </c>
      <c r="BM526" s="17"/>
      <c r="BN526" s="17">
        <v>0.27870569791050798</v>
      </c>
      <c r="BO526" s="17">
        <v>0.47601296530099801</v>
      </c>
      <c r="BP526" s="17">
        <v>0.51335925798379201</v>
      </c>
      <c r="BQ526" s="17">
        <v>0.37797090800913202</v>
      </c>
      <c r="BR526" s="17"/>
      <c r="BS526" s="17">
        <v>0.268909141824963</v>
      </c>
      <c r="BT526" s="17">
        <v>0.44444738644125298</v>
      </c>
      <c r="BU526" s="17">
        <v>0.55860482509576304</v>
      </c>
      <c r="BV526" s="17">
        <v>0.22745125441246</v>
      </c>
      <c r="BW526" s="17"/>
      <c r="BX526" s="17">
        <v>0.36539771473997101</v>
      </c>
      <c r="BY526" s="17">
        <v>0.47029659138057001</v>
      </c>
      <c r="BZ526" s="17">
        <v>0.45372261244231499</v>
      </c>
      <c r="CA526" s="17">
        <v>0.400082496928784</v>
      </c>
    </row>
    <row r="527" spans="2:79" x14ac:dyDescent="0.3">
      <c r="B527" t="s">
        <v>127</v>
      </c>
      <c r="C527" s="17">
        <v>0.21239774597849601</v>
      </c>
      <c r="D527" s="17">
        <v>0.223905198226303</v>
      </c>
      <c r="E527" s="17">
        <v>0.20054869518368701</v>
      </c>
      <c r="F527" s="17"/>
      <c r="G527" s="17">
        <v>0.21938833943613401</v>
      </c>
      <c r="H527" s="17">
        <v>0.204808009296226</v>
      </c>
      <c r="I527" s="17">
        <v>0.215717580349855</v>
      </c>
      <c r="J527" s="17"/>
      <c r="K527" s="17">
        <v>0.17974956457139099</v>
      </c>
      <c r="L527" s="17">
        <v>0.27071294028347997</v>
      </c>
      <c r="M527" s="17">
        <v>0.195705103628564</v>
      </c>
      <c r="N527" s="17">
        <v>0.20968003933399401</v>
      </c>
      <c r="O527" s="17"/>
      <c r="P527" s="17">
        <v>0.140705850033918</v>
      </c>
      <c r="Q527" s="17">
        <v>0.19591845892556201</v>
      </c>
      <c r="R527" s="17">
        <v>0.22872683438504601</v>
      </c>
      <c r="S527" s="17">
        <v>0.24139216610619199</v>
      </c>
      <c r="T527" s="17">
        <v>0.246192659175895</v>
      </c>
      <c r="U527" s="17"/>
      <c r="V527" s="17">
        <v>0.23073700051104901</v>
      </c>
      <c r="W527" s="17">
        <v>0.20495460329898699</v>
      </c>
      <c r="X527" s="17">
        <v>0.177089339050918</v>
      </c>
      <c r="Y527" s="17"/>
      <c r="Z527" s="17">
        <v>0.22292214861245099</v>
      </c>
      <c r="AA527" s="17">
        <v>0.15089297937145699</v>
      </c>
      <c r="AB527" s="17"/>
      <c r="AC527" s="17">
        <v>0.204027247465773</v>
      </c>
      <c r="AD527" s="17">
        <v>0.23242205136063501</v>
      </c>
      <c r="AE527" s="17"/>
      <c r="AF527" s="17">
        <v>4.8634131988152703E-2</v>
      </c>
      <c r="AG527" s="17">
        <v>0.13414394897298901</v>
      </c>
      <c r="AH527" s="17">
        <v>0.23226603751990699</v>
      </c>
      <c r="AI527" s="17"/>
      <c r="AJ527" s="17">
        <v>0.24343356141198699</v>
      </c>
      <c r="AK527" s="17">
        <v>0.21733454093965199</v>
      </c>
      <c r="AL527" s="17">
        <v>0.19755217143779999</v>
      </c>
      <c r="AM527" s="17">
        <v>0.18243230654644599</v>
      </c>
      <c r="AN527" s="17">
        <v>0.181565176583696</v>
      </c>
      <c r="AO527" s="17">
        <v>0.19541935482068901</v>
      </c>
      <c r="AP527" s="17">
        <v>0.25723387185699598</v>
      </c>
      <c r="AQ527" s="17"/>
      <c r="AR527" s="17">
        <v>0.18001458640878501</v>
      </c>
      <c r="AS527" s="17">
        <v>0.227858048491482</v>
      </c>
      <c r="AT527" s="17"/>
      <c r="AU527" s="17">
        <v>0.27701986886368102</v>
      </c>
      <c r="AV527" s="17">
        <v>0.19955778853378101</v>
      </c>
      <c r="AW527" s="17">
        <v>0.15340548407149501</v>
      </c>
      <c r="AX527" s="17"/>
      <c r="AY527" s="17">
        <v>0.37072964718851698</v>
      </c>
      <c r="AZ527" s="17">
        <v>0.22692467010876999</v>
      </c>
      <c r="BA527" s="17">
        <v>0.180402653657979</v>
      </c>
      <c r="BB527" s="17">
        <v>0.13366089743286599</v>
      </c>
      <c r="BC527" s="17"/>
      <c r="BD527" s="17">
        <v>0.37949631867449302</v>
      </c>
      <c r="BE527" s="17">
        <v>0.30311164265891999</v>
      </c>
      <c r="BF527" s="17">
        <v>0.17233215689565601</v>
      </c>
      <c r="BG527" s="17">
        <v>2.4905687689972599E-2</v>
      </c>
      <c r="BH527" s="17"/>
      <c r="BI527" s="17">
        <v>0.34505201650727302</v>
      </c>
      <c r="BJ527" s="17">
        <v>0.27619581669115201</v>
      </c>
      <c r="BK527" s="17">
        <v>0.16751326790132301</v>
      </c>
      <c r="BL527" s="17">
        <v>0.115881851833083</v>
      </c>
      <c r="BM527" s="17"/>
      <c r="BN527" s="17">
        <v>0.36288410794296799</v>
      </c>
      <c r="BO527" s="17">
        <v>0.25586568865158199</v>
      </c>
      <c r="BP527" s="17">
        <v>0.19323595253399101</v>
      </c>
      <c r="BQ527" s="17">
        <v>0.16877046040735</v>
      </c>
      <c r="BR527" s="17"/>
      <c r="BS527" s="17">
        <v>0.353886415101692</v>
      </c>
      <c r="BT527" s="17">
        <v>0.33201791375670597</v>
      </c>
      <c r="BU527" s="17">
        <v>9.5637255758374007E-2</v>
      </c>
      <c r="BV527" s="17">
        <v>2.9859423831415099E-2</v>
      </c>
      <c r="BW527" s="17"/>
      <c r="BX527" s="17">
        <v>0.35627435238279997</v>
      </c>
      <c r="BY527" s="17">
        <v>0.25349792580594699</v>
      </c>
      <c r="BZ527" s="17">
        <v>0.17319509861651999</v>
      </c>
      <c r="CA527" s="17">
        <v>0.14154688738572899</v>
      </c>
    </row>
    <row r="528" spans="2:79" x14ac:dyDescent="0.3">
      <c r="B528" t="s">
        <v>128</v>
      </c>
      <c r="C528" s="17">
        <v>9.2169950881133694E-2</v>
      </c>
      <c r="D528" s="17">
        <v>7.1274185826758096E-2</v>
      </c>
      <c r="E528" s="17">
        <v>0.111631961475283</v>
      </c>
      <c r="F528" s="17"/>
      <c r="G528" s="17">
        <v>6.8884132980894505E-2</v>
      </c>
      <c r="H528" s="17">
        <v>8.5961969990051207E-2</v>
      </c>
      <c r="I528" s="17">
        <v>0.11362926554539</v>
      </c>
      <c r="J528" s="17"/>
      <c r="K528" s="17">
        <v>7.7634863232062104E-2</v>
      </c>
      <c r="L528" s="17">
        <v>5.9200252439136201E-2</v>
      </c>
      <c r="M528" s="17">
        <v>0.14140289599838299</v>
      </c>
      <c r="N528" s="17">
        <v>0.10234447011851</v>
      </c>
      <c r="O528" s="17"/>
      <c r="P528" s="17">
        <v>3.4431258416564997E-2</v>
      </c>
      <c r="Q528" s="17">
        <v>0.136743397421284</v>
      </c>
      <c r="R528" s="17">
        <v>6.9929524332142098E-2</v>
      </c>
      <c r="S528" s="17">
        <v>8.6080097689090501E-2</v>
      </c>
      <c r="T528" s="17">
        <v>8.60492861777062E-2</v>
      </c>
      <c r="U528" s="17"/>
      <c r="V528" s="17">
        <v>0.117509761816825</v>
      </c>
      <c r="W528" s="17">
        <v>0.10277988340534901</v>
      </c>
      <c r="X528" s="17">
        <v>5.7840595935247603E-2</v>
      </c>
      <c r="Y528" s="17"/>
      <c r="Z528" s="17">
        <v>9.9861652548274601E-2</v>
      </c>
      <c r="AA528" s="17">
        <v>5.3704929736704501E-2</v>
      </c>
      <c r="AB528" s="17"/>
      <c r="AC528" s="17">
        <v>8.1296673965024394E-2</v>
      </c>
      <c r="AD528" s="17">
        <v>0.118181522012982</v>
      </c>
      <c r="AE528" s="17"/>
      <c r="AF528" s="17">
        <v>7.8861282212276604E-2</v>
      </c>
      <c r="AG528" s="17">
        <v>9.6699362515424894E-2</v>
      </c>
      <c r="AH528" s="17">
        <v>9.1077137873905506E-2</v>
      </c>
      <c r="AI528" s="17"/>
      <c r="AJ528" s="17">
        <v>4.0500951668710802E-2</v>
      </c>
      <c r="AK528" s="17">
        <v>9.2224202627093604E-2</v>
      </c>
      <c r="AL528" s="17">
        <v>8.3174448808369605E-2</v>
      </c>
      <c r="AM528" s="17">
        <v>7.6902199270532101E-2</v>
      </c>
      <c r="AN528" s="17">
        <v>9.9757961498997502E-2</v>
      </c>
      <c r="AO528" s="17">
        <v>9.8720326619107499E-2</v>
      </c>
      <c r="AP528" s="17">
        <v>0.134838477526774</v>
      </c>
      <c r="AQ528" s="17"/>
      <c r="AR528" s="17">
        <v>9.2589067398587493E-2</v>
      </c>
      <c r="AS528" s="17">
        <v>8.4322585809502498E-2</v>
      </c>
      <c r="AT528" s="17"/>
      <c r="AU528" s="17">
        <v>0.135375666209468</v>
      </c>
      <c r="AV528" s="17">
        <v>8.6456355974958002E-2</v>
      </c>
      <c r="AW528" s="17">
        <v>4.16835422683067E-2</v>
      </c>
      <c r="AX528" s="17"/>
      <c r="AY528" s="17">
        <v>0.17188395400925999</v>
      </c>
      <c r="AZ528" s="17">
        <v>9.9087781767022001E-2</v>
      </c>
      <c r="BA528" s="17">
        <v>5.6733823438046699E-2</v>
      </c>
      <c r="BB528" s="17">
        <v>0.106888959840395</v>
      </c>
      <c r="BC528" s="17"/>
      <c r="BD528" s="17">
        <v>0.200040920194063</v>
      </c>
      <c r="BE528" s="17">
        <v>0.134888720042115</v>
      </c>
      <c r="BF528" s="17">
        <v>4.2195402748462903E-2</v>
      </c>
      <c r="BG528" s="17">
        <v>7.16692022708635E-2</v>
      </c>
      <c r="BH528" s="17"/>
      <c r="BI528" s="17">
        <v>0.108934064487372</v>
      </c>
      <c r="BJ528" s="17">
        <v>8.5213670895725499E-2</v>
      </c>
      <c r="BK528" s="17">
        <v>8.3403557231053499E-2</v>
      </c>
      <c r="BL528" s="17">
        <v>0.130590096280227</v>
      </c>
      <c r="BM528" s="17"/>
      <c r="BN528" s="17">
        <v>0.195449740695433</v>
      </c>
      <c r="BO528" s="17">
        <v>0.11482830655212301</v>
      </c>
      <c r="BP528" s="17">
        <v>8.41086789560863E-2</v>
      </c>
      <c r="BQ528" s="17">
        <v>6.1777220753116903E-2</v>
      </c>
      <c r="BR528" s="17"/>
      <c r="BS528" s="17">
        <v>0.236909537809464</v>
      </c>
      <c r="BT528" s="17">
        <v>7.1894828593048202E-2</v>
      </c>
      <c r="BU528" s="17">
        <v>4.7673182529993099E-2</v>
      </c>
      <c r="BV528" s="17">
        <v>3.3526135197000498E-2</v>
      </c>
      <c r="BW528" s="17"/>
      <c r="BX528" s="17">
        <v>0.11690604818766399</v>
      </c>
      <c r="BY528" s="17">
        <v>9.6300562625728905E-2</v>
      </c>
      <c r="BZ528" s="17">
        <v>9.41490540944417E-2</v>
      </c>
      <c r="CA528" s="17">
        <v>7.1406564741945205E-2</v>
      </c>
    </row>
    <row r="529" spans="2:79" x14ac:dyDescent="0.3">
      <c r="B529" t="s">
        <v>129</v>
      </c>
      <c r="C529" s="17">
        <v>2.3300110870557299E-2</v>
      </c>
      <c r="D529" s="17">
        <v>8.6850502337450803E-3</v>
      </c>
      <c r="E529" s="17">
        <v>3.6702548184889001E-2</v>
      </c>
      <c r="F529" s="17"/>
      <c r="G529" s="17">
        <v>2.1082179178038198E-2</v>
      </c>
      <c r="H529" s="17">
        <v>3.3164801679596199E-2</v>
      </c>
      <c r="I529" s="17">
        <v>1.4546672868912199E-2</v>
      </c>
      <c r="J529" s="17"/>
      <c r="K529" s="17">
        <v>3.0506707580073698E-2</v>
      </c>
      <c r="L529" s="17">
        <v>7.2508153363511603E-3</v>
      </c>
      <c r="M529" s="17">
        <v>3.0196398893985298E-2</v>
      </c>
      <c r="N529" s="17">
        <v>2.4783216525306899E-2</v>
      </c>
      <c r="O529" s="17"/>
      <c r="P529" s="17">
        <v>4.9401393914996303E-2</v>
      </c>
      <c r="Q529" s="17">
        <v>2.6498078750289401E-2</v>
      </c>
      <c r="R529" s="17">
        <v>3.0728997197544398E-2</v>
      </c>
      <c r="S529" s="17">
        <v>7.9602958566807498E-3</v>
      </c>
      <c r="T529" s="17">
        <v>9.7118017004622706E-3</v>
      </c>
      <c r="U529" s="17"/>
      <c r="V529" s="17">
        <v>2.27062582897848E-2</v>
      </c>
      <c r="W529" s="17">
        <v>2.7729581297733501E-2</v>
      </c>
      <c r="X529" s="17">
        <v>2.0481635867725001E-2</v>
      </c>
      <c r="Y529" s="17"/>
      <c r="Z529" s="17">
        <v>2.56925405679337E-2</v>
      </c>
      <c r="AA529" s="17">
        <v>1.12519970022002E-2</v>
      </c>
      <c r="AB529" s="17"/>
      <c r="AC529" s="17">
        <v>2.84658179379901E-2</v>
      </c>
      <c r="AD529" s="17">
        <v>1.0942460286698701E-2</v>
      </c>
      <c r="AE529" s="17"/>
      <c r="AF529" s="17">
        <v>4.0968296906118702E-2</v>
      </c>
      <c r="AG529" s="17">
        <v>2.8836879888643401E-2</v>
      </c>
      <c r="AH529" s="17">
        <v>2.1619065481089599E-2</v>
      </c>
      <c r="AI529" s="17"/>
      <c r="AJ529" s="17">
        <v>0</v>
      </c>
      <c r="AK529" s="17">
        <v>4.4990776583747498E-2</v>
      </c>
      <c r="AL529" s="17">
        <v>3.85202271739985E-2</v>
      </c>
      <c r="AM529" s="17">
        <v>2.90521295435071E-2</v>
      </c>
      <c r="AN529" s="17">
        <v>2.3658238354139501E-2</v>
      </c>
      <c r="AO529" s="17">
        <v>1.38062969358945E-2</v>
      </c>
      <c r="AP529" s="17">
        <v>1.22519842172099E-2</v>
      </c>
      <c r="AQ529" s="17"/>
      <c r="AR529" s="17">
        <v>3.5754303510733901E-2</v>
      </c>
      <c r="AS529" s="17">
        <v>1.7958113659416301E-2</v>
      </c>
      <c r="AT529" s="17"/>
      <c r="AU529" s="17">
        <v>2.30549409107338E-2</v>
      </c>
      <c r="AV529" s="17">
        <v>2.2984167200657001E-2</v>
      </c>
      <c r="AW529" s="17">
        <v>2.4926724954215301E-2</v>
      </c>
      <c r="AX529" s="17"/>
      <c r="AY529" s="17">
        <v>2.1105856878797701E-2</v>
      </c>
      <c r="AZ529" s="17">
        <v>1.78319051936974E-2</v>
      </c>
      <c r="BA529" s="17">
        <v>2.4739115001528401E-2</v>
      </c>
      <c r="BB529" s="17">
        <v>4.1910726058310303E-2</v>
      </c>
      <c r="BC529" s="17"/>
      <c r="BD529" s="17">
        <v>9.9938335586940999E-2</v>
      </c>
      <c r="BE529" s="17">
        <v>1.46751969153762E-2</v>
      </c>
      <c r="BF529" s="17">
        <v>4.8911902550128304E-3</v>
      </c>
      <c r="BG529" s="17">
        <v>3.11814604507702E-2</v>
      </c>
      <c r="BH529" s="17"/>
      <c r="BI529" s="17">
        <v>3.5852056064386698E-2</v>
      </c>
      <c r="BJ529" s="17">
        <v>1.9842793329389201E-2</v>
      </c>
      <c r="BK529" s="17">
        <v>1.7215768334845099E-2</v>
      </c>
      <c r="BL529" s="17">
        <v>4.5650425653698701E-2</v>
      </c>
      <c r="BM529" s="17"/>
      <c r="BN529" s="17">
        <v>5.7487915450592501E-2</v>
      </c>
      <c r="BO529" s="17">
        <v>2.0165955325243401E-2</v>
      </c>
      <c r="BP529" s="17">
        <v>1.5731495507083901E-2</v>
      </c>
      <c r="BQ529" s="17">
        <v>2.5634035298975202E-2</v>
      </c>
      <c r="BR529" s="17"/>
      <c r="BS529" s="17">
        <v>6.3731243811380303E-2</v>
      </c>
      <c r="BT529" s="17">
        <v>1.29502221875626E-2</v>
      </c>
      <c r="BU529" s="17">
        <v>7.3659286180632897E-3</v>
      </c>
      <c r="BV529" s="17">
        <v>4.4582674453926698E-2</v>
      </c>
      <c r="BW529" s="17"/>
      <c r="BX529" s="17">
        <v>4.7217969306543199E-2</v>
      </c>
      <c r="BY529" s="17">
        <v>1.0653781182635699E-2</v>
      </c>
      <c r="BZ529" s="17">
        <v>2.4898842604772001E-2</v>
      </c>
      <c r="CA529" s="17">
        <v>3.3363351346750399E-2</v>
      </c>
    </row>
    <row r="530" spans="2:79" x14ac:dyDescent="0.3">
      <c r="C530" s="17"/>
      <c r="D530" s="17"/>
      <c r="E530" s="17"/>
      <c r="F530" s="17"/>
      <c r="G530" s="17"/>
      <c r="H530" s="17"/>
      <c r="I530" s="17"/>
      <c r="J530" s="17"/>
      <c r="K530" s="17"/>
      <c r="L530" s="17"/>
      <c r="M530" s="17"/>
      <c r="N530" s="17"/>
      <c r="O530" s="17"/>
      <c r="P530" s="17"/>
      <c r="Q530" s="17"/>
      <c r="R530" s="17"/>
      <c r="S530" s="17"/>
      <c r="T530" s="17"/>
      <c r="U530" s="17"/>
      <c r="V530" s="17"/>
      <c r="W530" s="17"/>
      <c r="X530" s="17"/>
      <c r="Y530" s="17"/>
      <c r="Z530" s="17"/>
      <c r="AA530" s="17"/>
      <c r="AB530" s="17"/>
      <c r="AC530" s="17"/>
      <c r="AD530" s="17"/>
      <c r="AE530" s="17"/>
      <c r="AF530" s="17"/>
      <c r="AG530" s="17"/>
      <c r="AH530" s="17"/>
      <c r="AI530" s="17"/>
      <c r="AJ530" s="17"/>
      <c r="AK530" s="17"/>
      <c r="AL530" s="17"/>
      <c r="AM530" s="17"/>
      <c r="AN530" s="17"/>
      <c r="AO530" s="17"/>
      <c r="AP530" s="17"/>
      <c r="AQ530" s="17"/>
      <c r="AR530" s="17"/>
      <c r="AS530" s="17"/>
      <c r="AT530" s="17"/>
      <c r="AU530" s="17"/>
      <c r="AV530" s="17"/>
      <c r="AW530" s="17"/>
      <c r="AX530" s="17"/>
      <c r="AY530" s="17"/>
      <c r="AZ530" s="17"/>
      <c r="BA530" s="17"/>
      <c r="BB530" s="17"/>
      <c r="BC530" s="17"/>
      <c r="BD530" s="17"/>
      <c r="BE530" s="17"/>
      <c r="BF530" s="17"/>
      <c r="BG530" s="17"/>
      <c r="BH530" s="17"/>
      <c r="BI530" s="17"/>
      <c r="BJ530" s="17"/>
      <c r="BK530" s="17"/>
      <c r="BL530" s="17"/>
      <c r="BM530" s="17"/>
      <c r="BN530" s="17"/>
      <c r="BO530" s="17"/>
      <c r="BP530" s="17"/>
      <c r="BQ530" s="17"/>
      <c r="BR530" s="17"/>
      <c r="BS530" s="17"/>
      <c r="BT530" s="17"/>
      <c r="BU530" s="17"/>
      <c r="BV530" s="17"/>
      <c r="BW530" s="17"/>
      <c r="BX530" s="17"/>
      <c r="BY530" s="17"/>
      <c r="BZ530" s="17"/>
      <c r="CA530" s="17"/>
    </row>
    <row r="531" spans="2:79" x14ac:dyDescent="0.3">
      <c r="B531" s="6" t="s">
        <v>289</v>
      </c>
      <c r="C531" s="17"/>
      <c r="D531" s="17"/>
      <c r="E531" s="17"/>
      <c r="F531" s="17"/>
      <c r="G531" s="17"/>
      <c r="H531" s="17"/>
      <c r="I531" s="17"/>
      <c r="J531" s="17"/>
      <c r="K531" s="17"/>
      <c r="L531" s="17"/>
      <c r="M531" s="17"/>
      <c r="N531" s="17"/>
      <c r="O531" s="17"/>
      <c r="P531" s="17"/>
      <c r="Q531" s="17"/>
      <c r="R531" s="17"/>
      <c r="S531" s="17"/>
      <c r="T531" s="17"/>
      <c r="U531" s="17"/>
      <c r="V531" s="17"/>
      <c r="W531" s="17"/>
      <c r="X531" s="17"/>
      <c r="Y531" s="17"/>
      <c r="Z531" s="17"/>
      <c r="AA531" s="17"/>
      <c r="AB531" s="17"/>
      <c r="AC531" s="17"/>
      <c r="AD531" s="17"/>
      <c r="AE531" s="17"/>
      <c r="AF531" s="17"/>
      <c r="AG531" s="17"/>
      <c r="AH531" s="17"/>
      <c r="AI531" s="17"/>
      <c r="AJ531" s="17"/>
      <c r="AK531" s="17"/>
      <c r="AL531" s="17"/>
      <c r="AM531" s="17"/>
      <c r="AN531" s="17"/>
      <c r="AO531" s="17"/>
      <c r="AP531" s="17"/>
      <c r="AQ531" s="17"/>
      <c r="AR531" s="17"/>
      <c r="AS531" s="17"/>
      <c r="AT531" s="17"/>
      <c r="AU531" s="17"/>
      <c r="AV531" s="17"/>
      <c r="AW531" s="17"/>
      <c r="AX531" s="17"/>
      <c r="AY531" s="17"/>
      <c r="AZ531" s="17"/>
      <c r="BA531" s="17"/>
      <c r="BB531" s="17"/>
      <c r="BC531" s="17"/>
      <c r="BD531" s="17"/>
      <c r="BE531" s="17"/>
      <c r="BF531" s="17"/>
      <c r="BG531" s="17"/>
      <c r="BH531" s="17"/>
      <c r="BI531" s="17"/>
      <c r="BJ531" s="17"/>
      <c r="BK531" s="17"/>
      <c r="BL531" s="17"/>
      <c r="BM531" s="17"/>
      <c r="BN531" s="17"/>
      <c r="BO531" s="17"/>
      <c r="BP531" s="17"/>
      <c r="BQ531" s="17"/>
      <c r="BR531" s="17"/>
      <c r="BS531" s="17"/>
      <c r="BT531" s="17"/>
      <c r="BU531" s="17"/>
      <c r="BV531" s="17"/>
      <c r="BW531" s="17"/>
      <c r="BX531" s="17"/>
      <c r="BY531" s="17"/>
      <c r="BZ531" s="17"/>
      <c r="CA531" s="17"/>
    </row>
    <row r="532" spans="2:79" x14ac:dyDescent="0.3">
      <c r="B532" s="24" t="s">
        <v>75</v>
      </c>
      <c r="C532" s="17"/>
      <c r="D532" s="17"/>
      <c r="E532" s="17"/>
      <c r="F532" s="17"/>
      <c r="G532" s="17"/>
      <c r="H532" s="17"/>
      <c r="I532" s="17"/>
      <c r="J532" s="17"/>
      <c r="K532" s="17"/>
      <c r="L532" s="17"/>
      <c r="M532" s="17"/>
      <c r="N532" s="17"/>
      <c r="O532" s="17"/>
      <c r="P532" s="17"/>
      <c r="Q532" s="17"/>
      <c r="R532" s="17"/>
      <c r="S532" s="17"/>
      <c r="T532" s="17"/>
      <c r="U532" s="17"/>
      <c r="V532" s="17"/>
      <c r="W532" s="17"/>
      <c r="X532" s="17"/>
      <c r="Y532" s="17"/>
      <c r="Z532" s="17"/>
      <c r="AA532" s="17"/>
      <c r="AB532" s="17"/>
      <c r="AC532" s="17"/>
      <c r="AD532" s="17"/>
      <c r="AE532" s="17"/>
      <c r="AF532" s="17"/>
      <c r="AG532" s="17"/>
      <c r="AH532" s="17"/>
      <c r="AI532" s="17"/>
      <c r="AJ532" s="17"/>
      <c r="AK532" s="17"/>
      <c r="AL532" s="17"/>
      <c r="AM532" s="17"/>
      <c r="AN532" s="17"/>
      <c r="AO532" s="17"/>
      <c r="AP532" s="17"/>
      <c r="AQ532" s="17"/>
      <c r="AR532" s="17"/>
      <c r="AS532" s="17"/>
      <c r="AT532" s="17"/>
      <c r="AU532" s="17"/>
      <c r="AV532" s="17"/>
      <c r="AW532" s="17"/>
      <c r="AX532" s="17"/>
      <c r="AY532" s="17"/>
      <c r="AZ532" s="17"/>
      <c r="BA532" s="17"/>
      <c r="BB532" s="17"/>
      <c r="BC532" s="17"/>
      <c r="BD532" s="17"/>
      <c r="BE532" s="17"/>
      <c r="BF532" s="17"/>
      <c r="BG532" s="17"/>
      <c r="BH532" s="17"/>
      <c r="BI532" s="17"/>
      <c r="BJ532" s="17"/>
      <c r="BK532" s="17"/>
      <c r="BL532" s="17"/>
      <c r="BM532" s="17"/>
      <c r="BN532" s="17"/>
      <c r="BO532" s="17"/>
      <c r="BP532" s="17"/>
      <c r="BQ532" s="17"/>
      <c r="BR532" s="17"/>
      <c r="BS532" s="17"/>
      <c r="BT532" s="17"/>
      <c r="BU532" s="17"/>
      <c r="BV532" s="17"/>
      <c r="BW532" s="17"/>
      <c r="BX532" s="17"/>
      <c r="BY532" s="17"/>
      <c r="BZ532" s="17"/>
      <c r="CA532" s="17"/>
    </row>
    <row r="533" spans="2:79" x14ac:dyDescent="0.3">
      <c r="B533" t="s">
        <v>286</v>
      </c>
      <c r="C533" s="17">
        <v>0.51871511632449696</v>
      </c>
      <c r="D533" s="17">
        <v>0.51885695774830798</v>
      </c>
      <c r="E533" s="17">
        <v>0.51975211063470705</v>
      </c>
      <c r="F533" s="17"/>
      <c r="G533" s="17">
        <v>0.431772924034658</v>
      </c>
      <c r="H533" s="17">
        <v>0.52099093775643301</v>
      </c>
      <c r="I533" s="17">
        <v>0.57354689163183203</v>
      </c>
      <c r="J533" s="17"/>
      <c r="K533" s="17">
        <v>0.43444485528825599</v>
      </c>
      <c r="L533" s="17">
        <v>0.51781802369450802</v>
      </c>
      <c r="M533" s="17">
        <v>0.53793941901417097</v>
      </c>
      <c r="N533" s="17">
        <v>0.60999312076428502</v>
      </c>
      <c r="O533" s="17"/>
      <c r="P533" s="17">
        <v>0.47754650149570599</v>
      </c>
      <c r="Q533" s="17">
        <v>0.55942406743414397</v>
      </c>
      <c r="R533" s="17">
        <v>0.509793086521383</v>
      </c>
      <c r="S533" s="17">
        <v>0.49086221166045402</v>
      </c>
      <c r="T533" s="17">
        <v>0.52688616236952401</v>
      </c>
      <c r="U533" s="17"/>
      <c r="V533" s="17">
        <v>0.582652586681907</v>
      </c>
      <c r="W533" s="17">
        <v>0.51912332063392397</v>
      </c>
      <c r="X533" s="17">
        <v>0.46260662165002903</v>
      </c>
      <c r="Y533" s="17"/>
      <c r="Z533" s="17">
        <v>0.53113102146084201</v>
      </c>
      <c r="AA533" s="17">
        <v>0.46388075716427701</v>
      </c>
      <c r="AB533" s="17"/>
      <c r="AC533" s="17">
        <v>0.49832218927140698</v>
      </c>
      <c r="AD533" s="17">
        <v>0.56821236988722501</v>
      </c>
      <c r="AE533" s="17"/>
      <c r="AF533" s="17">
        <v>0.41854984052031302</v>
      </c>
      <c r="AG533" s="17">
        <v>0.47065657227191598</v>
      </c>
      <c r="AH533" s="17">
        <v>0.52954873731209595</v>
      </c>
      <c r="AI533" s="17"/>
      <c r="AJ533" s="17">
        <v>0.48245069825957898</v>
      </c>
      <c r="AK533" s="17">
        <v>0.41545871875844398</v>
      </c>
      <c r="AL533" s="17">
        <v>0.491836238027759</v>
      </c>
      <c r="AM533" s="17">
        <v>0.50883116908260695</v>
      </c>
      <c r="AN533" s="17">
        <v>0.60466241442532498</v>
      </c>
      <c r="AO533" s="17">
        <v>0.509413547919223</v>
      </c>
      <c r="AP533" s="17">
        <v>0.61981966695409896</v>
      </c>
      <c r="AQ533" s="17"/>
      <c r="AR533" s="17">
        <v>0.58618974229759202</v>
      </c>
      <c r="AS533" s="17">
        <v>0.48829159430027702</v>
      </c>
      <c r="AT533" s="17"/>
      <c r="AU533" s="17">
        <v>0.48549540762119198</v>
      </c>
      <c r="AV533" s="17">
        <v>0.52521302062862496</v>
      </c>
      <c r="AW533" s="17">
        <v>0.55887775434838505</v>
      </c>
      <c r="AX533" s="17"/>
      <c r="AY533" s="17">
        <v>0.46163917455534398</v>
      </c>
      <c r="AZ533" s="17">
        <v>0.536055209798869</v>
      </c>
      <c r="BA533" s="17">
        <v>0.52460816267843002</v>
      </c>
      <c r="BB533" s="17">
        <v>0.47974282851099598</v>
      </c>
      <c r="BC533" s="17"/>
      <c r="BD533" s="17">
        <v>0.64749841745911596</v>
      </c>
      <c r="BE533" s="17">
        <v>0.50668881224535001</v>
      </c>
      <c r="BF533" s="17">
        <v>0.49673872425865601</v>
      </c>
      <c r="BG533" s="17">
        <v>0.483338306428439</v>
      </c>
      <c r="BH533" s="17"/>
      <c r="BI533" s="17">
        <v>0.53499466523254302</v>
      </c>
      <c r="BJ533" s="17">
        <v>0.54952799282283804</v>
      </c>
      <c r="BK533" s="17">
        <v>0.48930194998648302</v>
      </c>
      <c r="BL533" s="17">
        <v>0.54055924139491895</v>
      </c>
      <c r="BM533" s="17"/>
      <c r="BN533" s="17">
        <v>0.39373887412623298</v>
      </c>
      <c r="BO533" s="17">
        <v>0.50753425405879005</v>
      </c>
      <c r="BP533" s="17">
        <v>0.52642007946001901</v>
      </c>
      <c r="BQ533" s="17">
        <v>0.55337116472092696</v>
      </c>
      <c r="BR533" s="17"/>
      <c r="BS533" s="17">
        <v>0.54737816614076695</v>
      </c>
      <c r="BT533" s="17">
        <v>0.48894486784348401</v>
      </c>
      <c r="BU533" s="17">
        <v>0.50796540074616503</v>
      </c>
      <c r="BV533" s="17">
        <v>0.60596462991839295</v>
      </c>
      <c r="BW533" s="17"/>
      <c r="BX533" s="17">
        <v>0.49133847193452002</v>
      </c>
      <c r="BY533" s="17">
        <v>0.48930457731954902</v>
      </c>
      <c r="BZ533" s="17">
        <v>0.56742182550707099</v>
      </c>
      <c r="CA533" s="17">
        <v>0.50859568332629301</v>
      </c>
    </row>
    <row r="534" spans="2:79" x14ac:dyDescent="0.3">
      <c r="B534" t="s">
        <v>287</v>
      </c>
      <c r="C534" s="17">
        <v>0.35808436154501</v>
      </c>
      <c r="D534" s="17">
        <v>0.368815396276718</v>
      </c>
      <c r="E534" s="17">
        <v>0.34952283657677902</v>
      </c>
      <c r="F534" s="17"/>
      <c r="G534" s="17">
        <v>0.43245559027483998</v>
      </c>
      <c r="H534" s="17">
        <v>0.34429337350574901</v>
      </c>
      <c r="I534" s="17">
        <v>0.324058258067419</v>
      </c>
      <c r="J534" s="17"/>
      <c r="K534" s="17">
        <v>0.441853910578069</v>
      </c>
      <c r="L534" s="17">
        <v>0.33141739003654402</v>
      </c>
      <c r="M534" s="17">
        <v>0.33379832439753598</v>
      </c>
      <c r="N534" s="17">
        <v>0.302585079463774</v>
      </c>
      <c r="O534" s="17"/>
      <c r="P534" s="17">
        <v>0.40308621379770998</v>
      </c>
      <c r="Q534" s="17">
        <v>0.30533883656394101</v>
      </c>
      <c r="R534" s="17">
        <v>0.363224169554618</v>
      </c>
      <c r="S534" s="17">
        <v>0.385613032627732</v>
      </c>
      <c r="T534" s="17">
        <v>0.37199569762902601</v>
      </c>
      <c r="U534" s="17"/>
      <c r="V534" s="17">
        <v>0.29549675796096903</v>
      </c>
      <c r="W534" s="17">
        <v>0.36798931789564998</v>
      </c>
      <c r="X534" s="17">
        <v>0.41431118111799498</v>
      </c>
      <c r="Y534" s="17"/>
      <c r="Z534" s="17">
        <v>0.340803204711082</v>
      </c>
      <c r="AA534" s="17">
        <v>0.44918247914662202</v>
      </c>
      <c r="AB534" s="17"/>
      <c r="AC534" s="17">
        <v>0.369585085968267</v>
      </c>
      <c r="AD534" s="17">
        <v>0.33017006206995098</v>
      </c>
      <c r="AE534" s="17"/>
      <c r="AF534" s="17">
        <v>0.41312784894011001</v>
      </c>
      <c r="AG534" s="17">
        <v>0.42627553864557599</v>
      </c>
      <c r="AH534" s="17">
        <v>0.35007167906324099</v>
      </c>
      <c r="AI534" s="17"/>
      <c r="AJ534" s="17">
        <v>0.39539818516935499</v>
      </c>
      <c r="AK534" s="17">
        <v>0.41797227087236899</v>
      </c>
      <c r="AL534" s="17">
        <v>0.35495327629518397</v>
      </c>
      <c r="AM534" s="17">
        <v>0.39864925896560799</v>
      </c>
      <c r="AN534" s="17">
        <v>0.274792801239994</v>
      </c>
      <c r="AO534" s="17">
        <v>0.37415082985306097</v>
      </c>
      <c r="AP534" s="17">
        <v>0.28573015893522902</v>
      </c>
      <c r="AQ534" s="17"/>
      <c r="AR534" s="17">
        <v>0.32425175496603498</v>
      </c>
      <c r="AS534" s="17">
        <v>0.37244573003092302</v>
      </c>
      <c r="AT534" s="17"/>
      <c r="AU534" s="17">
        <v>0.36217506180653303</v>
      </c>
      <c r="AV534" s="17">
        <v>0.35393403984694399</v>
      </c>
      <c r="AW534" s="17">
        <v>0.36767649820876103</v>
      </c>
      <c r="AX534" s="17"/>
      <c r="AY534" s="17">
        <v>0.30134516712998499</v>
      </c>
      <c r="AZ534" s="17">
        <v>0.37151837070280103</v>
      </c>
      <c r="BA534" s="17">
        <v>0.35838293712306402</v>
      </c>
      <c r="BB534" s="17">
        <v>0.34837419449689599</v>
      </c>
      <c r="BC534" s="17"/>
      <c r="BD534" s="17">
        <v>0.220857072490134</v>
      </c>
      <c r="BE534" s="17">
        <v>0.34542976955932703</v>
      </c>
      <c r="BF534" s="17">
        <v>0.38764158590465603</v>
      </c>
      <c r="BG534" s="17">
        <v>0.427095757364092</v>
      </c>
      <c r="BH534" s="17"/>
      <c r="BI534" s="17">
        <v>0.33211658751270701</v>
      </c>
      <c r="BJ534" s="17">
        <v>0.323888995465827</v>
      </c>
      <c r="BK534" s="17">
        <v>0.39097409855294002</v>
      </c>
      <c r="BL534" s="17">
        <v>0.34128447686236202</v>
      </c>
      <c r="BM534" s="17"/>
      <c r="BN534" s="17">
        <v>0.34698727487212599</v>
      </c>
      <c r="BO534" s="17">
        <v>0.40309946794797802</v>
      </c>
      <c r="BP534" s="17">
        <v>0.35436186312776102</v>
      </c>
      <c r="BQ534" s="17">
        <v>0.33298213329645898</v>
      </c>
      <c r="BR534" s="17"/>
      <c r="BS534" s="17">
        <v>0.291852702609814</v>
      </c>
      <c r="BT534" s="17">
        <v>0.37619519757581299</v>
      </c>
      <c r="BU534" s="17">
        <v>0.38710348889417201</v>
      </c>
      <c r="BV534" s="17">
        <v>0.32451188537431302</v>
      </c>
      <c r="BW534" s="17"/>
      <c r="BX534" s="17">
        <v>0.34676613275309698</v>
      </c>
      <c r="BY534" s="17">
        <v>0.38928256576828402</v>
      </c>
      <c r="BZ534" s="17">
        <v>0.31743435520366498</v>
      </c>
      <c r="CA534" s="17">
        <v>0.36994483034475401</v>
      </c>
    </row>
    <row r="535" spans="2:79" x14ac:dyDescent="0.3">
      <c r="B535" t="s">
        <v>288</v>
      </c>
      <c r="C535" s="17">
        <v>7.3744774772911401E-2</v>
      </c>
      <c r="D535" s="17">
        <v>5.3691989075917997E-2</v>
      </c>
      <c r="E535" s="17">
        <v>9.4203688209902006E-2</v>
      </c>
      <c r="F535" s="17"/>
      <c r="G535" s="17">
        <v>8.1322910701296797E-2</v>
      </c>
      <c r="H535" s="17">
        <v>8.0381890920250207E-2</v>
      </c>
      <c r="I535" s="17">
        <v>6.1533646928235299E-2</v>
      </c>
      <c r="J535" s="17"/>
      <c r="K535" s="17">
        <v>7.7280329883116602E-2</v>
      </c>
      <c r="L535" s="17">
        <v>0.100213721903418</v>
      </c>
      <c r="M535" s="17">
        <v>7.3363190949851706E-2</v>
      </c>
      <c r="N535" s="17">
        <v>3.9995578851193897E-2</v>
      </c>
      <c r="O535" s="17"/>
      <c r="P535" s="17">
        <v>5.6209975547448401E-2</v>
      </c>
      <c r="Q535" s="17">
        <v>7.3118164188355303E-2</v>
      </c>
      <c r="R535" s="17">
        <v>8.2964997321959694E-2</v>
      </c>
      <c r="S535" s="17">
        <v>7.9771937609561805E-2</v>
      </c>
      <c r="T535" s="17">
        <v>7.2471043787532705E-2</v>
      </c>
      <c r="U535" s="17"/>
      <c r="V535" s="17">
        <v>5.3533307086092601E-2</v>
      </c>
      <c r="W535" s="17">
        <v>7.2583508996613394E-2</v>
      </c>
      <c r="X535" s="17">
        <v>9.4345712785921104E-2</v>
      </c>
      <c r="Y535" s="17"/>
      <c r="Z535" s="17">
        <v>7.3106216003711699E-2</v>
      </c>
      <c r="AA535" s="17">
        <v>7.8312540131405595E-2</v>
      </c>
      <c r="AB535" s="17"/>
      <c r="AC535" s="17">
        <v>7.8227522446467204E-2</v>
      </c>
      <c r="AD535" s="17">
        <v>6.2864350512182296E-2</v>
      </c>
      <c r="AE535" s="17"/>
      <c r="AF535" s="17">
        <v>0.14110889220825801</v>
      </c>
      <c r="AG535" s="17">
        <v>5.7318478048409102E-2</v>
      </c>
      <c r="AH535" s="17">
        <v>6.9906983416492194E-2</v>
      </c>
      <c r="AI535" s="17"/>
      <c r="AJ535" s="17">
        <v>6.2862400872032195E-2</v>
      </c>
      <c r="AK535" s="17">
        <v>0.113906078993025</v>
      </c>
      <c r="AL535" s="17">
        <v>8.0186605651606305E-2</v>
      </c>
      <c r="AM535" s="17">
        <v>5.71096300948142E-2</v>
      </c>
      <c r="AN535" s="17">
        <v>7.4476365438766304E-2</v>
      </c>
      <c r="AO535" s="17">
        <v>6.1833205533866203E-2</v>
      </c>
      <c r="AP535" s="17">
        <v>6.4177316191537201E-2</v>
      </c>
      <c r="AQ535" s="17"/>
      <c r="AR535" s="17">
        <v>5.5904985802121297E-2</v>
      </c>
      <c r="AS535" s="17">
        <v>8.5241805196265605E-2</v>
      </c>
      <c r="AT535" s="17"/>
      <c r="AU535" s="17">
        <v>6.6383750767738794E-2</v>
      </c>
      <c r="AV535" s="17">
        <v>8.2685690473781395E-2</v>
      </c>
      <c r="AW535" s="17">
        <v>5.0093908500372403E-2</v>
      </c>
      <c r="AX535" s="17"/>
      <c r="AY535" s="17">
        <v>0.103518572574091</v>
      </c>
      <c r="AZ535" s="17">
        <v>5.1211055492554197E-2</v>
      </c>
      <c r="BA535" s="17">
        <v>7.83025893127276E-2</v>
      </c>
      <c r="BB535" s="17">
        <v>0.126598290592454</v>
      </c>
      <c r="BC535" s="17"/>
      <c r="BD535" s="17">
        <v>8.1812167712226297E-2</v>
      </c>
      <c r="BE535" s="17">
        <v>6.9424728572041003E-2</v>
      </c>
      <c r="BF535" s="17">
        <v>7.7433527336385102E-2</v>
      </c>
      <c r="BG535" s="17">
        <v>6.4204585712614198E-2</v>
      </c>
      <c r="BH535" s="17"/>
      <c r="BI535" s="17">
        <v>7.6658179662558404E-2</v>
      </c>
      <c r="BJ535" s="17">
        <v>7.58283519114092E-2</v>
      </c>
      <c r="BK535" s="17">
        <v>6.4143987809212905E-2</v>
      </c>
      <c r="BL535" s="17">
        <v>0.106153093934378</v>
      </c>
      <c r="BM535" s="17"/>
      <c r="BN535" s="17">
        <v>0.111138847586643</v>
      </c>
      <c r="BO535" s="17">
        <v>5.7256943536626699E-2</v>
      </c>
      <c r="BP535" s="17">
        <v>7.6514564718581896E-2</v>
      </c>
      <c r="BQ535" s="17">
        <v>7.1998107317550505E-2</v>
      </c>
      <c r="BR535" s="17"/>
      <c r="BS535" s="17">
        <v>7.5515859634050705E-2</v>
      </c>
      <c r="BT535" s="17">
        <v>7.6573408332147999E-2</v>
      </c>
      <c r="BU535" s="17">
        <v>7.3015583964634201E-2</v>
      </c>
      <c r="BV535" s="17">
        <v>6.2034010436554203E-2</v>
      </c>
      <c r="BW535" s="17"/>
      <c r="BX535" s="17">
        <v>7.3048747023406593E-2</v>
      </c>
      <c r="BY535" s="17">
        <v>7.0991444081038094E-2</v>
      </c>
      <c r="BZ535" s="17">
        <v>7.0483043297626405E-2</v>
      </c>
      <c r="CA535" s="17">
        <v>8.4558963351812705E-2</v>
      </c>
    </row>
    <row r="536" spans="2:79" x14ac:dyDescent="0.3">
      <c r="B536" t="s">
        <v>73</v>
      </c>
      <c r="C536" s="17">
        <v>4.9455747357581001E-2</v>
      </c>
      <c r="D536" s="17">
        <v>5.8635656899055602E-2</v>
      </c>
      <c r="E536" s="17">
        <v>3.6521364578611999E-2</v>
      </c>
      <c r="F536" s="17"/>
      <c r="G536" s="17">
        <v>5.4448574989205502E-2</v>
      </c>
      <c r="H536" s="17">
        <v>5.4333797817568301E-2</v>
      </c>
      <c r="I536" s="17">
        <v>4.0861203372513401E-2</v>
      </c>
      <c r="J536" s="17"/>
      <c r="K536" s="17">
        <v>4.6420904250558601E-2</v>
      </c>
      <c r="L536" s="17">
        <v>5.0550864365529101E-2</v>
      </c>
      <c r="M536" s="17">
        <v>5.4899065638441699E-2</v>
      </c>
      <c r="N536" s="17">
        <v>4.7426220920746803E-2</v>
      </c>
      <c r="O536" s="17"/>
      <c r="P536" s="17">
        <v>6.3157309159135602E-2</v>
      </c>
      <c r="Q536" s="17">
        <v>6.2118931813559902E-2</v>
      </c>
      <c r="R536" s="17">
        <v>4.4017746602039602E-2</v>
      </c>
      <c r="S536" s="17">
        <v>4.3752818102252497E-2</v>
      </c>
      <c r="T536" s="17">
        <v>2.8647096213917402E-2</v>
      </c>
      <c r="U536" s="17"/>
      <c r="V536" s="17">
        <v>6.8317348271031503E-2</v>
      </c>
      <c r="W536" s="17">
        <v>4.0303852473812497E-2</v>
      </c>
      <c r="X536" s="17">
        <v>2.8736484446055199E-2</v>
      </c>
      <c r="Y536" s="17"/>
      <c r="Z536" s="17">
        <v>5.4959557824364097E-2</v>
      </c>
      <c r="AA536" s="17">
        <v>8.6242235576957597E-3</v>
      </c>
      <c r="AB536" s="17"/>
      <c r="AC536" s="17">
        <v>5.3865202313858801E-2</v>
      </c>
      <c r="AD536" s="17">
        <v>3.8753217530641003E-2</v>
      </c>
      <c r="AE536" s="17"/>
      <c r="AF536" s="17">
        <v>2.7213418331318202E-2</v>
      </c>
      <c r="AG536" s="17">
        <v>4.5749411034098901E-2</v>
      </c>
      <c r="AH536" s="17">
        <v>5.0472600208171098E-2</v>
      </c>
      <c r="AI536" s="17"/>
      <c r="AJ536" s="17">
        <v>5.9288715699032997E-2</v>
      </c>
      <c r="AK536" s="17">
        <v>5.2662931376162798E-2</v>
      </c>
      <c r="AL536" s="17">
        <v>7.3023880025450794E-2</v>
      </c>
      <c r="AM536" s="17">
        <v>3.5409941856970703E-2</v>
      </c>
      <c r="AN536" s="17">
        <v>4.6068418895914703E-2</v>
      </c>
      <c r="AO536" s="17">
        <v>5.4602416693849402E-2</v>
      </c>
      <c r="AP536" s="17">
        <v>3.0272857919135299E-2</v>
      </c>
      <c r="AQ536" s="17"/>
      <c r="AR536" s="17">
        <v>3.3653516934250997E-2</v>
      </c>
      <c r="AS536" s="17">
        <v>5.4020870472534399E-2</v>
      </c>
      <c r="AT536" s="17"/>
      <c r="AU536" s="17">
        <v>8.5945779804536201E-2</v>
      </c>
      <c r="AV536" s="17">
        <v>3.8167249050649901E-2</v>
      </c>
      <c r="AW536" s="17">
        <v>2.3351838942481301E-2</v>
      </c>
      <c r="AX536" s="17"/>
      <c r="AY536" s="17">
        <v>0.133497085740581</v>
      </c>
      <c r="AZ536" s="17">
        <v>4.1215364005776398E-2</v>
      </c>
      <c r="BA536" s="17">
        <v>3.8706310885778597E-2</v>
      </c>
      <c r="BB536" s="17">
        <v>4.5284686399653898E-2</v>
      </c>
      <c r="BC536" s="17"/>
      <c r="BD536" s="17">
        <v>4.9832342338523801E-2</v>
      </c>
      <c r="BE536" s="17">
        <v>7.8456689623282394E-2</v>
      </c>
      <c r="BF536" s="17">
        <v>3.8186162500302899E-2</v>
      </c>
      <c r="BG536" s="17">
        <v>2.5361350494855599E-2</v>
      </c>
      <c r="BH536" s="17"/>
      <c r="BI536" s="17">
        <v>5.6230567592191701E-2</v>
      </c>
      <c r="BJ536" s="17">
        <v>5.0754659799925703E-2</v>
      </c>
      <c r="BK536" s="17">
        <v>5.5579963651365E-2</v>
      </c>
      <c r="BL536" s="17">
        <v>1.20031878083413E-2</v>
      </c>
      <c r="BM536" s="17"/>
      <c r="BN536" s="17">
        <v>0.148135003414997</v>
      </c>
      <c r="BO536" s="17">
        <v>3.2109334456605701E-2</v>
      </c>
      <c r="BP536" s="17">
        <v>4.2703492693638302E-2</v>
      </c>
      <c r="BQ536" s="17">
        <v>4.1648594665063599E-2</v>
      </c>
      <c r="BR536" s="17"/>
      <c r="BS536" s="17">
        <v>8.5253271615367998E-2</v>
      </c>
      <c r="BT536" s="17">
        <v>5.8286526248555202E-2</v>
      </c>
      <c r="BU536" s="17">
        <v>3.1915526395028197E-2</v>
      </c>
      <c r="BV536" s="17">
        <v>7.4894742707397998E-3</v>
      </c>
      <c r="BW536" s="17"/>
      <c r="BX536" s="17">
        <v>8.8846648288977106E-2</v>
      </c>
      <c r="BY536" s="17">
        <v>5.0421412831128498E-2</v>
      </c>
      <c r="BZ536" s="17">
        <v>4.4660775991637897E-2</v>
      </c>
      <c r="CA536" s="17">
        <v>3.6900522977140103E-2</v>
      </c>
    </row>
    <row r="537" spans="2:79" x14ac:dyDescent="0.3">
      <c r="C537" s="17"/>
      <c r="D537" s="17"/>
      <c r="E537" s="17"/>
      <c r="F537" s="17"/>
      <c r="G537" s="17"/>
      <c r="H537" s="17"/>
      <c r="I537" s="17"/>
      <c r="J537" s="17"/>
      <c r="K537" s="17"/>
      <c r="L537" s="17"/>
      <c r="M537" s="17"/>
      <c r="N537" s="17"/>
      <c r="O537" s="17"/>
      <c r="P537" s="17"/>
      <c r="Q537" s="17"/>
      <c r="R537" s="17"/>
      <c r="S537" s="17"/>
      <c r="T537" s="17"/>
      <c r="U537" s="17"/>
      <c r="V537" s="17"/>
      <c r="W537" s="17"/>
      <c r="X537" s="17"/>
      <c r="Y537" s="17"/>
      <c r="Z537" s="17"/>
      <c r="AA537" s="17"/>
      <c r="AB537" s="17"/>
      <c r="AC537" s="17"/>
      <c r="AD537" s="17"/>
      <c r="AE537" s="17"/>
      <c r="AF537" s="17"/>
      <c r="AG537" s="17"/>
      <c r="AH537" s="17"/>
      <c r="AI537" s="17"/>
      <c r="AJ537" s="17"/>
      <c r="AK537" s="17"/>
      <c r="AL537" s="17"/>
      <c r="AM537" s="17"/>
      <c r="AN537" s="17"/>
      <c r="AO537" s="17"/>
      <c r="AP537" s="17"/>
      <c r="AQ537" s="17"/>
      <c r="AR537" s="17"/>
      <c r="AS537" s="17"/>
      <c r="AT537" s="17"/>
      <c r="AU537" s="17"/>
      <c r="AV537" s="17"/>
      <c r="AW537" s="17"/>
      <c r="AX537" s="17"/>
      <c r="AY537" s="17"/>
      <c r="AZ537" s="17"/>
      <c r="BA537" s="17"/>
      <c r="BB537" s="17"/>
      <c r="BC537" s="17"/>
      <c r="BD537" s="17"/>
      <c r="BE537" s="17"/>
      <c r="BF537" s="17"/>
      <c r="BG537" s="17"/>
      <c r="BH537" s="17"/>
      <c r="BI537" s="17"/>
      <c r="BJ537" s="17"/>
      <c r="BK537" s="17"/>
      <c r="BL537" s="17"/>
      <c r="BM537" s="17"/>
      <c r="BN537" s="17"/>
      <c r="BO537" s="17"/>
      <c r="BP537" s="17"/>
      <c r="BQ537" s="17"/>
      <c r="BR537" s="17"/>
      <c r="BS537" s="17"/>
      <c r="BT537" s="17"/>
      <c r="BU537" s="17"/>
      <c r="BV537" s="17"/>
      <c r="BW537" s="17"/>
      <c r="BX537" s="17"/>
      <c r="BY537" s="17"/>
      <c r="BZ537" s="17"/>
      <c r="CA537" s="17"/>
    </row>
    <row r="538" spans="2:79" x14ac:dyDescent="0.3">
      <c r="B538" s="6" t="s">
        <v>290</v>
      </c>
      <c r="C538" s="17"/>
      <c r="D538" s="17"/>
      <c r="E538" s="17"/>
      <c r="F538" s="17"/>
      <c r="G538" s="17"/>
      <c r="H538" s="17"/>
      <c r="I538" s="17"/>
      <c r="J538" s="17"/>
      <c r="K538" s="17"/>
      <c r="L538" s="17"/>
      <c r="M538" s="17"/>
      <c r="N538" s="17"/>
      <c r="O538" s="17"/>
      <c r="P538" s="17"/>
      <c r="Q538" s="17"/>
      <c r="R538" s="17"/>
      <c r="S538" s="17"/>
      <c r="T538" s="17"/>
      <c r="U538" s="17"/>
      <c r="V538" s="17"/>
      <c r="W538" s="17"/>
      <c r="X538" s="17"/>
      <c r="Y538" s="17"/>
      <c r="Z538" s="17"/>
      <c r="AA538" s="17"/>
      <c r="AB538" s="17"/>
      <c r="AC538" s="17"/>
      <c r="AD538" s="17"/>
      <c r="AE538" s="17"/>
      <c r="AF538" s="17"/>
      <c r="AG538" s="17"/>
      <c r="AH538" s="17"/>
      <c r="AI538" s="17"/>
      <c r="AJ538" s="17"/>
      <c r="AK538" s="17"/>
      <c r="AL538" s="17"/>
      <c r="AM538" s="17"/>
      <c r="AN538" s="17"/>
      <c r="AO538" s="17"/>
      <c r="AP538" s="17"/>
      <c r="AQ538" s="17"/>
      <c r="AR538" s="17"/>
      <c r="AS538" s="17"/>
      <c r="AT538" s="17"/>
      <c r="AU538" s="17"/>
      <c r="AV538" s="17"/>
      <c r="AW538" s="17"/>
      <c r="AX538" s="17"/>
      <c r="AY538" s="17"/>
      <c r="AZ538" s="17"/>
      <c r="BA538" s="17"/>
      <c r="BB538" s="17"/>
      <c r="BC538" s="17"/>
      <c r="BD538" s="17"/>
      <c r="BE538" s="17"/>
      <c r="BF538" s="17"/>
      <c r="BG538" s="17"/>
      <c r="BH538" s="17"/>
      <c r="BI538" s="17"/>
      <c r="BJ538" s="17"/>
      <c r="BK538" s="17"/>
      <c r="BL538" s="17"/>
      <c r="BM538" s="17"/>
      <c r="BN538" s="17"/>
      <c r="BO538" s="17"/>
      <c r="BP538" s="17"/>
      <c r="BQ538" s="17"/>
      <c r="BR538" s="17"/>
      <c r="BS538" s="17"/>
      <c r="BT538" s="17"/>
      <c r="BU538" s="17"/>
      <c r="BV538" s="17"/>
      <c r="BW538" s="17"/>
      <c r="BX538" s="17"/>
      <c r="BY538" s="17"/>
      <c r="BZ538" s="17"/>
      <c r="CA538" s="17"/>
    </row>
    <row r="539" spans="2:79" x14ac:dyDescent="0.3">
      <c r="B539" s="24" t="s">
        <v>75</v>
      </c>
      <c r="C539" s="17"/>
      <c r="D539" s="17"/>
      <c r="E539" s="17"/>
      <c r="F539" s="17"/>
      <c r="G539" s="17"/>
      <c r="H539" s="17"/>
      <c r="I539" s="17"/>
      <c r="J539" s="17"/>
      <c r="K539" s="17"/>
      <c r="L539" s="17"/>
      <c r="M539" s="17"/>
      <c r="N539" s="17"/>
      <c r="O539" s="17"/>
      <c r="P539" s="17"/>
      <c r="Q539" s="17"/>
      <c r="R539" s="17"/>
      <c r="S539" s="17"/>
      <c r="T539" s="17"/>
      <c r="U539" s="17"/>
      <c r="V539" s="17"/>
      <c r="W539" s="17"/>
      <c r="X539" s="17"/>
      <c r="Y539" s="17"/>
      <c r="Z539" s="17"/>
      <c r="AA539" s="17"/>
      <c r="AB539" s="17"/>
      <c r="AC539" s="17"/>
      <c r="AD539" s="17"/>
      <c r="AE539" s="17"/>
      <c r="AF539" s="17"/>
      <c r="AG539" s="17"/>
      <c r="AH539" s="17"/>
      <c r="AI539" s="17"/>
      <c r="AJ539" s="17"/>
      <c r="AK539" s="17"/>
      <c r="AL539" s="17"/>
      <c r="AM539" s="17"/>
      <c r="AN539" s="17"/>
      <c r="AO539" s="17"/>
      <c r="AP539" s="17"/>
      <c r="AQ539" s="17"/>
      <c r="AR539" s="17"/>
      <c r="AS539" s="17"/>
      <c r="AT539" s="17"/>
      <c r="AU539" s="17"/>
      <c r="AV539" s="17"/>
      <c r="AW539" s="17"/>
      <c r="AX539" s="17"/>
      <c r="AY539" s="17"/>
      <c r="AZ539" s="17"/>
      <c r="BA539" s="17"/>
      <c r="BB539" s="17"/>
      <c r="BC539" s="17"/>
      <c r="BD539" s="17"/>
      <c r="BE539" s="17"/>
      <c r="BF539" s="17"/>
      <c r="BG539" s="17"/>
      <c r="BH539" s="17"/>
      <c r="BI539" s="17"/>
      <c r="BJ539" s="17"/>
      <c r="BK539" s="17"/>
      <c r="BL539" s="17"/>
      <c r="BM539" s="17"/>
      <c r="BN539" s="17"/>
      <c r="BO539" s="17"/>
      <c r="BP539" s="17"/>
      <c r="BQ539" s="17"/>
      <c r="BR539" s="17"/>
      <c r="BS539" s="17"/>
      <c r="BT539" s="17"/>
      <c r="BU539" s="17"/>
      <c r="BV539" s="17"/>
      <c r="BW539" s="17"/>
      <c r="BX539" s="17"/>
      <c r="BY539" s="17"/>
      <c r="BZ539" s="17"/>
      <c r="CA539" s="17"/>
    </row>
    <row r="540" spans="2:79" x14ac:dyDescent="0.3">
      <c r="B540" t="s">
        <v>48</v>
      </c>
      <c r="C540" s="17">
        <v>0.70421659655094404</v>
      </c>
      <c r="D540" s="17">
        <v>0.70120686163062496</v>
      </c>
      <c r="E540" s="17">
        <v>0.70745843184990298</v>
      </c>
      <c r="F540" s="17"/>
      <c r="G540" s="17">
        <v>0.68460548478903305</v>
      </c>
      <c r="H540" s="17">
        <v>0.69749326625097496</v>
      </c>
      <c r="I540" s="17">
        <v>0.72445274695494999</v>
      </c>
      <c r="J540" s="17"/>
      <c r="K540" s="17">
        <v>0.73551176289203801</v>
      </c>
      <c r="L540" s="17">
        <v>0.70529566951170197</v>
      </c>
      <c r="M540" s="17">
        <v>0.71680688360961697</v>
      </c>
      <c r="N540" s="17">
        <v>0.64940229253697901</v>
      </c>
      <c r="O540" s="17"/>
      <c r="P540" s="17">
        <v>0.737197268071064</v>
      </c>
      <c r="Q540" s="17">
        <v>0.66161187453482695</v>
      </c>
      <c r="R540" s="17">
        <v>0.71099207580215196</v>
      </c>
      <c r="S540" s="17">
        <v>0.74036591120414696</v>
      </c>
      <c r="T540" s="17">
        <v>0.69693525639070297</v>
      </c>
      <c r="U540" s="17"/>
      <c r="V540" s="17">
        <v>0.66384777869824296</v>
      </c>
      <c r="W540" s="17">
        <v>0.70933074324943901</v>
      </c>
      <c r="X540" s="17">
        <v>0.74985106674233803</v>
      </c>
      <c r="Y540" s="17"/>
      <c r="Z540" s="17">
        <v>0.69649477484427902</v>
      </c>
      <c r="AA540" s="17">
        <v>0.74457898810140899</v>
      </c>
      <c r="AB540" s="17"/>
      <c r="AC540" s="17">
        <v>0.68911635774815405</v>
      </c>
      <c r="AD540" s="17">
        <v>0.74086755631427903</v>
      </c>
      <c r="AE540" s="17"/>
      <c r="AF540" s="17">
        <v>0.83513023989635604</v>
      </c>
      <c r="AG540" s="17">
        <v>0.84027004394779903</v>
      </c>
      <c r="AH540" s="17">
        <v>0.68378003816462396</v>
      </c>
      <c r="AI540" s="17"/>
      <c r="AJ540" s="17">
        <v>0.709574375464465</v>
      </c>
      <c r="AK540" s="17">
        <v>0.64712194941769996</v>
      </c>
      <c r="AL540" s="17">
        <v>0.77625557842395498</v>
      </c>
      <c r="AM540" s="17">
        <v>0.64341766296722502</v>
      </c>
      <c r="AN540" s="17">
        <v>0.75066395190018398</v>
      </c>
      <c r="AO540" s="17">
        <v>0.72343776257680503</v>
      </c>
      <c r="AP540" s="17">
        <v>0.69839847574490599</v>
      </c>
      <c r="AQ540" s="17"/>
      <c r="AR540" s="17">
        <v>0.71848176032319699</v>
      </c>
      <c r="AS540" s="17">
        <v>0.70236618784303795</v>
      </c>
      <c r="AT540" s="17"/>
      <c r="AU540" s="17">
        <v>0.59044147024800697</v>
      </c>
      <c r="AV540" s="17">
        <v>0.73998789944439403</v>
      </c>
      <c r="AW540" s="17">
        <v>0.78311713540977101</v>
      </c>
      <c r="AX540" s="17"/>
      <c r="AY540" s="17">
        <v>0.58092564469193697</v>
      </c>
      <c r="AZ540" s="17">
        <v>0.68791875028935201</v>
      </c>
      <c r="BA540" s="17">
        <v>0.77295265410464498</v>
      </c>
      <c r="BB540" s="17">
        <v>0.68374460005954996</v>
      </c>
      <c r="BC540" s="17"/>
      <c r="BD540" s="17">
        <v>0.501524442356167</v>
      </c>
      <c r="BE540" s="17">
        <v>0.65940446934290797</v>
      </c>
      <c r="BF540" s="17">
        <v>0.76592247046955597</v>
      </c>
      <c r="BG540" s="17">
        <v>0.80554734935047301</v>
      </c>
      <c r="BH540" s="17"/>
      <c r="BI540" s="17">
        <v>0.60333313582551396</v>
      </c>
      <c r="BJ540" s="17">
        <v>0.66917162203036995</v>
      </c>
      <c r="BK540" s="17">
        <v>0.74329608621288501</v>
      </c>
      <c r="BL540" s="17">
        <v>0.74380578072237202</v>
      </c>
      <c r="BM540" s="17"/>
      <c r="BN540" s="17">
        <v>0.53663668962045596</v>
      </c>
      <c r="BO540" s="17">
        <v>0.64421139212969702</v>
      </c>
      <c r="BP540" s="17">
        <v>0.72939261120385201</v>
      </c>
      <c r="BQ540" s="17">
        <v>0.76656461568828604</v>
      </c>
      <c r="BR540" s="17"/>
      <c r="BS540" s="17">
        <v>0.51242406449057998</v>
      </c>
      <c r="BT540" s="17">
        <v>0.66246621374984205</v>
      </c>
      <c r="BU540" s="17">
        <v>0.81185846796847405</v>
      </c>
      <c r="BV540" s="17">
        <v>0.83893992919350702</v>
      </c>
      <c r="BW540" s="17"/>
      <c r="BX540" s="17">
        <v>0.57854892905774602</v>
      </c>
      <c r="BY540" s="17">
        <v>0.70935250041581999</v>
      </c>
      <c r="BZ540" s="17">
        <v>0.69174958481155402</v>
      </c>
      <c r="CA540" s="17">
        <v>0.77355766464751297</v>
      </c>
    </row>
    <row r="541" spans="2:79" x14ac:dyDescent="0.3">
      <c r="B541" t="s">
        <v>49</v>
      </c>
      <c r="C541" s="17">
        <v>0.183466097931481</v>
      </c>
      <c r="D541" s="17">
        <v>0.181144092477413</v>
      </c>
      <c r="E541" s="17">
        <v>0.184871920260472</v>
      </c>
      <c r="F541" s="17"/>
      <c r="G541" s="17">
        <v>0.16001761051302099</v>
      </c>
      <c r="H541" s="17">
        <v>0.21908131330990899</v>
      </c>
      <c r="I541" s="17">
        <v>0.160199297815033</v>
      </c>
      <c r="J541" s="17"/>
      <c r="K541" s="17">
        <v>0.18707347667558899</v>
      </c>
      <c r="L541" s="17">
        <v>0.17717481338414001</v>
      </c>
      <c r="M541" s="17">
        <v>0.16634660712225699</v>
      </c>
      <c r="N541" s="17">
        <v>0.202273609585048</v>
      </c>
      <c r="O541" s="17"/>
      <c r="P541" s="17">
        <v>0.18284119061109499</v>
      </c>
      <c r="Q541" s="17">
        <v>0.20498685627732299</v>
      </c>
      <c r="R541" s="17">
        <v>0.21846935254352101</v>
      </c>
      <c r="S541" s="17">
        <v>0.14663622662308101</v>
      </c>
      <c r="T541" s="17">
        <v>0.16288749089092799</v>
      </c>
      <c r="U541" s="17"/>
      <c r="V541" s="17">
        <v>0.21379993325452101</v>
      </c>
      <c r="W541" s="17">
        <v>0.18210776331949599</v>
      </c>
      <c r="X541" s="17">
        <v>0.15446519606887099</v>
      </c>
      <c r="Y541" s="17"/>
      <c r="Z541" s="17">
        <v>0.187856669429527</v>
      </c>
      <c r="AA541" s="17">
        <v>0.15828341169163601</v>
      </c>
      <c r="AB541" s="17"/>
      <c r="AC541" s="17">
        <v>0.19837845522853401</v>
      </c>
      <c r="AD541" s="17">
        <v>0.14727115993025</v>
      </c>
      <c r="AE541" s="17"/>
      <c r="AF541" s="17">
        <v>0.16486976010364399</v>
      </c>
      <c r="AG541" s="17">
        <v>0.118951276600753</v>
      </c>
      <c r="AH541" s="17">
        <v>0.19072562290858799</v>
      </c>
      <c r="AI541" s="17"/>
      <c r="AJ541" s="17">
        <v>0.14600167242783699</v>
      </c>
      <c r="AK541" s="17">
        <v>0.21710902335360799</v>
      </c>
      <c r="AL541" s="17">
        <v>0.132904921723492</v>
      </c>
      <c r="AM541" s="17">
        <v>0.275783773194272</v>
      </c>
      <c r="AN541" s="17">
        <v>0.18892585221348299</v>
      </c>
      <c r="AO541" s="17">
        <v>0.17392006506166299</v>
      </c>
      <c r="AP541" s="17">
        <v>0.14831135347641999</v>
      </c>
      <c r="AQ541" s="17"/>
      <c r="AR541" s="17">
        <v>0.19977599511536401</v>
      </c>
      <c r="AS541" s="17">
        <v>0.177486324169461</v>
      </c>
      <c r="AT541" s="17"/>
      <c r="AU541" s="17">
        <v>0.24011617771675001</v>
      </c>
      <c r="AV541" s="17">
        <v>0.16914981528568299</v>
      </c>
      <c r="AW541" s="17">
        <v>0.12901550972809001</v>
      </c>
      <c r="AX541" s="17"/>
      <c r="AY541" s="17">
        <v>0.27627092744362303</v>
      </c>
      <c r="AZ541" s="17">
        <v>0.174826070041813</v>
      </c>
      <c r="BA541" s="17">
        <v>0.15480684532177599</v>
      </c>
      <c r="BB541" s="17">
        <v>0.22031785886520899</v>
      </c>
      <c r="BC541" s="17"/>
      <c r="BD541" s="17">
        <v>0.35997015608598898</v>
      </c>
      <c r="BE541" s="17">
        <v>0.18827984634061901</v>
      </c>
      <c r="BF541" s="17">
        <v>0.13649545112279099</v>
      </c>
      <c r="BG541" s="17">
        <v>0.14141885389835801</v>
      </c>
      <c r="BH541" s="17"/>
      <c r="BI541" s="17">
        <v>0.26490208377544899</v>
      </c>
      <c r="BJ541" s="17">
        <v>0.18405081091985301</v>
      </c>
      <c r="BK541" s="17">
        <v>0.158266463246308</v>
      </c>
      <c r="BL541" s="17">
        <v>0.202930760615293</v>
      </c>
      <c r="BM541" s="17"/>
      <c r="BN541" s="17">
        <v>0.31515449140155899</v>
      </c>
      <c r="BO541" s="17">
        <v>0.18259106232608599</v>
      </c>
      <c r="BP541" s="17">
        <v>0.17829468741294699</v>
      </c>
      <c r="BQ541" s="17">
        <v>0.15277465284887901</v>
      </c>
      <c r="BR541" s="17"/>
      <c r="BS541" s="17">
        <v>0.319981173075019</v>
      </c>
      <c r="BT541" s="17">
        <v>0.19988278301579401</v>
      </c>
      <c r="BU541" s="17">
        <v>0.110500793211303</v>
      </c>
      <c r="BV541" s="17">
        <v>0.118704228429815</v>
      </c>
      <c r="BW541" s="17"/>
      <c r="BX541" s="17">
        <v>0.25831878107200701</v>
      </c>
      <c r="BY541" s="17">
        <v>0.16531231707038099</v>
      </c>
      <c r="BZ541" s="17">
        <v>0.18670982631175401</v>
      </c>
      <c r="CA541" s="17">
        <v>0.17752687595859101</v>
      </c>
    </row>
    <row r="542" spans="2:79" x14ac:dyDescent="0.3">
      <c r="B542" t="s">
        <v>73</v>
      </c>
      <c r="C542" s="17">
        <v>0.112317305517575</v>
      </c>
      <c r="D542" s="17">
        <v>0.117649045891962</v>
      </c>
      <c r="E542" s="17">
        <v>0.10766964788962501</v>
      </c>
      <c r="F542" s="17"/>
      <c r="G542" s="17">
        <v>0.15537690469794599</v>
      </c>
      <c r="H542" s="17">
        <v>8.3425420439115397E-2</v>
      </c>
      <c r="I542" s="17">
        <v>0.11534795523001699</v>
      </c>
      <c r="J542" s="17"/>
      <c r="K542" s="17">
        <v>7.7414760432372901E-2</v>
      </c>
      <c r="L542" s="17">
        <v>0.117529517104158</v>
      </c>
      <c r="M542" s="17">
        <v>0.11684650926812599</v>
      </c>
      <c r="N542" s="17">
        <v>0.14832409787797299</v>
      </c>
      <c r="O542" s="17"/>
      <c r="P542" s="17">
        <v>7.9961541317840404E-2</v>
      </c>
      <c r="Q542" s="17">
        <v>0.13340126918785</v>
      </c>
      <c r="R542" s="17">
        <v>7.0538571654326698E-2</v>
      </c>
      <c r="S542" s="17">
        <v>0.112997862172772</v>
      </c>
      <c r="T542" s="17">
        <v>0.14017725271836901</v>
      </c>
      <c r="U542" s="17"/>
      <c r="V542" s="17">
        <v>0.122352288047235</v>
      </c>
      <c r="W542" s="17">
        <v>0.108561493431066</v>
      </c>
      <c r="X542" s="17">
        <v>9.5683737188790502E-2</v>
      </c>
      <c r="Y542" s="17"/>
      <c r="Z542" s="17">
        <v>0.11564855572619399</v>
      </c>
      <c r="AA542" s="17">
        <v>9.71376002069545E-2</v>
      </c>
      <c r="AB542" s="17"/>
      <c r="AC542" s="17">
        <v>0.112505187023312</v>
      </c>
      <c r="AD542" s="17">
        <v>0.111861283755471</v>
      </c>
      <c r="AE542" s="17"/>
      <c r="AF542" s="17">
        <v>0</v>
      </c>
      <c r="AG542" s="17">
        <v>4.0778679451447399E-2</v>
      </c>
      <c r="AH542" s="17">
        <v>0.12549433892678799</v>
      </c>
      <c r="AI542" s="17"/>
      <c r="AJ542" s="17">
        <v>0.14442395210769901</v>
      </c>
      <c r="AK542" s="17">
        <v>0.135769027228693</v>
      </c>
      <c r="AL542" s="17">
        <v>9.0839499852552699E-2</v>
      </c>
      <c r="AM542" s="17">
        <v>8.0798563838503104E-2</v>
      </c>
      <c r="AN542" s="17">
        <v>6.0410195886333701E-2</v>
      </c>
      <c r="AO542" s="17">
        <v>0.102642172361532</v>
      </c>
      <c r="AP542" s="17">
        <v>0.15329017077867399</v>
      </c>
      <c r="AQ542" s="17"/>
      <c r="AR542" s="17">
        <v>8.17422445614399E-2</v>
      </c>
      <c r="AS542" s="17">
        <v>0.12014748798750099</v>
      </c>
      <c r="AT542" s="17"/>
      <c r="AU542" s="17">
        <v>0.16944235203524399</v>
      </c>
      <c r="AV542" s="17">
        <v>9.0862285269922904E-2</v>
      </c>
      <c r="AW542" s="17">
        <v>8.78673548621388E-2</v>
      </c>
      <c r="AX542" s="17"/>
      <c r="AY542" s="17">
        <v>0.14280342786444</v>
      </c>
      <c r="AZ542" s="17">
        <v>0.13725517966883499</v>
      </c>
      <c r="BA542" s="17">
        <v>7.2240500573578906E-2</v>
      </c>
      <c r="BB542" s="17">
        <v>9.5937541075241398E-2</v>
      </c>
      <c r="BC542" s="17"/>
      <c r="BD542" s="17">
        <v>0.13850540155784299</v>
      </c>
      <c r="BE542" s="17">
        <v>0.15231568431647299</v>
      </c>
      <c r="BF542" s="17">
        <v>9.7582078407653705E-2</v>
      </c>
      <c r="BG542" s="17">
        <v>5.3033796751168399E-2</v>
      </c>
      <c r="BH542" s="17"/>
      <c r="BI542" s="17">
        <v>0.131764780399037</v>
      </c>
      <c r="BJ542" s="17">
        <v>0.14677756704977599</v>
      </c>
      <c r="BK542" s="17">
        <v>9.8437450540807103E-2</v>
      </c>
      <c r="BL542" s="17">
        <v>5.3263458662335103E-2</v>
      </c>
      <c r="BM542" s="17"/>
      <c r="BN542" s="17">
        <v>0.14820881897798499</v>
      </c>
      <c r="BO542" s="17">
        <v>0.17319754554421701</v>
      </c>
      <c r="BP542" s="17">
        <v>9.2312701383200302E-2</v>
      </c>
      <c r="BQ542" s="17">
        <v>8.0660731462835006E-2</v>
      </c>
      <c r="BR542" s="17"/>
      <c r="BS542" s="17">
        <v>0.167594762434401</v>
      </c>
      <c r="BT542" s="17">
        <v>0.13765100323436399</v>
      </c>
      <c r="BU542" s="17">
        <v>7.7640738820223404E-2</v>
      </c>
      <c r="BV542" s="17">
        <v>4.2355842376677597E-2</v>
      </c>
      <c r="BW542" s="17"/>
      <c r="BX542" s="17">
        <v>0.163132289870247</v>
      </c>
      <c r="BY542" s="17">
        <v>0.12533518251379899</v>
      </c>
      <c r="BZ542" s="17">
        <v>0.121540588876692</v>
      </c>
      <c r="CA542" s="17">
        <v>4.8915459393895397E-2</v>
      </c>
    </row>
    <row r="543" spans="2:79" x14ac:dyDescent="0.3">
      <c r="C543" s="17"/>
      <c r="D543" s="17"/>
      <c r="E543" s="17"/>
      <c r="F543" s="17"/>
      <c r="G543" s="17"/>
      <c r="H543" s="17"/>
      <c r="I543" s="17"/>
      <c r="J543" s="17"/>
      <c r="K543" s="17"/>
      <c r="L543" s="17"/>
      <c r="M543" s="17"/>
      <c r="N543" s="17"/>
      <c r="O543" s="17"/>
      <c r="P543" s="17"/>
      <c r="Q543" s="17"/>
      <c r="R543" s="17"/>
      <c r="S543" s="17"/>
      <c r="T543" s="17"/>
      <c r="U543" s="17"/>
      <c r="V543" s="17"/>
      <c r="W543" s="17"/>
      <c r="X543" s="17"/>
      <c r="Y543" s="17"/>
      <c r="Z543" s="17"/>
      <c r="AA543" s="17"/>
      <c r="AB543" s="17"/>
      <c r="AC543" s="17"/>
      <c r="AD543" s="17"/>
      <c r="AE543" s="17"/>
      <c r="AF543" s="17"/>
      <c r="AG543" s="17"/>
      <c r="AH543" s="17"/>
      <c r="AI543" s="17"/>
      <c r="AJ543" s="17"/>
      <c r="AK543" s="17"/>
      <c r="AL543" s="17"/>
      <c r="AM543" s="17"/>
      <c r="AN543" s="17"/>
      <c r="AO543" s="17"/>
      <c r="AP543" s="17"/>
      <c r="AQ543" s="17"/>
      <c r="AR543" s="17"/>
      <c r="AS543" s="17"/>
      <c r="AT543" s="17"/>
      <c r="AU543" s="17"/>
      <c r="AV543" s="17"/>
      <c r="AW543" s="17"/>
      <c r="AX543" s="17"/>
      <c r="AY543" s="17"/>
      <c r="AZ543" s="17"/>
      <c r="BA543" s="17"/>
      <c r="BB543" s="17"/>
      <c r="BC543" s="17"/>
      <c r="BD543" s="17"/>
      <c r="BE543" s="17"/>
      <c r="BF543" s="17"/>
      <c r="BG543" s="17"/>
      <c r="BH543" s="17"/>
      <c r="BI543" s="17"/>
      <c r="BJ543" s="17"/>
      <c r="BK543" s="17"/>
      <c r="BL543" s="17"/>
      <c r="BM543" s="17"/>
      <c r="BN543" s="17"/>
      <c r="BO543" s="17"/>
      <c r="BP543" s="17"/>
      <c r="BQ543" s="17"/>
      <c r="BR543" s="17"/>
      <c r="BS543" s="17"/>
      <c r="BT543" s="17"/>
      <c r="BU543" s="17"/>
      <c r="BV543" s="17"/>
      <c r="BW543" s="17"/>
      <c r="BX543" s="17"/>
      <c r="BY543" s="17"/>
      <c r="BZ543" s="17"/>
      <c r="CA543" s="17"/>
    </row>
    <row r="544" spans="2:79" x14ac:dyDescent="0.3">
      <c r="B544" s="6" t="s">
        <v>293</v>
      </c>
      <c r="C544" s="17"/>
      <c r="D544" s="17"/>
      <c r="E544" s="17"/>
      <c r="F544" s="17"/>
      <c r="G544" s="17"/>
      <c r="H544" s="17"/>
      <c r="I544" s="17"/>
      <c r="J544" s="17"/>
      <c r="K544" s="17"/>
      <c r="L544" s="17"/>
      <c r="M544" s="17"/>
      <c r="N544" s="17"/>
      <c r="O544" s="17"/>
      <c r="P544" s="17"/>
      <c r="Q544" s="17"/>
      <c r="R544" s="17"/>
      <c r="S544" s="17"/>
      <c r="T544" s="17"/>
      <c r="U544" s="17"/>
      <c r="V544" s="17"/>
      <c r="W544" s="17"/>
      <c r="X544" s="17"/>
      <c r="Y544" s="17"/>
      <c r="Z544" s="17"/>
      <c r="AA544" s="17"/>
      <c r="AB544" s="17"/>
      <c r="AC544" s="17"/>
      <c r="AD544" s="17"/>
      <c r="AE544" s="17"/>
      <c r="AF544" s="17"/>
      <c r="AG544" s="17"/>
      <c r="AH544" s="17"/>
      <c r="AI544" s="17"/>
      <c r="AJ544" s="17"/>
      <c r="AK544" s="17"/>
      <c r="AL544" s="17"/>
      <c r="AM544" s="17"/>
      <c r="AN544" s="17"/>
      <c r="AO544" s="17"/>
      <c r="AP544" s="17"/>
      <c r="AQ544" s="17"/>
      <c r="AR544" s="17"/>
      <c r="AS544" s="17"/>
      <c r="AT544" s="17"/>
      <c r="AU544" s="17"/>
      <c r="AV544" s="17"/>
      <c r="AW544" s="17"/>
      <c r="AX544" s="17"/>
      <c r="AY544" s="17"/>
      <c r="AZ544" s="17"/>
      <c r="BA544" s="17"/>
      <c r="BB544" s="17"/>
      <c r="BC544" s="17"/>
      <c r="BD544" s="17"/>
      <c r="BE544" s="17"/>
      <c r="BF544" s="17"/>
      <c r="BG544" s="17"/>
      <c r="BH544" s="17"/>
      <c r="BI544" s="17"/>
      <c r="BJ544" s="17"/>
      <c r="BK544" s="17"/>
      <c r="BL544" s="17"/>
      <c r="BM544" s="17"/>
      <c r="BN544" s="17"/>
      <c r="BO544" s="17"/>
      <c r="BP544" s="17"/>
      <c r="BQ544" s="17"/>
      <c r="BR544" s="17"/>
      <c r="BS544" s="17"/>
      <c r="BT544" s="17"/>
      <c r="BU544" s="17"/>
      <c r="BV544" s="17"/>
      <c r="BW544" s="17"/>
      <c r="BX544" s="17"/>
      <c r="BY544" s="17"/>
      <c r="BZ544" s="17"/>
      <c r="CA544" s="17"/>
    </row>
    <row r="545" spans="2:79" x14ac:dyDescent="0.3">
      <c r="B545" s="24" t="s">
        <v>75</v>
      </c>
      <c r="C545" s="17"/>
      <c r="D545" s="17"/>
      <c r="E545" s="17"/>
      <c r="F545" s="17"/>
      <c r="G545" s="17"/>
      <c r="H545" s="17"/>
      <c r="I545" s="17"/>
      <c r="J545" s="17"/>
      <c r="K545" s="17"/>
      <c r="L545" s="17"/>
      <c r="M545" s="17"/>
      <c r="N545" s="17"/>
      <c r="O545" s="17"/>
      <c r="P545" s="17"/>
      <c r="Q545" s="17"/>
      <c r="R545" s="17"/>
      <c r="S545" s="17"/>
      <c r="T545" s="17"/>
      <c r="U545" s="17"/>
      <c r="V545" s="17"/>
      <c r="W545" s="17"/>
      <c r="X545" s="17"/>
      <c r="Y545" s="17"/>
      <c r="Z545" s="17"/>
      <c r="AA545" s="17"/>
      <c r="AB545" s="17"/>
      <c r="AC545" s="17"/>
      <c r="AD545" s="17"/>
      <c r="AE545" s="17"/>
      <c r="AF545" s="17"/>
      <c r="AG545" s="17"/>
      <c r="AH545" s="17"/>
      <c r="AI545" s="17"/>
      <c r="AJ545" s="17"/>
      <c r="AK545" s="17"/>
      <c r="AL545" s="17"/>
      <c r="AM545" s="17"/>
      <c r="AN545" s="17"/>
      <c r="AO545" s="17"/>
      <c r="AP545" s="17"/>
      <c r="AQ545" s="17"/>
      <c r="AR545" s="17"/>
      <c r="AS545" s="17"/>
      <c r="AT545" s="17"/>
      <c r="AU545" s="17"/>
      <c r="AV545" s="17"/>
      <c r="AW545" s="17"/>
      <c r="AX545" s="17"/>
      <c r="AY545" s="17"/>
      <c r="AZ545" s="17"/>
      <c r="BA545" s="17"/>
      <c r="BB545" s="17"/>
      <c r="BC545" s="17"/>
      <c r="BD545" s="17"/>
      <c r="BE545" s="17"/>
      <c r="BF545" s="17"/>
      <c r="BG545" s="17"/>
      <c r="BH545" s="17"/>
      <c r="BI545" s="17"/>
      <c r="BJ545" s="17"/>
      <c r="BK545" s="17"/>
      <c r="BL545" s="17"/>
      <c r="BM545" s="17"/>
      <c r="BN545" s="17"/>
      <c r="BO545" s="17"/>
      <c r="BP545" s="17"/>
      <c r="BQ545" s="17"/>
      <c r="BR545" s="17"/>
      <c r="BS545" s="17"/>
      <c r="BT545" s="17"/>
      <c r="BU545" s="17"/>
      <c r="BV545" s="17"/>
      <c r="BW545" s="17"/>
      <c r="BX545" s="17"/>
      <c r="BY545" s="17"/>
      <c r="BZ545" s="17"/>
      <c r="CA545" s="17"/>
    </row>
    <row r="546" spans="2:79" x14ac:dyDescent="0.3">
      <c r="B546" t="s">
        <v>291</v>
      </c>
      <c r="C546" s="17">
        <v>0.114660942062694</v>
      </c>
      <c r="D546" s="17">
        <v>7.2122767234313295E-2</v>
      </c>
      <c r="E546" s="17">
        <v>0.15780982869002599</v>
      </c>
      <c r="F546" s="17"/>
      <c r="G546" s="17">
        <v>8.4114161861851305E-2</v>
      </c>
      <c r="H546" s="17">
        <v>0.101561820361384</v>
      </c>
      <c r="I546" s="17">
        <v>0.14903714490125999</v>
      </c>
      <c r="J546" s="17"/>
      <c r="K546" s="17">
        <v>8.1992700214396502E-2</v>
      </c>
      <c r="L546" s="17">
        <v>0.11658281237573501</v>
      </c>
      <c r="M546" s="17">
        <v>0.13550977431042199</v>
      </c>
      <c r="N546" s="17">
        <v>0.13656934712930499</v>
      </c>
      <c r="O546" s="17"/>
      <c r="P546" s="17">
        <v>0.110061000989819</v>
      </c>
      <c r="Q546" s="17">
        <v>0.135543469152832</v>
      </c>
      <c r="R546" s="17">
        <v>0.123953353289681</v>
      </c>
      <c r="S546" s="17">
        <v>9.88620884846933E-2</v>
      </c>
      <c r="T546" s="17">
        <v>9.4227736349577804E-2</v>
      </c>
      <c r="U546" s="17"/>
      <c r="V546" s="17">
        <v>0.12961558991212099</v>
      </c>
      <c r="W546" s="17">
        <v>0.119050622381734</v>
      </c>
      <c r="X546" s="17">
        <v>7.9577095146050797E-2</v>
      </c>
      <c r="Y546" s="17"/>
      <c r="Z546" s="17">
        <v>0.120599089317908</v>
      </c>
      <c r="AA546" s="17">
        <v>8.6113438229578704E-2</v>
      </c>
      <c r="AB546" s="17"/>
      <c r="AC546" s="17">
        <v>9.6793855314534397E-2</v>
      </c>
      <c r="AD546" s="17">
        <v>0.15802753288599999</v>
      </c>
      <c r="AE546" s="17"/>
      <c r="AF546" s="17">
        <v>0.13105902015063101</v>
      </c>
      <c r="AG546" s="17">
        <v>0.14448376399228399</v>
      </c>
      <c r="AH546" s="17">
        <v>0.111842608636965</v>
      </c>
      <c r="AI546" s="17"/>
      <c r="AJ546" s="17">
        <v>0.10014970256550999</v>
      </c>
      <c r="AK546" s="17">
        <v>6.81501497248483E-2</v>
      </c>
      <c r="AL546" s="17">
        <v>0.120643802969794</v>
      </c>
      <c r="AM546" s="17">
        <v>8.4464135517134498E-2</v>
      </c>
      <c r="AN546" s="17">
        <v>0.13711044878311099</v>
      </c>
      <c r="AO546" s="17">
        <v>0.16183906853901001</v>
      </c>
      <c r="AP546" s="17">
        <v>0.12905892362992999</v>
      </c>
      <c r="AQ546" s="17"/>
      <c r="AR546" s="17">
        <v>0.15169596993046</v>
      </c>
      <c r="AS546" s="17">
        <v>9.1070115170622801E-2</v>
      </c>
      <c r="AT546" s="17"/>
      <c r="AU546" s="17">
        <v>9.91530049393331E-2</v>
      </c>
      <c r="AV546" s="17">
        <v>0.12976015409729</v>
      </c>
      <c r="AW546" s="17">
        <v>8.1051391962767699E-2</v>
      </c>
      <c r="AX546" s="17"/>
      <c r="AY546" s="17">
        <v>0.18549934147620201</v>
      </c>
      <c r="AZ546" s="17">
        <v>0.11106323211031401</v>
      </c>
      <c r="BA546" s="17">
        <v>0.103547653928362</v>
      </c>
      <c r="BB546" s="17">
        <v>0.103479330170099</v>
      </c>
      <c r="BC546" s="17"/>
      <c r="BD546" s="17">
        <v>0.14866442352949899</v>
      </c>
      <c r="BE546" s="17">
        <v>0.1182201088805</v>
      </c>
      <c r="BF546" s="17">
        <v>9.1673614083737295E-2</v>
      </c>
      <c r="BG546" s="17">
        <v>0.14036603708091799</v>
      </c>
      <c r="BH546" s="17"/>
      <c r="BI546" s="17">
        <v>8.0466600892002693E-2</v>
      </c>
      <c r="BJ546" s="17">
        <v>0.10302648369110499</v>
      </c>
      <c r="BK546" s="17">
        <v>0.13064756746935199</v>
      </c>
      <c r="BL546" s="17">
        <v>0.115545305620714</v>
      </c>
      <c r="BM546" s="17"/>
      <c r="BN546" s="17">
        <v>0.185740378918343</v>
      </c>
      <c r="BO546" s="17">
        <v>0.111510792917144</v>
      </c>
      <c r="BP546" s="17">
        <v>0.118966815745687</v>
      </c>
      <c r="BQ546" s="17">
        <v>9.2141892092554994E-2</v>
      </c>
      <c r="BR546" s="17"/>
      <c r="BS546" s="17">
        <v>0.13980660221763899</v>
      </c>
      <c r="BT546" s="17">
        <v>9.6050139196993095E-2</v>
      </c>
      <c r="BU546" s="17">
        <v>0.110671353234561</v>
      </c>
      <c r="BV546" s="17">
        <v>0.135564886330486</v>
      </c>
      <c r="BW546" s="17"/>
      <c r="BX546" s="17">
        <v>0.134644433209855</v>
      </c>
      <c r="BY546" s="17">
        <v>0.12913862007635801</v>
      </c>
      <c r="BZ546" s="17">
        <v>0.112792510079082</v>
      </c>
      <c r="CA546" s="17">
        <v>8.0871559718479605E-2</v>
      </c>
    </row>
    <row r="547" spans="2:79" x14ac:dyDescent="0.3">
      <c r="B547" t="s">
        <v>292</v>
      </c>
      <c r="C547" s="17">
        <v>7.2757967138001797E-2</v>
      </c>
      <c r="D547" s="17">
        <v>6.1217113339848202E-2</v>
      </c>
      <c r="E547" s="17">
        <v>8.2778827857870996E-2</v>
      </c>
      <c r="F547" s="17"/>
      <c r="G547" s="17">
        <v>6.3953434700297004E-2</v>
      </c>
      <c r="H547" s="17">
        <v>8.6413843629473699E-2</v>
      </c>
      <c r="I547" s="17">
        <v>6.3714039538132206E-2</v>
      </c>
      <c r="J547" s="17"/>
      <c r="K547" s="17">
        <v>7.45160980893394E-2</v>
      </c>
      <c r="L547" s="17">
        <v>4.38716726218666E-2</v>
      </c>
      <c r="M547" s="17">
        <v>0.103455233330979</v>
      </c>
      <c r="N547" s="17">
        <v>7.5284069260056694E-2</v>
      </c>
      <c r="O547" s="17"/>
      <c r="P547" s="17">
        <v>0.12703076582724701</v>
      </c>
      <c r="Q547" s="17">
        <v>5.1651289415505598E-2</v>
      </c>
      <c r="R547" s="17">
        <v>9.36760328497733E-2</v>
      </c>
      <c r="S547" s="17">
        <v>7.4054983523608495E-2</v>
      </c>
      <c r="T547" s="17">
        <v>4.38305124444563E-2</v>
      </c>
      <c r="U547" s="17"/>
      <c r="V547" s="17">
        <v>6.2470054925850102E-2</v>
      </c>
      <c r="W547" s="17">
        <v>7.2349568812982407E-2</v>
      </c>
      <c r="X547" s="17">
        <v>8.6442561601692794E-2</v>
      </c>
      <c r="Y547" s="17"/>
      <c r="Z547" s="17">
        <v>6.8695796027487196E-2</v>
      </c>
      <c r="AA547" s="17">
        <v>9.4917920873752004E-2</v>
      </c>
      <c r="AB547" s="17"/>
      <c r="AC547" s="17">
        <v>7.8677137949768397E-2</v>
      </c>
      <c r="AD547" s="17">
        <v>5.83910889655661E-2</v>
      </c>
      <c r="AE547" s="17"/>
      <c r="AF547" s="17">
        <v>0.240546330891514</v>
      </c>
      <c r="AG547" s="17">
        <v>6.1840372557544702E-2</v>
      </c>
      <c r="AH547" s="17">
        <v>6.3290462173144199E-2</v>
      </c>
      <c r="AI547" s="17"/>
      <c r="AJ547" s="17">
        <v>5.8855518867054403E-2</v>
      </c>
      <c r="AK547" s="17">
        <v>7.2198920054228594E-2</v>
      </c>
      <c r="AL547" s="17">
        <v>9.8087864556287596E-2</v>
      </c>
      <c r="AM547" s="17">
        <v>6.6490626719511697E-2</v>
      </c>
      <c r="AN547" s="17">
        <v>9.9852546524160493E-2</v>
      </c>
      <c r="AO547" s="17">
        <v>6.0635120391896301E-2</v>
      </c>
      <c r="AP547" s="17">
        <v>6.2383256073971903E-2</v>
      </c>
      <c r="AQ547" s="17"/>
      <c r="AR547" s="17">
        <v>0.14602125699411</v>
      </c>
      <c r="AS547" s="17">
        <v>3.84302214137714E-2</v>
      </c>
      <c r="AT547" s="17"/>
      <c r="AU547" s="17">
        <v>3.9973893316854303E-2</v>
      </c>
      <c r="AV547" s="17">
        <v>7.6211679671020605E-2</v>
      </c>
      <c r="AW547" s="17">
        <v>0.125234198739122</v>
      </c>
      <c r="AX547" s="17"/>
      <c r="AY547" s="17">
        <v>8.4519470609346795E-2</v>
      </c>
      <c r="AZ547" s="17">
        <v>6.7579456046070796E-2</v>
      </c>
      <c r="BA547" s="17">
        <v>5.9883793710703299E-2</v>
      </c>
      <c r="BB547" s="17">
        <v>0.117025772508606</v>
      </c>
      <c r="BC547" s="17"/>
      <c r="BD547" s="17">
        <v>7.3477850905383696E-2</v>
      </c>
      <c r="BE547" s="17">
        <v>7.2161965838930198E-2</v>
      </c>
      <c r="BF547" s="17">
        <v>6.2407448215208002E-2</v>
      </c>
      <c r="BG547" s="17">
        <v>0.10204141489089601</v>
      </c>
      <c r="BH547" s="17"/>
      <c r="BI547" s="17">
        <v>7.2259417098333001E-2</v>
      </c>
      <c r="BJ547" s="17">
        <v>3.2510136224949297E-2</v>
      </c>
      <c r="BK547" s="17">
        <v>7.1518108830498403E-2</v>
      </c>
      <c r="BL547" s="17">
        <v>0.19318539268266299</v>
      </c>
      <c r="BM547" s="17"/>
      <c r="BN547" s="17">
        <v>0.14021358213254601</v>
      </c>
      <c r="BO547" s="17">
        <v>3.2312730722437802E-2</v>
      </c>
      <c r="BP547" s="17">
        <v>8.8193683704352002E-2</v>
      </c>
      <c r="BQ547" s="17">
        <v>6.5712427476691093E-2</v>
      </c>
      <c r="BR547" s="17"/>
      <c r="BS547" s="17">
        <v>7.4617374649449703E-2</v>
      </c>
      <c r="BT547" s="17">
        <v>5.8285954038462297E-2</v>
      </c>
      <c r="BU547" s="17">
        <v>7.2462033355210495E-2</v>
      </c>
      <c r="BV547" s="17">
        <v>0.123210354882954</v>
      </c>
      <c r="BW547" s="17"/>
      <c r="BX547" s="17">
        <v>0.13045432255077999</v>
      </c>
      <c r="BY547" s="17">
        <v>4.0520109122159302E-2</v>
      </c>
      <c r="BZ547" s="17">
        <v>8.76218823930867E-2</v>
      </c>
      <c r="CA547" s="17">
        <v>8.2780756904990996E-2</v>
      </c>
    </row>
    <row r="548" spans="2:79" x14ac:dyDescent="0.3">
      <c r="B548" t="s">
        <v>49</v>
      </c>
      <c r="C548" s="17">
        <v>0.79544102917332604</v>
      </c>
      <c r="D548" s="17">
        <v>0.844516375921749</v>
      </c>
      <c r="E548" s="17">
        <v>0.74716291622908404</v>
      </c>
      <c r="F548" s="17"/>
      <c r="G548" s="17">
        <v>0.83173625532145201</v>
      </c>
      <c r="H548" s="17">
        <v>0.79522323880171897</v>
      </c>
      <c r="I548" s="17">
        <v>0.77175457345077403</v>
      </c>
      <c r="J548" s="17"/>
      <c r="K548" s="17">
        <v>0.81979472436981504</v>
      </c>
      <c r="L548" s="17">
        <v>0.818902377751347</v>
      </c>
      <c r="M548" s="17">
        <v>0.74415572569106503</v>
      </c>
      <c r="N548" s="17">
        <v>0.78319016871983005</v>
      </c>
      <c r="O548" s="17"/>
      <c r="P548" s="17">
        <v>0.738218974271872</v>
      </c>
      <c r="Q548" s="17">
        <v>0.796270348515974</v>
      </c>
      <c r="R548" s="17">
        <v>0.76542480696111803</v>
      </c>
      <c r="S548" s="17">
        <v>0.80414837389098204</v>
      </c>
      <c r="T548" s="17">
        <v>0.85761380926737396</v>
      </c>
      <c r="U548" s="17"/>
      <c r="V548" s="17">
        <v>0.80462016300339401</v>
      </c>
      <c r="W548" s="17">
        <v>0.79122756770168301</v>
      </c>
      <c r="X548" s="17">
        <v>0.81942918239437801</v>
      </c>
      <c r="Y548" s="17"/>
      <c r="Z548" s="17">
        <v>0.79105850292996005</v>
      </c>
      <c r="AA548" s="17">
        <v>0.81442274959535599</v>
      </c>
      <c r="AB548" s="17"/>
      <c r="AC548" s="17">
        <v>0.80829332445706603</v>
      </c>
      <c r="AD548" s="17">
        <v>0.76424622732530401</v>
      </c>
      <c r="AE548" s="17"/>
      <c r="AF548" s="17">
        <v>0.61776385915593401</v>
      </c>
      <c r="AG548" s="17">
        <v>0.78336606444453705</v>
      </c>
      <c r="AH548" s="17">
        <v>0.80655463754404699</v>
      </c>
      <c r="AI548" s="17"/>
      <c r="AJ548" s="17">
        <v>0.81292524108759401</v>
      </c>
      <c r="AK548" s="17">
        <v>0.85112344093257297</v>
      </c>
      <c r="AL548" s="17">
        <v>0.740850848374626</v>
      </c>
      <c r="AM548" s="17">
        <v>0.84379500652500194</v>
      </c>
      <c r="AN548" s="17">
        <v>0.75778131991015696</v>
      </c>
      <c r="AO548" s="17">
        <v>0.76141256649239297</v>
      </c>
      <c r="AP548" s="17">
        <v>0.79070635621777996</v>
      </c>
      <c r="AQ548" s="17"/>
      <c r="AR548" s="17">
        <v>0.69845714241868595</v>
      </c>
      <c r="AS548" s="17">
        <v>0.85022679083208397</v>
      </c>
      <c r="AT548" s="17"/>
      <c r="AU548" s="17">
        <v>0.82855090635207895</v>
      </c>
      <c r="AV548" s="17">
        <v>0.78485320904773104</v>
      </c>
      <c r="AW548" s="17">
        <v>0.77325229327740597</v>
      </c>
      <c r="AX548" s="17"/>
      <c r="AY548" s="17">
        <v>0.66574698534180798</v>
      </c>
      <c r="AZ548" s="17">
        <v>0.81060578729768196</v>
      </c>
      <c r="BA548" s="17">
        <v>0.82547826115216305</v>
      </c>
      <c r="BB548" s="17">
        <v>0.75777442167966003</v>
      </c>
      <c r="BC548" s="17"/>
      <c r="BD548" s="17">
        <v>0.76632304734777701</v>
      </c>
      <c r="BE548" s="17">
        <v>0.77736522826709997</v>
      </c>
      <c r="BF548" s="17">
        <v>0.83311309233949704</v>
      </c>
      <c r="BG548" s="17">
        <v>0.75191176728713904</v>
      </c>
      <c r="BH548" s="17"/>
      <c r="BI548" s="17">
        <v>0.82998817669230696</v>
      </c>
      <c r="BJ548" s="17">
        <v>0.83680120537288405</v>
      </c>
      <c r="BK548" s="17">
        <v>0.78776407528122905</v>
      </c>
      <c r="BL548" s="17">
        <v>0.67368689964205597</v>
      </c>
      <c r="BM548" s="17"/>
      <c r="BN548" s="17">
        <v>0.59850546341601296</v>
      </c>
      <c r="BO548" s="17">
        <v>0.84923556143799495</v>
      </c>
      <c r="BP548" s="17">
        <v>0.78291464602829797</v>
      </c>
      <c r="BQ548" s="17">
        <v>0.82610083370292497</v>
      </c>
      <c r="BR548" s="17"/>
      <c r="BS548" s="17">
        <v>0.769526976066776</v>
      </c>
      <c r="BT548" s="17">
        <v>0.80684561681731604</v>
      </c>
      <c r="BU548" s="17">
        <v>0.81383712133292996</v>
      </c>
      <c r="BV548" s="17">
        <v>0.73044609099709701</v>
      </c>
      <c r="BW548" s="17"/>
      <c r="BX548" s="17">
        <v>0.672197426651298</v>
      </c>
      <c r="BY548" s="17">
        <v>0.80932816142025099</v>
      </c>
      <c r="BZ548" s="17">
        <v>0.79225266564611196</v>
      </c>
      <c r="CA548" s="17">
        <v>0.83206943523957999</v>
      </c>
    </row>
    <row r="549" spans="2:79" x14ac:dyDescent="0.3">
      <c r="B549" t="s">
        <v>73</v>
      </c>
      <c r="C549" s="17">
        <v>1.71400616259785E-2</v>
      </c>
      <c r="D549" s="17">
        <v>2.2143743504089999E-2</v>
      </c>
      <c r="E549" s="17">
        <v>1.22484272230196E-2</v>
      </c>
      <c r="F549" s="17"/>
      <c r="G549" s="17">
        <v>2.0196148116400098E-2</v>
      </c>
      <c r="H549" s="17">
        <v>1.6801097207423701E-2</v>
      </c>
      <c r="I549" s="17">
        <v>1.54942421098341E-2</v>
      </c>
      <c r="J549" s="17"/>
      <c r="K549" s="17">
        <v>2.36964773264495E-2</v>
      </c>
      <c r="L549" s="17">
        <v>2.06431372510512E-2</v>
      </c>
      <c r="M549" s="17">
        <v>1.6879266667534899E-2</v>
      </c>
      <c r="N549" s="17">
        <v>4.9564148908078703E-3</v>
      </c>
      <c r="O549" s="17"/>
      <c r="P549" s="17">
        <v>2.46892589110617E-2</v>
      </c>
      <c r="Q549" s="17">
        <v>1.6534892915688E-2</v>
      </c>
      <c r="R549" s="17">
        <v>1.6945806899427901E-2</v>
      </c>
      <c r="S549" s="17">
        <v>2.2934554100716101E-2</v>
      </c>
      <c r="T549" s="17">
        <v>4.3279419385916602E-3</v>
      </c>
      <c r="U549" s="17"/>
      <c r="V549" s="17">
        <v>3.2941921586341302E-3</v>
      </c>
      <c r="W549" s="17">
        <v>1.7372241103600701E-2</v>
      </c>
      <c r="X549" s="17">
        <v>1.45511608578789E-2</v>
      </c>
      <c r="Y549" s="17"/>
      <c r="Z549" s="17">
        <v>1.9646611724645099E-2</v>
      </c>
      <c r="AA549" s="17">
        <v>4.5458913013136102E-3</v>
      </c>
      <c r="AB549" s="17"/>
      <c r="AC549" s="17">
        <v>1.6235682278631602E-2</v>
      </c>
      <c r="AD549" s="17">
        <v>1.9335150823129501E-2</v>
      </c>
      <c r="AE549" s="17"/>
      <c r="AF549" s="17">
        <v>1.06307898019213E-2</v>
      </c>
      <c r="AG549" s="17">
        <v>1.0309799005634701E-2</v>
      </c>
      <c r="AH549" s="17">
        <v>1.8312291645843699E-2</v>
      </c>
      <c r="AI549" s="17"/>
      <c r="AJ549" s="17">
        <v>2.8069537479841599E-2</v>
      </c>
      <c r="AK549" s="17">
        <v>8.5274892883502595E-3</v>
      </c>
      <c r="AL549" s="17">
        <v>4.0417484099292598E-2</v>
      </c>
      <c r="AM549" s="17">
        <v>5.2502312383517196E-3</v>
      </c>
      <c r="AN549" s="17">
        <v>5.2556847825723004E-3</v>
      </c>
      <c r="AO549" s="17">
        <v>1.6113244576701199E-2</v>
      </c>
      <c r="AP549" s="17">
        <v>1.7851464078317902E-2</v>
      </c>
      <c r="AQ549" s="17"/>
      <c r="AR549" s="17">
        <v>3.82563065674447E-3</v>
      </c>
      <c r="AS549" s="17">
        <v>2.0272872583521801E-2</v>
      </c>
      <c r="AT549" s="17"/>
      <c r="AU549" s="17">
        <v>3.2322195391733997E-2</v>
      </c>
      <c r="AV549" s="17">
        <v>9.1749571839578499E-3</v>
      </c>
      <c r="AW549" s="17">
        <v>2.04621160207046E-2</v>
      </c>
      <c r="AX549" s="17"/>
      <c r="AY549" s="17">
        <v>6.4234202572642493E-2</v>
      </c>
      <c r="AZ549" s="17">
        <v>1.07515245459329E-2</v>
      </c>
      <c r="BA549" s="17">
        <v>1.1090291208772401E-2</v>
      </c>
      <c r="BB549" s="17">
        <v>2.17204756416353E-2</v>
      </c>
      <c r="BC549" s="17"/>
      <c r="BD549" s="17">
        <v>1.1534678217340799E-2</v>
      </c>
      <c r="BE549" s="17">
        <v>3.2252697013469701E-2</v>
      </c>
      <c r="BF549" s="17">
        <v>1.28058453615583E-2</v>
      </c>
      <c r="BG549" s="17">
        <v>5.6807807410466397E-3</v>
      </c>
      <c r="BH549" s="17"/>
      <c r="BI549" s="17">
        <v>1.72858053173577E-2</v>
      </c>
      <c r="BJ549" s="17">
        <v>2.7662174711060999E-2</v>
      </c>
      <c r="BK549" s="17">
        <v>1.00702484189206E-2</v>
      </c>
      <c r="BL549" s="17">
        <v>1.7582402054567001E-2</v>
      </c>
      <c r="BM549" s="17"/>
      <c r="BN549" s="17">
        <v>7.5540575533098606E-2</v>
      </c>
      <c r="BO549" s="17">
        <v>6.9409149224228597E-3</v>
      </c>
      <c r="BP549" s="17">
        <v>9.9248545216633292E-3</v>
      </c>
      <c r="BQ549" s="17">
        <v>1.6044846727829E-2</v>
      </c>
      <c r="BR549" s="17"/>
      <c r="BS549" s="17">
        <v>1.6049047066135701E-2</v>
      </c>
      <c r="BT549" s="17">
        <v>3.8818289947228697E-2</v>
      </c>
      <c r="BU549" s="17">
        <v>3.0294920772985299E-3</v>
      </c>
      <c r="BV549" s="17">
        <v>1.07786677894635E-2</v>
      </c>
      <c r="BW549" s="17"/>
      <c r="BX549" s="17">
        <v>6.2703817588066701E-2</v>
      </c>
      <c r="BY549" s="17">
        <v>2.1013109381231399E-2</v>
      </c>
      <c r="BZ549" s="17">
        <v>7.3329418817195003E-3</v>
      </c>
      <c r="CA549" s="17">
        <v>4.2782481369492698E-3</v>
      </c>
    </row>
    <row r="550" spans="2:79" x14ac:dyDescent="0.3">
      <c r="C550" s="17"/>
      <c r="D550" s="17"/>
      <c r="E550" s="17"/>
      <c r="F550" s="17"/>
      <c r="G550" s="17"/>
      <c r="H550" s="17"/>
      <c r="I550" s="17"/>
      <c r="J550" s="17"/>
      <c r="K550" s="17"/>
      <c r="L550" s="17"/>
      <c r="M550" s="17"/>
      <c r="N550" s="17"/>
      <c r="O550" s="17"/>
      <c r="P550" s="17"/>
      <c r="Q550" s="17"/>
      <c r="R550" s="17"/>
      <c r="S550" s="17"/>
      <c r="T550" s="17"/>
      <c r="U550" s="17"/>
      <c r="V550" s="17"/>
      <c r="W550" s="17"/>
      <c r="X550" s="17"/>
      <c r="Y550" s="17"/>
      <c r="Z550" s="17"/>
      <c r="AA550" s="17"/>
      <c r="AB550" s="17"/>
      <c r="AC550" s="17"/>
      <c r="AD550" s="17"/>
      <c r="AE550" s="17"/>
      <c r="AF550" s="17"/>
      <c r="AG550" s="17"/>
      <c r="AH550" s="17"/>
      <c r="AI550" s="17"/>
      <c r="AJ550" s="17"/>
      <c r="AK550" s="17"/>
      <c r="AL550" s="17"/>
      <c r="AM550" s="17"/>
      <c r="AN550" s="17"/>
      <c r="AO550" s="17"/>
      <c r="AP550" s="17"/>
      <c r="AQ550" s="17"/>
      <c r="AR550" s="17"/>
      <c r="AS550" s="17"/>
      <c r="AT550" s="17"/>
      <c r="AU550" s="17"/>
      <c r="AV550" s="17"/>
      <c r="AW550" s="17"/>
      <c r="AX550" s="17"/>
      <c r="AY550" s="17"/>
      <c r="AZ550" s="17"/>
      <c r="BA550" s="17"/>
      <c r="BB550" s="17"/>
      <c r="BC550" s="17"/>
      <c r="BD550" s="17"/>
      <c r="BE550" s="17"/>
      <c r="BF550" s="17"/>
      <c r="BG550" s="17"/>
      <c r="BH550" s="17"/>
      <c r="BI550" s="17"/>
      <c r="BJ550" s="17"/>
      <c r="BK550" s="17"/>
      <c r="BL550" s="17"/>
      <c r="BM550" s="17"/>
      <c r="BN550" s="17"/>
      <c r="BO550" s="17"/>
      <c r="BP550" s="17"/>
      <c r="BQ550" s="17"/>
      <c r="BR550" s="17"/>
      <c r="BS550" s="17"/>
      <c r="BT550" s="17"/>
      <c r="BU550" s="17"/>
      <c r="BV550" s="17"/>
      <c r="BW550" s="17"/>
      <c r="BX550" s="17"/>
      <c r="BY550" s="17"/>
      <c r="BZ550" s="17"/>
      <c r="CA550" s="17"/>
    </row>
    <row r="551" spans="2:79" x14ac:dyDescent="0.3">
      <c r="B551" s="6" t="s">
        <v>298</v>
      </c>
      <c r="C551" s="17"/>
      <c r="D551" s="17"/>
      <c r="E551" s="17"/>
      <c r="F551" s="17"/>
      <c r="G551" s="17"/>
      <c r="H551" s="17"/>
      <c r="I551" s="17"/>
      <c r="J551" s="17"/>
      <c r="K551" s="17"/>
      <c r="L551" s="17"/>
      <c r="M551" s="17"/>
      <c r="N551" s="17"/>
      <c r="O551" s="17"/>
      <c r="P551" s="17"/>
      <c r="Q551" s="17"/>
      <c r="R551" s="17"/>
      <c r="S551" s="17"/>
      <c r="T551" s="17"/>
      <c r="U551" s="17"/>
      <c r="V551" s="17"/>
      <c r="W551" s="17"/>
      <c r="X551" s="17"/>
      <c r="Y551" s="17"/>
      <c r="Z551" s="17"/>
      <c r="AA551" s="17"/>
      <c r="AB551" s="17"/>
      <c r="AC551" s="17"/>
      <c r="AD551" s="17"/>
      <c r="AE551" s="17"/>
      <c r="AF551" s="17"/>
      <c r="AG551" s="17"/>
      <c r="AH551" s="17"/>
      <c r="AI551" s="17"/>
      <c r="AJ551" s="17"/>
      <c r="AK551" s="17"/>
      <c r="AL551" s="17"/>
      <c r="AM551" s="17"/>
      <c r="AN551" s="17"/>
      <c r="AO551" s="17"/>
      <c r="AP551" s="17"/>
      <c r="AQ551" s="17"/>
      <c r="AR551" s="17"/>
      <c r="AS551" s="17"/>
      <c r="AT551" s="17"/>
      <c r="AU551" s="17"/>
      <c r="AV551" s="17"/>
      <c r="AW551" s="17"/>
      <c r="AX551" s="17"/>
      <c r="AY551" s="17"/>
      <c r="AZ551" s="17"/>
      <c r="BA551" s="17"/>
      <c r="BB551" s="17"/>
      <c r="BC551" s="17"/>
      <c r="BD551" s="17"/>
      <c r="BE551" s="17"/>
      <c r="BF551" s="17"/>
      <c r="BG551" s="17"/>
      <c r="BH551" s="17"/>
      <c r="BI551" s="17"/>
      <c r="BJ551" s="17"/>
      <c r="BK551" s="17"/>
      <c r="BL551" s="17"/>
      <c r="BM551" s="17"/>
      <c r="BN551" s="17"/>
      <c r="BO551" s="17"/>
      <c r="BP551" s="17"/>
      <c r="BQ551" s="17"/>
      <c r="BR551" s="17"/>
      <c r="BS551" s="17"/>
      <c r="BT551" s="17"/>
      <c r="BU551" s="17"/>
      <c r="BV551" s="17"/>
      <c r="BW551" s="17"/>
      <c r="BX551" s="17"/>
      <c r="BY551" s="17"/>
      <c r="BZ551" s="17"/>
      <c r="CA551" s="17"/>
    </row>
    <row r="552" spans="2:79" x14ac:dyDescent="0.3">
      <c r="B552" s="24" t="s">
        <v>339</v>
      </c>
      <c r="C552" s="17"/>
      <c r="D552" s="17"/>
      <c r="E552" s="17"/>
      <c r="F552" s="17"/>
      <c r="G552" s="17"/>
      <c r="H552" s="17"/>
      <c r="I552" s="17"/>
      <c r="J552" s="17"/>
      <c r="K552" s="17"/>
      <c r="L552" s="17"/>
      <c r="M552" s="17"/>
      <c r="N552" s="17"/>
      <c r="O552" s="17"/>
      <c r="P552" s="17"/>
      <c r="Q552" s="17"/>
      <c r="R552" s="17"/>
      <c r="S552" s="17"/>
      <c r="T552" s="17"/>
      <c r="U552" s="17"/>
      <c r="V552" s="17"/>
      <c r="W552" s="17"/>
      <c r="X552" s="17"/>
      <c r="Y552" s="17"/>
      <c r="Z552" s="17"/>
      <c r="AA552" s="17"/>
      <c r="AB552" s="17"/>
      <c r="AC552" s="17"/>
      <c r="AD552" s="17"/>
      <c r="AE552" s="17"/>
      <c r="AF552" s="17"/>
      <c r="AG552" s="17"/>
      <c r="AH552" s="17"/>
      <c r="AI552" s="17"/>
      <c r="AJ552" s="17"/>
      <c r="AK552" s="17"/>
      <c r="AL552" s="17"/>
      <c r="AM552" s="17"/>
      <c r="AN552" s="17"/>
      <c r="AO552" s="17"/>
      <c r="AP552" s="17"/>
      <c r="AQ552" s="17"/>
      <c r="AR552" s="17"/>
      <c r="AS552" s="17"/>
      <c r="AT552" s="17"/>
      <c r="AU552" s="17"/>
      <c r="AV552" s="17"/>
      <c r="AW552" s="17"/>
      <c r="AX552" s="17"/>
      <c r="AY552" s="17"/>
      <c r="AZ552" s="17"/>
      <c r="BA552" s="17"/>
      <c r="BB552" s="17"/>
      <c r="BC552" s="17"/>
      <c r="BD552" s="17"/>
      <c r="BE552" s="17"/>
      <c r="BF552" s="17"/>
      <c r="BG552" s="17"/>
      <c r="BH552" s="17"/>
      <c r="BI552" s="17"/>
      <c r="BJ552" s="17"/>
      <c r="BK552" s="17"/>
      <c r="BL552" s="17"/>
      <c r="BM552" s="17"/>
      <c r="BN552" s="17"/>
      <c r="BO552" s="17"/>
      <c r="BP552" s="17"/>
      <c r="BQ552" s="17"/>
      <c r="BR552" s="17"/>
      <c r="BS552" s="17"/>
      <c r="BT552" s="17"/>
      <c r="BU552" s="17"/>
      <c r="BV552" s="17"/>
      <c r="BW552" s="17"/>
      <c r="BX552" s="17"/>
      <c r="BY552" s="17"/>
      <c r="BZ552" s="17"/>
      <c r="CA552" s="17"/>
    </row>
    <row r="553" spans="2:79" x14ac:dyDescent="0.3">
      <c r="B553" t="s">
        <v>294</v>
      </c>
      <c r="C553" s="17">
        <v>0.319272977207055</v>
      </c>
      <c r="D553" s="17">
        <v>0.44741994087214099</v>
      </c>
      <c r="E553" s="17">
        <v>0.25094948316576099</v>
      </c>
      <c r="F553" s="17"/>
      <c r="G553" s="17">
        <v>0.33529375724851401</v>
      </c>
      <c r="H553" s="17">
        <v>0.37877983224945599</v>
      </c>
      <c r="I553" s="17">
        <v>0.25475966647820097</v>
      </c>
      <c r="J553" s="17"/>
      <c r="K553" s="17">
        <v>0.47524354671334501</v>
      </c>
      <c r="L553" s="17">
        <v>0.240881183956554</v>
      </c>
      <c r="M553" s="17">
        <v>0.2171185152108</v>
      </c>
      <c r="N553" s="17">
        <v>0.34104873088189502</v>
      </c>
      <c r="O553" s="17"/>
      <c r="P553" s="17">
        <v>0.48140511898595201</v>
      </c>
      <c r="Q553" s="17">
        <v>0.326740712708806</v>
      </c>
      <c r="R553" s="17">
        <v>0.29057349113320502</v>
      </c>
      <c r="S553" s="17">
        <v>0.24177522704066701</v>
      </c>
      <c r="T553" s="17">
        <v>0.24581111460268601</v>
      </c>
      <c r="U553" s="17"/>
      <c r="V553" s="17">
        <v>0.20554851366165999</v>
      </c>
      <c r="W553" s="17">
        <v>0.32682199044131</v>
      </c>
      <c r="X553" s="17">
        <v>0.476201056385326</v>
      </c>
      <c r="Y553" s="17"/>
      <c r="Z553" s="17">
        <v>0.30835888159827901</v>
      </c>
      <c r="AA553" s="17">
        <v>0.377972130961652</v>
      </c>
      <c r="AB553" s="17"/>
      <c r="AC553" s="17">
        <v>0.353802685841693</v>
      </c>
      <c r="AD553" s="17">
        <v>0.25132052131022697</v>
      </c>
      <c r="AE553" s="17"/>
      <c r="AF553" s="17">
        <v>0.64783849217731504</v>
      </c>
      <c r="AG553" s="17">
        <v>0.50343650613518598</v>
      </c>
      <c r="AH553" s="17">
        <v>0.25416976534991997</v>
      </c>
      <c r="AI553" s="17"/>
      <c r="AJ553" s="17">
        <v>0.19742460421911101</v>
      </c>
      <c r="AK553" s="17">
        <v>0.50047563566223996</v>
      </c>
      <c r="AL553" s="17">
        <v>0.28752451840535898</v>
      </c>
      <c r="AM553" s="17">
        <v>0.51866320007292699</v>
      </c>
      <c r="AN553" s="17">
        <v>0.24339641766467501</v>
      </c>
      <c r="AO553" s="17">
        <v>0.37059230232185902</v>
      </c>
      <c r="AP553" s="17">
        <v>0.177237383748301</v>
      </c>
      <c r="AQ553" s="17"/>
      <c r="AR553" s="17">
        <v>0.34768496102920798</v>
      </c>
      <c r="AS553" s="17">
        <v>0.28876898746511598</v>
      </c>
      <c r="AT553" s="17"/>
      <c r="AU553" s="17">
        <v>0.17979092149390399</v>
      </c>
      <c r="AV553" s="17">
        <v>0.33075121105973199</v>
      </c>
      <c r="AW553" s="17">
        <v>0.46312207150145601</v>
      </c>
      <c r="AX553" s="17"/>
      <c r="AY553" s="17">
        <v>0.14506511629435401</v>
      </c>
      <c r="AZ553" s="17">
        <v>0.28782251583249702</v>
      </c>
      <c r="BA553" s="17">
        <v>0.40059000956630503</v>
      </c>
      <c r="BB553" s="17">
        <v>0.42439873452322102</v>
      </c>
      <c r="BC553" s="17"/>
      <c r="BD553" s="17">
        <v>6.1172602547572799E-2</v>
      </c>
      <c r="BE553" s="17">
        <v>0.17161450490571101</v>
      </c>
      <c r="BF553" s="17">
        <v>0.48668070602772301</v>
      </c>
      <c r="BG553" s="17">
        <v>0.46275838125671698</v>
      </c>
      <c r="BH553" s="17"/>
      <c r="BI553" s="17">
        <v>0.395207575123734</v>
      </c>
      <c r="BJ553" s="17">
        <v>0.31217845321568999</v>
      </c>
      <c r="BK553" s="17">
        <v>0.26521909459163601</v>
      </c>
      <c r="BL553" s="17">
        <v>0.44058040379068097</v>
      </c>
      <c r="BM553" s="17"/>
      <c r="BN553" s="17">
        <v>0.23381088933003699</v>
      </c>
      <c r="BO553" s="17">
        <v>0.34643387966885603</v>
      </c>
      <c r="BP553" s="17">
        <v>0.250139576444533</v>
      </c>
      <c r="BQ553" s="17">
        <v>0.45185871327995802</v>
      </c>
      <c r="BR553" s="17"/>
      <c r="BS553" s="17">
        <v>5.6130537706582398E-2</v>
      </c>
      <c r="BT553" s="17">
        <v>0.27482617893404099</v>
      </c>
      <c r="BU553" s="17">
        <v>0.379347674970482</v>
      </c>
      <c r="BV553" s="17">
        <v>0.79942010383034201</v>
      </c>
      <c r="BW553" s="17"/>
      <c r="BX553" s="17">
        <v>0.20983952360640901</v>
      </c>
      <c r="BY553" s="17">
        <v>0.27078365988174902</v>
      </c>
      <c r="BZ553" s="17">
        <v>0.29180759512664201</v>
      </c>
      <c r="CA553" s="17">
        <v>0.55201255071352495</v>
      </c>
    </row>
    <row r="554" spans="2:79" x14ac:dyDescent="0.3">
      <c r="B554" t="s">
        <v>295</v>
      </c>
      <c r="C554" s="17">
        <v>0.42104105268463099</v>
      </c>
      <c r="D554" s="17">
        <v>0.41227228071507399</v>
      </c>
      <c r="E554" s="17">
        <v>0.42927967522773802</v>
      </c>
      <c r="F554" s="17"/>
      <c r="G554" s="17">
        <v>0.41143426534397898</v>
      </c>
      <c r="H554" s="17">
        <v>0.459592800781014</v>
      </c>
      <c r="I554" s="17">
        <v>0.38841402211077197</v>
      </c>
      <c r="J554" s="17"/>
      <c r="K554" s="17">
        <v>0.38952824254256602</v>
      </c>
      <c r="L554" s="17">
        <v>0.357079817827686</v>
      </c>
      <c r="M554" s="17">
        <v>0.53445350028213301</v>
      </c>
      <c r="N554" s="17">
        <v>0.389162156037</v>
      </c>
      <c r="O554" s="17"/>
      <c r="P554" s="17">
        <v>0.31231678235032201</v>
      </c>
      <c r="Q554" s="17">
        <v>0.32787349841645502</v>
      </c>
      <c r="R554" s="17">
        <v>0.49486924793154202</v>
      </c>
      <c r="S554" s="17">
        <v>0.51980969148378797</v>
      </c>
      <c r="T554" s="17">
        <v>0.52098232807967204</v>
      </c>
      <c r="U554" s="17"/>
      <c r="V554" s="17">
        <v>0.532677114368313</v>
      </c>
      <c r="W554" s="17">
        <v>0.39300970235182497</v>
      </c>
      <c r="X554" s="17">
        <v>0.37053029298337797</v>
      </c>
      <c r="Y554" s="17"/>
      <c r="Z554" s="17">
        <v>0.42557930175112602</v>
      </c>
      <c r="AA554" s="17">
        <v>0.39663304039668501</v>
      </c>
      <c r="AB554" s="17"/>
      <c r="AC554" s="17">
        <v>0.431329994402398</v>
      </c>
      <c r="AD554" s="17">
        <v>0.40079301451844102</v>
      </c>
      <c r="AE554" s="17"/>
      <c r="AF554" s="17">
        <v>0.32461623127651601</v>
      </c>
      <c r="AG554" s="17">
        <v>0.23571896512923199</v>
      </c>
      <c r="AH554" s="17">
        <v>0.45391666142721698</v>
      </c>
      <c r="AI554" s="17"/>
      <c r="AJ554" s="17">
        <v>0.53328126713588797</v>
      </c>
      <c r="AK554" s="17">
        <v>0.31032957633296998</v>
      </c>
      <c r="AL554" s="17">
        <v>0.577352158306908</v>
      </c>
      <c r="AM554" s="17">
        <v>0.280036491971766</v>
      </c>
      <c r="AN554" s="17">
        <v>0.480934737159745</v>
      </c>
      <c r="AO554" s="17">
        <v>0.41503788312941098</v>
      </c>
      <c r="AP554" s="17">
        <v>0.33896658860040701</v>
      </c>
      <c r="AQ554" s="17"/>
      <c r="AR554" s="17">
        <v>0.420334675239457</v>
      </c>
      <c r="AS554" s="17">
        <v>0.43128390564031399</v>
      </c>
      <c r="AT554" s="17"/>
      <c r="AU554" s="17">
        <v>0.42047922497859003</v>
      </c>
      <c r="AV554" s="17">
        <v>0.44327690141181803</v>
      </c>
      <c r="AW554" s="17">
        <v>0.325476719594811</v>
      </c>
      <c r="AX554" s="17"/>
      <c r="AY554" s="17">
        <v>0.52373445931135099</v>
      </c>
      <c r="AZ554" s="17">
        <v>0.46161022891480802</v>
      </c>
      <c r="BA554" s="17">
        <v>0.32359763285054299</v>
      </c>
      <c r="BB554" s="17">
        <v>0.38452649686343399</v>
      </c>
      <c r="BC554" s="17"/>
      <c r="BD554" s="17">
        <v>0.29088237429243002</v>
      </c>
      <c r="BE554" s="17">
        <v>0.58560286277972895</v>
      </c>
      <c r="BF554" s="17">
        <v>0.306784203959102</v>
      </c>
      <c r="BG554" s="17">
        <v>0.48819873614515003</v>
      </c>
      <c r="BH554" s="17"/>
      <c r="BI554" s="17">
        <v>0.29418788197154599</v>
      </c>
      <c r="BJ554" s="17">
        <v>0.42826466355140402</v>
      </c>
      <c r="BK554" s="17">
        <v>0.46699758001646202</v>
      </c>
      <c r="BL554" s="17">
        <v>0.34961689594454598</v>
      </c>
      <c r="BM554" s="17"/>
      <c r="BN554" s="17">
        <v>0.38951304686363702</v>
      </c>
      <c r="BO554" s="17">
        <v>0.51498399272923001</v>
      </c>
      <c r="BP554" s="17">
        <v>0.45666994910057801</v>
      </c>
      <c r="BQ554" s="17">
        <v>0.32593524476220598</v>
      </c>
      <c r="BR554" s="17"/>
      <c r="BS554" s="17">
        <v>0.40989535832894303</v>
      </c>
      <c r="BT554" s="17">
        <v>0.429379930394581</v>
      </c>
      <c r="BU554" s="17">
        <v>0.49725462047574898</v>
      </c>
      <c r="BV554" s="17">
        <v>0.15406252311347601</v>
      </c>
      <c r="BW554" s="17"/>
      <c r="BX554" s="17">
        <v>0.37243454565217099</v>
      </c>
      <c r="BY554" s="17">
        <v>0.44228585867074599</v>
      </c>
      <c r="BZ554" s="17">
        <v>0.47009029956744902</v>
      </c>
      <c r="CA554" s="17">
        <v>0.319176153706073</v>
      </c>
    </row>
    <row r="555" spans="2:79" x14ac:dyDescent="0.3">
      <c r="B555" t="s">
        <v>296</v>
      </c>
      <c r="C555" s="17">
        <v>0.196988362186132</v>
      </c>
      <c r="D555" s="17">
        <v>0.114869655314528</v>
      </c>
      <c r="E555" s="17">
        <v>0.24400228427934501</v>
      </c>
      <c r="F555" s="17"/>
      <c r="G555" s="17">
        <v>0.15019782818963301</v>
      </c>
      <c r="H555" s="17">
        <v>0.13456615377280601</v>
      </c>
      <c r="I555" s="17">
        <v>0.27841730725546698</v>
      </c>
      <c r="J555" s="17"/>
      <c r="K555" s="17">
        <v>0.113589034122549</v>
      </c>
      <c r="L555" s="17">
        <v>0.307677170014649</v>
      </c>
      <c r="M555" s="17">
        <v>0.17281795641852701</v>
      </c>
      <c r="N555" s="17">
        <v>0.20783339518403801</v>
      </c>
      <c r="O555" s="17"/>
      <c r="P555" s="17">
        <v>0.20627809866372601</v>
      </c>
      <c r="Q555" s="17">
        <v>0.21219626944912601</v>
      </c>
      <c r="R555" s="17">
        <v>0.21455726093525199</v>
      </c>
      <c r="S555" s="17">
        <v>0.173482332221635</v>
      </c>
      <c r="T555" s="17">
        <v>0.16121432918523301</v>
      </c>
      <c r="U555" s="17"/>
      <c r="V555" s="17">
        <v>0.18238727877618</v>
      </c>
      <c r="W555" s="17">
        <v>0.232540664392442</v>
      </c>
      <c r="X555" s="17">
        <v>0.136950704249448</v>
      </c>
      <c r="Y555" s="17"/>
      <c r="Z555" s="17">
        <v>0.19170666950450799</v>
      </c>
      <c r="AA555" s="17">
        <v>0.22539482864166299</v>
      </c>
      <c r="AB555" s="17"/>
      <c r="AC555" s="17">
        <v>0.155593729881457</v>
      </c>
      <c r="AD555" s="17">
        <v>0.27845058811488199</v>
      </c>
      <c r="AE555" s="17"/>
      <c r="AF555" s="17">
        <v>2.75452765461691E-2</v>
      </c>
      <c r="AG555" s="17">
        <v>0.213600784560323</v>
      </c>
      <c r="AH555" s="17">
        <v>0.21885799111398899</v>
      </c>
      <c r="AI555" s="17"/>
      <c r="AJ555" s="17">
        <v>0.200449124216208</v>
      </c>
      <c r="AK555" s="17">
        <v>8.51722881570319E-2</v>
      </c>
      <c r="AL555" s="17">
        <v>0.111234595536173</v>
      </c>
      <c r="AM555" s="17">
        <v>0.13875316612611599</v>
      </c>
      <c r="AN555" s="17">
        <v>0.213272293128455</v>
      </c>
      <c r="AO555" s="17">
        <v>0.12478329258943301</v>
      </c>
      <c r="AP555" s="17">
        <v>0.44738059692667398</v>
      </c>
      <c r="AQ555" s="17"/>
      <c r="AR555" s="17">
        <v>0.16166781772362099</v>
      </c>
      <c r="AS555" s="17">
        <v>0.22903153129951201</v>
      </c>
      <c r="AT555" s="17"/>
      <c r="AU555" s="17">
        <v>0.34058556411329199</v>
      </c>
      <c r="AV555" s="17">
        <v>0.16195912613892999</v>
      </c>
      <c r="AW555" s="17">
        <v>0.14947040568248099</v>
      </c>
      <c r="AX555" s="17"/>
      <c r="AY555" s="17">
        <v>0.21916764135775901</v>
      </c>
      <c r="AZ555" s="17">
        <v>0.20586311402141599</v>
      </c>
      <c r="BA555" s="17">
        <v>0.22248094791517201</v>
      </c>
      <c r="BB555" s="17">
        <v>9.9921480059975698E-2</v>
      </c>
      <c r="BC555" s="17"/>
      <c r="BD555" s="17">
        <v>0.396043355812849</v>
      </c>
      <c r="BE555" s="17">
        <v>0.19827404242721899</v>
      </c>
      <c r="BF555" s="17">
        <v>0.18391927055828999</v>
      </c>
      <c r="BG555" s="17">
        <v>4.9042882598133303E-2</v>
      </c>
      <c r="BH555" s="17"/>
      <c r="BI555" s="17">
        <v>0.213945391962827</v>
      </c>
      <c r="BJ555" s="17">
        <v>0.16002037630362301</v>
      </c>
      <c r="BK555" s="17">
        <v>0.235190003878675</v>
      </c>
      <c r="BL555" s="17">
        <v>0.126065536437309</v>
      </c>
      <c r="BM555" s="17"/>
      <c r="BN555" s="17">
        <v>0.24909708826775101</v>
      </c>
      <c r="BO555" s="17">
        <v>5.4322235700938901E-2</v>
      </c>
      <c r="BP555" s="17">
        <v>0.229119592407105</v>
      </c>
      <c r="BQ555" s="17">
        <v>0.21333452880965401</v>
      </c>
      <c r="BR555" s="17"/>
      <c r="BS555" s="17">
        <v>0.35858385487547401</v>
      </c>
      <c r="BT555" s="17">
        <v>0.218626265428671</v>
      </c>
      <c r="BU555" s="17">
        <v>0.123397704553768</v>
      </c>
      <c r="BV555" s="17">
        <v>4.6517373056181303E-2</v>
      </c>
      <c r="BW555" s="17"/>
      <c r="BX555" s="17">
        <v>0.29402778507556598</v>
      </c>
      <c r="BY555" s="17">
        <v>0.241366016175008</v>
      </c>
      <c r="BZ555" s="17">
        <v>0.15012415396358</v>
      </c>
      <c r="CA555" s="17">
        <v>0.128811295580401</v>
      </c>
    </row>
    <row r="556" spans="2:79" x14ac:dyDescent="0.3">
      <c r="B556" t="s">
        <v>297</v>
      </c>
      <c r="C556" s="17">
        <v>5.0248145467928898E-2</v>
      </c>
      <c r="D556" s="17">
        <v>2.5438123098256001E-2</v>
      </c>
      <c r="E556" s="17">
        <v>6.4377615054241194E-2</v>
      </c>
      <c r="F556" s="17"/>
      <c r="G556" s="17">
        <v>3.7415380084578502E-2</v>
      </c>
      <c r="H556" s="17">
        <v>2.7061213196724401E-2</v>
      </c>
      <c r="I556" s="17">
        <v>7.8409004155559597E-2</v>
      </c>
      <c r="J556" s="17"/>
      <c r="K556" s="17">
        <v>2.16391766215407E-2</v>
      </c>
      <c r="L556" s="17">
        <v>7.1121470632587599E-2</v>
      </c>
      <c r="M556" s="17">
        <v>4.83603907832377E-2</v>
      </c>
      <c r="N556" s="17">
        <v>6.1955717897066602E-2</v>
      </c>
      <c r="O556" s="17"/>
      <c r="P556" s="17">
        <v>0</v>
      </c>
      <c r="Q556" s="17">
        <v>9.1638684714291194E-2</v>
      </c>
      <c r="R556" s="17">
        <v>0</v>
      </c>
      <c r="S556" s="17">
        <v>6.4932749253910002E-2</v>
      </c>
      <c r="T556" s="17">
        <v>7.1992228132409297E-2</v>
      </c>
      <c r="U556" s="17"/>
      <c r="V556" s="17">
        <v>7.9387093193846403E-2</v>
      </c>
      <c r="W556" s="17">
        <v>3.48870075843421E-2</v>
      </c>
      <c r="X556" s="17">
        <v>1.6317946381848501E-2</v>
      </c>
      <c r="Y556" s="17"/>
      <c r="Z556" s="17">
        <v>5.9590921789601597E-2</v>
      </c>
      <c r="AA556" s="17">
        <v>0</v>
      </c>
      <c r="AB556" s="17"/>
      <c r="AC556" s="17">
        <v>4.04979938679998E-2</v>
      </c>
      <c r="AD556" s="17">
        <v>6.9435876056450199E-2</v>
      </c>
      <c r="AE556" s="17"/>
      <c r="AF556" s="17">
        <v>0</v>
      </c>
      <c r="AG556" s="17">
        <v>4.7243744175258798E-2</v>
      </c>
      <c r="AH556" s="17">
        <v>5.75654294410416E-2</v>
      </c>
      <c r="AI556" s="17"/>
      <c r="AJ556" s="17">
        <v>0</v>
      </c>
      <c r="AK556" s="17">
        <v>6.0253142176830997E-2</v>
      </c>
      <c r="AL556" s="17">
        <v>2.38887277515594E-2</v>
      </c>
      <c r="AM556" s="17">
        <v>6.2547141829191397E-2</v>
      </c>
      <c r="AN556" s="17">
        <v>6.2396552047125603E-2</v>
      </c>
      <c r="AO556" s="17">
        <v>8.95865219592967E-2</v>
      </c>
      <c r="AP556" s="17">
        <v>3.64154307246181E-2</v>
      </c>
      <c r="AQ556" s="17"/>
      <c r="AR556" s="17">
        <v>6.0183544700901002E-2</v>
      </c>
      <c r="AS556" s="17">
        <v>3.46670087836492E-2</v>
      </c>
      <c r="AT556" s="17"/>
      <c r="AU556" s="17">
        <v>5.9144289414214603E-2</v>
      </c>
      <c r="AV556" s="17">
        <v>5.26958494335385E-2</v>
      </c>
      <c r="AW556" s="17">
        <v>2.7296020389398701E-2</v>
      </c>
      <c r="AX556" s="17"/>
      <c r="AY556" s="17">
        <v>0.11203278303653599</v>
      </c>
      <c r="AZ556" s="17">
        <v>1.70113515499952E-2</v>
      </c>
      <c r="BA556" s="17">
        <v>5.3331409667979598E-2</v>
      </c>
      <c r="BB556" s="17">
        <v>9.1153288553369294E-2</v>
      </c>
      <c r="BC556" s="17"/>
      <c r="BD556" s="17">
        <v>0.17700627904646099</v>
      </c>
      <c r="BE556" s="17">
        <v>4.4508589887340598E-2</v>
      </c>
      <c r="BF556" s="17">
        <v>2.2615819454884299E-2</v>
      </c>
      <c r="BG556" s="17">
        <v>0</v>
      </c>
      <c r="BH556" s="17"/>
      <c r="BI556" s="17">
        <v>9.6659150941893202E-2</v>
      </c>
      <c r="BJ556" s="17">
        <v>9.9536506929282995E-2</v>
      </c>
      <c r="BK556" s="17">
        <v>7.8997319249047397E-3</v>
      </c>
      <c r="BL556" s="17">
        <v>8.3737163827463101E-2</v>
      </c>
      <c r="BM556" s="17"/>
      <c r="BN556" s="17">
        <v>9.4830911954623995E-2</v>
      </c>
      <c r="BO556" s="17">
        <v>4.31210589084952E-2</v>
      </c>
      <c r="BP556" s="17">
        <v>6.4070882047784203E-2</v>
      </c>
      <c r="BQ556" s="17">
        <v>8.87151314818105E-3</v>
      </c>
      <c r="BR556" s="17"/>
      <c r="BS556" s="17">
        <v>0.175390249089001</v>
      </c>
      <c r="BT556" s="17">
        <v>2.6373998673258001E-2</v>
      </c>
      <c r="BU556" s="17">
        <v>0</v>
      </c>
      <c r="BV556" s="17">
        <v>0</v>
      </c>
      <c r="BW556" s="17"/>
      <c r="BX556" s="17">
        <v>6.89243049752645E-2</v>
      </c>
      <c r="BY556" s="17">
        <v>4.55644652724966E-2</v>
      </c>
      <c r="BZ556" s="17">
        <v>7.31242008823694E-2</v>
      </c>
      <c r="CA556" s="17">
        <v>0</v>
      </c>
    </row>
    <row r="557" spans="2:79" x14ac:dyDescent="0.3">
      <c r="B557" t="s">
        <v>73</v>
      </c>
      <c r="C557" s="17">
        <v>1.24494624542526E-2</v>
      </c>
      <c r="D557" s="17">
        <v>0</v>
      </c>
      <c r="E557" s="17">
        <v>1.13909422729146E-2</v>
      </c>
      <c r="F557" s="17"/>
      <c r="G557" s="17">
        <v>6.5658769133295394E-2</v>
      </c>
      <c r="H557" s="17">
        <v>0</v>
      </c>
      <c r="I557" s="17">
        <v>0</v>
      </c>
      <c r="J557" s="17"/>
      <c r="K557" s="17">
        <v>0</v>
      </c>
      <c r="L557" s="17">
        <v>2.32403575685242E-2</v>
      </c>
      <c r="M557" s="17">
        <v>2.7249637305302998E-2</v>
      </c>
      <c r="N557" s="17">
        <v>0</v>
      </c>
      <c r="O557" s="17"/>
      <c r="P557" s="17">
        <v>0</v>
      </c>
      <c r="Q557" s="17">
        <v>4.1550834711321503E-2</v>
      </c>
      <c r="R557" s="17">
        <v>0</v>
      </c>
      <c r="S557" s="17">
        <v>0</v>
      </c>
      <c r="T557" s="17">
        <v>0</v>
      </c>
      <c r="U557" s="17"/>
      <c r="V557" s="17">
        <v>0</v>
      </c>
      <c r="W557" s="17">
        <v>1.27406352300802E-2</v>
      </c>
      <c r="X557" s="17">
        <v>0</v>
      </c>
      <c r="Y557" s="17"/>
      <c r="Z557" s="17">
        <v>1.4764225356485101E-2</v>
      </c>
      <c r="AA557" s="17">
        <v>0</v>
      </c>
      <c r="AB557" s="17"/>
      <c r="AC557" s="17">
        <v>1.8775596006451099E-2</v>
      </c>
      <c r="AD557" s="17">
        <v>0</v>
      </c>
      <c r="AE557" s="17"/>
      <c r="AF557" s="17">
        <v>0</v>
      </c>
      <c r="AG557" s="17">
        <v>0</v>
      </c>
      <c r="AH557" s="17">
        <v>1.5490152667832401E-2</v>
      </c>
      <c r="AI557" s="17"/>
      <c r="AJ557" s="17">
        <v>6.88450044287921E-2</v>
      </c>
      <c r="AK557" s="17">
        <v>4.3769357670927302E-2</v>
      </c>
      <c r="AL557" s="17">
        <v>0</v>
      </c>
      <c r="AM557" s="17">
        <v>0</v>
      </c>
      <c r="AN557" s="17">
        <v>0</v>
      </c>
      <c r="AO557" s="17">
        <v>0</v>
      </c>
      <c r="AP557" s="17">
        <v>0</v>
      </c>
      <c r="AQ557" s="17"/>
      <c r="AR557" s="17">
        <v>1.01290013068131E-2</v>
      </c>
      <c r="AS557" s="17">
        <v>1.6248566811409501E-2</v>
      </c>
      <c r="AT557" s="17"/>
      <c r="AU557" s="17">
        <v>0</v>
      </c>
      <c r="AV557" s="17">
        <v>1.1316911955981701E-2</v>
      </c>
      <c r="AW557" s="17">
        <v>3.46347828318532E-2</v>
      </c>
      <c r="AX557" s="17"/>
      <c r="AY557" s="17">
        <v>0</v>
      </c>
      <c r="AZ557" s="17">
        <v>2.7692789681284E-2</v>
      </c>
      <c r="BA557" s="17">
        <v>0</v>
      </c>
      <c r="BB557" s="17">
        <v>0</v>
      </c>
      <c r="BC557" s="17"/>
      <c r="BD557" s="17">
        <v>7.4895388300686302E-2</v>
      </c>
      <c r="BE557" s="17">
        <v>0</v>
      </c>
      <c r="BF557" s="17">
        <v>0</v>
      </c>
      <c r="BG557" s="17">
        <v>0</v>
      </c>
      <c r="BH557" s="17"/>
      <c r="BI557" s="17">
        <v>0</v>
      </c>
      <c r="BJ557" s="17">
        <v>0</v>
      </c>
      <c r="BK557" s="17">
        <v>2.4693589588321602E-2</v>
      </c>
      <c r="BL557" s="17">
        <v>0</v>
      </c>
      <c r="BM557" s="17"/>
      <c r="BN557" s="17">
        <v>3.2748063583951E-2</v>
      </c>
      <c r="BO557" s="17">
        <v>4.1138832992479897E-2</v>
      </c>
      <c r="BP557" s="17">
        <v>0</v>
      </c>
      <c r="BQ557" s="17">
        <v>0</v>
      </c>
      <c r="BR557" s="17"/>
      <c r="BS557" s="17">
        <v>0</v>
      </c>
      <c r="BT557" s="17">
        <v>5.0793626569448601E-2</v>
      </c>
      <c r="BU557" s="17">
        <v>0</v>
      </c>
      <c r="BV557" s="17">
        <v>0</v>
      </c>
      <c r="BW557" s="17"/>
      <c r="BX557" s="17">
        <v>5.4773840690590402E-2</v>
      </c>
      <c r="BY557" s="17">
        <v>0</v>
      </c>
      <c r="BZ557" s="17">
        <v>1.4853750459959699E-2</v>
      </c>
      <c r="CA557" s="17">
        <v>0</v>
      </c>
    </row>
    <row r="558" spans="2:79" x14ac:dyDescent="0.3">
      <c r="C558" s="17"/>
      <c r="D558" s="17"/>
      <c r="E558" s="17"/>
      <c r="F558" s="17"/>
      <c r="G558" s="17"/>
      <c r="H558" s="17"/>
      <c r="I558" s="17"/>
      <c r="J558" s="17"/>
      <c r="K558" s="17"/>
      <c r="L558" s="17"/>
      <c r="M558" s="17"/>
      <c r="N558" s="17"/>
      <c r="O558" s="17"/>
      <c r="P558" s="17"/>
      <c r="Q558" s="17"/>
      <c r="R558" s="17"/>
      <c r="S558" s="17"/>
      <c r="T558" s="17"/>
      <c r="U558" s="17"/>
      <c r="V558" s="17"/>
      <c r="W558" s="17"/>
      <c r="X558" s="17"/>
      <c r="Y558" s="17"/>
      <c r="Z558" s="17"/>
      <c r="AA558" s="17"/>
      <c r="AB558" s="17"/>
      <c r="AC558" s="17"/>
      <c r="AD558" s="17"/>
      <c r="AE558" s="17"/>
      <c r="AF558" s="17"/>
      <c r="AG558" s="17"/>
      <c r="AH558" s="17"/>
      <c r="AI558" s="17"/>
      <c r="AJ558" s="17"/>
      <c r="AK558" s="17"/>
      <c r="AL558" s="17"/>
      <c r="AM558" s="17"/>
      <c r="AN558" s="17"/>
      <c r="AO558" s="17"/>
      <c r="AP558" s="17"/>
      <c r="AQ558" s="17"/>
      <c r="AR558" s="17"/>
      <c r="AS558" s="17"/>
      <c r="AT558" s="17"/>
      <c r="AU558" s="17"/>
      <c r="AV558" s="17"/>
      <c r="AW558" s="17"/>
      <c r="AX558" s="17"/>
      <c r="AY558" s="17"/>
      <c r="AZ558" s="17"/>
      <c r="BA558" s="17"/>
      <c r="BB558" s="17"/>
      <c r="BC558" s="17"/>
      <c r="BD558" s="17"/>
      <c r="BE558" s="17"/>
      <c r="BF558" s="17"/>
      <c r="BG558" s="17"/>
      <c r="BH558" s="17"/>
      <c r="BI558" s="17"/>
      <c r="BJ558" s="17"/>
      <c r="BK558" s="17"/>
      <c r="BL558" s="17"/>
      <c r="BM558" s="17"/>
      <c r="BN558" s="17"/>
      <c r="BO558" s="17"/>
      <c r="BP558" s="17"/>
      <c r="BQ558" s="17"/>
      <c r="BR558" s="17"/>
      <c r="BS558" s="17"/>
      <c r="BT558" s="17"/>
      <c r="BU558" s="17"/>
      <c r="BV558" s="17"/>
      <c r="BW558" s="17"/>
      <c r="BX558" s="17"/>
      <c r="BY558" s="17"/>
      <c r="BZ558" s="17"/>
      <c r="CA558" s="17"/>
    </row>
    <row r="559" spans="2:79" x14ac:dyDescent="0.3">
      <c r="B559" s="6" t="s">
        <v>302</v>
      </c>
      <c r="C559" s="17"/>
      <c r="D559" s="17"/>
      <c r="E559" s="17"/>
      <c r="F559" s="17"/>
      <c r="G559" s="17"/>
      <c r="H559" s="17"/>
      <c r="I559" s="17"/>
      <c r="J559" s="17"/>
      <c r="K559" s="17"/>
      <c r="L559" s="17"/>
      <c r="M559" s="17"/>
      <c r="N559" s="17"/>
      <c r="O559" s="17"/>
      <c r="P559" s="17"/>
      <c r="Q559" s="17"/>
      <c r="R559" s="17"/>
      <c r="S559" s="17"/>
      <c r="T559" s="17"/>
      <c r="U559" s="17"/>
      <c r="V559" s="17"/>
      <c r="W559" s="17"/>
      <c r="X559" s="17"/>
      <c r="Y559" s="17"/>
      <c r="Z559" s="17"/>
      <c r="AA559" s="17"/>
      <c r="AB559" s="17"/>
      <c r="AC559" s="17"/>
      <c r="AD559" s="17"/>
      <c r="AE559" s="17"/>
      <c r="AF559" s="17"/>
      <c r="AG559" s="17"/>
      <c r="AH559" s="17"/>
      <c r="AI559" s="17"/>
      <c r="AJ559" s="17"/>
      <c r="AK559" s="17"/>
      <c r="AL559" s="17"/>
      <c r="AM559" s="17"/>
      <c r="AN559" s="17"/>
      <c r="AO559" s="17"/>
      <c r="AP559" s="17"/>
      <c r="AQ559" s="17"/>
      <c r="AR559" s="17"/>
      <c r="AS559" s="17"/>
      <c r="AT559" s="17"/>
      <c r="AU559" s="17"/>
      <c r="AV559" s="17"/>
      <c r="AW559" s="17"/>
      <c r="AX559" s="17"/>
      <c r="AY559" s="17"/>
      <c r="AZ559" s="17"/>
      <c r="BA559" s="17"/>
      <c r="BB559" s="17"/>
      <c r="BC559" s="17"/>
      <c r="BD559" s="17"/>
      <c r="BE559" s="17"/>
      <c r="BF559" s="17"/>
      <c r="BG559" s="17"/>
      <c r="BH559" s="17"/>
      <c r="BI559" s="17"/>
      <c r="BJ559" s="17"/>
      <c r="BK559" s="17"/>
      <c r="BL559" s="17"/>
      <c r="BM559" s="17"/>
      <c r="BN559" s="17"/>
      <c r="BO559" s="17"/>
      <c r="BP559" s="17"/>
      <c r="BQ559" s="17"/>
      <c r="BR559" s="17"/>
      <c r="BS559" s="17"/>
      <c r="BT559" s="17"/>
      <c r="BU559" s="17"/>
      <c r="BV559" s="17"/>
      <c r="BW559" s="17"/>
      <c r="BX559" s="17"/>
      <c r="BY559" s="17"/>
      <c r="BZ559" s="17"/>
      <c r="CA559" s="17"/>
    </row>
    <row r="560" spans="2:79" x14ac:dyDescent="0.3">
      <c r="B560" s="24" t="s">
        <v>75</v>
      </c>
      <c r="C560" s="17"/>
      <c r="D560" s="17"/>
      <c r="E560" s="17"/>
      <c r="F560" s="17"/>
      <c r="G560" s="17"/>
      <c r="H560" s="17"/>
      <c r="I560" s="17"/>
      <c r="J560" s="17"/>
      <c r="K560" s="17"/>
      <c r="L560" s="17"/>
      <c r="M560" s="17"/>
      <c r="N560" s="17"/>
      <c r="O560" s="17"/>
      <c r="P560" s="17"/>
      <c r="Q560" s="17"/>
      <c r="R560" s="17"/>
      <c r="S560" s="17"/>
      <c r="T560" s="17"/>
      <c r="U560" s="17"/>
      <c r="V560" s="17"/>
      <c r="W560" s="17"/>
      <c r="X560" s="17"/>
      <c r="Y560" s="17"/>
      <c r="Z560" s="17"/>
      <c r="AA560" s="17"/>
      <c r="AB560" s="17"/>
      <c r="AC560" s="17"/>
      <c r="AD560" s="17"/>
      <c r="AE560" s="17"/>
      <c r="AF560" s="17"/>
      <c r="AG560" s="17"/>
      <c r="AH560" s="17"/>
      <c r="AI560" s="17"/>
      <c r="AJ560" s="17"/>
      <c r="AK560" s="17"/>
      <c r="AL560" s="17"/>
      <c r="AM560" s="17"/>
      <c r="AN560" s="17"/>
      <c r="AO560" s="17"/>
      <c r="AP560" s="17"/>
      <c r="AQ560" s="17"/>
      <c r="AR560" s="17"/>
      <c r="AS560" s="17"/>
      <c r="AT560" s="17"/>
      <c r="AU560" s="17"/>
      <c r="AV560" s="17"/>
      <c r="AW560" s="17"/>
      <c r="AX560" s="17"/>
      <c r="AY560" s="17"/>
      <c r="AZ560" s="17"/>
      <c r="BA560" s="17"/>
      <c r="BB560" s="17"/>
      <c r="BC560" s="17"/>
      <c r="BD560" s="17"/>
      <c r="BE560" s="17"/>
      <c r="BF560" s="17"/>
      <c r="BG560" s="17"/>
      <c r="BH560" s="17"/>
      <c r="BI560" s="17"/>
      <c r="BJ560" s="17"/>
      <c r="BK560" s="17"/>
      <c r="BL560" s="17"/>
      <c r="BM560" s="17"/>
      <c r="BN560" s="17"/>
      <c r="BO560" s="17"/>
      <c r="BP560" s="17"/>
      <c r="BQ560" s="17"/>
      <c r="BR560" s="17"/>
      <c r="BS560" s="17"/>
      <c r="BT560" s="17"/>
      <c r="BU560" s="17"/>
      <c r="BV560" s="17"/>
      <c r="BW560" s="17"/>
      <c r="BX560" s="17"/>
      <c r="BY560" s="17"/>
      <c r="BZ560" s="17"/>
      <c r="CA560" s="17"/>
    </row>
    <row r="561" spans="2:79" x14ac:dyDescent="0.3">
      <c r="B561" t="s">
        <v>299</v>
      </c>
      <c r="C561" s="17">
        <v>0.24023339425380899</v>
      </c>
      <c r="D561" s="17">
        <v>0.21151764591231201</v>
      </c>
      <c r="E561" s="17">
        <v>0.26828431597715302</v>
      </c>
      <c r="F561" s="17"/>
      <c r="G561" s="17">
        <v>0.160195119772643</v>
      </c>
      <c r="H561" s="17">
        <v>0.22988234140314201</v>
      </c>
      <c r="I561" s="17">
        <v>0.30424307273576301</v>
      </c>
      <c r="J561" s="17"/>
      <c r="K561" s="17">
        <v>0.224787478831635</v>
      </c>
      <c r="L561" s="17">
        <v>0.25306759214188301</v>
      </c>
      <c r="M561" s="17">
        <v>0.221791972792515</v>
      </c>
      <c r="N561" s="17">
        <v>0.26380829502513298</v>
      </c>
      <c r="O561" s="17"/>
      <c r="P561" s="17">
        <v>0.183230040948928</v>
      </c>
      <c r="Q561" s="17">
        <v>0.26158580424668598</v>
      </c>
      <c r="R561" s="17">
        <v>0.25527469593018498</v>
      </c>
      <c r="S561" s="17">
        <v>0.25487400908778801</v>
      </c>
      <c r="T561" s="17">
        <v>0.21556830816955699</v>
      </c>
      <c r="U561" s="17"/>
      <c r="V561" s="17">
        <v>0.31395456767812802</v>
      </c>
      <c r="W561" s="17">
        <v>0.20183113753057</v>
      </c>
      <c r="X561" s="17">
        <v>0.217889833618224</v>
      </c>
      <c r="Y561" s="17"/>
      <c r="Z561" s="17">
        <v>0.26281775243550398</v>
      </c>
      <c r="AA561" s="17">
        <v>0.12066052555038</v>
      </c>
      <c r="AB561" s="17"/>
      <c r="AC561" s="17">
        <v>0.22328321666422499</v>
      </c>
      <c r="AD561" s="17">
        <v>0.28137448380416002</v>
      </c>
      <c r="AE561" s="17"/>
      <c r="AF561" s="17">
        <v>0.17197451806125499</v>
      </c>
      <c r="AG561" s="17">
        <v>0.20066389334860399</v>
      </c>
      <c r="AH561" s="17">
        <v>0.24798402793288399</v>
      </c>
      <c r="AI561" s="17"/>
      <c r="AJ561" s="17">
        <v>0.12839396972314099</v>
      </c>
      <c r="AK561" s="17">
        <v>0.187355371778852</v>
      </c>
      <c r="AL561" s="17">
        <v>0.217396380073686</v>
      </c>
      <c r="AM561" s="17">
        <v>0.23964756398381701</v>
      </c>
      <c r="AN561" s="17">
        <v>0.24341551784970999</v>
      </c>
      <c r="AO561" s="17">
        <v>0.30853508438049398</v>
      </c>
      <c r="AP561" s="17">
        <v>0.32225712155568398</v>
      </c>
      <c r="AQ561" s="17"/>
      <c r="AR561" s="17">
        <v>0.23334861586251801</v>
      </c>
      <c r="AS561" s="17">
        <v>0.24088702948465601</v>
      </c>
      <c r="AT561" s="17"/>
      <c r="AU561" s="17">
        <v>0.26477988230467697</v>
      </c>
      <c r="AV561" s="17">
        <v>0.22946329288173201</v>
      </c>
      <c r="AW561" s="17">
        <v>0.23645747413286999</v>
      </c>
      <c r="AX561" s="17"/>
      <c r="AY561" s="17">
        <v>0.247551484125131</v>
      </c>
      <c r="AZ561" s="17">
        <v>0.25717116287914399</v>
      </c>
      <c r="BA561" s="17">
        <v>0.195098401287532</v>
      </c>
      <c r="BB561" s="17">
        <v>0.28539624516291701</v>
      </c>
      <c r="BC561" s="17"/>
      <c r="BD561" s="17">
        <v>0.49000029613380502</v>
      </c>
      <c r="BE561" s="17">
        <v>0.23817336471693401</v>
      </c>
      <c r="BF561" s="17">
        <v>0.19425936618466899</v>
      </c>
      <c r="BG561" s="17">
        <v>0.14053873141645601</v>
      </c>
      <c r="BH561" s="17"/>
      <c r="BI561" s="17">
        <v>0.30210543929614098</v>
      </c>
      <c r="BJ561" s="17">
        <v>0.26690001711070599</v>
      </c>
      <c r="BK561" s="17">
        <v>0.215810175325616</v>
      </c>
      <c r="BL561" s="17">
        <v>0.20319963980314201</v>
      </c>
      <c r="BM561" s="17"/>
      <c r="BN561" s="17">
        <v>0.26114737522194598</v>
      </c>
      <c r="BO561" s="17">
        <v>0.21638365039736901</v>
      </c>
      <c r="BP561" s="17">
        <v>0.27781347791851402</v>
      </c>
      <c r="BQ561" s="17">
        <v>0.209776084740459</v>
      </c>
      <c r="BR561" s="17"/>
      <c r="BS561" s="17">
        <v>0.467259214945006</v>
      </c>
      <c r="BT561" s="17">
        <v>0.266572964332354</v>
      </c>
      <c r="BU561" s="17">
        <v>0.117865152567681</v>
      </c>
      <c r="BV561" s="17">
        <v>0.14133197443066201</v>
      </c>
      <c r="BW561" s="17"/>
      <c r="BX561" s="17">
        <v>0.30872043595812099</v>
      </c>
      <c r="BY561" s="17">
        <v>0.23182613819506701</v>
      </c>
      <c r="BZ561" s="17">
        <v>0.27037977172279598</v>
      </c>
      <c r="CA561" s="17">
        <v>0.17534257825003</v>
      </c>
    </row>
    <row r="562" spans="2:79" x14ac:dyDescent="0.3">
      <c r="B562" t="s">
        <v>300</v>
      </c>
      <c r="C562" s="17">
        <v>0.47708677861155402</v>
      </c>
      <c r="D562" s="17">
        <v>0.49583302877406998</v>
      </c>
      <c r="E562" s="17">
        <v>0.45930341509186001</v>
      </c>
      <c r="F562" s="17"/>
      <c r="G562" s="17">
        <v>0.47076650124363001</v>
      </c>
      <c r="H562" s="17">
        <v>0.51094916815543701</v>
      </c>
      <c r="I562" s="17">
        <v>0.44443602072173599</v>
      </c>
      <c r="J562" s="17"/>
      <c r="K562" s="17">
        <v>0.52062461645259295</v>
      </c>
      <c r="L562" s="17">
        <v>0.45456424113795602</v>
      </c>
      <c r="M562" s="17">
        <v>0.46825824198196703</v>
      </c>
      <c r="N562" s="17">
        <v>0.45579911385475302</v>
      </c>
      <c r="O562" s="17"/>
      <c r="P562" s="17">
        <v>0.51696576027672303</v>
      </c>
      <c r="Q562" s="17">
        <v>0.44577677241054597</v>
      </c>
      <c r="R562" s="17">
        <v>0.43151818459063501</v>
      </c>
      <c r="S562" s="17">
        <v>0.512885765405375</v>
      </c>
      <c r="T562" s="17">
        <v>0.49392514103719998</v>
      </c>
      <c r="U562" s="17"/>
      <c r="V562" s="17">
        <v>0.433198565637053</v>
      </c>
      <c r="W562" s="17">
        <v>0.50625968889935802</v>
      </c>
      <c r="X562" s="17">
        <v>0.50221234247088498</v>
      </c>
      <c r="Y562" s="17"/>
      <c r="Z562" s="17">
        <v>0.46930868065314502</v>
      </c>
      <c r="AA562" s="17">
        <v>0.52539590689070803</v>
      </c>
      <c r="AB562" s="17"/>
      <c r="AC562" s="17">
        <v>0.47699575286414397</v>
      </c>
      <c r="AD562" s="17">
        <v>0.477307714256966</v>
      </c>
      <c r="AE562" s="17"/>
      <c r="AF562" s="17">
        <v>0.47579439217237002</v>
      </c>
      <c r="AG562" s="17">
        <v>0.57597500593074902</v>
      </c>
      <c r="AH562" s="17">
        <v>0.470989301988951</v>
      </c>
      <c r="AI562" s="17"/>
      <c r="AJ562" s="17">
        <v>0.44200990690315201</v>
      </c>
      <c r="AK562" s="17">
        <v>0.48833581551934302</v>
      </c>
      <c r="AL562" s="17">
        <v>0.552824739337617</v>
      </c>
      <c r="AM562" s="17">
        <v>0.49973613258453398</v>
      </c>
      <c r="AN562" s="17">
        <v>0.51446389576957097</v>
      </c>
      <c r="AO562" s="17">
        <v>0.430202867946816</v>
      </c>
      <c r="AP562" s="17">
        <v>0.4345763773497</v>
      </c>
      <c r="AQ562" s="17"/>
      <c r="AR562" s="17">
        <v>0.52192224214826599</v>
      </c>
      <c r="AS562" s="17">
        <v>0.45291999333944699</v>
      </c>
      <c r="AT562" s="17"/>
      <c r="AU562" s="17">
        <v>0.39822843074615699</v>
      </c>
      <c r="AV562" s="17">
        <v>0.49957630550926602</v>
      </c>
      <c r="AW562" s="17">
        <v>0.54177054777596301</v>
      </c>
      <c r="AX562" s="17"/>
      <c r="AY562" s="17">
        <v>0.39987686950832702</v>
      </c>
      <c r="AZ562" s="17">
        <v>0.48000359484548999</v>
      </c>
      <c r="BA562" s="17">
        <v>0.514262363493588</v>
      </c>
      <c r="BB562" s="17">
        <v>0.42861686487501099</v>
      </c>
      <c r="BC562" s="17"/>
      <c r="BD562" s="17">
        <v>0.25523453189981299</v>
      </c>
      <c r="BE562" s="17">
        <v>0.45510439472978198</v>
      </c>
      <c r="BF562" s="17">
        <v>0.53572140562459503</v>
      </c>
      <c r="BG562" s="17">
        <v>0.56134337686243696</v>
      </c>
      <c r="BH562" s="17"/>
      <c r="BI562" s="17">
        <v>0.39955598146962001</v>
      </c>
      <c r="BJ562" s="17">
        <v>0.45704152262214498</v>
      </c>
      <c r="BK562" s="17">
        <v>0.50776610021045099</v>
      </c>
      <c r="BL562" s="17">
        <v>0.485121198414323</v>
      </c>
      <c r="BM562" s="17"/>
      <c r="BN562" s="17">
        <v>0.38448272002224898</v>
      </c>
      <c r="BO562" s="17">
        <v>0.43875945367567698</v>
      </c>
      <c r="BP562" s="17">
        <v>0.48295119088518901</v>
      </c>
      <c r="BQ562" s="17">
        <v>0.52418861163705899</v>
      </c>
      <c r="BR562" s="17"/>
      <c r="BS562" s="17">
        <v>0.292031672236995</v>
      </c>
      <c r="BT562" s="17">
        <v>0.44214687151909798</v>
      </c>
      <c r="BU562" s="17">
        <v>0.59203409216010805</v>
      </c>
      <c r="BV562" s="17">
        <v>0.530864561730784</v>
      </c>
      <c r="BW562" s="17"/>
      <c r="BX562" s="17">
        <v>0.36386580246227801</v>
      </c>
      <c r="BY562" s="17">
        <v>0.42642026172832098</v>
      </c>
      <c r="BZ562" s="17">
        <v>0.51160735106658495</v>
      </c>
      <c r="CA562" s="17">
        <v>0.570426678606194</v>
      </c>
    </row>
    <row r="563" spans="2:79" x14ac:dyDescent="0.3">
      <c r="B563" t="s">
        <v>301</v>
      </c>
      <c r="C563" s="17">
        <v>0.109319602495262</v>
      </c>
      <c r="D563" s="17">
        <v>0.128028829634382</v>
      </c>
      <c r="E563" s="17">
        <v>9.1300896237169596E-2</v>
      </c>
      <c r="F563" s="17"/>
      <c r="G563" s="17">
        <v>0.15084348455541499</v>
      </c>
      <c r="H563" s="17">
        <v>0.110596040429388</v>
      </c>
      <c r="I563" s="17">
        <v>8.0562197595500096E-2</v>
      </c>
      <c r="J563" s="17"/>
      <c r="K563" s="17">
        <v>9.3003186293831294E-2</v>
      </c>
      <c r="L563" s="17">
        <v>8.2210552698729303E-2</v>
      </c>
      <c r="M563" s="17">
        <v>0.123171343959096</v>
      </c>
      <c r="N563" s="17">
        <v>0.14895758042809101</v>
      </c>
      <c r="O563" s="17"/>
      <c r="P563" s="17">
        <v>0.14028469347521499</v>
      </c>
      <c r="Q563" s="17">
        <v>0.10065328520222799</v>
      </c>
      <c r="R563" s="17">
        <v>0.11100545255595599</v>
      </c>
      <c r="S563" s="17">
        <v>9.6392137279170495E-2</v>
      </c>
      <c r="T563" s="17">
        <v>0.114996096683197</v>
      </c>
      <c r="U563" s="17"/>
      <c r="V563" s="17">
        <v>0.101918460828278</v>
      </c>
      <c r="W563" s="17">
        <v>0.121322213946011</v>
      </c>
      <c r="X563" s="17">
        <v>0.10830597519033799</v>
      </c>
      <c r="Y563" s="17"/>
      <c r="Z563" s="17">
        <v>9.5800613815718805E-2</v>
      </c>
      <c r="AA563" s="17">
        <v>0.18075698841799201</v>
      </c>
      <c r="AB563" s="17"/>
      <c r="AC563" s="17">
        <v>0.125624914078411</v>
      </c>
      <c r="AD563" s="17">
        <v>6.9743717201830105E-2</v>
      </c>
      <c r="AE563" s="17"/>
      <c r="AF563" s="17">
        <v>0.24305910615638401</v>
      </c>
      <c r="AG563" s="17">
        <v>0.13076139337909701</v>
      </c>
      <c r="AH563" s="17">
        <v>9.7636668593442402E-2</v>
      </c>
      <c r="AI563" s="17"/>
      <c r="AJ563" s="17">
        <v>0.16362500927127099</v>
      </c>
      <c r="AK563" s="17">
        <v>0.15262410260211701</v>
      </c>
      <c r="AL563" s="17">
        <v>9.9228431188968805E-2</v>
      </c>
      <c r="AM563" s="17">
        <v>0.115984825016332</v>
      </c>
      <c r="AN563" s="17">
        <v>9.8958815192741301E-2</v>
      </c>
      <c r="AO563" s="17">
        <v>9.9059455985768305E-2</v>
      </c>
      <c r="AP563" s="17">
        <v>4.8863848422811197E-2</v>
      </c>
      <c r="AQ563" s="17"/>
      <c r="AR563" s="17">
        <v>0.148287610475934</v>
      </c>
      <c r="AS563" s="17">
        <v>9.4020602504804804E-2</v>
      </c>
      <c r="AT563" s="17"/>
      <c r="AU563" s="17">
        <v>9.7401835562564598E-2</v>
      </c>
      <c r="AV563" s="17">
        <v>0.12042637911501</v>
      </c>
      <c r="AW563" s="17">
        <v>8.5647048420839103E-2</v>
      </c>
      <c r="AX563" s="17"/>
      <c r="AY563" s="17">
        <v>8.3957495697989201E-2</v>
      </c>
      <c r="AZ563" s="17">
        <v>9.1634208268721207E-2</v>
      </c>
      <c r="BA563" s="17">
        <v>0.121082543915784</v>
      </c>
      <c r="BB563" s="17">
        <v>0.16667378355995599</v>
      </c>
      <c r="BC563" s="17"/>
      <c r="BD563" s="17">
        <v>5.6310345729025497E-2</v>
      </c>
      <c r="BE563" s="17">
        <v>6.4749258981559296E-2</v>
      </c>
      <c r="BF563" s="17">
        <v>0.125225325576825</v>
      </c>
      <c r="BG563" s="17">
        <v>0.198905771584243</v>
      </c>
      <c r="BH563" s="17"/>
      <c r="BI563" s="17">
        <v>7.0761489523985296E-2</v>
      </c>
      <c r="BJ563" s="17">
        <v>7.8788039504850901E-2</v>
      </c>
      <c r="BK563" s="17">
        <v>0.11321618116567</v>
      </c>
      <c r="BL563" s="17">
        <v>0.220911446670117</v>
      </c>
      <c r="BM563" s="17"/>
      <c r="BN563" s="17">
        <v>0.103201262849622</v>
      </c>
      <c r="BO563" s="17">
        <v>0.117473568508771</v>
      </c>
      <c r="BP563" s="17">
        <v>9.1630483429510495E-2</v>
      </c>
      <c r="BQ563" s="17">
        <v>0.124815749786712</v>
      </c>
      <c r="BR563" s="17"/>
      <c r="BS563" s="17">
        <v>3.1871977936385097E-2</v>
      </c>
      <c r="BT563" s="17">
        <v>7.1104265087473598E-2</v>
      </c>
      <c r="BU563" s="17">
        <v>0.14932765143683799</v>
      </c>
      <c r="BV563" s="17">
        <v>0.26102036663905698</v>
      </c>
      <c r="BW563" s="17"/>
      <c r="BX563" s="17">
        <v>8.25163890580113E-2</v>
      </c>
      <c r="BY563" s="17">
        <v>0.102708138551986</v>
      </c>
      <c r="BZ563" s="17">
        <v>0.112124656736035</v>
      </c>
      <c r="CA563" s="17">
        <v>0.12988638129879199</v>
      </c>
    </row>
    <row r="564" spans="2:79" x14ac:dyDescent="0.3">
      <c r="B564" t="s">
        <v>195</v>
      </c>
      <c r="C564" s="17">
        <v>0.173360224639375</v>
      </c>
      <c r="D564" s="17">
        <v>0.16462049567923601</v>
      </c>
      <c r="E564" s="17">
        <v>0.181111372693817</v>
      </c>
      <c r="F564" s="17"/>
      <c r="G564" s="17">
        <v>0.218194894428312</v>
      </c>
      <c r="H564" s="17">
        <v>0.14857245001203201</v>
      </c>
      <c r="I564" s="17">
        <v>0.17075870894700099</v>
      </c>
      <c r="J564" s="17"/>
      <c r="K564" s="17">
        <v>0.161584718421941</v>
      </c>
      <c r="L564" s="17">
        <v>0.21015761402143099</v>
      </c>
      <c r="M564" s="17">
        <v>0.18677844126642201</v>
      </c>
      <c r="N564" s="17">
        <v>0.13143501069202301</v>
      </c>
      <c r="O564" s="17"/>
      <c r="P564" s="17">
        <v>0.159519505299134</v>
      </c>
      <c r="Q564" s="17">
        <v>0.19198413814053999</v>
      </c>
      <c r="R564" s="17">
        <v>0.202201666923224</v>
      </c>
      <c r="S564" s="17">
        <v>0.135848088227666</v>
      </c>
      <c r="T564" s="17">
        <v>0.17551045411004601</v>
      </c>
      <c r="U564" s="17"/>
      <c r="V564" s="17">
        <v>0.15092840585654099</v>
      </c>
      <c r="W564" s="17">
        <v>0.17058695962406101</v>
      </c>
      <c r="X564" s="17">
        <v>0.171591848720553</v>
      </c>
      <c r="Y564" s="17"/>
      <c r="Z564" s="17">
        <v>0.172072953095632</v>
      </c>
      <c r="AA564" s="17">
        <v>0.17318657914092001</v>
      </c>
      <c r="AB564" s="17"/>
      <c r="AC564" s="17">
        <v>0.17409611639322101</v>
      </c>
      <c r="AD564" s="17">
        <v>0.171574084737044</v>
      </c>
      <c r="AE564" s="17"/>
      <c r="AF564" s="17">
        <v>0.109171983609991</v>
      </c>
      <c r="AG564" s="17">
        <v>9.2599707341549695E-2</v>
      </c>
      <c r="AH564" s="17">
        <v>0.18339000148472301</v>
      </c>
      <c r="AI564" s="17"/>
      <c r="AJ564" s="17">
        <v>0.26597111410243601</v>
      </c>
      <c r="AK564" s="17">
        <v>0.171684710099688</v>
      </c>
      <c r="AL564" s="17">
        <v>0.13055044939972801</v>
      </c>
      <c r="AM564" s="17">
        <v>0.14463147841531701</v>
      </c>
      <c r="AN564" s="17">
        <v>0.14316177118797799</v>
      </c>
      <c r="AO564" s="17">
        <v>0.162202591686922</v>
      </c>
      <c r="AP564" s="17">
        <v>0.19430265267180399</v>
      </c>
      <c r="AQ564" s="17"/>
      <c r="AR564" s="17">
        <v>9.6441531513282205E-2</v>
      </c>
      <c r="AS564" s="17">
        <v>0.21217237467109201</v>
      </c>
      <c r="AT564" s="17"/>
      <c r="AU564" s="17">
        <v>0.23958985138660099</v>
      </c>
      <c r="AV564" s="17">
        <v>0.150534022493992</v>
      </c>
      <c r="AW564" s="17">
        <v>0.13612492967032799</v>
      </c>
      <c r="AX564" s="17"/>
      <c r="AY564" s="17">
        <v>0.26861415066855299</v>
      </c>
      <c r="AZ564" s="17">
        <v>0.17119103400664501</v>
      </c>
      <c r="BA564" s="17">
        <v>0.169556691303096</v>
      </c>
      <c r="BB564" s="17">
        <v>0.11931310640211699</v>
      </c>
      <c r="BC564" s="17"/>
      <c r="BD564" s="17">
        <v>0.198454826237357</v>
      </c>
      <c r="BE564" s="17">
        <v>0.241972981571725</v>
      </c>
      <c r="BF564" s="17">
        <v>0.14479390261391101</v>
      </c>
      <c r="BG564" s="17">
        <v>9.9212120136864299E-2</v>
      </c>
      <c r="BH564" s="17"/>
      <c r="BI564" s="17">
        <v>0.227577089710254</v>
      </c>
      <c r="BJ564" s="17">
        <v>0.197270420762298</v>
      </c>
      <c r="BK564" s="17">
        <v>0.16320754329826301</v>
      </c>
      <c r="BL564" s="17">
        <v>9.0767715112418504E-2</v>
      </c>
      <c r="BM564" s="17"/>
      <c r="BN564" s="17">
        <v>0.25116864190618299</v>
      </c>
      <c r="BO564" s="17">
        <v>0.22738332741818201</v>
      </c>
      <c r="BP564" s="17">
        <v>0.14760484776678601</v>
      </c>
      <c r="BQ564" s="17">
        <v>0.14121955383577001</v>
      </c>
      <c r="BR564" s="17"/>
      <c r="BS564" s="17">
        <v>0.20883713488161301</v>
      </c>
      <c r="BT564" s="17">
        <v>0.22017589906107499</v>
      </c>
      <c r="BU564" s="17">
        <v>0.140773103835373</v>
      </c>
      <c r="BV564" s="17">
        <v>6.6783097199496905E-2</v>
      </c>
      <c r="BW564" s="17"/>
      <c r="BX564" s="17">
        <v>0.24489737252159</v>
      </c>
      <c r="BY564" s="17">
        <v>0.239045461524625</v>
      </c>
      <c r="BZ564" s="17">
        <v>0.105888220474583</v>
      </c>
      <c r="CA564" s="17">
        <v>0.124344361844985</v>
      </c>
    </row>
    <row r="565" spans="2:79" x14ac:dyDescent="0.3">
      <c r="C565" s="17"/>
      <c r="D565" s="17"/>
      <c r="E565" s="17"/>
      <c r="F565" s="17"/>
      <c r="G565" s="17"/>
      <c r="H565" s="17"/>
      <c r="I565" s="17"/>
      <c r="J565" s="17"/>
      <c r="K565" s="17"/>
      <c r="L565" s="17"/>
      <c r="M565" s="17"/>
      <c r="N565" s="17"/>
      <c r="O565" s="17"/>
      <c r="P565" s="17"/>
      <c r="Q565" s="17"/>
      <c r="R565" s="17"/>
      <c r="S565" s="17"/>
      <c r="T565" s="17"/>
      <c r="U565" s="17"/>
      <c r="V565" s="17"/>
      <c r="W565" s="17"/>
      <c r="X565" s="17"/>
      <c r="Y565" s="17"/>
      <c r="Z565" s="17"/>
      <c r="AA565" s="17"/>
      <c r="AB565" s="17"/>
      <c r="AC565" s="17"/>
      <c r="AD565" s="17"/>
      <c r="AE565" s="17"/>
      <c r="AF565" s="17"/>
      <c r="AG565" s="17"/>
      <c r="AH565" s="17"/>
      <c r="AI565" s="17"/>
      <c r="AJ565" s="17"/>
      <c r="AK565" s="17"/>
      <c r="AL565" s="17"/>
      <c r="AM565" s="17"/>
      <c r="AN565" s="17"/>
      <c r="AO565" s="17"/>
      <c r="AP565" s="17"/>
      <c r="AQ565" s="17"/>
      <c r="AR565" s="17"/>
      <c r="AS565" s="17"/>
      <c r="AT565" s="17"/>
      <c r="AU565" s="17"/>
      <c r="AV565" s="17"/>
      <c r="AW565" s="17"/>
      <c r="AX565" s="17"/>
      <c r="AY565" s="17"/>
      <c r="AZ565" s="17"/>
      <c r="BA565" s="17"/>
      <c r="BB565" s="17"/>
      <c r="BC565" s="17"/>
      <c r="BD565" s="17"/>
      <c r="BE565" s="17"/>
      <c r="BF565" s="17"/>
      <c r="BG565" s="17"/>
      <c r="BH565" s="17"/>
      <c r="BI565" s="17"/>
      <c r="BJ565" s="17"/>
      <c r="BK565" s="17"/>
      <c r="BL565" s="17"/>
      <c r="BM565" s="17"/>
      <c r="BN565" s="17"/>
      <c r="BO565" s="17"/>
      <c r="BP565" s="17"/>
      <c r="BQ565" s="17"/>
      <c r="BR565" s="17"/>
      <c r="BS565" s="17"/>
      <c r="BT565" s="17"/>
      <c r="BU565" s="17"/>
      <c r="BV565" s="17"/>
      <c r="BW565" s="17"/>
      <c r="BX565" s="17"/>
      <c r="BY565" s="17"/>
      <c r="BZ565" s="17"/>
      <c r="CA565" s="17"/>
    </row>
    <row r="566" spans="2:79" x14ac:dyDescent="0.3">
      <c r="B566" s="6" t="s">
        <v>302</v>
      </c>
      <c r="C566" s="17"/>
      <c r="D566" s="17"/>
      <c r="E566" s="17"/>
      <c r="F566" s="17"/>
      <c r="G566" s="17"/>
      <c r="H566" s="17"/>
      <c r="I566" s="17"/>
      <c r="J566" s="17"/>
      <c r="K566" s="17"/>
      <c r="L566" s="17"/>
      <c r="M566" s="17"/>
      <c r="N566" s="17"/>
      <c r="O566" s="17"/>
      <c r="P566" s="17"/>
      <c r="Q566" s="17"/>
      <c r="R566" s="17"/>
      <c r="S566" s="17"/>
      <c r="T566" s="17"/>
      <c r="U566" s="17"/>
      <c r="V566" s="17"/>
      <c r="W566" s="17"/>
      <c r="X566" s="17"/>
      <c r="Y566" s="17"/>
      <c r="Z566" s="17"/>
      <c r="AA566" s="17"/>
      <c r="AB566" s="17"/>
      <c r="AC566" s="17"/>
      <c r="AD566" s="17"/>
      <c r="AE566" s="17"/>
      <c r="AF566" s="17"/>
      <c r="AG566" s="17"/>
      <c r="AH566" s="17"/>
      <c r="AI566" s="17"/>
      <c r="AJ566" s="17"/>
      <c r="AK566" s="17"/>
      <c r="AL566" s="17"/>
      <c r="AM566" s="17"/>
      <c r="AN566" s="17"/>
      <c r="AO566" s="17"/>
      <c r="AP566" s="17"/>
      <c r="AQ566" s="17"/>
      <c r="AR566" s="17"/>
      <c r="AS566" s="17"/>
      <c r="AT566" s="17"/>
      <c r="AU566" s="17"/>
      <c r="AV566" s="17"/>
      <c r="AW566" s="17"/>
      <c r="AX566" s="17"/>
      <c r="AY566" s="17"/>
      <c r="AZ566" s="17"/>
      <c r="BA566" s="17"/>
      <c r="BB566" s="17"/>
      <c r="BC566" s="17"/>
      <c r="BD566" s="17"/>
      <c r="BE566" s="17"/>
      <c r="BF566" s="17"/>
      <c r="BG566" s="17"/>
      <c r="BH566" s="17"/>
      <c r="BI566" s="17"/>
      <c r="BJ566" s="17"/>
      <c r="BK566" s="17"/>
      <c r="BL566" s="17"/>
      <c r="BM566" s="17"/>
      <c r="BN566" s="17"/>
      <c r="BO566" s="17"/>
      <c r="BP566" s="17"/>
      <c r="BQ566" s="17"/>
      <c r="BR566" s="17"/>
      <c r="BS566" s="17"/>
      <c r="BT566" s="17"/>
      <c r="BU566" s="17"/>
      <c r="BV566" s="17"/>
      <c r="BW566" s="17"/>
      <c r="BX566" s="17"/>
      <c r="BY566" s="17"/>
      <c r="BZ566" s="17"/>
      <c r="CA566" s="17"/>
    </row>
    <row r="567" spans="2:79" x14ac:dyDescent="0.3">
      <c r="B567" s="24" t="s">
        <v>75</v>
      </c>
      <c r="C567" s="17"/>
      <c r="D567" s="17"/>
      <c r="E567" s="17"/>
      <c r="F567" s="17"/>
      <c r="G567" s="17"/>
      <c r="H567" s="17"/>
      <c r="I567" s="17"/>
      <c r="J567" s="17"/>
      <c r="K567" s="17"/>
      <c r="L567" s="17"/>
      <c r="M567" s="17"/>
      <c r="N567" s="17"/>
      <c r="O567" s="17"/>
      <c r="P567" s="17"/>
      <c r="Q567" s="17"/>
      <c r="R567" s="17"/>
      <c r="S567" s="17"/>
      <c r="T567" s="17"/>
      <c r="U567" s="17"/>
      <c r="V567" s="17"/>
      <c r="W567" s="17"/>
      <c r="X567" s="17"/>
      <c r="Y567" s="17"/>
      <c r="Z567" s="17"/>
      <c r="AA567" s="17"/>
      <c r="AB567" s="17"/>
      <c r="AC567" s="17"/>
      <c r="AD567" s="17"/>
      <c r="AE567" s="17"/>
      <c r="AF567" s="17"/>
      <c r="AG567" s="17"/>
      <c r="AH567" s="17"/>
      <c r="AI567" s="17"/>
      <c r="AJ567" s="17"/>
      <c r="AK567" s="17"/>
      <c r="AL567" s="17"/>
      <c r="AM567" s="17"/>
      <c r="AN567" s="17"/>
      <c r="AO567" s="17"/>
      <c r="AP567" s="17"/>
      <c r="AQ567" s="17"/>
      <c r="AR567" s="17"/>
      <c r="AS567" s="17"/>
      <c r="AT567" s="17"/>
      <c r="AU567" s="17"/>
      <c r="AV567" s="17"/>
      <c r="AW567" s="17"/>
      <c r="AX567" s="17"/>
      <c r="AY567" s="17"/>
      <c r="AZ567" s="17"/>
      <c r="BA567" s="17"/>
      <c r="BB567" s="17"/>
      <c r="BC567" s="17"/>
      <c r="BD567" s="17"/>
      <c r="BE567" s="17"/>
      <c r="BF567" s="17"/>
      <c r="BG567" s="17"/>
      <c r="BH567" s="17"/>
      <c r="BI567" s="17"/>
      <c r="BJ567" s="17"/>
      <c r="BK567" s="17"/>
      <c r="BL567" s="17"/>
      <c r="BM567" s="17"/>
      <c r="BN567" s="17"/>
      <c r="BO567" s="17"/>
      <c r="BP567" s="17"/>
      <c r="BQ567" s="17"/>
      <c r="BR567" s="17"/>
      <c r="BS567" s="17"/>
      <c r="BT567" s="17"/>
      <c r="BU567" s="17"/>
      <c r="BV567" s="17"/>
      <c r="BW567" s="17"/>
      <c r="BX567" s="17"/>
      <c r="BY567" s="17"/>
      <c r="BZ567" s="17"/>
      <c r="CA567" s="17"/>
    </row>
    <row r="568" spans="2:79" x14ac:dyDescent="0.3">
      <c r="B568" t="s">
        <v>303</v>
      </c>
      <c r="C568" s="17">
        <v>0.29991967340715497</v>
      </c>
      <c r="D568" s="17">
        <v>0.32991198243623998</v>
      </c>
      <c r="E568" s="17">
        <v>0.27178284208708198</v>
      </c>
      <c r="F568" s="17"/>
      <c r="G568" s="17">
        <v>0.35546149513067499</v>
      </c>
      <c r="H568" s="17">
        <v>0.28357304400920602</v>
      </c>
      <c r="I568" s="17">
        <v>0.28108318620740702</v>
      </c>
      <c r="J568" s="17"/>
      <c r="K568" s="17">
        <v>0.32176783126015002</v>
      </c>
      <c r="L568" s="17">
        <v>0.29322879492985998</v>
      </c>
      <c r="M568" s="17">
        <v>0.26939256209291901</v>
      </c>
      <c r="N568" s="17">
        <v>0.30813348885451902</v>
      </c>
      <c r="O568" s="17"/>
      <c r="P568" s="17">
        <v>0.46942619600517699</v>
      </c>
      <c r="Q568" s="17">
        <v>0.234027584306571</v>
      </c>
      <c r="R568" s="17">
        <v>0.301805649762663</v>
      </c>
      <c r="S568" s="17">
        <v>0.30813103219139798</v>
      </c>
      <c r="T568" s="17">
        <v>0.26360710241339103</v>
      </c>
      <c r="U568" s="17"/>
      <c r="V568" s="17">
        <v>0.25966359382589799</v>
      </c>
      <c r="W568" s="17">
        <v>0.28277258926049198</v>
      </c>
      <c r="X568" s="17">
        <v>0.38686199451015002</v>
      </c>
      <c r="Y568" s="17"/>
      <c r="Z568" s="17">
        <v>0.27432404811827799</v>
      </c>
      <c r="AA568" s="17">
        <v>0.43679017812176102</v>
      </c>
      <c r="AB568" s="17"/>
      <c r="AC568" s="17">
        <v>0.30482890030677001</v>
      </c>
      <c r="AD568" s="17">
        <v>0.28800410836763901</v>
      </c>
      <c r="AE568" s="17"/>
      <c r="AF568" s="17">
        <v>0.51689241217249404</v>
      </c>
      <c r="AG568" s="17">
        <v>0.36267491600275498</v>
      </c>
      <c r="AH568" s="17">
        <v>0.27943088013061401</v>
      </c>
      <c r="AI568" s="17"/>
      <c r="AJ568" s="17">
        <v>0.37220762784196199</v>
      </c>
      <c r="AK568" s="17">
        <v>0.34156928137159198</v>
      </c>
      <c r="AL568" s="17">
        <v>0.328416936401145</v>
      </c>
      <c r="AM568" s="17">
        <v>0.238144177478229</v>
      </c>
      <c r="AN568" s="17">
        <v>0.28787902533347098</v>
      </c>
      <c r="AO568" s="17">
        <v>0.33097871823763497</v>
      </c>
      <c r="AP568" s="17">
        <v>0.216992537775301</v>
      </c>
      <c r="AQ568" s="17"/>
      <c r="AR568" s="17">
        <v>0.358327420679943</v>
      </c>
      <c r="AS568" s="17">
        <v>0.272049140065456</v>
      </c>
      <c r="AT568" s="17"/>
      <c r="AU568" s="17">
        <v>0.21506089471835099</v>
      </c>
      <c r="AV568" s="17">
        <v>0.31198463144371202</v>
      </c>
      <c r="AW568" s="17">
        <v>0.42218783565409101</v>
      </c>
      <c r="AX568" s="17"/>
      <c r="AY568" s="17">
        <v>0.15553883595600401</v>
      </c>
      <c r="AZ568" s="17">
        <v>0.26502480235905601</v>
      </c>
      <c r="BA568" s="17">
        <v>0.39164098311439999</v>
      </c>
      <c r="BB568" s="17">
        <v>0.30818831063770102</v>
      </c>
      <c r="BC568" s="17"/>
      <c r="BD568" s="17">
        <v>6.2713527300470695E-2</v>
      </c>
      <c r="BE568" s="17">
        <v>0.22835999121397499</v>
      </c>
      <c r="BF568" s="17">
        <v>0.36172899707227701</v>
      </c>
      <c r="BG568" s="17">
        <v>0.48380691393314901</v>
      </c>
      <c r="BH568" s="17"/>
      <c r="BI568" s="17">
        <v>0.20650595577720299</v>
      </c>
      <c r="BJ568" s="17">
        <v>0.25135146347463</v>
      </c>
      <c r="BK568" s="17">
        <v>0.34621003327970001</v>
      </c>
      <c r="BL568" s="17">
        <v>0.33879280963478298</v>
      </c>
      <c r="BM568" s="17"/>
      <c r="BN568" s="17">
        <v>0.184349800929203</v>
      </c>
      <c r="BO568" s="17">
        <v>0.25147617830061803</v>
      </c>
      <c r="BP568" s="17">
        <v>0.24903331274732099</v>
      </c>
      <c r="BQ568" s="17">
        <v>0.42375134206599402</v>
      </c>
      <c r="BR568" s="17"/>
      <c r="BS568" s="17">
        <v>8.2054671302894094E-2</v>
      </c>
      <c r="BT568" s="17">
        <v>0.178803419183266</v>
      </c>
      <c r="BU568" s="17">
        <v>0.45132332440294798</v>
      </c>
      <c r="BV568" s="17">
        <v>0.58031901791214502</v>
      </c>
      <c r="BW568" s="17"/>
      <c r="BX568" s="17">
        <v>0.156213323073703</v>
      </c>
      <c r="BY568" s="17">
        <v>0.27499982445061399</v>
      </c>
      <c r="BZ568" s="17">
        <v>0.30135243123928002</v>
      </c>
      <c r="CA568" s="17">
        <v>0.412221716519103</v>
      </c>
    </row>
    <row r="569" spans="2:79" x14ac:dyDescent="0.3">
      <c r="B569" t="s">
        <v>304</v>
      </c>
      <c r="C569" s="17">
        <v>0.35636942127361299</v>
      </c>
      <c r="D569" s="17">
        <v>0.33668077118115203</v>
      </c>
      <c r="E569" s="17">
        <v>0.37816171842900298</v>
      </c>
      <c r="F569" s="17"/>
      <c r="G569" s="17">
        <v>0.32305073741343998</v>
      </c>
      <c r="H569" s="17">
        <v>0.38343503617274499</v>
      </c>
      <c r="I569" s="17">
        <v>0.348903847967935</v>
      </c>
      <c r="J569" s="17"/>
      <c r="K569" s="17">
        <v>0.39233440247294399</v>
      </c>
      <c r="L569" s="17">
        <v>0.33384713638612801</v>
      </c>
      <c r="M569" s="17">
        <v>0.38184554941968202</v>
      </c>
      <c r="N569" s="17">
        <v>0.31311373898337003</v>
      </c>
      <c r="O569" s="17"/>
      <c r="P569" s="17">
        <v>0.23243770250800599</v>
      </c>
      <c r="Q569" s="17">
        <v>0.38382243078670802</v>
      </c>
      <c r="R569" s="17">
        <v>0.37080766997952103</v>
      </c>
      <c r="S569" s="17">
        <v>0.34803576343236398</v>
      </c>
      <c r="T569" s="17">
        <v>0.40775846145179101</v>
      </c>
      <c r="U569" s="17"/>
      <c r="V569" s="17">
        <v>0.34279890405740598</v>
      </c>
      <c r="W569" s="17">
        <v>0.37683330043907898</v>
      </c>
      <c r="X569" s="17">
        <v>0.35554834252122097</v>
      </c>
      <c r="Y569" s="17"/>
      <c r="Z569" s="17">
        <v>0.37048551670783098</v>
      </c>
      <c r="AA569" s="17">
        <v>0.28996492265949098</v>
      </c>
      <c r="AB569" s="17"/>
      <c r="AC569" s="17">
        <v>0.35417906334244398</v>
      </c>
      <c r="AD569" s="17">
        <v>0.36168580874609102</v>
      </c>
      <c r="AE569" s="17"/>
      <c r="AF569" s="17">
        <v>0.25783514195024698</v>
      </c>
      <c r="AG569" s="17">
        <v>0.31503686053896701</v>
      </c>
      <c r="AH569" s="17">
        <v>0.36936094111748002</v>
      </c>
      <c r="AI569" s="17"/>
      <c r="AJ569" s="17">
        <v>0.30107449896548599</v>
      </c>
      <c r="AK569" s="17">
        <v>0.30946217985663899</v>
      </c>
      <c r="AL569" s="17">
        <v>0.32916332904175</v>
      </c>
      <c r="AM569" s="17">
        <v>0.46296723469609902</v>
      </c>
      <c r="AN569" s="17">
        <v>0.40063409953639401</v>
      </c>
      <c r="AO569" s="17">
        <v>0.33464588477705598</v>
      </c>
      <c r="AP569" s="17">
        <v>0.36391275723088201</v>
      </c>
      <c r="AQ569" s="17"/>
      <c r="AR569" s="17">
        <v>0.33018908911073203</v>
      </c>
      <c r="AS569" s="17">
        <v>0.37320749386839902</v>
      </c>
      <c r="AT569" s="17"/>
      <c r="AU569" s="17">
        <v>0.31528905612154401</v>
      </c>
      <c r="AV569" s="17">
        <v>0.37607468751661199</v>
      </c>
      <c r="AW569" s="17">
        <v>0.35539541056927398</v>
      </c>
      <c r="AX569" s="17"/>
      <c r="AY569" s="17">
        <v>0.394214585853776</v>
      </c>
      <c r="AZ569" s="17">
        <v>0.36169271924996899</v>
      </c>
      <c r="BA569" s="17">
        <v>0.33041512483070801</v>
      </c>
      <c r="BB569" s="17">
        <v>0.37391689323955501</v>
      </c>
      <c r="BC569" s="17"/>
      <c r="BD569" s="17">
        <v>0.29190471683827601</v>
      </c>
      <c r="BE569" s="17">
        <v>0.37708950007526698</v>
      </c>
      <c r="BF569" s="17">
        <v>0.392054596584964</v>
      </c>
      <c r="BG569" s="17">
        <v>0.27741006655025402</v>
      </c>
      <c r="BH569" s="17"/>
      <c r="BI569" s="17">
        <v>0.32737144014245401</v>
      </c>
      <c r="BJ569" s="17">
        <v>0.35223554667395501</v>
      </c>
      <c r="BK569" s="17">
        <v>0.354790754880143</v>
      </c>
      <c r="BL569" s="17">
        <v>0.40619473865717698</v>
      </c>
      <c r="BM569" s="17"/>
      <c r="BN569" s="17">
        <v>0.28884037385767503</v>
      </c>
      <c r="BO569" s="17">
        <v>0.38913024577618999</v>
      </c>
      <c r="BP569" s="17">
        <v>0.40625480614513598</v>
      </c>
      <c r="BQ569" s="17">
        <v>0.29645096051130598</v>
      </c>
      <c r="BR569" s="17"/>
      <c r="BS569" s="17">
        <v>0.28335781211156102</v>
      </c>
      <c r="BT569" s="17">
        <v>0.41813022652787102</v>
      </c>
      <c r="BU569" s="17">
        <v>0.36381701418370399</v>
      </c>
      <c r="BV569" s="17">
        <v>0.287822542372486</v>
      </c>
      <c r="BW569" s="17"/>
      <c r="BX569" s="17">
        <v>0.299708558245743</v>
      </c>
      <c r="BY569" s="17">
        <v>0.33545033948497799</v>
      </c>
      <c r="BZ569" s="17">
        <v>0.38746672989310899</v>
      </c>
      <c r="CA569" s="17">
        <v>0.37234148092911701</v>
      </c>
    </row>
    <row r="570" spans="2:79" x14ac:dyDescent="0.3">
      <c r="B570" t="s">
        <v>305</v>
      </c>
      <c r="C570" s="17">
        <v>0.17425711155155599</v>
      </c>
      <c r="D570" s="17">
        <v>0.15248130648463001</v>
      </c>
      <c r="E570" s="17">
        <v>0.19304890645499501</v>
      </c>
      <c r="F570" s="17"/>
      <c r="G570" s="17">
        <v>0.138239196876215</v>
      </c>
      <c r="H570" s="17">
        <v>0.17693483469228</v>
      </c>
      <c r="I570" s="17">
        <v>0.195086239068086</v>
      </c>
      <c r="J570" s="17"/>
      <c r="K570" s="17">
        <v>0.131212740935605</v>
      </c>
      <c r="L570" s="17">
        <v>0.19730605544160901</v>
      </c>
      <c r="M570" s="17">
        <v>0.188766418838232</v>
      </c>
      <c r="N570" s="17">
        <v>0.191954705440427</v>
      </c>
      <c r="O570" s="17"/>
      <c r="P570" s="17">
        <v>0.16630946802541799</v>
      </c>
      <c r="Q570" s="17">
        <v>0.18719767227297399</v>
      </c>
      <c r="R570" s="17">
        <v>0.11996354896716099</v>
      </c>
      <c r="S570" s="17">
        <v>0.19584193369853301</v>
      </c>
      <c r="T570" s="17">
        <v>0.17986425234440501</v>
      </c>
      <c r="U570" s="17"/>
      <c r="V570" s="17">
        <v>0.219217333312899</v>
      </c>
      <c r="W570" s="17">
        <v>0.16999247424632399</v>
      </c>
      <c r="X570" s="17">
        <v>0.12875712680116999</v>
      </c>
      <c r="Y570" s="17"/>
      <c r="Z570" s="17">
        <v>0.190546555596523</v>
      </c>
      <c r="AA570" s="17">
        <v>9.3504795578962296E-2</v>
      </c>
      <c r="AB570" s="17"/>
      <c r="AC570" s="17">
        <v>0.174846677143871</v>
      </c>
      <c r="AD570" s="17">
        <v>0.17282613121515</v>
      </c>
      <c r="AE570" s="17"/>
      <c r="AF570" s="17">
        <v>0.14385746069416799</v>
      </c>
      <c r="AG570" s="17">
        <v>0.21266226641519101</v>
      </c>
      <c r="AH570" s="17">
        <v>0.172053094006198</v>
      </c>
      <c r="AI570" s="17"/>
      <c r="AJ570" s="17">
        <v>0.110762197010391</v>
      </c>
      <c r="AK570" s="17">
        <v>0.20104606904062799</v>
      </c>
      <c r="AL570" s="17">
        <v>0.18551754438585299</v>
      </c>
      <c r="AM570" s="17">
        <v>0.151079702964562</v>
      </c>
      <c r="AN570" s="17">
        <v>0.15917571200788699</v>
      </c>
      <c r="AO570" s="17">
        <v>0.16282872691605599</v>
      </c>
      <c r="AP570" s="17">
        <v>0.226965924949837</v>
      </c>
      <c r="AQ570" s="17"/>
      <c r="AR570" s="17">
        <v>0.172893403287387</v>
      </c>
      <c r="AS570" s="17">
        <v>0.17146728020285101</v>
      </c>
      <c r="AT570" s="17"/>
      <c r="AU570" s="17">
        <v>0.20465620712739799</v>
      </c>
      <c r="AV570" s="17">
        <v>0.17072688265334299</v>
      </c>
      <c r="AW570" s="17">
        <v>0.127020746931057</v>
      </c>
      <c r="AX570" s="17"/>
      <c r="AY570" s="17">
        <v>0.2237997562083</v>
      </c>
      <c r="AZ570" s="17">
        <v>0.191314151518234</v>
      </c>
      <c r="BA570" s="17">
        <v>0.13340623131337201</v>
      </c>
      <c r="BB570" s="17">
        <v>0.17590591437545899</v>
      </c>
      <c r="BC570" s="17"/>
      <c r="BD570" s="17">
        <v>0.31372081366712401</v>
      </c>
      <c r="BE570" s="17">
        <v>0.19362931741700201</v>
      </c>
      <c r="BF570" s="17">
        <v>0.13041622823763699</v>
      </c>
      <c r="BG570" s="17">
        <v>0.13017258827818501</v>
      </c>
      <c r="BH570" s="17"/>
      <c r="BI570" s="17">
        <v>0.20758116567346299</v>
      </c>
      <c r="BJ570" s="17">
        <v>0.160910583733512</v>
      </c>
      <c r="BK570" s="17">
        <v>0.168376325033498</v>
      </c>
      <c r="BL570" s="17">
        <v>0.20174093883791799</v>
      </c>
      <c r="BM570" s="17"/>
      <c r="BN570" s="17">
        <v>0.30343553242746701</v>
      </c>
      <c r="BO570" s="17">
        <v>0.152188100284262</v>
      </c>
      <c r="BP570" s="17">
        <v>0.19117755791778401</v>
      </c>
      <c r="BQ570" s="17">
        <v>0.134983904252096</v>
      </c>
      <c r="BR570" s="17"/>
      <c r="BS570" s="17">
        <v>0.36845836799352999</v>
      </c>
      <c r="BT570" s="17">
        <v>0.18520379471769199</v>
      </c>
      <c r="BU570" s="17">
        <v>8.7394241296247399E-2</v>
      </c>
      <c r="BV570" s="17">
        <v>4.2525967502093198E-2</v>
      </c>
      <c r="BW570" s="17"/>
      <c r="BX570" s="17">
        <v>0.22306698414950399</v>
      </c>
      <c r="BY570" s="17">
        <v>0.19883859742548199</v>
      </c>
      <c r="BZ570" s="17">
        <v>0.17362055170035301</v>
      </c>
      <c r="CA570" s="17">
        <v>0.105811420854028</v>
      </c>
    </row>
    <row r="571" spans="2:79" x14ac:dyDescent="0.3">
      <c r="B571" t="s">
        <v>306</v>
      </c>
      <c r="C571" s="17">
        <v>3.1384122884812703E-2</v>
      </c>
      <c r="D571" s="17">
        <v>2.2791052506703699E-2</v>
      </c>
      <c r="E571" s="17">
        <v>4.0149924252169698E-2</v>
      </c>
      <c r="F571" s="17"/>
      <c r="G571" s="17">
        <v>1.8118993787857599E-2</v>
      </c>
      <c r="H571" s="17">
        <v>3.9741652232599699E-2</v>
      </c>
      <c r="I571" s="17">
        <v>3.10408947718591E-2</v>
      </c>
      <c r="J571" s="17"/>
      <c r="K571" s="17">
        <v>1.9675519347791E-2</v>
      </c>
      <c r="L571" s="17">
        <v>2.06928058788233E-2</v>
      </c>
      <c r="M571" s="17">
        <v>2.7109405633382301E-2</v>
      </c>
      <c r="N571" s="17">
        <v>6.2734378877856906E-2</v>
      </c>
      <c r="O571" s="17"/>
      <c r="P571" s="17">
        <v>2.8172164581407901E-2</v>
      </c>
      <c r="Q571" s="17">
        <v>4.4292794655729703E-2</v>
      </c>
      <c r="R571" s="17">
        <v>4.6499686691679601E-2</v>
      </c>
      <c r="S571" s="17">
        <v>1.6065268420906199E-2</v>
      </c>
      <c r="T571" s="17">
        <v>1.7749799956435299E-2</v>
      </c>
      <c r="U571" s="17"/>
      <c r="V571" s="17">
        <v>4.7073213457957203E-2</v>
      </c>
      <c r="W571" s="17">
        <v>2.32319240386177E-2</v>
      </c>
      <c r="X571" s="17">
        <v>1.74282213186122E-2</v>
      </c>
      <c r="Y571" s="17"/>
      <c r="Z571" s="17">
        <v>3.1455588269613602E-2</v>
      </c>
      <c r="AA571" s="17">
        <v>2.39719123403857E-2</v>
      </c>
      <c r="AB571" s="17"/>
      <c r="AC571" s="17">
        <v>3.6544779067722098E-2</v>
      </c>
      <c r="AD571" s="17">
        <v>1.8858294347764998E-2</v>
      </c>
      <c r="AE571" s="17"/>
      <c r="AF571" s="17">
        <v>1.8697149407937898E-2</v>
      </c>
      <c r="AG571" s="17">
        <v>2.9120820715002899E-2</v>
      </c>
      <c r="AH571" s="17">
        <v>3.2668981289626697E-2</v>
      </c>
      <c r="AI571" s="17"/>
      <c r="AJ571" s="17">
        <v>8.0876083370045506E-3</v>
      </c>
      <c r="AK571" s="17">
        <v>2.1232074591026901E-2</v>
      </c>
      <c r="AL571" s="17">
        <v>3.6083087623367302E-2</v>
      </c>
      <c r="AM571" s="17">
        <v>4.2007750670145103E-2</v>
      </c>
      <c r="AN571" s="17">
        <v>5.8547427808638697E-2</v>
      </c>
      <c r="AO571" s="17">
        <v>4.2914527136705002E-2</v>
      </c>
      <c r="AP571" s="17">
        <v>1.6515242152509199E-2</v>
      </c>
      <c r="AQ571" s="17"/>
      <c r="AR571" s="17">
        <v>4.3836071918482301E-2</v>
      </c>
      <c r="AS571" s="17">
        <v>2.55178118855218E-2</v>
      </c>
      <c r="AT571" s="17"/>
      <c r="AU571" s="17">
        <v>4.1649607661848997E-2</v>
      </c>
      <c r="AV571" s="17">
        <v>2.8949452878576001E-2</v>
      </c>
      <c r="AW571" s="17">
        <v>2.0824787352535699E-2</v>
      </c>
      <c r="AX571" s="17"/>
      <c r="AY571" s="17">
        <v>4.1465232572455102E-2</v>
      </c>
      <c r="AZ571" s="17">
        <v>2.7748580193121399E-2</v>
      </c>
      <c r="BA571" s="17">
        <v>3.5930509716980599E-2</v>
      </c>
      <c r="BB571" s="17">
        <v>2.6094946340390199E-2</v>
      </c>
      <c r="BC571" s="17"/>
      <c r="BD571" s="17">
        <v>0.178314774954526</v>
      </c>
      <c r="BE571" s="17">
        <v>1.42208384728243E-2</v>
      </c>
      <c r="BF571" s="17">
        <v>4.4007263503533503E-3</v>
      </c>
      <c r="BG571" s="17">
        <v>2.8835445742744202E-3</v>
      </c>
      <c r="BH571" s="17"/>
      <c r="BI571" s="17">
        <v>7.6048818894277295E-2</v>
      </c>
      <c r="BJ571" s="17">
        <v>4.4064693024573602E-2</v>
      </c>
      <c r="BK571" s="17">
        <v>1.82241715511447E-2</v>
      </c>
      <c r="BL571" s="17">
        <v>4.0308774898292904E-3</v>
      </c>
      <c r="BM571" s="17"/>
      <c r="BN571" s="17">
        <v>3.6535039283610397E-2</v>
      </c>
      <c r="BO571" s="17">
        <v>2.4094635154715799E-2</v>
      </c>
      <c r="BP571" s="17">
        <v>3.6622631439585003E-2</v>
      </c>
      <c r="BQ571" s="17">
        <v>2.93593759593824E-2</v>
      </c>
      <c r="BR571" s="17"/>
      <c r="BS571" s="17">
        <v>0.12702958659823099</v>
      </c>
      <c r="BT571" s="17">
        <v>3.39428011805592E-3</v>
      </c>
      <c r="BU571" s="17">
        <v>6.5676898149022696E-3</v>
      </c>
      <c r="BV571" s="17">
        <v>0</v>
      </c>
      <c r="BW571" s="17"/>
      <c r="BX571" s="17">
        <v>7.3562398946110802E-2</v>
      </c>
      <c r="BY571" s="17">
        <v>1.7968990656453701E-2</v>
      </c>
      <c r="BZ571" s="17">
        <v>3.5461938971249898E-2</v>
      </c>
      <c r="CA571" s="17">
        <v>3.0439574413909098E-2</v>
      </c>
    </row>
    <row r="572" spans="2:79" x14ac:dyDescent="0.3">
      <c r="B572" t="s">
        <v>195</v>
      </c>
      <c r="C572" s="17">
        <v>0.13806967088286401</v>
      </c>
      <c r="D572" s="17">
        <v>0.15813488739127399</v>
      </c>
      <c r="E572" s="17">
        <v>0.116856608776749</v>
      </c>
      <c r="F572" s="17"/>
      <c r="G572" s="17">
        <v>0.165129576791813</v>
      </c>
      <c r="H572" s="17">
        <v>0.11631543289316899</v>
      </c>
      <c r="I572" s="17">
        <v>0.143885831984712</v>
      </c>
      <c r="J572" s="17"/>
      <c r="K572" s="17">
        <v>0.13500950598351</v>
      </c>
      <c r="L572" s="17">
        <v>0.15492520736358001</v>
      </c>
      <c r="M572" s="17">
        <v>0.13288606401578501</v>
      </c>
      <c r="N572" s="17">
        <v>0.124063687843828</v>
      </c>
      <c r="O572" s="17"/>
      <c r="P572" s="17">
        <v>0.10365446887999</v>
      </c>
      <c r="Q572" s="17">
        <v>0.15065951797801799</v>
      </c>
      <c r="R572" s="17">
        <v>0.16092344459897501</v>
      </c>
      <c r="S572" s="17">
        <v>0.13192600225679901</v>
      </c>
      <c r="T572" s="17">
        <v>0.13102038383397699</v>
      </c>
      <c r="U572" s="17"/>
      <c r="V572" s="17">
        <v>0.13124695534583999</v>
      </c>
      <c r="W572" s="17">
        <v>0.14716971201548801</v>
      </c>
      <c r="X572" s="17">
        <v>0.111404314848847</v>
      </c>
      <c r="Y572" s="17"/>
      <c r="Z572" s="17">
        <v>0.133188291307755</v>
      </c>
      <c r="AA572" s="17">
        <v>0.15576819129940001</v>
      </c>
      <c r="AB572" s="17"/>
      <c r="AC572" s="17">
        <v>0.12960058013919201</v>
      </c>
      <c r="AD572" s="17">
        <v>0.15862565732335501</v>
      </c>
      <c r="AE572" s="17"/>
      <c r="AF572" s="17">
        <v>6.2717835775153399E-2</v>
      </c>
      <c r="AG572" s="17">
        <v>8.0505136328084204E-2</v>
      </c>
      <c r="AH572" s="17">
        <v>0.14648610345608101</v>
      </c>
      <c r="AI572" s="17"/>
      <c r="AJ572" s="17">
        <v>0.20786806784515599</v>
      </c>
      <c r="AK572" s="17">
        <v>0.12669039514011399</v>
      </c>
      <c r="AL572" s="17">
        <v>0.120819102547885</v>
      </c>
      <c r="AM572" s="17">
        <v>0.105801134190965</v>
      </c>
      <c r="AN572" s="17">
        <v>9.3763735313608598E-2</v>
      </c>
      <c r="AO572" s="17">
        <v>0.12863214293254799</v>
      </c>
      <c r="AP572" s="17">
        <v>0.17561353789147099</v>
      </c>
      <c r="AQ572" s="17"/>
      <c r="AR572" s="17">
        <v>9.47540150034554E-2</v>
      </c>
      <c r="AS572" s="17">
        <v>0.15775827397777301</v>
      </c>
      <c r="AT572" s="17"/>
      <c r="AU572" s="17">
        <v>0.22334423437085801</v>
      </c>
      <c r="AV572" s="17">
        <v>0.112264345507757</v>
      </c>
      <c r="AW572" s="17">
        <v>7.4571219493042198E-2</v>
      </c>
      <c r="AX572" s="17"/>
      <c r="AY572" s="17">
        <v>0.18498158940946499</v>
      </c>
      <c r="AZ572" s="17">
        <v>0.15421974667961899</v>
      </c>
      <c r="BA572" s="17">
        <v>0.10860715102453899</v>
      </c>
      <c r="BB572" s="17">
        <v>0.11589393540689499</v>
      </c>
      <c r="BC572" s="17"/>
      <c r="BD572" s="17">
        <v>0.15334616723960201</v>
      </c>
      <c r="BE572" s="17">
        <v>0.186700352820932</v>
      </c>
      <c r="BF572" s="17">
        <v>0.11139945175476899</v>
      </c>
      <c r="BG572" s="17">
        <v>0.105726886664138</v>
      </c>
      <c r="BH572" s="17"/>
      <c r="BI572" s="17">
        <v>0.18249261951260301</v>
      </c>
      <c r="BJ572" s="17">
        <v>0.19143771309333099</v>
      </c>
      <c r="BK572" s="17">
        <v>0.11239871525551499</v>
      </c>
      <c r="BL572" s="17">
        <v>4.9240635380291997E-2</v>
      </c>
      <c r="BM572" s="17"/>
      <c r="BN572" s="17">
        <v>0.186839253502045</v>
      </c>
      <c r="BO572" s="17">
        <v>0.183110840484214</v>
      </c>
      <c r="BP572" s="17">
        <v>0.116911691750174</v>
      </c>
      <c r="BQ572" s="17">
        <v>0.115454417211222</v>
      </c>
      <c r="BR572" s="17"/>
      <c r="BS572" s="17">
        <v>0.13909956199378401</v>
      </c>
      <c r="BT572" s="17">
        <v>0.214468279453116</v>
      </c>
      <c r="BU572" s="17">
        <v>9.0897730302198707E-2</v>
      </c>
      <c r="BV572" s="17">
        <v>8.9332472213275199E-2</v>
      </c>
      <c r="BW572" s="17"/>
      <c r="BX572" s="17">
        <v>0.24744873558493899</v>
      </c>
      <c r="BY572" s="17">
        <v>0.17274224798247201</v>
      </c>
      <c r="BZ572" s="17">
        <v>0.10209834819600801</v>
      </c>
      <c r="CA572" s="17">
        <v>7.9185807283843307E-2</v>
      </c>
    </row>
    <row r="573" spans="2:79" x14ac:dyDescent="0.3">
      <c r="C573" s="17"/>
      <c r="D573" s="17"/>
      <c r="E573" s="17"/>
      <c r="F573" s="17"/>
      <c r="G573" s="17"/>
      <c r="H573" s="17"/>
      <c r="I573" s="17"/>
      <c r="J573" s="17"/>
      <c r="K573" s="17"/>
      <c r="L573" s="17"/>
      <c r="M573" s="17"/>
      <c r="N573" s="17"/>
      <c r="O573" s="17"/>
      <c r="P573" s="17"/>
      <c r="Q573" s="17"/>
      <c r="R573" s="17"/>
      <c r="S573" s="17"/>
      <c r="T573" s="17"/>
      <c r="U573" s="17"/>
      <c r="V573" s="17"/>
      <c r="W573" s="17"/>
      <c r="X573" s="17"/>
      <c r="Y573" s="17"/>
      <c r="Z573" s="17"/>
      <c r="AA573" s="17"/>
      <c r="AB573" s="17"/>
      <c r="AC573" s="17"/>
      <c r="AD573" s="17"/>
      <c r="AE573" s="17"/>
      <c r="AF573" s="17"/>
      <c r="AG573" s="17"/>
      <c r="AH573" s="17"/>
      <c r="AI573" s="17"/>
      <c r="AJ573" s="17"/>
      <c r="AK573" s="17"/>
      <c r="AL573" s="17"/>
      <c r="AM573" s="17"/>
      <c r="AN573" s="17"/>
      <c r="AO573" s="17"/>
      <c r="AP573" s="17"/>
      <c r="AQ573" s="17"/>
      <c r="AR573" s="17"/>
      <c r="AS573" s="17"/>
      <c r="AT573" s="17"/>
      <c r="AU573" s="17"/>
      <c r="AV573" s="17"/>
      <c r="AW573" s="17"/>
      <c r="AX573" s="17"/>
      <c r="AY573" s="17"/>
      <c r="AZ573" s="17"/>
      <c r="BA573" s="17"/>
      <c r="BB573" s="17"/>
      <c r="BC573" s="17"/>
      <c r="BD573" s="17"/>
      <c r="BE573" s="17"/>
      <c r="BF573" s="17"/>
      <c r="BG573" s="17"/>
      <c r="BH573" s="17"/>
      <c r="BI573" s="17"/>
      <c r="BJ573" s="17"/>
      <c r="BK573" s="17"/>
      <c r="BL573" s="17"/>
      <c r="BM573" s="17"/>
      <c r="BN573" s="17"/>
      <c r="BO573" s="17"/>
      <c r="BP573" s="17"/>
      <c r="BQ573" s="17"/>
      <c r="BR573" s="17"/>
      <c r="BS573" s="17"/>
      <c r="BT573" s="17"/>
      <c r="BU573" s="17"/>
      <c r="BV573" s="17"/>
      <c r="BW573" s="17"/>
      <c r="BX573" s="17"/>
      <c r="BY573" s="17"/>
      <c r="BZ573" s="17"/>
      <c r="CA573" s="17"/>
    </row>
    <row r="574" spans="2:79" x14ac:dyDescent="0.3">
      <c r="B574" s="6" t="s">
        <v>318</v>
      </c>
      <c r="C574" s="17"/>
      <c r="D574" s="17"/>
      <c r="E574" s="17"/>
      <c r="F574" s="17"/>
      <c r="G574" s="17"/>
      <c r="H574" s="17"/>
      <c r="I574" s="17"/>
      <c r="J574" s="17"/>
      <c r="K574" s="17"/>
      <c r="L574" s="17"/>
      <c r="M574" s="17"/>
      <c r="N574" s="17"/>
      <c r="O574" s="17"/>
      <c r="P574" s="17"/>
      <c r="Q574" s="17"/>
      <c r="R574" s="17"/>
      <c r="S574" s="17"/>
      <c r="T574" s="17"/>
      <c r="U574" s="17"/>
      <c r="V574" s="17"/>
      <c r="W574" s="17"/>
      <c r="X574" s="17"/>
      <c r="Y574" s="17"/>
      <c r="Z574" s="17"/>
      <c r="AA574" s="17"/>
      <c r="AB574" s="17"/>
      <c r="AC574" s="17"/>
      <c r="AD574" s="17"/>
      <c r="AE574" s="17"/>
      <c r="AF574" s="17"/>
      <c r="AG574" s="17"/>
      <c r="AH574" s="17"/>
      <c r="AI574" s="17"/>
      <c r="AJ574" s="17"/>
      <c r="AK574" s="17"/>
      <c r="AL574" s="17"/>
      <c r="AM574" s="17"/>
      <c r="AN574" s="17"/>
      <c r="AO574" s="17"/>
      <c r="AP574" s="17"/>
      <c r="AQ574" s="17"/>
      <c r="AR574" s="17"/>
      <c r="AS574" s="17"/>
      <c r="AT574" s="17"/>
      <c r="AU574" s="17"/>
      <c r="AV574" s="17"/>
      <c r="AW574" s="17"/>
      <c r="AX574" s="17"/>
      <c r="AY574" s="17"/>
      <c r="AZ574" s="17"/>
      <c r="BA574" s="17"/>
      <c r="BB574" s="17"/>
      <c r="BC574" s="17"/>
      <c r="BD574" s="17"/>
      <c r="BE574" s="17"/>
      <c r="BF574" s="17"/>
      <c r="BG574" s="17"/>
      <c r="BH574" s="17"/>
      <c r="BI574" s="17"/>
      <c r="BJ574" s="17"/>
      <c r="BK574" s="17"/>
      <c r="BL574" s="17"/>
      <c r="BM574" s="17"/>
      <c r="BN574" s="17"/>
      <c r="BO574" s="17"/>
      <c r="BP574" s="17"/>
      <c r="BQ574" s="17"/>
      <c r="BR574" s="17"/>
      <c r="BS574" s="17"/>
      <c r="BT574" s="17"/>
      <c r="BU574" s="17"/>
      <c r="BV574" s="17"/>
      <c r="BW574" s="17"/>
      <c r="BX574" s="17"/>
      <c r="BY574" s="17"/>
      <c r="BZ574" s="17"/>
      <c r="CA574" s="17"/>
    </row>
    <row r="575" spans="2:79" x14ac:dyDescent="0.3">
      <c r="B575" s="24" t="s">
        <v>75</v>
      </c>
      <c r="C575" s="17"/>
      <c r="D575" s="17"/>
      <c r="E575" s="17"/>
      <c r="F575" s="17"/>
      <c r="G575" s="17"/>
      <c r="H575" s="17"/>
      <c r="I575" s="17"/>
      <c r="J575" s="17"/>
      <c r="K575" s="17"/>
      <c r="L575" s="17"/>
      <c r="M575" s="17"/>
      <c r="N575" s="17"/>
      <c r="O575" s="17"/>
      <c r="P575" s="17"/>
      <c r="Q575" s="17"/>
      <c r="R575" s="17"/>
      <c r="S575" s="17"/>
      <c r="T575" s="17"/>
      <c r="U575" s="17"/>
      <c r="V575" s="17"/>
      <c r="W575" s="17"/>
      <c r="X575" s="17"/>
      <c r="Y575" s="17"/>
      <c r="Z575" s="17"/>
      <c r="AA575" s="17"/>
      <c r="AB575" s="17"/>
      <c r="AC575" s="17"/>
      <c r="AD575" s="17"/>
      <c r="AE575" s="17"/>
      <c r="AF575" s="17"/>
      <c r="AG575" s="17"/>
      <c r="AH575" s="17"/>
      <c r="AI575" s="17"/>
      <c r="AJ575" s="17"/>
      <c r="AK575" s="17"/>
      <c r="AL575" s="17"/>
      <c r="AM575" s="17"/>
      <c r="AN575" s="17"/>
      <c r="AO575" s="17"/>
      <c r="AP575" s="17"/>
      <c r="AQ575" s="17"/>
      <c r="AR575" s="17"/>
      <c r="AS575" s="17"/>
      <c r="AT575" s="17"/>
      <c r="AU575" s="17"/>
      <c r="AV575" s="17"/>
      <c r="AW575" s="17"/>
      <c r="AX575" s="17"/>
      <c r="AY575" s="17"/>
      <c r="AZ575" s="17"/>
      <c r="BA575" s="17"/>
      <c r="BB575" s="17"/>
      <c r="BC575" s="17"/>
      <c r="BD575" s="17"/>
      <c r="BE575" s="17"/>
      <c r="BF575" s="17"/>
      <c r="BG575" s="17"/>
      <c r="BH575" s="17"/>
      <c r="BI575" s="17"/>
      <c r="BJ575" s="17"/>
      <c r="BK575" s="17"/>
      <c r="BL575" s="17"/>
      <c r="BM575" s="17"/>
      <c r="BN575" s="17"/>
      <c r="BO575" s="17"/>
      <c r="BP575" s="17"/>
      <c r="BQ575" s="17"/>
      <c r="BR575" s="17"/>
      <c r="BS575" s="17"/>
      <c r="BT575" s="17"/>
      <c r="BU575" s="17"/>
      <c r="BV575" s="17"/>
      <c r="BW575" s="17"/>
      <c r="BX575" s="17"/>
      <c r="BY575" s="17"/>
      <c r="BZ575" s="17"/>
      <c r="CA575" s="17"/>
    </row>
    <row r="576" spans="2:79" x14ac:dyDescent="0.3">
      <c r="B576" t="s">
        <v>310</v>
      </c>
      <c r="C576" s="17">
        <v>3.8958805515650403E-2</v>
      </c>
      <c r="D576" s="17">
        <v>1.98544911181553E-2</v>
      </c>
      <c r="E576" s="17">
        <v>5.8262128205236297E-2</v>
      </c>
      <c r="F576" s="17"/>
      <c r="G576" s="17">
        <v>3.23776586893375E-2</v>
      </c>
      <c r="H576" s="17">
        <v>4.8713715973875603E-2</v>
      </c>
      <c r="I576" s="17">
        <v>3.2690676404408599E-2</v>
      </c>
      <c r="J576" s="17"/>
      <c r="K576" s="17">
        <v>3.0343678352005202E-2</v>
      </c>
      <c r="L576" s="17">
        <v>1.8756451024148399E-2</v>
      </c>
      <c r="M576" s="17">
        <v>3.7995302313494198E-2</v>
      </c>
      <c r="N576" s="17">
        <v>7.3994580707703803E-2</v>
      </c>
      <c r="O576" s="17"/>
      <c r="P576" s="17">
        <v>3.2837172761312997E-2</v>
      </c>
      <c r="Q576" s="17">
        <v>5.8497900790190502E-2</v>
      </c>
      <c r="R576" s="17">
        <v>4.8300632339510902E-2</v>
      </c>
      <c r="S576" s="17">
        <v>1.9477347212312899E-2</v>
      </c>
      <c r="T576" s="17">
        <v>2.70872645067546E-2</v>
      </c>
      <c r="U576" s="17"/>
      <c r="V576" s="17">
        <v>6.5243144456188396E-2</v>
      </c>
      <c r="W576" s="17">
        <v>2.5449241268171399E-2</v>
      </c>
      <c r="X576" s="17">
        <v>2.87908291076674E-2</v>
      </c>
      <c r="Y576" s="17"/>
      <c r="Z576" s="17">
        <v>4.2123707495665901E-2</v>
      </c>
      <c r="AA576" s="17">
        <v>2.3358098713943901E-2</v>
      </c>
      <c r="AB576" s="17"/>
      <c r="AC576" s="17">
        <v>4.5455002551621E-2</v>
      </c>
      <c r="AD576" s="17">
        <v>2.3191382278869199E-2</v>
      </c>
      <c r="AE576" s="17"/>
      <c r="AF576" s="17">
        <v>6.0299580778153103E-2</v>
      </c>
      <c r="AG576" s="17">
        <v>4.1992480329156402E-2</v>
      </c>
      <c r="AH576" s="17">
        <v>3.5301770491073303E-2</v>
      </c>
      <c r="AI576" s="17"/>
      <c r="AJ576" s="17">
        <v>1.78244313445373E-2</v>
      </c>
      <c r="AK576" s="17">
        <v>3.78964560146881E-2</v>
      </c>
      <c r="AL576" s="17">
        <v>4.4116842510927498E-2</v>
      </c>
      <c r="AM576" s="17">
        <v>3.7855708913526499E-2</v>
      </c>
      <c r="AN576" s="17">
        <v>0.10193168758971501</v>
      </c>
      <c r="AO576" s="17">
        <v>3.9984256616410599E-2</v>
      </c>
      <c r="AP576" s="17">
        <v>9.3941377683524705E-3</v>
      </c>
      <c r="AQ576" s="17"/>
      <c r="AR576" s="17">
        <v>6.6447508590738599E-2</v>
      </c>
      <c r="AS576" s="17">
        <v>2.60294690216499E-2</v>
      </c>
      <c r="AT576" s="17"/>
      <c r="AU576" s="17">
        <v>3.9429961426812703E-2</v>
      </c>
      <c r="AV576" s="17">
        <v>4.1989057880552301E-2</v>
      </c>
      <c r="AW576" s="17">
        <v>2.4839698665950899E-2</v>
      </c>
      <c r="AX576" s="17"/>
      <c r="AY576" s="17">
        <v>4.4372398929876003E-2</v>
      </c>
      <c r="AZ576" s="17">
        <v>2.6548477044113401E-2</v>
      </c>
      <c r="BA576" s="17">
        <v>4.7075867377546099E-2</v>
      </c>
      <c r="BB576" s="17">
        <v>6.1958039566280501E-2</v>
      </c>
      <c r="BC576" s="17"/>
      <c r="BD576" s="17">
        <v>0.12300914533589601</v>
      </c>
      <c r="BE576" s="17">
        <v>2.3417478324164499E-2</v>
      </c>
      <c r="BF576" s="17">
        <v>8.6033593608660797E-3</v>
      </c>
      <c r="BG576" s="17">
        <v>7.5073682884129203E-2</v>
      </c>
      <c r="BH576" s="17"/>
      <c r="BI576" s="17">
        <v>4.72442639021321E-2</v>
      </c>
      <c r="BJ576" s="17">
        <v>4.6139063385222903E-2</v>
      </c>
      <c r="BK576" s="17">
        <v>1.7306396624383501E-2</v>
      </c>
      <c r="BL576" s="17">
        <v>0.10313999497102699</v>
      </c>
      <c r="BM576" s="17"/>
      <c r="BN576" s="17">
        <v>5.8644963423419599E-2</v>
      </c>
      <c r="BO576" s="17">
        <v>2.0496663813506899E-2</v>
      </c>
      <c r="BP576" s="17">
        <v>2.92484002841828E-2</v>
      </c>
      <c r="BQ576" s="17">
        <v>5.7468178810160302E-2</v>
      </c>
      <c r="BR576" s="17"/>
      <c r="BS576" s="17">
        <v>0.117775428330647</v>
      </c>
      <c r="BT576" s="17">
        <v>0</v>
      </c>
      <c r="BU576" s="17">
        <v>1.5743577003999101E-2</v>
      </c>
      <c r="BV576" s="17">
        <v>8.6478559783118206E-2</v>
      </c>
      <c r="BW576" s="17"/>
      <c r="BX576" s="17">
        <v>8.7214211344567902E-2</v>
      </c>
      <c r="BY576" s="17">
        <v>1.0611726772513199E-2</v>
      </c>
      <c r="BZ576" s="17">
        <v>4.8856631598482303E-2</v>
      </c>
      <c r="CA576" s="17">
        <v>5.4058995774540097E-2</v>
      </c>
    </row>
    <row r="577" spans="2:79" x14ac:dyDescent="0.3">
      <c r="B577" t="s">
        <v>311</v>
      </c>
      <c r="C577" s="17">
        <v>0.12249081392618801</v>
      </c>
      <c r="D577" s="17">
        <v>0.113438037847244</v>
      </c>
      <c r="E577" s="17">
        <v>0.130249021684406</v>
      </c>
      <c r="F577" s="17"/>
      <c r="G577" s="17">
        <v>7.9083942710606106E-2</v>
      </c>
      <c r="H577" s="17">
        <v>0.131072524219114</v>
      </c>
      <c r="I577" s="17">
        <v>0.14177115185707101</v>
      </c>
      <c r="J577" s="17"/>
      <c r="K577" s="17">
        <v>0.14419751818875301</v>
      </c>
      <c r="L577" s="17">
        <v>0.14488595545577301</v>
      </c>
      <c r="M577" s="17">
        <v>9.8953126441173503E-2</v>
      </c>
      <c r="N577" s="17">
        <v>9.09821162214762E-2</v>
      </c>
      <c r="O577" s="17"/>
      <c r="P577" s="17">
        <v>8.2975974125927401E-2</v>
      </c>
      <c r="Q577" s="17">
        <v>0.137982703220875</v>
      </c>
      <c r="R577" s="17">
        <v>0.113666703431759</v>
      </c>
      <c r="S577" s="17">
        <v>0.13715902093768501</v>
      </c>
      <c r="T577" s="17">
        <v>0.116178307355271</v>
      </c>
      <c r="U577" s="17"/>
      <c r="V577" s="17">
        <v>0.14973637734625</v>
      </c>
      <c r="W577" s="17">
        <v>0.12866487331110399</v>
      </c>
      <c r="X577" s="17">
        <v>8.9822652785662899E-2</v>
      </c>
      <c r="Y577" s="17"/>
      <c r="Z577" s="17">
        <v>0.12717522214320301</v>
      </c>
      <c r="AA577" s="17">
        <v>9.2937392246604106E-2</v>
      </c>
      <c r="AB577" s="17"/>
      <c r="AC577" s="17">
        <v>0.10364875536585599</v>
      </c>
      <c r="AD577" s="17">
        <v>0.168223834388458</v>
      </c>
      <c r="AE577" s="17"/>
      <c r="AF577" s="17">
        <v>0.10235307690718599</v>
      </c>
      <c r="AG577" s="17">
        <v>9.1133634294744803E-2</v>
      </c>
      <c r="AH577" s="17">
        <v>0.12494948291243101</v>
      </c>
      <c r="AI577" s="17"/>
      <c r="AJ577" s="17">
        <v>6.5810329465905704E-2</v>
      </c>
      <c r="AK577" s="17">
        <v>0.10278563240394401</v>
      </c>
      <c r="AL577" s="17">
        <v>0.12181900098416901</v>
      </c>
      <c r="AM577" s="17">
        <v>0.118034091263162</v>
      </c>
      <c r="AN577" s="17">
        <v>0.12887743291003401</v>
      </c>
      <c r="AO577" s="17">
        <v>0.14029332187336899</v>
      </c>
      <c r="AP577" s="17">
        <v>0.16510990764098901</v>
      </c>
      <c r="AQ577" s="17"/>
      <c r="AR577" s="17">
        <v>0.124068169322892</v>
      </c>
      <c r="AS577" s="17">
        <v>0.123576381267823</v>
      </c>
      <c r="AT577" s="17"/>
      <c r="AU577" s="17">
        <v>0.15219961010025401</v>
      </c>
      <c r="AV577" s="17">
        <v>0.11829208644076999</v>
      </c>
      <c r="AW577" s="17">
        <v>7.9575854266782001E-2</v>
      </c>
      <c r="AX577" s="17"/>
      <c r="AY577" s="17">
        <v>0.16174602527012799</v>
      </c>
      <c r="AZ577" s="17">
        <v>0.119814401523705</v>
      </c>
      <c r="BA577" s="17">
        <v>0.107324756535032</v>
      </c>
      <c r="BB577" s="17">
        <v>0.14213253010527199</v>
      </c>
      <c r="BC577" s="17"/>
      <c r="BD577" s="17">
        <v>0.218601067926397</v>
      </c>
      <c r="BE577" s="17">
        <v>0.123418160642406</v>
      </c>
      <c r="BF577" s="17">
        <v>7.9400796025444795E-2</v>
      </c>
      <c r="BG577" s="17">
        <v>0.151576196941094</v>
      </c>
      <c r="BH577" s="17"/>
      <c r="BI577" s="17">
        <v>0.171677583108506</v>
      </c>
      <c r="BJ577" s="17">
        <v>0.104449120108213</v>
      </c>
      <c r="BK577" s="17">
        <v>0.112306084572433</v>
      </c>
      <c r="BL577" s="17">
        <v>0.164839274150621</v>
      </c>
      <c r="BM577" s="17"/>
      <c r="BN577" s="17">
        <v>0.19949382275053101</v>
      </c>
      <c r="BO577" s="17">
        <v>0.127868556861754</v>
      </c>
      <c r="BP577" s="17">
        <v>0.12740125211123399</v>
      </c>
      <c r="BQ577" s="17">
        <v>9.1503678293799698E-2</v>
      </c>
      <c r="BR577" s="17"/>
      <c r="BS577" s="17">
        <v>0.24250759841653699</v>
      </c>
      <c r="BT577" s="17">
        <v>8.1881717222799494E-2</v>
      </c>
      <c r="BU577" s="17">
        <v>8.7909473108377906E-2</v>
      </c>
      <c r="BV577" s="17">
        <v>0.121062970101532</v>
      </c>
      <c r="BW577" s="17"/>
      <c r="BX577" s="17">
        <v>0.117337190644092</v>
      </c>
      <c r="BY577" s="17">
        <v>0.14131175589200801</v>
      </c>
      <c r="BZ577" s="17">
        <v>0.116372429561181</v>
      </c>
      <c r="CA577" s="17">
        <v>9.9124960100681503E-2</v>
      </c>
    </row>
    <row r="578" spans="2:79" x14ac:dyDescent="0.3">
      <c r="B578" t="s">
        <v>312</v>
      </c>
      <c r="C578" s="17">
        <v>0.23939667126903599</v>
      </c>
      <c r="D578" s="17">
        <v>0.233151667051397</v>
      </c>
      <c r="E578" s="17">
        <v>0.243077127114943</v>
      </c>
      <c r="F578" s="17"/>
      <c r="G578" s="17">
        <v>0.264196260000365</v>
      </c>
      <c r="H578" s="17">
        <v>0.23617704315490401</v>
      </c>
      <c r="I578" s="17">
        <v>0.226551053251935</v>
      </c>
      <c r="J578" s="17"/>
      <c r="K578" s="17">
        <v>0.17038730591798101</v>
      </c>
      <c r="L578" s="17">
        <v>0.24553318052176201</v>
      </c>
      <c r="M578" s="17">
        <v>0.32285754759475599</v>
      </c>
      <c r="N578" s="17">
        <v>0.247336402267855</v>
      </c>
      <c r="O578" s="17"/>
      <c r="P578" s="17">
        <v>0.24957842896142801</v>
      </c>
      <c r="Q578" s="17">
        <v>0.23063811502066101</v>
      </c>
      <c r="R578" s="17">
        <v>0.19654243756159401</v>
      </c>
      <c r="S578" s="17">
        <v>0.239252299453484</v>
      </c>
      <c r="T578" s="17">
        <v>0.28699172617781599</v>
      </c>
      <c r="U578" s="17"/>
      <c r="V578" s="17">
        <v>0.26372873201667602</v>
      </c>
      <c r="W578" s="17">
        <v>0.23314576137982401</v>
      </c>
      <c r="X578" s="17">
        <v>0.21210715449162601</v>
      </c>
      <c r="Y578" s="17"/>
      <c r="Z578" s="17">
        <v>0.25140578929874302</v>
      </c>
      <c r="AA578" s="17">
        <v>0.18179381090103899</v>
      </c>
      <c r="AB578" s="17"/>
      <c r="AC578" s="17">
        <v>0.24449434959272601</v>
      </c>
      <c r="AD578" s="17">
        <v>0.227023701174451</v>
      </c>
      <c r="AE578" s="17"/>
      <c r="AF578" s="17">
        <v>0.111245465950964</v>
      </c>
      <c r="AG578" s="17">
        <v>0.30302422149646102</v>
      </c>
      <c r="AH578" s="17">
        <v>0.24405592958295799</v>
      </c>
      <c r="AI578" s="17"/>
      <c r="AJ578" s="17">
        <v>0.24741467962639299</v>
      </c>
      <c r="AK578" s="17">
        <v>0.276165675785422</v>
      </c>
      <c r="AL578" s="17">
        <v>0.24800049721627401</v>
      </c>
      <c r="AM578" s="17">
        <v>0.25295412935373801</v>
      </c>
      <c r="AN578" s="17">
        <v>0.16854142096035199</v>
      </c>
      <c r="AO578" s="17">
        <v>0.187861103104775</v>
      </c>
      <c r="AP578" s="17">
        <v>0.27737921465207599</v>
      </c>
      <c r="AQ578" s="17"/>
      <c r="AR578" s="17">
        <v>0.22283525256894901</v>
      </c>
      <c r="AS578" s="17">
        <v>0.24233598357337199</v>
      </c>
      <c r="AT578" s="17"/>
      <c r="AU578" s="17">
        <v>0.28362410618491501</v>
      </c>
      <c r="AV578" s="17">
        <v>0.232574885600938</v>
      </c>
      <c r="AW578" s="17">
        <v>0.177987694023546</v>
      </c>
      <c r="AX578" s="17"/>
      <c r="AY578" s="17">
        <v>0.36035380151610602</v>
      </c>
      <c r="AZ578" s="17">
        <v>0.27326050361707899</v>
      </c>
      <c r="BA578" s="17">
        <v>0.181351508497828</v>
      </c>
      <c r="BB578" s="17">
        <v>0.166154486520599</v>
      </c>
      <c r="BC578" s="17"/>
      <c r="BD578" s="17">
        <v>0.32997583622524401</v>
      </c>
      <c r="BE578" s="17">
        <v>0.30488578226881202</v>
      </c>
      <c r="BF578" s="17">
        <v>0.20007189923125299</v>
      </c>
      <c r="BG578" s="17">
        <v>0.14041492443276701</v>
      </c>
      <c r="BH578" s="17"/>
      <c r="BI578" s="17">
        <v>0.294363644956666</v>
      </c>
      <c r="BJ578" s="17">
        <v>0.27310952100039798</v>
      </c>
      <c r="BK578" s="17">
        <v>0.217392160633916</v>
      </c>
      <c r="BL578" s="17">
        <v>0.17930156563615501</v>
      </c>
      <c r="BM578" s="17"/>
      <c r="BN578" s="17">
        <v>0.36148467228770198</v>
      </c>
      <c r="BO578" s="17">
        <v>0.28695750197938702</v>
      </c>
      <c r="BP578" s="17">
        <v>0.28198992334721701</v>
      </c>
      <c r="BQ578" s="17">
        <v>0.12357067469185801</v>
      </c>
      <c r="BR578" s="17"/>
      <c r="BS578" s="17">
        <v>0.31137419627739299</v>
      </c>
      <c r="BT578" s="17">
        <v>0.36882985712371902</v>
      </c>
      <c r="BU578" s="17">
        <v>0.141989440544526</v>
      </c>
      <c r="BV578" s="17">
        <v>5.3311629482633599E-2</v>
      </c>
      <c r="BW578" s="17"/>
      <c r="BX578" s="17">
        <v>0.395264894986944</v>
      </c>
      <c r="BY578" s="17">
        <v>0.234933832368384</v>
      </c>
      <c r="BZ578" s="17">
        <v>0.23913397446215201</v>
      </c>
      <c r="CA578" s="17">
        <v>0.175184634171966</v>
      </c>
    </row>
    <row r="579" spans="2:79" x14ac:dyDescent="0.3">
      <c r="B579" t="s">
        <v>313</v>
      </c>
      <c r="C579" s="17">
        <v>0.35774056235352703</v>
      </c>
      <c r="D579" s="17">
        <v>0.35235735344088798</v>
      </c>
      <c r="E579" s="17">
        <v>0.36526178168441298</v>
      </c>
      <c r="F579" s="17"/>
      <c r="G579" s="17">
        <v>0.37306974689966799</v>
      </c>
      <c r="H579" s="17">
        <v>0.35601566336552998</v>
      </c>
      <c r="I579" s="17">
        <v>0.349512031726113</v>
      </c>
      <c r="J579" s="17"/>
      <c r="K579" s="17">
        <v>0.41692385139306498</v>
      </c>
      <c r="L579" s="17">
        <v>0.34780589948131202</v>
      </c>
      <c r="M579" s="17">
        <v>0.30452889417518603</v>
      </c>
      <c r="N579" s="17">
        <v>0.33752456635081601</v>
      </c>
      <c r="O579" s="17"/>
      <c r="P579" s="17">
        <v>0.22345636053137499</v>
      </c>
      <c r="Q579" s="17">
        <v>0.35467420543236</v>
      </c>
      <c r="R579" s="17">
        <v>0.40608780874313499</v>
      </c>
      <c r="S579" s="17">
        <v>0.39838085111217297</v>
      </c>
      <c r="T579" s="17">
        <v>0.37334667535725902</v>
      </c>
      <c r="U579" s="17"/>
      <c r="V579" s="17">
        <v>0.31912920881347501</v>
      </c>
      <c r="W579" s="17">
        <v>0.36910378189076898</v>
      </c>
      <c r="X579" s="17">
        <v>0.40272526417895099</v>
      </c>
      <c r="Y579" s="17"/>
      <c r="Z579" s="17">
        <v>0.360318508606709</v>
      </c>
      <c r="AA579" s="17">
        <v>0.34668733577209998</v>
      </c>
      <c r="AB579" s="17"/>
      <c r="AC579" s="17">
        <v>0.36347480530571002</v>
      </c>
      <c r="AD579" s="17">
        <v>0.34382253691973202</v>
      </c>
      <c r="AE579" s="17"/>
      <c r="AF579" s="17">
        <v>0.31751440533474701</v>
      </c>
      <c r="AG579" s="17">
        <v>0.38468781278376402</v>
      </c>
      <c r="AH579" s="17">
        <v>0.358972520767954</v>
      </c>
      <c r="AI579" s="17"/>
      <c r="AJ579" s="17">
        <v>0.39109312007371499</v>
      </c>
      <c r="AK579" s="17">
        <v>0.33722103145766802</v>
      </c>
      <c r="AL579" s="17">
        <v>0.382890250979112</v>
      </c>
      <c r="AM579" s="17">
        <v>0.363052951853856</v>
      </c>
      <c r="AN579" s="17">
        <v>0.36241428053105601</v>
      </c>
      <c r="AO579" s="17">
        <v>0.38257640687476802</v>
      </c>
      <c r="AP579" s="17">
        <v>0.30240204270586502</v>
      </c>
      <c r="AQ579" s="17"/>
      <c r="AR579" s="17">
        <v>0.336476411917983</v>
      </c>
      <c r="AS579" s="17">
        <v>0.37416258036369598</v>
      </c>
      <c r="AT579" s="17"/>
      <c r="AU579" s="17">
        <v>0.31868457751938301</v>
      </c>
      <c r="AV579" s="17">
        <v>0.36169582889689</v>
      </c>
      <c r="AW579" s="17">
        <v>0.42094673236402202</v>
      </c>
      <c r="AX579" s="17"/>
      <c r="AY579" s="17">
        <v>0.26195484343634801</v>
      </c>
      <c r="AZ579" s="17">
        <v>0.40005872137971199</v>
      </c>
      <c r="BA579" s="17">
        <v>0.34479743125839402</v>
      </c>
      <c r="BB579" s="17">
        <v>0.30000593145333598</v>
      </c>
      <c r="BC579" s="17"/>
      <c r="BD579" s="17">
        <v>0.21563718860151601</v>
      </c>
      <c r="BE579" s="17">
        <v>0.32905073648303201</v>
      </c>
      <c r="BF579" s="17">
        <v>0.46755315762476701</v>
      </c>
      <c r="BG579" s="17">
        <v>0.23830278946334699</v>
      </c>
      <c r="BH579" s="17"/>
      <c r="BI579" s="17">
        <v>0.24795285800828701</v>
      </c>
      <c r="BJ579" s="17">
        <v>0.34579092707923398</v>
      </c>
      <c r="BK579" s="17">
        <v>0.40602997215968101</v>
      </c>
      <c r="BL579" s="17">
        <v>0.30141224348053203</v>
      </c>
      <c r="BM579" s="17"/>
      <c r="BN579" s="17">
        <v>0.24574135276266901</v>
      </c>
      <c r="BO579" s="17">
        <v>0.39488782046971999</v>
      </c>
      <c r="BP579" s="17">
        <v>0.37809779599930798</v>
      </c>
      <c r="BQ579" s="17">
        <v>0.33996134791557497</v>
      </c>
      <c r="BR579" s="17"/>
      <c r="BS579" s="17">
        <v>0.227950416709985</v>
      </c>
      <c r="BT579" s="17">
        <v>0.36513141938365701</v>
      </c>
      <c r="BU579" s="17">
        <v>0.45872511348779899</v>
      </c>
      <c r="BV579" s="17">
        <v>0.17301215853026999</v>
      </c>
      <c r="BW579" s="17"/>
      <c r="BX579" s="17">
        <v>0.199488280484824</v>
      </c>
      <c r="BY579" s="17">
        <v>0.43219977087473599</v>
      </c>
      <c r="BZ579" s="17">
        <v>0.366118243977749</v>
      </c>
      <c r="CA579" s="17">
        <v>0.27730788566771097</v>
      </c>
    </row>
    <row r="580" spans="2:79" x14ac:dyDescent="0.3">
      <c r="B580" t="s">
        <v>314</v>
      </c>
      <c r="C580" s="17">
        <v>0.18853148506018</v>
      </c>
      <c r="D580" s="17">
        <v>0.23178031714911199</v>
      </c>
      <c r="E580" s="17">
        <v>0.14649358066492299</v>
      </c>
      <c r="F580" s="17"/>
      <c r="G580" s="17">
        <v>0.17788834935438699</v>
      </c>
      <c r="H580" s="17">
        <v>0.18108107125707301</v>
      </c>
      <c r="I580" s="17">
        <v>0.20364709602648801</v>
      </c>
      <c r="J580" s="17"/>
      <c r="K580" s="17">
        <v>0.20195022082976499</v>
      </c>
      <c r="L580" s="17">
        <v>0.16606688111592</v>
      </c>
      <c r="M580" s="17">
        <v>0.19186437679864399</v>
      </c>
      <c r="N580" s="17">
        <v>0.19410426373032499</v>
      </c>
      <c r="O580" s="17"/>
      <c r="P580" s="17">
        <v>0.33992773148154998</v>
      </c>
      <c r="Q580" s="17">
        <v>0.15244795271624101</v>
      </c>
      <c r="R580" s="17">
        <v>0.17998490327111799</v>
      </c>
      <c r="S580" s="17">
        <v>0.17321046480805999</v>
      </c>
      <c r="T580" s="17">
        <v>0.15619741301857201</v>
      </c>
      <c r="U580" s="17"/>
      <c r="V580" s="17">
        <v>0.16450222792501101</v>
      </c>
      <c r="W580" s="17">
        <v>0.17986386467776699</v>
      </c>
      <c r="X580" s="17">
        <v>0.23437528405449501</v>
      </c>
      <c r="Y580" s="17"/>
      <c r="Z580" s="17">
        <v>0.165678648829794</v>
      </c>
      <c r="AA580" s="17">
        <v>0.30356350489157602</v>
      </c>
      <c r="AB580" s="17"/>
      <c r="AC580" s="17">
        <v>0.18399639845417101</v>
      </c>
      <c r="AD580" s="17">
        <v>0.199538945199775</v>
      </c>
      <c r="AE580" s="17"/>
      <c r="AF580" s="17">
        <v>0.39456114532908099</v>
      </c>
      <c r="AG580" s="17">
        <v>0.166130601686759</v>
      </c>
      <c r="AH580" s="17">
        <v>0.177317297084325</v>
      </c>
      <c r="AI580" s="17"/>
      <c r="AJ580" s="17">
        <v>0.170123451547466</v>
      </c>
      <c r="AK580" s="17">
        <v>0.19998010887657899</v>
      </c>
      <c r="AL580" s="17">
        <v>0.17118372539034099</v>
      </c>
      <c r="AM580" s="17">
        <v>0.189949100623579</v>
      </c>
      <c r="AN580" s="17">
        <v>0.17675255385920699</v>
      </c>
      <c r="AO580" s="17">
        <v>0.19825855035770101</v>
      </c>
      <c r="AP580" s="17">
        <v>0.202340744414231</v>
      </c>
      <c r="AQ580" s="17"/>
      <c r="AR580" s="17">
        <v>0.21948241159516799</v>
      </c>
      <c r="AS580" s="17">
        <v>0.171911876407881</v>
      </c>
      <c r="AT580" s="17"/>
      <c r="AU580" s="17">
        <v>0.12994696673498601</v>
      </c>
      <c r="AV580" s="17">
        <v>0.19949734734911501</v>
      </c>
      <c r="AW580" s="17">
        <v>0.26150168187920803</v>
      </c>
      <c r="AX580" s="17"/>
      <c r="AY580" s="17">
        <v>0.100685824368513</v>
      </c>
      <c r="AZ580" s="17">
        <v>0.131242983678338</v>
      </c>
      <c r="BA580" s="17">
        <v>0.27912264509753498</v>
      </c>
      <c r="BB580" s="17">
        <v>0.24346586351155999</v>
      </c>
      <c r="BC580" s="17"/>
      <c r="BD580" s="17">
        <v>3.7546344723252197E-2</v>
      </c>
      <c r="BE580" s="17">
        <v>0.15915392367265299</v>
      </c>
      <c r="BF580" s="17">
        <v>0.196845192852283</v>
      </c>
      <c r="BG580" s="17">
        <v>0.36123291001168301</v>
      </c>
      <c r="BH580" s="17"/>
      <c r="BI580" s="17">
        <v>0.185101495042551</v>
      </c>
      <c r="BJ580" s="17">
        <v>0.16238667427608899</v>
      </c>
      <c r="BK580" s="17">
        <v>0.19507930537423601</v>
      </c>
      <c r="BL580" s="17">
        <v>0.23834034335384999</v>
      </c>
      <c r="BM580" s="17"/>
      <c r="BN580" s="17">
        <v>7.2038309461151806E-2</v>
      </c>
      <c r="BO580" s="17">
        <v>0.10150850974544499</v>
      </c>
      <c r="BP580" s="17">
        <v>0.14851165338376801</v>
      </c>
      <c r="BQ580" s="17">
        <v>0.32829218303868202</v>
      </c>
      <c r="BR580" s="17"/>
      <c r="BS580" s="17">
        <v>2.2599736240907501E-2</v>
      </c>
      <c r="BT580" s="17">
        <v>0.107939069850935</v>
      </c>
      <c r="BU580" s="17">
        <v>0.27383406298810897</v>
      </c>
      <c r="BV580" s="17">
        <v>0.51086066090487303</v>
      </c>
      <c r="BW580" s="17"/>
      <c r="BX580" s="17">
        <v>0.12355626766986</v>
      </c>
      <c r="BY580" s="17">
        <v>0.12351524346922201</v>
      </c>
      <c r="BZ580" s="17">
        <v>0.186092445791183</v>
      </c>
      <c r="CA580" s="17">
        <v>0.34615577433677902</v>
      </c>
    </row>
    <row r="581" spans="2:79" x14ac:dyDescent="0.3">
      <c r="B581" t="s">
        <v>73</v>
      </c>
      <c r="C581" s="17">
        <v>5.2881661875417998E-2</v>
      </c>
      <c r="D581" s="17">
        <v>4.9418133393203202E-2</v>
      </c>
      <c r="E581" s="17">
        <v>5.6656360646077597E-2</v>
      </c>
      <c r="F581" s="17"/>
      <c r="G581" s="17">
        <v>7.3384042345636905E-2</v>
      </c>
      <c r="H581" s="17">
        <v>4.69399820295026E-2</v>
      </c>
      <c r="I581" s="17">
        <v>4.5827990733985198E-2</v>
      </c>
      <c r="J581" s="17"/>
      <c r="K581" s="17">
        <v>3.6197425318431002E-2</v>
      </c>
      <c r="L581" s="17">
        <v>7.6951632401084796E-2</v>
      </c>
      <c r="M581" s="17">
        <v>4.3800752676747302E-2</v>
      </c>
      <c r="N581" s="17">
        <v>5.60580707218232E-2</v>
      </c>
      <c r="O581" s="17"/>
      <c r="P581" s="17">
        <v>7.1224332138407204E-2</v>
      </c>
      <c r="Q581" s="17">
        <v>6.5759122819672097E-2</v>
      </c>
      <c r="R581" s="17">
        <v>5.5417514652883498E-2</v>
      </c>
      <c r="S581" s="17">
        <v>3.25200164762856E-2</v>
      </c>
      <c r="T581" s="17">
        <v>4.0198613584328302E-2</v>
      </c>
      <c r="U581" s="17"/>
      <c r="V581" s="17">
        <v>3.7660309442398697E-2</v>
      </c>
      <c r="W581" s="17">
        <v>6.3772477472364197E-2</v>
      </c>
      <c r="X581" s="17">
        <v>3.21788153815981E-2</v>
      </c>
      <c r="Y581" s="17"/>
      <c r="Z581" s="17">
        <v>5.32981236258857E-2</v>
      </c>
      <c r="AA581" s="17">
        <v>5.1659857474737003E-2</v>
      </c>
      <c r="AB581" s="17"/>
      <c r="AC581" s="17">
        <v>5.8930688729915998E-2</v>
      </c>
      <c r="AD581" s="17">
        <v>3.8199600038715198E-2</v>
      </c>
      <c r="AE581" s="17"/>
      <c r="AF581" s="17">
        <v>1.4026325699867699E-2</v>
      </c>
      <c r="AG581" s="17">
        <v>1.30312494091157E-2</v>
      </c>
      <c r="AH581" s="17">
        <v>5.9402999161259698E-2</v>
      </c>
      <c r="AI581" s="17"/>
      <c r="AJ581" s="17">
        <v>0.107733987941982</v>
      </c>
      <c r="AK581" s="17">
        <v>4.5951095461698697E-2</v>
      </c>
      <c r="AL581" s="17">
        <v>3.1989682919175901E-2</v>
      </c>
      <c r="AM581" s="17">
        <v>3.8154017992138703E-2</v>
      </c>
      <c r="AN581" s="17">
        <v>6.1482624149634998E-2</v>
      </c>
      <c r="AO581" s="17">
        <v>5.10263611729758E-2</v>
      </c>
      <c r="AP581" s="17">
        <v>4.3373952818486897E-2</v>
      </c>
      <c r="AQ581" s="17"/>
      <c r="AR581" s="17">
        <v>3.0690246004268899E-2</v>
      </c>
      <c r="AS581" s="17">
        <v>6.19837093655781E-2</v>
      </c>
      <c r="AT581" s="17"/>
      <c r="AU581" s="17">
        <v>7.6114778033649896E-2</v>
      </c>
      <c r="AV581" s="17">
        <v>4.5950793831734803E-2</v>
      </c>
      <c r="AW581" s="17">
        <v>3.5148338800492E-2</v>
      </c>
      <c r="AX581" s="17"/>
      <c r="AY581" s="17">
        <v>7.0887106479029405E-2</v>
      </c>
      <c r="AZ581" s="17">
        <v>4.9074912757052697E-2</v>
      </c>
      <c r="BA581" s="17">
        <v>4.0327791233664402E-2</v>
      </c>
      <c r="BB581" s="17">
        <v>8.6283148842952198E-2</v>
      </c>
      <c r="BC581" s="17"/>
      <c r="BD581" s="17">
        <v>7.5230417187694201E-2</v>
      </c>
      <c r="BE581" s="17">
        <v>6.0073918608931902E-2</v>
      </c>
      <c r="BF581" s="17">
        <v>4.7525594905387103E-2</v>
      </c>
      <c r="BG581" s="17">
        <v>3.3399496266980799E-2</v>
      </c>
      <c r="BH581" s="17"/>
      <c r="BI581" s="17">
        <v>5.3660154981857902E-2</v>
      </c>
      <c r="BJ581" s="17">
        <v>6.8124694150843101E-2</v>
      </c>
      <c r="BK581" s="17">
        <v>5.1886080635350197E-2</v>
      </c>
      <c r="BL581" s="17">
        <v>1.2966578407815401E-2</v>
      </c>
      <c r="BM581" s="17"/>
      <c r="BN581" s="17">
        <v>6.2596879314525802E-2</v>
      </c>
      <c r="BO581" s="17">
        <v>6.82809471301878E-2</v>
      </c>
      <c r="BP581" s="17">
        <v>3.4750974874290998E-2</v>
      </c>
      <c r="BQ581" s="17">
        <v>5.9203937249924503E-2</v>
      </c>
      <c r="BR581" s="17"/>
      <c r="BS581" s="17">
        <v>7.7792624024531104E-2</v>
      </c>
      <c r="BT581" s="17">
        <v>7.6217936418888396E-2</v>
      </c>
      <c r="BU581" s="17">
        <v>2.17983328671893E-2</v>
      </c>
      <c r="BV581" s="17">
        <v>5.5274021197573298E-2</v>
      </c>
      <c r="BW581" s="17"/>
      <c r="BX581" s="17">
        <v>7.7139154869711901E-2</v>
      </c>
      <c r="BY581" s="17">
        <v>5.7427670623137202E-2</v>
      </c>
      <c r="BZ581" s="17">
        <v>4.3426274609253503E-2</v>
      </c>
      <c r="CA581" s="17">
        <v>4.8167749948321702E-2</v>
      </c>
    </row>
    <row r="582" spans="2:79" x14ac:dyDescent="0.3">
      <c r="B582" t="s">
        <v>315</v>
      </c>
      <c r="C582" s="17">
        <v>0.161449619441839</v>
      </c>
      <c r="D582" s="17">
        <v>0.1332925289654</v>
      </c>
      <c r="E582" s="17">
        <v>0.18851114988964299</v>
      </c>
      <c r="F582" s="17"/>
      <c r="G582" s="17">
        <v>0.111461601399944</v>
      </c>
      <c r="H582" s="17">
        <v>0.179786240192989</v>
      </c>
      <c r="I582" s="17">
        <v>0.17446182826147899</v>
      </c>
      <c r="J582" s="17"/>
      <c r="K582" s="17">
        <v>0.174541196540758</v>
      </c>
      <c r="L582" s="17">
        <v>0.16364240647992101</v>
      </c>
      <c r="M582" s="17">
        <v>0.13694842875466801</v>
      </c>
      <c r="N582" s="17">
        <v>0.16497669692917999</v>
      </c>
      <c r="O582" s="17"/>
      <c r="P582" s="17">
        <v>0.11581314688724</v>
      </c>
      <c r="Q582" s="17">
        <v>0.19648060401106601</v>
      </c>
      <c r="R582" s="17">
        <v>0.16196733577127001</v>
      </c>
      <c r="S582" s="17">
        <v>0.15663636814999801</v>
      </c>
      <c r="T582" s="17">
        <v>0.14326557186202599</v>
      </c>
      <c r="U582" s="17"/>
      <c r="V582" s="17">
        <v>0.21497952180243901</v>
      </c>
      <c r="W582" s="17">
        <v>0.15411411457927501</v>
      </c>
      <c r="X582" s="17">
        <v>0.11861348189333</v>
      </c>
      <c r="Y582" s="17"/>
      <c r="Z582" s="17">
        <v>0.169298929638869</v>
      </c>
      <c r="AA582" s="17">
        <v>0.116295490960548</v>
      </c>
      <c r="AB582" s="17"/>
      <c r="AC582" s="17">
        <v>0.14910375791747699</v>
      </c>
      <c r="AD582" s="17">
        <v>0.191415216667327</v>
      </c>
      <c r="AE582" s="17"/>
      <c r="AF582" s="17">
        <v>0.16265265768533901</v>
      </c>
      <c r="AG582" s="17">
        <v>0.133126114623901</v>
      </c>
      <c r="AH582" s="17">
        <v>0.16025125340350499</v>
      </c>
      <c r="AI582" s="17"/>
      <c r="AJ582" s="17">
        <v>8.3634760810443007E-2</v>
      </c>
      <c r="AK582" s="17">
        <v>0.140682088418632</v>
      </c>
      <c r="AL582" s="17">
        <v>0.16593584349509699</v>
      </c>
      <c r="AM582" s="17">
        <v>0.15588980017668799</v>
      </c>
      <c r="AN582" s="17">
        <v>0.23080912049975</v>
      </c>
      <c r="AO582" s="17">
        <v>0.18027757848977999</v>
      </c>
      <c r="AP582" s="17">
        <v>0.174504045409341</v>
      </c>
      <c r="AQ582" s="17"/>
      <c r="AR582" s="17">
        <v>0.190515677913631</v>
      </c>
      <c r="AS582" s="17">
        <v>0.14960585028947301</v>
      </c>
      <c r="AT582" s="17"/>
      <c r="AU582" s="17">
        <v>0.191629571527067</v>
      </c>
      <c r="AV582" s="17">
        <v>0.16028114432132201</v>
      </c>
      <c r="AW582" s="17">
        <v>0.104415552932733</v>
      </c>
      <c r="AX582" s="17"/>
      <c r="AY582" s="17">
        <v>0.20611842420000401</v>
      </c>
      <c r="AZ582" s="17">
        <v>0.14636287856781799</v>
      </c>
      <c r="BA582" s="17">
        <v>0.154400623912578</v>
      </c>
      <c r="BB582" s="17">
        <v>0.20409056967155301</v>
      </c>
      <c r="BC582" s="17"/>
      <c r="BD582" s="17">
        <v>0.34161021326229302</v>
      </c>
      <c r="BE582" s="17">
        <v>0.14683563896657101</v>
      </c>
      <c r="BF582" s="17">
        <v>8.8004155386310901E-2</v>
      </c>
      <c r="BG582" s="17">
        <v>0.226649879825223</v>
      </c>
      <c r="BH582" s="17"/>
      <c r="BI582" s="17">
        <v>0.21892184701063799</v>
      </c>
      <c r="BJ582" s="17">
        <v>0.150588183493436</v>
      </c>
      <c r="BK582" s="17">
        <v>0.12961248119681701</v>
      </c>
      <c r="BL582" s="17">
        <v>0.26797926912164699</v>
      </c>
      <c r="BM582" s="17"/>
      <c r="BN582" s="17">
        <v>0.25813878617395097</v>
      </c>
      <c r="BO582" s="17">
        <v>0.14836522067526101</v>
      </c>
      <c r="BP582" s="17">
        <v>0.15664965239541601</v>
      </c>
      <c r="BQ582" s="17">
        <v>0.14897185710395999</v>
      </c>
      <c r="BR582" s="17"/>
      <c r="BS582" s="17">
        <v>0.36028302674718399</v>
      </c>
      <c r="BT582" s="17">
        <v>8.1881717222799494E-2</v>
      </c>
      <c r="BU582" s="17">
        <v>0.10365305011237699</v>
      </c>
      <c r="BV582" s="17">
        <v>0.20754152988464999</v>
      </c>
      <c r="BW582" s="17"/>
      <c r="BX582" s="17">
        <v>0.20455140198866001</v>
      </c>
      <c r="BY582" s="17">
        <v>0.15192348266452099</v>
      </c>
      <c r="BZ582" s="17">
        <v>0.16522906115966299</v>
      </c>
      <c r="CA582" s="17">
        <v>0.15318395587522199</v>
      </c>
    </row>
    <row r="583" spans="2:79" x14ac:dyDescent="0.3">
      <c r="B583" t="s">
        <v>316</v>
      </c>
      <c r="C583" s="17">
        <v>0.54627204741370805</v>
      </c>
      <c r="D583" s="17">
        <v>0.58413767058999999</v>
      </c>
      <c r="E583" s="17">
        <v>0.51175536234933705</v>
      </c>
      <c r="F583" s="17"/>
      <c r="G583" s="17">
        <v>0.55095809625405501</v>
      </c>
      <c r="H583" s="17">
        <v>0.53709673462260399</v>
      </c>
      <c r="I583" s="17">
        <v>0.55315912775260001</v>
      </c>
      <c r="J583" s="17"/>
      <c r="K583" s="17">
        <v>0.61887407222282997</v>
      </c>
      <c r="L583" s="17">
        <v>0.51387278059723196</v>
      </c>
      <c r="M583" s="17">
        <v>0.49639327097382901</v>
      </c>
      <c r="N583" s="17">
        <v>0.53162883008114104</v>
      </c>
      <c r="O583" s="17"/>
      <c r="P583" s="17">
        <v>0.56338409201292505</v>
      </c>
      <c r="Q583" s="17">
        <v>0.50712215814860095</v>
      </c>
      <c r="R583" s="17">
        <v>0.58607271201425304</v>
      </c>
      <c r="S583" s="17">
        <v>0.57159131592023305</v>
      </c>
      <c r="T583" s="17">
        <v>0.529544088375831</v>
      </c>
      <c r="U583" s="17"/>
      <c r="V583" s="17">
        <v>0.48363143673848602</v>
      </c>
      <c r="W583" s="17">
        <v>0.54896764656853603</v>
      </c>
      <c r="X583" s="17">
        <v>0.63710054823344597</v>
      </c>
      <c r="Y583" s="17"/>
      <c r="Z583" s="17">
        <v>0.52599715743650299</v>
      </c>
      <c r="AA583" s="17">
        <v>0.650250840663676</v>
      </c>
      <c r="AB583" s="17"/>
      <c r="AC583" s="17">
        <v>0.54747120375988101</v>
      </c>
      <c r="AD583" s="17">
        <v>0.54336148211950697</v>
      </c>
      <c r="AE583" s="17"/>
      <c r="AF583" s="17">
        <v>0.71207555066382899</v>
      </c>
      <c r="AG583" s="17">
        <v>0.55081841447052204</v>
      </c>
      <c r="AH583" s="17">
        <v>0.53628981785227803</v>
      </c>
      <c r="AI583" s="17"/>
      <c r="AJ583" s="17">
        <v>0.56121657162118199</v>
      </c>
      <c r="AK583" s="17">
        <v>0.53720114033424704</v>
      </c>
      <c r="AL583" s="17">
        <v>0.55407397636945299</v>
      </c>
      <c r="AM583" s="17">
        <v>0.55300205247743495</v>
      </c>
      <c r="AN583" s="17">
        <v>0.53916683439026303</v>
      </c>
      <c r="AO583" s="17">
        <v>0.58083495723246903</v>
      </c>
      <c r="AP583" s="17">
        <v>0.50474278712009601</v>
      </c>
      <c r="AQ583" s="17"/>
      <c r="AR583" s="17">
        <v>0.55595882351315096</v>
      </c>
      <c r="AS583" s="17">
        <v>0.54607445677157695</v>
      </c>
      <c r="AT583" s="17"/>
      <c r="AU583" s="17">
        <v>0.44863154425436902</v>
      </c>
      <c r="AV583" s="17">
        <v>0.56119317624600495</v>
      </c>
      <c r="AW583" s="17">
        <v>0.682448414243229</v>
      </c>
      <c r="AX583" s="17"/>
      <c r="AY583" s="17">
        <v>0.36264066780486098</v>
      </c>
      <c r="AZ583" s="17">
        <v>0.53130170505804997</v>
      </c>
      <c r="BA583" s="17">
        <v>0.62392007635592905</v>
      </c>
      <c r="BB583" s="17">
        <v>0.54347179496489695</v>
      </c>
      <c r="BC583" s="17"/>
      <c r="BD583" s="17">
        <v>0.25318353332476801</v>
      </c>
      <c r="BE583" s="17">
        <v>0.48820466015568498</v>
      </c>
      <c r="BF583" s="17">
        <v>0.66439835047704898</v>
      </c>
      <c r="BG583" s="17">
        <v>0.59953569947502905</v>
      </c>
      <c r="BH583" s="17"/>
      <c r="BI583" s="17">
        <v>0.433054353050838</v>
      </c>
      <c r="BJ583" s="17">
        <v>0.50817760135532297</v>
      </c>
      <c r="BK583" s="17">
        <v>0.60110927753391696</v>
      </c>
      <c r="BL583" s="17">
        <v>0.53975258683438199</v>
      </c>
      <c r="BM583" s="17"/>
      <c r="BN583" s="17">
        <v>0.31777966222382098</v>
      </c>
      <c r="BO583" s="17">
        <v>0.49639633021516499</v>
      </c>
      <c r="BP583" s="17">
        <v>0.52660944938307597</v>
      </c>
      <c r="BQ583" s="17">
        <v>0.66825353095425699</v>
      </c>
      <c r="BR583" s="17"/>
      <c r="BS583" s="17">
        <v>0.250550152950893</v>
      </c>
      <c r="BT583" s="17">
        <v>0.47307048923459299</v>
      </c>
      <c r="BU583" s="17">
        <v>0.73255917647590696</v>
      </c>
      <c r="BV583" s="17">
        <v>0.683872819435144</v>
      </c>
      <c r="BW583" s="17"/>
      <c r="BX583" s="17">
        <v>0.32304454815468397</v>
      </c>
      <c r="BY583" s="17">
        <v>0.55571501434395798</v>
      </c>
      <c r="BZ583" s="17">
        <v>0.55221068976893195</v>
      </c>
      <c r="CA583" s="17">
        <v>0.62346366000449005</v>
      </c>
    </row>
    <row r="584" spans="2:79" x14ac:dyDescent="0.3">
      <c r="B584" t="s">
        <v>212</v>
      </c>
      <c r="C584" s="17">
        <v>-0.384822427971869</v>
      </c>
      <c r="D584" s="17">
        <v>-0.45084514162459999</v>
      </c>
      <c r="E584" s="17">
        <v>-0.32324421245969398</v>
      </c>
      <c r="F584" s="17"/>
      <c r="G584" s="17">
        <v>-0.43949649485411102</v>
      </c>
      <c r="H584" s="17">
        <v>-0.35731049442961399</v>
      </c>
      <c r="I584" s="17">
        <v>-0.37869729949112102</v>
      </c>
      <c r="J584" s="17"/>
      <c r="K584" s="17">
        <v>-0.44433287568207203</v>
      </c>
      <c r="L584" s="17">
        <v>-0.35023037411731101</v>
      </c>
      <c r="M584" s="17">
        <v>-0.35944484221916201</v>
      </c>
      <c r="N584" s="17">
        <v>-0.36665213315196099</v>
      </c>
      <c r="O584" s="17"/>
      <c r="P584" s="17">
        <v>-0.44757094512568502</v>
      </c>
      <c r="Q584" s="17">
        <v>-0.31064155413753403</v>
      </c>
      <c r="R584" s="17">
        <v>-0.424105376242983</v>
      </c>
      <c r="S584" s="17">
        <v>-0.41495494777023501</v>
      </c>
      <c r="T584" s="17">
        <v>-0.38627851651380501</v>
      </c>
      <c r="U584" s="17"/>
      <c r="V584" s="17">
        <v>-0.26865191493604801</v>
      </c>
      <c r="W584" s="17">
        <v>-0.39485353198926099</v>
      </c>
      <c r="X584" s="17">
        <v>-0.51848706634011599</v>
      </c>
      <c r="Y584" s="17"/>
      <c r="Z584" s="17">
        <v>-0.35669822779763299</v>
      </c>
      <c r="AA584" s="17">
        <v>-0.53395534970312797</v>
      </c>
      <c r="AB584" s="17"/>
      <c r="AC584" s="17">
        <v>-0.39836744584240402</v>
      </c>
      <c r="AD584" s="17">
        <v>-0.35194626545218</v>
      </c>
      <c r="AE584" s="17"/>
      <c r="AF584" s="17">
        <v>-0.54942289297848901</v>
      </c>
      <c r="AG584" s="17">
        <v>-0.41769229984662098</v>
      </c>
      <c r="AH584" s="17">
        <v>-0.37603856444877398</v>
      </c>
      <c r="AI584" s="17"/>
      <c r="AJ584" s="17">
        <v>-0.47758181081073903</v>
      </c>
      <c r="AK584" s="17">
        <v>-0.39651905191561498</v>
      </c>
      <c r="AL584" s="17">
        <v>-0.388138132874356</v>
      </c>
      <c r="AM584" s="17">
        <v>-0.39711225230074698</v>
      </c>
      <c r="AN584" s="17">
        <v>-0.30835771389051397</v>
      </c>
      <c r="AO584" s="17">
        <v>-0.40055737874268998</v>
      </c>
      <c r="AP584" s="17">
        <v>-0.33023874171075501</v>
      </c>
      <c r="AQ584" s="17"/>
      <c r="AR584" s="17">
        <v>-0.36544314559952001</v>
      </c>
      <c r="AS584" s="17">
        <v>-0.39646860648210402</v>
      </c>
      <c r="AT584" s="17"/>
      <c r="AU584" s="17">
        <v>-0.25700197272730202</v>
      </c>
      <c r="AV584" s="17">
        <v>-0.400912031924683</v>
      </c>
      <c r="AW584" s="17">
        <v>-0.57803286131049703</v>
      </c>
      <c r="AX584" s="17"/>
      <c r="AY584" s="17">
        <v>-0.156522243604857</v>
      </c>
      <c r="AZ584" s="17">
        <v>-0.38493882649023198</v>
      </c>
      <c r="BA584" s="17">
        <v>-0.46951945244335103</v>
      </c>
      <c r="BB584" s="17">
        <v>-0.33938122529334402</v>
      </c>
      <c r="BC584" s="17"/>
      <c r="BD584" s="17">
        <v>8.8426679937525399E-2</v>
      </c>
      <c r="BE584" s="17">
        <v>-0.341369021189114</v>
      </c>
      <c r="BF584" s="17">
        <v>-0.57639419509073897</v>
      </c>
      <c r="BG584" s="17">
        <v>-0.37288581964980599</v>
      </c>
      <c r="BH584" s="17"/>
      <c r="BI584" s="17">
        <v>-0.21413250604020001</v>
      </c>
      <c r="BJ584" s="17">
        <v>-0.35758941786188703</v>
      </c>
      <c r="BK584" s="17">
        <v>-0.47149679633710001</v>
      </c>
      <c r="BL584" s="17">
        <v>-0.271773317712735</v>
      </c>
      <c r="BM584" s="17"/>
      <c r="BN584" s="17">
        <v>-5.9640876049870097E-2</v>
      </c>
      <c r="BO584" s="17">
        <v>-0.34803110953990402</v>
      </c>
      <c r="BP584" s="17">
        <v>-0.36995979698766002</v>
      </c>
      <c r="BQ584" s="17">
        <v>-0.519281673850297</v>
      </c>
      <c r="BR584" s="17"/>
      <c r="BS584" s="17">
        <v>0.109732873796291</v>
      </c>
      <c r="BT584" s="17">
        <v>-0.39118877201179297</v>
      </c>
      <c r="BU584" s="17">
        <v>-0.62890612636353005</v>
      </c>
      <c r="BV584" s="17">
        <v>-0.47633128955049397</v>
      </c>
      <c r="BW584" s="17"/>
      <c r="BX584" s="17">
        <v>-0.11849314616602399</v>
      </c>
      <c r="BY584" s="17">
        <v>-0.40379153167943599</v>
      </c>
      <c r="BZ584" s="17">
        <v>-0.38698162860926899</v>
      </c>
      <c r="CA584" s="17">
        <v>-0.47027970412926901</v>
      </c>
    </row>
    <row r="585" spans="2:79" x14ac:dyDescent="0.3">
      <c r="C585" s="17"/>
      <c r="D585" s="17"/>
      <c r="E585" s="17"/>
      <c r="F585" s="17"/>
      <c r="G585" s="17"/>
      <c r="H585" s="17"/>
      <c r="I585" s="17"/>
      <c r="J585" s="17"/>
      <c r="K585" s="17"/>
      <c r="L585" s="17"/>
      <c r="M585" s="17"/>
      <c r="N585" s="17"/>
      <c r="O585" s="17"/>
      <c r="P585" s="17"/>
      <c r="Q585" s="17"/>
      <c r="R585" s="17"/>
      <c r="S585" s="17"/>
      <c r="T585" s="17"/>
      <c r="U585" s="17"/>
      <c r="V585" s="17"/>
      <c r="W585" s="17"/>
      <c r="X585" s="17"/>
      <c r="Y585" s="17"/>
      <c r="Z585" s="17"/>
      <c r="AA585" s="17"/>
      <c r="AB585" s="17"/>
      <c r="AC585" s="17"/>
      <c r="AD585" s="17"/>
      <c r="AE585" s="17"/>
      <c r="AF585" s="17"/>
      <c r="AG585" s="17"/>
      <c r="AH585" s="17"/>
      <c r="AI585" s="17"/>
      <c r="AJ585" s="17"/>
      <c r="AK585" s="17"/>
      <c r="AL585" s="17"/>
      <c r="AM585" s="17"/>
      <c r="AN585" s="17"/>
      <c r="AO585" s="17"/>
      <c r="AP585" s="17"/>
      <c r="AQ585" s="17"/>
      <c r="AR585" s="17"/>
      <c r="AS585" s="17"/>
      <c r="AT585" s="17"/>
      <c r="AU585" s="17"/>
      <c r="AV585" s="17"/>
      <c r="AW585" s="17"/>
      <c r="AX585" s="17"/>
      <c r="AY585" s="17"/>
      <c r="AZ585" s="17"/>
      <c r="BA585" s="17"/>
      <c r="BB585" s="17"/>
      <c r="BC585" s="17"/>
      <c r="BD585" s="17"/>
      <c r="BE585" s="17"/>
      <c r="BF585" s="17"/>
      <c r="BG585" s="17"/>
      <c r="BH585" s="17"/>
      <c r="BI585" s="17"/>
      <c r="BJ585" s="17"/>
      <c r="BK585" s="17"/>
      <c r="BL585" s="17"/>
      <c r="BM585" s="17"/>
      <c r="BN585" s="17"/>
      <c r="BO585" s="17"/>
      <c r="BP585" s="17"/>
      <c r="BQ585" s="17"/>
      <c r="BR585" s="17"/>
      <c r="BS585" s="17"/>
      <c r="BT585" s="17"/>
      <c r="BU585" s="17"/>
      <c r="BV585" s="17"/>
      <c r="BW585" s="17"/>
      <c r="BX585" s="17"/>
      <c r="BY585" s="17"/>
      <c r="BZ585" s="17"/>
      <c r="CA585" s="17"/>
    </row>
    <row r="586" spans="2:79" x14ac:dyDescent="0.3">
      <c r="B586" s="6" t="s">
        <v>319</v>
      </c>
      <c r="C586" s="17"/>
      <c r="D586" s="17"/>
      <c r="E586" s="17"/>
      <c r="F586" s="17"/>
      <c r="G586" s="17"/>
      <c r="H586" s="17"/>
      <c r="I586" s="17"/>
      <c r="J586" s="17"/>
      <c r="K586" s="17"/>
      <c r="L586" s="17"/>
      <c r="M586" s="17"/>
      <c r="N586" s="17"/>
      <c r="O586" s="17"/>
      <c r="P586" s="17"/>
      <c r="Q586" s="17"/>
      <c r="R586" s="17"/>
      <c r="S586" s="17"/>
      <c r="T586" s="17"/>
      <c r="U586" s="17"/>
      <c r="V586" s="17"/>
      <c r="W586" s="17"/>
      <c r="X586" s="17"/>
      <c r="Y586" s="17"/>
      <c r="Z586" s="17"/>
      <c r="AA586" s="17"/>
      <c r="AB586" s="17"/>
      <c r="AC586" s="17"/>
      <c r="AD586" s="17"/>
      <c r="AE586" s="17"/>
      <c r="AF586" s="17"/>
      <c r="AG586" s="17"/>
      <c r="AH586" s="17"/>
      <c r="AI586" s="17"/>
      <c r="AJ586" s="17"/>
      <c r="AK586" s="17"/>
      <c r="AL586" s="17"/>
      <c r="AM586" s="17"/>
      <c r="AN586" s="17"/>
      <c r="AO586" s="17"/>
      <c r="AP586" s="17"/>
      <c r="AQ586" s="17"/>
      <c r="AR586" s="17"/>
      <c r="AS586" s="17"/>
      <c r="AT586" s="17"/>
      <c r="AU586" s="17"/>
      <c r="AV586" s="17"/>
      <c r="AW586" s="17"/>
      <c r="AX586" s="17"/>
      <c r="AY586" s="17"/>
      <c r="AZ586" s="17"/>
      <c r="BA586" s="17"/>
      <c r="BB586" s="17"/>
      <c r="BC586" s="17"/>
      <c r="BD586" s="17"/>
      <c r="BE586" s="17"/>
      <c r="BF586" s="17"/>
      <c r="BG586" s="17"/>
      <c r="BH586" s="17"/>
      <c r="BI586" s="17"/>
      <c r="BJ586" s="17"/>
      <c r="BK586" s="17"/>
      <c r="BL586" s="17"/>
      <c r="BM586" s="17"/>
      <c r="BN586" s="17"/>
      <c r="BO586" s="17"/>
      <c r="BP586" s="17"/>
      <c r="BQ586" s="17"/>
      <c r="BR586" s="17"/>
      <c r="BS586" s="17"/>
      <c r="BT586" s="17"/>
      <c r="BU586" s="17"/>
      <c r="BV586" s="17"/>
      <c r="BW586" s="17"/>
      <c r="BX586" s="17"/>
      <c r="BY586" s="17"/>
      <c r="BZ586" s="17"/>
      <c r="CA586" s="17"/>
    </row>
    <row r="587" spans="2:79" x14ac:dyDescent="0.3">
      <c r="B587" s="24" t="s">
        <v>75</v>
      </c>
      <c r="C587" s="17"/>
      <c r="D587" s="17"/>
      <c r="E587" s="17"/>
      <c r="F587" s="17"/>
      <c r="G587" s="17"/>
      <c r="H587" s="17"/>
      <c r="I587" s="17"/>
      <c r="J587" s="17"/>
      <c r="K587" s="17"/>
      <c r="L587" s="17"/>
      <c r="M587" s="17"/>
      <c r="N587" s="17"/>
      <c r="O587" s="17"/>
      <c r="P587" s="17"/>
      <c r="Q587" s="17"/>
      <c r="R587" s="17"/>
      <c r="S587" s="17"/>
      <c r="T587" s="17"/>
      <c r="U587" s="17"/>
      <c r="V587" s="17"/>
      <c r="W587" s="17"/>
      <c r="X587" s="17"/>
      <c r="Y587" s="17"/>
      <c r="Z587" s="17"/>
      <c r="AA587" s="17"/>
      <c r="AB587" s="17"/>
      <c r="AC587" s="17"/>
      <c r="AD587" s="17"/>
      <c r="AE587" s="17"/>
      <c r="AF587" s="17"/>
      <c r="AG587" s="17"/>
      <c r="AH587" s="17"/>
      <c r="AI587" s="17"/>
      <c r="AJ587" s="17"/>
      <c r="AK587" s="17"/>
      <c r="AL587" s="17"/>
      <c r="AM587" s="17"/>
      <c r="AN587" s="17"/>
      <c r="AO587" s="17"/>
      <c r="AP587" s="17"/>
      <c r="AQ587" s="17"/>
      <c r="AR587" s="17"/>
      <c r="AS587" s="17"/>
      <c r="AT587" s="17"/>
      <c r="AU587" s="17"/>
      <c r="AV587" s="17"/>
      <c r="AW587" s="17"/>
      <c r="AX587" s="17"/>
      <c r="AY587" s="17"/>
      <c r="AZ587" s="17"/>
      <c r="BA587" s="17"/>
      <c r="BB587" s="17"/>
      <c r="BC587" s="17"/>
      <c r="BD587" s="17"/>
      <c r="BE587" s="17"/>
      <c r="BF587" s="17"/>
      <c r="BG587" s="17"/>
      <c r="BH587" s="17"/>
      <c r="BI587" s="17"/>
      <c r="BJ587" s="17"/>
      <c r="BK587" s="17"/>
      <c r="BL587" s="17"/>
      <c r="BM587" s="17"/>
      <c r="BN587" s="17"/>
      <c r="BO587" s="17"/>
      <c r="BP587" s="17"/>
      <c r="BQ587" s="17"/>
      <c r="BR587" s="17"/>
      <c r="BS587" s="17"/>
      <c r="BT587" s="17"/>
      <c r="BU587" s="17"/>
      <c r="BV587" s="17"/>
      <c r="BW587" s="17"/>
      <c r="BX587" s="17"/>
      <c r="BY587" s="17"/>
      <c r="BZ587" s="17"/>
      <c r="CA587" s="17"/>
    </row>
    <row r="588" spans="2:79" x14ac:dyDescent="0.3">
      <c r="B588" t="s">
        <v>310</v>
      </c>
      <c r="C588" s="17">
        <v>0.111068459147115</v>
      </c>
      <c r="D588" s="17">
        <v>9.4138340907739995E-2</v>
      </c>
      <c r="E588" s="17">
        <v>0.12662104101965699</v>
      </c>
      <c r="F588" s="17"/>
      <c r="G588" s="17">
        <v>8.6471468779368302E-2</v>
      </c>
      <c r="H588" s="17">
        <v>0.12042441036502199</v>
      </c>
      <c r="I588" s="17">
        <v>0.117108865785851</v>
      </c>
      <c r="J588" s="17"/>
      <c r="K588" s="17">
        <v>6.0089775201838197E-2</v>
      </c>
      <c r="L588" s="17">
        <v>8.3567310929954397E-2</v>
      </c>
      <c r="M588" s="17">
        <v>0.137544681662954</v>
      </c>
      <c r="N588" s="17">
        <v>0.18483909413090899</v>
      </c>
      <c r="O588" s="17"/>
      <c r="P588" s="17">
        <v>6.6537040748694903E-2</v>
      </c>
      <c r="Q588" s="17">
        <v>0.15106893655099299</v>
      </c>
      <c r="R588" s="17">
        <v>0.107524037647167</v>
      </c>
      <c r="S588" s="17">
        <v>0.11229527432438299</v>
      </c>
      <c r="T588" s="17">
        <v>7.8853426245754699E-2</v>
      </c>
      <c r="U588" s="17"/>
      <c r="V588" s="17">
        <v>0.19047156040187299</v>
      </c>
      <c r="W588" s="17">
        <v>7.8162870971747303E-2</v>
      </c>
      <c r="X588" s="17">
        <v>6.8585344873333495E-2</v>
      </c>
      <c r="Y588" s="17"/>
      <c r="Z588" s="17">
        <v>0.125396918438823</v>
      </c>
      <c r="AA588" s="17">
        <v>3.1712053015553097E-2</v>
      </c>
      <c r="AB588" s="17"/>
      <c r="AC588" s="17">
        <v>0.112507034775921</v>
      </c>
      <c r="AD588" s="17">
        <v>0.107576780758681</v>
      </c>
      <c r="AE588" s="17"/>
      <c r="AF588" s="17">
        <v>0.14027795535013901</v>
      </c>
      <c r="AG588" s="17">
        <v>0.112112029002849</v>
      </c>
      <c r="AH588" s="17">
        <v>0.106478496086514</v>
      </c>
      <c r="AI588" s="17"/>
      <c r="AJ588" s="17">
        <v>5.9090465872648601E-2</v>
      </c>
      <c r="AK588" s="17">
        <v>0.116948017209817</v>
      </c>
      <c r="AL588" s="17">
        <v>9.1237139464658196E-2</v>
      </c>
      <c r="AM588" s="17">
        <v>0.125480466847574</v>
      </c>
      <c r="AN588" s="17">
        <v>0.14802714985226101</v>
      </c>
      <c r="AO588" s="17">
        <v>9.3314406776638395E-2</v>
      </c>
      <c r="AP588" s="17">
        <v>0.13883900812836</v>
      </c>
      <c r="AQ588" s="17"/>
      <c r="AR588" s="17">
        <v>0.118904756181565</v>
      </c>
      <c r="AS588" s="17">
        <v>0.10948025504930101</v>
      </c>
      <c r="AT588" s="17"/>
      <c r="AU588" s="17">
        <v>0.13069156785102001</v>
      </c>
      <c r="AV588" s="17">
        <v>0.101055176920627</v>
      </c>
      <c r="AW588" s="17">
        <v>0.114139752427399</v>
      </c>
      <c r="AX588" s="17"/>
      <c r="AY588" s="17">
        <v>0.162738282294071</v>
      </c>
      <c r="AZ588" s="17">
        <v>8.9317505049067603E-2</v>
      </c>
      <c r="BA588" s="17">
        <v>0.123463218203078</v>
      </c>
      <c r="BB588" s="17">
        <v>0.124107451987868</v>
      </c>
      <c r="BC588" s="17"/>
      <c r="BD588" s="17">
        <v>0.284493022637124</v>
      </c>
      <c r="BE588" s="17">
        <v>9.2166146113210501E-2</v>
      </c>
      <c r="BF588" s="17">
        <v>6.7494849722486705E-2</v>
      </c>
      <c r="BG588" s="17">
        <v>0.10749599721073801</v>
      </c>
      <c r="BH588" s="17"/>
      <c r="BI588" s="17">
        <v>0.12847922219171601</v>
      </c>
      <c r="BJ588" s="17">
        <v>0.13001442250756601</v>
      </c>
      <c r="BK588" s="17">
        <v>6.7918428907696393E-2</v>
      </c>
      <c r="BL588" s="17">
        <v>0.22480842498440401</v>
      </c>
      <c r="BM588" s="17"/>
      <c r="BN588" s="17">
        <v>0.169145261157085</v>
      </c>
      <c r="BO588" s="17">
        <v>5.0543195439325797E-2</v>
      </c>
      <c r="BP588" s="17">
        <v>0.113831955312977</v>
      </c>
      <c r="BQ588" s="17">
        <v>0.13516265277518499</v>
      </c>
      <c r="BR588" s="17"/>
      <c r="BS588" s="17">
        <v>0.25820553308410099</v>
      </c>
      <c r="BT588" s="17">
        <v>9.0559894067810495E-2</v>
      </c>
      <c r="BU588" s="17">
        <v>4.5954858377676898E-2</v>
      </c>
      <c r="BV588" s="17">
        <v>0.115271400918996</v>
      </c>
      <c r="BW588" s="17"/>
      <c r="BX588" s="17">
        <v>0.16011976246551299</v>
      </c>
      <c r="BY588" s="17">
        <v>8.6434444606137598E-2</v>
      </c>
      <c r="BZ588" s="17">
        <v>0.130167072536816</v>
      </c>
      <c r="CA588" s="17">
        <v>0.10389323838679899</v>
      </c>
    </row>
    <row r="589" spans="2:79" x14ac:dyDescent="0.3">
      <c r="B589" t="s">
        <v>311</v>
      </c>
      <c r="C589" s="17">
        <v>0.28810783918851401</v>
      </c>
      <c r="D589" s="17">
        <v>0.24748315134478799</v>
      </c>
      <c r="E589" s="17">
        <v>0.32639763643315201</v>
      </c>
      <c r="F589" s="17"/>
      <c r="G589" s="17">
        <v>0.27166547177550998</v>
      </c>
      <c r="H589" s="17">
        <v>0.27914007134797197</v>
      </c>
      <c r="I589" s="17">
        <v>0.30869562583649002</v>
      </c>
      <c r="J589" s="17"/>
      <c r="K589" s="17">
        <v>0.28949734518419901</v>
      </c>
      <c r="L589" s="17">
        <v>0.30404816179065203</v>
      </c>
      <c r="M589" s="17">
        <v>0.28306463926979902</v>
      </c>
      <c r="N589" s="17">
        <v>0.274202423667818</v>
      </c>
      <c r="O589" s="17"/>
      <c r="P589" s="17">
        <v>0.28467500596161899</v>
      </c>
      <c r="Q589" s="17">
        <v>0.29916625726116602</v>
      </c>
      <c r="R589" s="17">
        <v>0.293154795959023</v>
      </c>
      <c r="S589" s="17">
        <v>0.29277509197467799</v>
      </c>
      <c r="T589" s="17">
        <v>0.26035498775004701</v>
      </c>
      <c r="U589" s="17"/>
      <c r="V589" s="17">
        <v>0.30127698981300799</v>
      </c>
      <c r="W589" s="17">
        <v>0.304766675372384</v>
      </c>
      <c r="X589" s="17">
        <v>0.24232407990448299</v>
      </c>
      <c r="Y589" s="17"/>
      <c r="Z589" s="17">
        <v>0.30387871668514899</v>
      </c>
      <c r="AA589" s="17">
        <v>0.21200404813175999</v>
      </c>
      <c r="AB589" s="17"/>
      <c r="AC589" s="17">
        <v>0.26977064733797401</v>
      </c>
      <c r="AD589" s="17">
        <v>0.33261545853573699</v>
      </c>
      <c r="AE589" s="17"/>
      <c r="AF589" s="17">
        <v>0.14014834632902801</v>
      </c>
      <c r="AG589" s="17">
        <v>0.32094265965777802</v>
      </c>
      <c r="AH589" s="17">
        <v>0.29573390518707499</v>
      </c>
      <c r="AI589" s="17"/>
      <c r="AJ589" s="17">
        <v>0.25910655286111101</v>
      </c>
      <c r="AK589" s="17">
        <v>0.24906843276090501</v>
      </c>
      <c r="AL589" s="17">
        <v>0.26300618369515799</v>
      </c>
      <c r="AM589" s="17">
        <v>0.29696686032988401</v>
      </c>
      <c r="AN589" s="17">
        <v>0.308427936741969</v>
      </c>
      <c r="AO589" s="17">
        <v>0.33329923510079601</v>
      </c>
      <c r="AP589" s="17">
        <v>0.30130359879928298</v>
      </c>
      <c r="AQ589" s="17"/>
      <c r="AR589" s="17">
        <v>0.30309077049771399</v>
      </c>
      <c r="AS589" s="17">
        <v>0.27768229503469199</v>
      </c>
      <c r="AT589" s="17"/>
      <c r="AU589" s="17">
        <v>0.30407538865092099</v>
      </c>
      <c r="AV589" s="17">
        <v>0.29763948455509798</v>
      </c>
      <c r="AW589" s="17">
        <v>0.21388779517173101</v>
      </c>
      <c r="AX589" s="17"/>
      <c r="AY589" s="17">
        <v>0.30483617782181499</v>
      </c>
      <c r="AZ589" s="17">
        <v>0.33216041662416501</v>
      </c>
      <c r="BA589" s="17">
        <v>0.21868491573099599</v>
      </c>
      <c r="BB589" s="17">
        <v>0.28379161438387601</v>
      </c>
      <c r="BC589" s="17"/>
      <c r="BD589" s="17">
        <v>0.40512614987815798</v>
      </c>
      <c r="BE589" s="17">
        <v>0.346480372074979</v>
      </c>
      <c r="BF589" s="17">
        <v>0.25344737381372101</v>
      </c>
      <c r="BG589" s="17">
        <v>0.16514874664740101</v>
      </c>
      <c r="BH589" s="17"/>
      <c r="BI589" s="17">
        <v>0.253398956112459</v>
      </c>
      <c r="BJ589" s="17">
        <v>0.29362300343418901</v>
      </c>
      <c r="BK589" s="17">
        <v>0.31741199369334799</v>
      </c>
      <c r="BL589" s="17">
        <v>0.18321044679920001</v>
      </c>
      <c r="BM589" s="17"/>
      <c r="BN589" s="17">
        <v>0.28982602742854902</v>
      </c>
      <c r="BO589" s="17">
        <v>0.34072335328778902</v>
      </c>
      <c r="BP589" s="17">
        <v>0.30569085141355601</v>
      </c>
      <c r="BQ589" s="17">
        <v>0.230286043996829</v>
      </c>
      <c r="BR589" s="17"/>
      <c r="BS589" s="17">
        <v>0.41305567627900602</v>
      </c>
      <c r="BT589" s="17">
        <v>0.35680380609832402</v>
      </c>
      <c r="BU589" s="17">
        <v>0.19573423933109399</v>
      </c>
      <c r="BV589" s="17">
        <v>0.15827650179692901</v>
      </c>
      <c r="BW589" s="17"/>
      <c r="BX589" s="17">
        <v>0.32324917773610801</v>
      </c>
      <c r="BY589" s="17">
        <v>0.30408051651279699</v>
      </c>
      <c r="BZ589" s="17">
        <v>0.26773220085949401</v>
      </c>
      <c r="CA589" s="17">
        <v>0.27427862416807502</v>
      </c>
    </row>
    <row r="590" spans="2:79" x14ac:dyDescent="0.3">
      <c r="B590" t="s">
        <v>312</v>
      </c>
      <c r="C590" s="17">
        <v>0.30976260009078699</v>
      </c>
      <c r="D590" s="17">
        <v>0.33416173772133301</v>
      </c>
      <c r="E590" s="17">
        <v>0.28726781944945801</v>
      </c>
      <c r="F590" s="17"/>
      <c r="G590" s="17">
        <v>0.30644327277085698</v>
      </c>
      <c r="H590" s="17">
        <v>0.31286573440459797</v>
      </c>
      <c r="I590" s="17">
        <v>0.30857660564494599</v>
      </c>
      <c r="J590" s="17"/>
      <c r="K590" s="17">
        <v>0.28549523582484898</v>
      </c>
      <c r="L590" s="17">
        <v>0.31748223496212802</v>
      </c>
      <c r="M590" s="17">
        <v>0.35326746028874501</v>
      </c>
      <c r="N590" s="17">
        <v>0.28999947064753301</v>
      </c>
      <c r="O590" s="17"/>
      <c r="P590" s="17">
        <v>0.25310571139427701</v>
      </c>
      <c r="Q590" s="17">
        <v>0.31462059573873102</v>
      </c>
      <c r="R590" s="17">
        <v>0.29374261190416701</v>
      </c>
      <c r="S590" s="17">
        <v>0.27797192742932197</v>
      </c>
      <c r="T590" s="17">
        <v>0.40598283228716497</v>
      </c>
      <c r="U590" s="17"/>
      <c r="V590" s="17">
        <v>0.28676936671694597</v>
      </c>
      <c r="W590" s="17">
        <v>0.31789203357201301</v>
      </c>
      <c r="X590" s="17">
        <v>0.33995511495172998</v>
      </c>
      <c r="Y590" s="17"/>
      <c r="Z590" s="17">
        <v>0.31980698635885102</v>
      </c>
      <c r="AA590" s="17">
        <v>0.26348988013937602</v>
      </c>
      <c r="AB590" s="17"/>
      <c r="AC590" s="17">
        <v>0.316309401842572</v>
      </c>
      <c r="AD590" s="17">
        <v>0.29387235022673303</v>
      </c>
      <c r="AE590" s="17"/>
      <c r="AF590" s="17">
        <v>0.26893746877984598</v>
      </c>
      <c r="AG590" s="17">
        <v>0.24652663489335599</v>
      </c>
      <c r="AH590" s="17">
        <v>0.31868091142752097</v>
      </c>
      <c r="AI590" s="17"/>
      <c r="AJ590" s="17">
        <v>0.30163843792247802</v>
      </c>
      <c r="AK590" s="17">
        <v>0.34855496112885898</v>
      </c>
      <c r="AL590" s="17">
        <v>0.34310728642202298</v>
      </c>
      <c r="AM590" s="17">
        <v>0.27714799934899398</v>
      </c>
      <c r="AN590" s="17">
        <v>0.30517662234410797</v>
      </c>
      <c r="AO590" s="17">
        <v>0.27452582278134802</v>
      </c>
      <c r="AP590" s="17">
        <v>0.31719767324468101</v>
      </c>
      <c r="AQ590" s="17"/>
      <c r="AR590" s="17">
        <v>0.28810643805466202</v>
      </c>
      <c r="AS590" s="17">
        <v>0.315023119167887</v>
      </c>
      <c r="AT590" s="17"/>
      <c r="AU590" s="17">
        <v>0.28227874064316499</v>
      </c>
      <c r="AV590" s="17">
        <v>0.32260938729868199</v>
      </c>
      <c r="AW590" s="17">
        <v>0.31057144374809698</v>
      </c>
      <c r="AX590" s="17"/>
      <c r="AY590" s="17">
        <v>0.35148975129021798</v>
      </c>
      <c r="AZ590" s="17">
        <v>0.327055904548124</v>
      </c>
      <c r="BA590" s="17">
        <v>0.29066844408664</v>
      </c>
      <c r="BB590" s="17">
        <v>0.26039492309199302</v>
      </c>
      <c r="BC590" s="17"/>
      <c r="BD590" s="17">
        <v>0.19042827598945999</v>
      </c>
      <c r="BE590" s="17">
        <v>0.30747381997623402</v>
      </c>
      <c r="BF590" s="17">
        <v>0.35806780415552197</v>
      </c>
      <c r="BG590" s="17">
        <v>0.290280641057647</v>
      </c>
      <c r="BH590" s="17"/>
      <c r="BI590" s="17">
        <v>0.37340280226795403</v>
      </c>
      <c r="BJ590" s="17">
        <v>0.28927874700533202</v>
      </c>
      <c r="BK590" s="17">
        <v>0.31159255555322402</v>
      </c>
      <c r="BL590" s="17">
        <v>0.29158441446976702</v>
      </c>
      <c r="BM590" s="17"/>
      <c r="BN590" s="17">
        <v>0.357099888862771</v>
      </c>
      <c r="BO590" s="17">
        <v>0.31756185135432802</v>
      </c>
      <c r="BP590" s="17">
        <v>0.324575593500743</v>
      </c>
      <c r="BQ590" s="17">
        <v>0.274391510685013</v>
      </c>
      <c r="BR590" s="17"/>
      <c r="BS590" s="17">
        <v>0.220353794171296</v>
      </c>
      <c r="BT590" s="17">
        <v>0.347264319265083</v>
      </c>
      <c r="BU590" s="17">
        <v>0.350364362531492</v>
      </c>
      <c r="BV590" s="17">
        <v>0.20845463281448501</v>
      </c>
      <c r="BW590" s="17"/>
      <c r="BX590" s="17">
        <v>0.32644019129316598</v>
      </c>
      <c r="BY590" s="17">
        <v>0.32830241908764102</v>
      </c>
      <c r="BZ590" s="17">
        <v>0.30147334374414902</v>
      </c>
      <c r="CA590" s="17">
        <v>0.28019922600100799</v>
      </c>
    </row>
    <row r="591" spans="2:79" x14ac:dyDescent="0.3">
      <c r="B591" t="s">
        <v>313</v>
      </c>
      <c r="C591" s="17">
        <v>0.187904091992532</v>
      </c>
      <c r="D591" s="17">
        <v>0.19162060706990999</v>
      </c>
      <c r="E591" s="17">
        <v>0.18532252579043801</v>
      </c>
      <c r="F591" s="17"/>
      <c r="G591" s="17">
        <v>0.220864281208735</v>
      </c>
      <c r="H591" s="17">
        <v>0.19377384053636601</v>
      </c>
      <c r="I591" s="17">
        <v>0.15979722419610101</v>
      </c>
      <c r="J591" s="17"/>
      <c r="K591" s="17">
        <v>0.25243350928388197</v>
      </c>
      <c r="L591" s="17">
        <v>0.16960482084277201</v>
      </c>
      <c r="M591" s="17">
        <v>0.152478646375728</v>
      </c>
      <c r="N591" s="17">
        <v>0.157506562211224</v>
      </c>
      <c r="O591" s="17"/>
      <c r="P591" s="17">
        <v>0.211250143566344</v>
      </c>
      <c r="Q591" s="17">
        <v>0.15147220860722099</v>
      </c>
      <c r="R591" s="17">
        <v>0.19570020151846901</v>
      </c>
      <c r="S591" s="17">
        <v>0.22153628629283301</v>
      </c>
      <c r="T591" s="17">
        <v>0.18011507921766701</v>
      </c>
      <c r="U591" s="17"/>
      <c r="V591" s="17">
        <v>0.15465045685093401</v>
      </c>
      <c r="W591" s="17">
        <v>0.178134036160951</v>
      </c>
      <c r="X591" s="17">
        <v>0.231981704832976</v>
      </c>
      <c r="Y591" s="17"/>
      <c r="Z591" s="17">
        <v>0.172353174319405</v>
      </c>
      <c r="AA591" s="17">
        <v>0.26714117329708098</v>
      </c>
      <c r="AB591" s="17"/>
      <c r="AC591" s="17">
        <v>0.19940558703203601</v>
      </c>
      <c r="AD591" s="17">
        <v>0.15998792209506199</v>
      </c>
      <c r="AE591" s="17"/>
      <c r="AF591" s="17">
        <v>0.25448419192258998</v>
      </c>
      <c r="AG591" s="17">
        <v>0.24180910754555901</v>
      </c>
      <c r="AH591" s="17">
        <v>0.17904935163834801</v>
      </c>
      <c r="AI591" s="17"/>
      <c r="AJ591" s="17">
        <v>0.298388812944545</v>
      </c>
      <c r="AK591" s="17">
        <v>0.15481581523450899</v>
      </c>
      <c r="AL591" s="17">
        <v>0.18026537458276101</v>
      </c>
      <c r="AM591" s="17">
        <v>0.221367415445032</v>
      </c>
      <c r="AN591" s="17">
        <v>0.17991000286497499</v>
      </c>
      <c r="AO591" s="17">
        <v>0.17388450338237799</v>
      </c>
      <c r="AP591" s="17">
        <v>0.13464818464627601</v>
      </c>
      <c r="AQ591" s="17"/>
      <c r="AR591" s="17">
        <v>0.17437249322498299</v>
      </c>
      <c r="AS591" s="17">
        <v>0.19867135713203499</v>
      </c>
      <c r="AT591" s="17"/>
      <c r="AU591" s="17">
        <v>0.16369100838438799</v>
      </c>
      <c r="AV591" s="17">
        <v>0.18430034701574399</v>
      </c>
      <c r="AW591" s="17">
        <v>0.25336818173060299</v>
      </c>
      <c r="AX591" s="17"/>
      <c r="AY591" s="17">
        <v>0.11417168406406</v>
      </c>
      <c r="AZ591" s="17">
        <v>0.184829596513816</v>
      </c>
      <c r="BA591" s="17">
        <v>0.21547205291536101</v>
      </c>
      <c r="BB591" s="17">
        <v>0.18471597563127701</v>
      </c>
      <c r="BC591" s="17"/>
      <c r="BD591" s="17">
        <v>7.7435182462116003E-2</v>
      </c>
      <c r="BE591" s="17">
        <v>0.150367782246878</v>
      </c>
      <c r="BF591" s="17">
        <v>0.243637323539972</v>
      </c>
      <c r="BG591" s="17">
        <v>0.20651497383516801</v>
      </c>
      <c r="BH591" s="17"/>
      <c r="BI591" s="17">
        <v>0.108034301734001</v>
      </c>
      <c r="BJ591" s="17">
        <v>0.18836673035615401</v>
      </c>
      <c r="BK591" s="17">
        <v>0.20921435558120199</v>
      </c>
      <c r="BL591" s="17">
        <v>0.18057408290444599</v>
      </c>
      <c r="BM591" s="17"/>
      <c r="BN591" s="17">
        <v>9.00429274037544E-2</v>
      </c>
      <c r="BO591" s="17">
        <v>0.21862886339000701</v>
      </c>
      <c r="BP591" s="17">
        <v>0.18851329700446501</v>
      </c>
      <c r="BQ591" s="17">
        <v>0.192683464480395</v>
      </c>
      <c r="BR591" s="17"/>
      <c r="BS591" s="17">
        <v>6.2556040626190301E-2</v>
      </c>
      <c r="BT591" s="17">
        <v>0.150814335850283</v>
      </c>
      <c r="BU591" s="17">
        <v>0.27890957562475299</v>
      </c>
      <c r="BV591" s="17">
        <v>0.20775057860239901</v>
      </c>
      <c r="BW591" s="17"/>
      <c r="BX591" s="17">
        <v>0.101389045876315</v>
      </c>
      <c r="BY591" s="17">
        <v>0.207428855833208</v>
      </c>
      <c r="BZ591" s="17">
        <v>0.19848601675914901</v>
      </c>
      <c r="CA591" s="17">
        <v>0.17437642894875799</v>
      </c>
    </row>
    <row r="592" spans="2:79" x14ac:dyDescent="0.3">
      <c r="B592" t="s">
        <v>314</v>
      </c>
      <c r="C592" s="17">
        <v>8.2898361915138594E-2</v>
      </c>
      <c r="D592" s="17">
        <v>0.104005122294163</v>
      </c>
      <c r="E592" s="17">
        <v>6.2327871023697398E-2</v>
      </c>
      <c r="F592" s="17"/>
      <c r="G592" s="17">
        <v>0.107044883012395</v>
      </c>
      <c r="H592" s="17">
        <v>8.2876523067565003E-2</v>
      </c>
      <c r="I592" s="17">
        <v>6.7006426680218001E-2</v>
      </c>
      <c r="J592" s="17"/>
      <c r="K592" s="17">
        <v>0.101671248568798</v>
      </c>
      <c r="L592" s="17">
        <v>8.5219261720846207E-2</v>
      </c>
      <c r="M592" s="17">
        <v>5.8484875466868799E-2</v>
      </c>
      <c r="N592" s="17">
        <v>7.84493999343472E-2</v>
      </c>
      <c r="O592" s="17"/>
      <c r="P592" s="17">
        <v>0.161342377483674</v>
      </c>
      <c r="Q592" s="17">
        <v>7.3943656144836598E-2</v>
      </c>
      <c r="R592" s="17">
        <v>9.2061162245282699E-2</v>
      </c>
      <c r="S592" s="17">
        <v>6.9286243714688694E-2</v>
      </c>
      <c r="T592" s="17">
        <v>4.3837027472911801E-2</v>
      </c>
      <c r="U592" s="17"/>
      <c r="V592" s="17">
        <v>5.3872306589814699E-2</v>
      </c>
      <c r="W592" s="17">
        <v>9.5222140491960705E-2</v>
      </c>
      <c r="X592" s="17">
        <v>9.7217874203276503E-2</v>
      </c>
      <c r="Y592" s="17"/>
      <c r="Z592" s="17">
        <v>5.99294935921246E-2</v>
      </c>
      <c r="AA592" s="17">
        <v>0.19668892306342101</v>
      </c>
      <c r="AB592" s="17"/>
      <c r="AC592" s="17">
        <v>8.7513244997702397E-2</v>
      </c>
      <c r="AD592" s="17">
        <v>7.1697221563617006E-2</v>
      </c>
      <c r="AE592" s="17"/>
      <c r="AF592" s="17">
        <v>0.182125711918529</v>
      </c>
      <c r="AG592" s="17">
        <v>7.8609568900458601E-2</v>
      </c>
      <c r="AH592" s="17">
        <v>7.7424203414340406E-2</v>
      </c>
      <c r="AI592" s="17"/>
      <c r="AJ592" s="17">
        <v>6.7345531320839896E-2</v>
      </c>
      <c r="AK592" s="17">
        <v>0.13061277366591201</v>
      </c>
      <c r="AL592" s="17">
        <v>9.9267166284682601E-2</v>
      </c>
      <c r="AM592" s="17">
        <v>7.4692976003903705E-2</v>
      </c>
      <c r="AN592" s="17">
        <v>5.2563221688286602E-2</v>
      </c>
      <c r="AO592" s="17">
        <v>9.3480862187750605E-2</v>
      </c>
      <c r="AP592" s="17">
        <v>5.5024948449319398E-2</v>
      </c>
      <c r="AQ592" s="17"/>
      <c r="AR592" s="17">
        <v>0.10102082409053401</v>
      </c>
      <c r="AS592" s="17">
        <v>7.6056987610915394E-2</v>
      </c>
      <c r="AT592" s="17"/>
      <c r="AU592" s="17">
        <v>7.5204583520033397E-2</v>
      </c>
      <c r="AV592" s="17">
        <v>8.3012198993917499E-2</v>
      </c>
      <c r="AW592" s="17">
        <v>9.8236701091472006E-2</v>
      </c>
      <c r="AX592" s="17"/>
      <c r="AY592" s="17">
        <v>3.5890744420672402E-2</v>
      </c>
      <c r="AZ592" s="17">
        <v>5.0077949006306799E-2</v>
      </c>
      <c r="BA592" s="17">
        <v>0.13214045320083101</v>
      </c>
      <c r="BB592" s="17">
        <v>0.11869657491934001</v>
      </c>
      <c r="BC592" s="17"/>
      <c r="BD592" s="17">
        <v>1.7839668550494601E-2</v>
      </c>
      <c r="BE592" s="17">
        <v>6.0396793634353498E-2</v>
      </c>
      <c r="BF592" s="17">
        <v>7.2623808305428805E-2</v>
      </c>
      <c r="BG592" s="17">
        <v>0.21460370384642499</v>
      </c>
      <c r="BH592" s="17"/>
      <c r="BI592" s="17">
        <v>0.10790793430045501</v>
      </c>
      <c r="BJ592" s="17">
        <v>7.0278252414526607E-2</v>
      </c>
      <c r="BK592" s="17">
        <v>8.1590328068346804E-2</v>
      </c>
      <c r="BL592" s="17">
        <v>9.7517989020742005E-2</v>
      </c>
      <c r="BM592" s="17"/>
      <c r="BN592" s="17">
        <v>6.0333794237038101E-2</v>
      </c>
      <c r="BO592" s="17">
        <v>3.9188257989736901E-2</v>
      </c>
      <c r="BP592" s="17">
        <v>5.4610216008373999E-2</v>
      </c>
      <c r="BQ592" s="17">
        <v>0.152068620918899</v>
      </c>
      <c r="BR592" s="17"/>
      <c r="BS592" s="17">
        <v>1.4784921723969099E-2</v>
      </c>
      <c r="BT592" s="17">
        <v>2.3264427325407299E-2</v>
      </c>
      <c r="BU592" s="17">
        <v>0.1202341935697</v>
      </c>
      <c r="BV592" s="17">
        <v>0.30258703956449101</v>
      </c>
      <c r="BW592" s="17"/>
      <c r="BX592" s="17">
        <v>5.6563536189870797E-2</v>
      </c>
      <c r="BY592" s="17">
        <v>4.7227806516034899E-2</v>
      </c>
      <c r="BZ592" s="17">
        <v>8.7994757094650905E-2</v>
      </c>
      <c r="CA592" s="17">
        <v>0.154613906085836</v>
      </c>
    </row>
    <row r="593" spans="2:79" x14ac:dyDescent="0.3">
      <c r="B593" t="s">
        <v>73</v>
      </c>
      <c r="C593" s="17">
        <v>2.02586476659137E-2</v>
      </c>
      <c r="D593" s="17">
        <v>2.8591040662065501E-2</v>
      </c>
      <c r="E593" s="17">
        <v>1.2063106283598701E-2</v>
      </c>
      <c r="F593" s="17"/>
      <c r="G593" s="17">
        <v>7.51062245313371E-3</v>
      </c>
      <c r="H593" s="17">
        <v>1.0919420278476E-2</v>
      </c>
      <c r="I593" s="17">
        <v>3.8815251856393299E-2</v>
      </c>
      <c r="J593" s="17"/>
      <c r="K593" s="17">
        <v>1.0812885936433401E-2</v>
      </c>
      <c r="L593" s="17">
        <v>4.0078209753648203E-2</v>
      </c>
      <c r="M593" s="17">
        <v>1.51596969359047E-2</v>
      </c>
      <c r="N593" s="17">
        <v>1.5003049408168601E-2</v>
      </c>
      <c r="O593" s="17"/>
      <c r="P593" s="17">
        <v>2.3089720845390699E-2</v>
      </c>
      <c r="Q593" s="17">
        <v>9.7283456970515304E-3</v>
      </c>
      <c r="R593" s="17">
        <v>1.7817190725890601E-2</v>
      </c>
      <c r="S593" s="17">
        <v>2.6135176264095401E-2</v>
      </c>
      <c r="T593" s="17">
        <v>3.0856647026454301E-2</v>
      </c>
      <c r="U593" s="17"/>
      <c r="V593" s="17">
        <v>1.29593196274237E-2</v>
      </c>
      <c r="W593" s="17">
        <v>2.5822243430944299E-2</v>
      </c>
      <c r="X593" s="17">
        <v>1.9935881234200498E-2</v>
      </c>
      <c r="Y593" s="17"/>
      <c r="Z593" s="17">
        <v>1.8634710605647399E-2</v>
      </c>
      <c r="AA593" s="17">
        <v>2.8963922352809E-2</v>
      </c>
      <c r="AB593" s="17"/>
      <c r="AC593" s="17">
        <v>1.4494084013795899E-2</v>
      </c>
      <c r="AD593" s="17">
        <v>3.4250266820169697E-2</v>
      </c>
      <c r="AE593" s="17"/>
      <c r="AF593" s="17">
        <v>1.4026325699867699E-2</v>
      </c>
      <c r="AG593" s="17">
        <v>0</v>
      </c>
      <c r="AH593" s="17">
        <v>2.2633132246201702E-2</v>
      </c>
      <c r="AI593" s="17"/>
      <c r="AJ593" s="17">
        <v>1.4430199078377099E-2</v>
      </c>
      <c r="AK593" s="17">
        <v>0</v>
      </c>
      <c r="AL593" s="17">
        <v>2.31168495507168E-2</v>
      </c>
      <c r="AM593" s="17">
        <v>4.3442820246127603E-3</v>
      </c>
      <c r="AN593" s="17">
        <v>5.8950665084005699E-3</v>
      </c>
      <c r="AO593" s="17">
        <v>3.1495169771089397E-2</v>
      </c>
      <c r="AP593" s="17">
        <v>5.2986586732079698E-2</v>
      </c>
      <c r="AQ593" s="17"/>
      <c r="AR593" s="17">
        <v>1.4504717950542499E-2</v>
      </c>
      <c r="AS593" s="17">
        <v>2.3085986005169999E-2</v>
      </c>
      <c r="AT593" s="17"/>
      <c r="AU593" s="17">
        <v>4.4058710950473402E-2</v>
      </c>
      <c r="AV593" s="17">
        <v>1.1383405215931199E-2</v>
      </c>
      <c r="AW593" s="17">
        <v>9.7961258306993003E-3</v>
      </c>
      <c r="AX593" s="17"/>
      <c r="AY593" s="17">
        <v>3.0873360109164E-2</v>
      </c>
      <c r="AZ593" s="17">
        <v>1.6558628258520801E-2</v>
      </c>
      <c r="BA593" s="17">
        <v>1.95709158630951E-2</v>
      </c>
      <c r="BB593" s="17">
        <v>2.8293459985645499E-2</v>
      </c>
      <c r="BC593" s="17"/>
      <c r="BD593" s="17">
        <v>2.4677700482646898E-2</v>
      </c>
      <c r="BE593" s="17">
        <v>4.3115085954344802E-2</v>
      </c>
      <c r="BF593" s="17">
        <v>4.7288404628691404E-3</v>
      </c>
      <c r="BG593" s="17">
        <v>1.5955937402621499E-2</v>
      </c>
      <c r="BH593" s="17"/>
      <c r="BI593" s="17">
        <v>2.8776783393415301E-2</v>
      </c>
      <c r="BJ593" s="17">
        <v>2.8438844282231601E-2</v>
      </c>
      <c r="BK593" s="17">
        <v>1.2272338196183201E-2</v>
      </c>
      <c r="BL593" s="17">
        <v>2.2304641821441599E-2</v>
      </c>
      <c r="BM593" s="17"/>
      <c r="BN593" s="17">
        <v>3.3552100910802699E-2</v>
      </c>
      <c r="BO593" s="17">
        <v>3.3354478538813903E-2</v>
      </c>
      <c r="BP593" s="17">
        <v>1.27780867598842E-2</v>
      </c>
      <c r="BQ593" s="17">
        <v>1.54077071436781E-2</v>
      </c>
      <c r="BR593" s="17"/>
      <c r="BS593" s="17">
        <v>3.1044034115437699E-2</v>
      </c>
      <c r="BT593" s="17">
        <v>3.1293217393092501E-2</v>
      </c>
      <c r="BU593" s="17">
        <v>8.8027705652829295E-3</v>
      </c>
      <c r="BV593" s="17">
        <v>7.6598463027006203E-3</v>
      </c>
      <c r="BW593" s="17"/>
      <c r="BX593" s="17">
        <v>3.2238286439026501E-2</v>
      </c>
      <c r="BY593" s="17">
        <v>2.6525957444181101E-2</v>
      </c>
      <c r="BZ593" s="17">
        <v>1.41466090057411E-2</v>
      </c>
      <c r="CA593" s="17">
        <v>1.26385764095246E-2</v>
      </c>
    </row>
    <row r="594" spans="2:79" x14ac:dyDescent="0.3">
      <c r="B594" t="s">
        <v>315</v>
      </c>
      <c r="C594" s="17">
        <v>0.39917629833562901</v>
      </c>
      <c r="D594" s="17">
        <v>0.34162149225252803</v>
      </c>
      <c r="E594" s="17">
        <v>0.45301867745280799</v>
      </c>
      <c r="F594" s="17"/>
      <c r="G594" s="17">
        <v>0.35813694055487799</v>
      </c>
      <c r="H594" s="17">
        <v>0.39956448171299502</v>
      </c>
      <c r="I594" s="17">
        <v>0.42580449162234202</v>
      </c>
      <c r="J594" s="17"/>
      <c r="K594" s="17">
        <v>0.34958712038603701</v>
      </c>
      <c r="L594" s="17">
        <v>0.38761547272060598</v>
      </c>
      <c r="M594" s="17">
        <v>0.42060932093275399</v>
      </c>
      <c r="N594" s="17">
        <v>0.45904151779872798</v>
      </c>
      <c r="O594" s="17"/>
      <c r="P594" s="17">
        <v>0.35121204671031397</v>
      </c>
      <c r="Q594" s="17">
        <v>0.45023519381215898</v>
      </c>
      <c r="R594" s="17">
        <v>0.40067883360619</v>
      </c>
      <c r="S594" s="17">
        <v>0.40507036629906101</v>
      </c>
      <c r="T594" s="17">
        <v>0.33920841399580198</v>
      </c>
      <c r="U594" s="17"/>
      <c r="V594" s="17">
        <v>0.49174855021488101</v>
      </c>
      <c r="W594" s="17">
        <v>0.38292954634413101</v>
      </c>
      <c r="X594" s="17">
        <v>0.31090942477781702</v>
      </c>
      <c r="Y594" s="17"/>
      <c r="Z594" s="17">
        <v>0.42927563512397199</v>
      </c>
      <c r="AA594" s="17">
        <v>0.24371610114731301</v>
      </c>
      <c r="AB594" s="17"/>
      <c r="AC594" s="17">
        <v>0.38227768211389401</v>
      </c>
      <c r="AD594" s="17">
        <v>0.44019223929441798</v>
      </c>
      <c r="AE594" s="17"/>
      <c r="AF594" s="17">
        <v>0.28042630167916699</v>
      </c>
      <c r="AG594" s="17">
        <v>0.43305468866062602</v>
      </c>
      <c r="AH594" s="17">
        <v>0.40221240127358898</v>
      </c>
      <c r="AI594" s="17"/>
      <c r="AJ594" s="17">
        <v>0.31819701873376</v>
      </c>
      <c r="AK594" s="17">
        <v>0.36601644997072103</v>
      </c>
      <c r="AL594" s="17">
        <v>0.35424332315981599</v>
      </c>
      <c r="AM594" s="17">
        <v>0.42244732717745798</v>
      </c>
      <c r="AN594" s="17">
        <v>0.45645508659423001</v>
      </c>
      <c r="AO594" s="17">
        <v>0.426613641877434</v>
      </c>
      <c r="AP594" s="17">
        <v>0.44014260692764401</v>
      </c>
      <c r="AQ594" s="17"/>
      <c r="AR594" s="17">
        <v>0.42199552667927898</v>
      </c>
      <c r="AS594" s="17">
        <v>0.38716255008399297</v>
      </c>
      <c r="AT594" s="17"/>
      <c r="AU594" s="17">
        <v>0.43476695650194003</v>
      </c>
      <c r="AV594" s="17">
        <v>0.39869466147572602</v>
      </c>
      <c r="AW594" s="17">
        <v>0.328027547599129</v>
      </c>
      <c r="AX594" s="17"/>
      <c r="AY594" s="17">
        <v>0.46757446011588599</v>
      </c>
      <c r="AZ594" s="17">
        <v>0.421477921673232</v>
      </c>
      <c r="BA594" s="17">
        <v>0.34214813393407301</v>
      </c>
      <c r="BB594" s="17">
        <v>0.407899066371744</v>
      </c>
      <c r="BC594" s="17"/>
      <c r="BD594" s="17">
        <v>0.68961917251528204</v>
      </c>
      <c r="BE594" s="17">
        <v>0.43864651818819</v>
      </c>
      <c r="BF594" s="17">
        <v>0.32094222353620799</v>
      </c>
      <c r="BG594" s="17">
        <v>0.27264474385813903</v>
      </c>
      <c r="BH594" s="17"/>
      <c r="BI594" s="17">
        <v>0.38187817830417398</v>
      </c>
      <c r="BJ594" s="17">
        <v>0.42363742594175502</v>
      </c>
      <c r="BK594" s="17">
        <v>0.385330422601044</v>
      </c>
      <c r="BL594" s="17">
        <v>0.40801887178360402</v>
      </c>
      <c r="BM594" s="17"/>
      <c r="BN594" s="17">
        <v>0.45897128858563402</v>
      </c>
      <c r="BO594" s="17">
        <v>0.39126654872711403</v>
      </c>
      <c r="BP594" s="17">
        <v>0.41952280672653403</v>
      </c>
      <c r="BQ594" s="17">
        <v>0.36544869677201502</v>
      </c>
      <c r="BR594" s="17"/>
      <c r="BS594" s="17">
        <v>0.67126120936310696</v>
      </c>
      <c r="BT594" s="17">
        <v>0.44736370016613403</v>
      </c>
      <c r="BU594" s="17">
        <v>0.24168909770877101</v>
      </c>
      <c r="BV594" s="17">
        <v>0.273547902715925</v>
      </c>
      <c r="BW594" s="17"/>
      <c r="BX594" s="17">
        <v>0.48336894020162102</v>
      </c>
      <c r="BY594" s="17">
        <v>0.39051496111893402</v>
      </c>
      <c r="BZ594" s="17">
        <v>0.39789927339630998</v>
      </c>
      <c r="CA594" s="17">
        <v>0.37817186255487301</v>
      </c>
    </row>
    <row r="595" spans="2:79" x14ac:dyDescent="0.3">
      <c r="B595" t="s">
        <v>316</v>
      </c>
      <c r="C595" s="17">
        <v>0.27080245390766999</v>
      </c>
      <c r="D595" s="17">
        <v>0.295625729364073</v>
      </c>
      <c r="E595" s="17">
        <v>0.247650396814135</v>
      </c>
      <c r="F595" s="17"/>
      <c r="G595" s="17">
        <v>0.32790916422113098</v>
      </c>
      <c r="H595" s="17">
        <v>0.27665036360393103</v>
      </c>
      <c r="I595" s="17">
        <v>0.22680365087631901</v>
      </c>
      <c r="J595" s="17"/>
      <c r="K595" s="17">
        <v>0.35410475785267997</v>
      </c>
      <c r="L595" s="17">
        <v>0.25482408256361799</v>
      </c>
      <c r="M595" s="17">
        <v>0.21096352184259701</v>
      </c>
      <c r="N595" s="17">
        <v>0.23595596214557099</v>
      </c>
      <c r="O595" s="17"/>
      <c r="P595" s="17">
        <v>0.372592521050018</v>
      </c>
      <c r="Q595" s="17">
        <v>0.22541586475205799</v>
      </c>
      <c r="R595" s="17">
        <v>0.287761363763752</v>
      </c>
      <c r="S595" s="17">
        <v>0.29082253000752101</v>
      </c>
      <c r="T595" s="17">
        <v>0.22395210669057899</v>
      </c>
      <c r="U595" s="17"/>
      <c r="V595" s="17">
        <v>0.20852276344074899</v>
      </c>
      <c r="W595" s="17">
        <v>0.27335617665291101</v>
      </c>
      <c r="X595" s="17">
        <v>0.32919957903625302</v>
      </c>
      <c r="Y595" s="17"/>
      <c r="Z595" s="17">
        <v>0.23228266791152999</v>
      </c>
      <c r="AA595" s="17">
        <v>0.46383009636050199</v>
      </c>
      <c r="AB595" s="17"/>
      <c r="AC595" s="17">
        <v>0.286918832029738</v>
      </c>
      <c r="AD595" s="17">
        <v>0.23168514365867901</v>
      </c>
      <c r="AE595" s="17"/>
      <c r="AF595" s="17">
        <v>0.43660990384111997</v>
      </c>
      <c r="AG595" s="17">
        <v>0.32041867644601801</v>
      </c>
      <c r="AH595" s="17">
        <v>0.25647355505268898</v>
      </c>
      <c r="AI595" s="17"/>
      <c r="AJ595" s="17">
        <v>0.36573434426538498</v>
      </c>
      <c r="AK595" s="17">
        <v>0.28542858890042</v>
      </c>
      <c r="AL595" s="17">
        <v>0.279532540867444</v>
      </c>
      <c r="AM595" s="17">
        <v>0.29606039144893598</v>
      </c>
      <c r="AN595" s="17">
        <v>0.232473224553261</v>
      </c>
      <c r="AO595" s="17">
        <v>0.26736536557012902</v>
      </c>
      <c r="AP595" s="17">
        <v>0.189673133095596</v>
      </c>
      <c r="AQ595" s="17"/>
      <c r="AR595" s="17">
        <v>0.27539331731551703</v>
      </c>
      <c r="AS595" s="17">
        <v>0.27472834474294999</v>
      </c>
      <c r="AT595" s="17"/>
      <c r="AU595" s="17">
        <v>0.238895591904421</v>
      </c>
      <c r="AV595" s="17">
        <v>0.26731254600966098</v>
      </c>
      <c r="AW595" s="17">
        <v>0.35160488282207503</v>
      </c>
      <c r="AX595" s="17"/>
      <c r="AY595" s="17">
        <v>0.150062428484732</v>
      </c>
      <c r="AZ595" s="17">
        <v>0.234907545520123</v>
      </c>
      <c r="BA595" s="17">
        <v>0.34761250611619199</v>
      </c>
      <c r="BB595" s="17">
        <v>0.303412550550618</v>
      </c>
      <c r="BC595" s="17"/>
      <c r="BD595" s="17">
        <v>9.5274851012610601E-2</v>
      </c>
      <c r="BE595" s="17">
        <v>0.21076457588123201</v>
      </c>
      <c r="BF595" s="17">
        <v>0.316261131845401</v>
      </c>
      <c r="BG595" s="17">
        <v>0.421118677681593</v>
      </c>
      <c r="BH595" s="17"/>
      <c r="BI595" s="17">
        <v>0.215942236034456</v>
      </c>
      <c r="BJ595" s="17">
        <v>0.25864498277068099</v>
      </c>
      <c r="BK595" s="17">
        <v>0.29080468364954898</v>
      </c>
      <c r="BL595" s="17">
        <v>0.27809207192518798</v>
      </c>
      <c r="BM595" s="17"/>
      <c r="BN595" s="17">
        <v>0.15037672164079299</v>
      </c>
      <c r="BO595" s="17">
        <v>0.257817121379744</v>
      </c>
      <c r="BP595" s="17">
        <v>0.24312351301283899</v>
      </c>
      <c r="BQ595" s="17">
        <v>0.34475208539929397</v>
      </c>
      <c r="BR595" s="17"/>
      <c r="BS595" s="17">
        <v>7.7340962350159304E-2</v>
      </c>
      <c r="BT595" s="17">
        <v>0.17407876317569099</v>
      </c>
      <c r="BU595" s="17">
        <v>0.39914376919445399</v>
      </c>
      <c r="BV595" s="17">
        <v>0.51033761816688905</v>
      </c>
      <c r="BW595" s="17"/>
      <c r="BX595" s="17">
        <v>0.15795258206618601</v>
      </c>
      <c r="BY595" s="17">
        <v>0.254656662349243</v>
      </c>
      <c r="BZ595" s="17">
        <v>0.2864807738538</v>
      </c>
      <c r="CA595" s="17">
        <v>0.32899033503459402</v>
      </c>
    </row>
    <row r="596" spans="2:79" x14ac:dyDescent="0.3">
      <c r="B596" t="s">
        <v>212</v>
      </c>
      <c r="C596" s="17">
        <v>0.12837384442795899</v>
      </c>
      <c r="D596" s="17">
        <v>4.5995762888455097E-2</v>
      </c>
      <c r="E596" s="17">
        <v>0.20536828063867299</v>
      </c>
      <c r="F596" s="17"/>
      <c r="G596" s="17">
        <v>3.02277763337475E-2</v>
      </c>
      <c r="H596" s="17">
        <v>0.122914118109064</v>
      </c>
      <c r="I596" s="17">
        <v>0.19900084074602301</v>
      </c>
      <c r="J596" s="17"/>
      <c r="K596" s="17">
        <v>-4.5176374666430199E-3</v>
      </c>
      <c r="L596" s="17">
        <v>0.13279139015698799</v>
      </c>
      <c r="M596" s="17">
        <v>0.20964579909015699</v>
      </c>
      <c r="N596" s="17">
        <v>0.22308555565315699</v>
      </c>
      <c r="O596" s="17"/>
      <c r="P596" s="17">
        <v>-2.13804743397039E-2</v>
      </c>
      <c r="Q596" s="17">
        <v>0.22481932906010099</v>
      </c>
      <c r="R596" s="17">
        <v>0.112917469842439</v>
      </c>
      <c r="S596" s="17">
        <v>0.11424783629154001</v>
      </c>
      <c r="T596" s="17">
        <v>0.115256307305223</v>
      </c>
      <c r="U596" s="17"/>
      <c r="V596" s="17">
        <v>0.28322578677413202</v>
      </c>
      <c r="W596" s="17">
        <v>0.10957336969122</v>
      </c>
      <c r="X596" s="17">
        <v>-1.8290154258435901E-2</v>
      </c>
      <c r="Y596" s="17"/>
      <c r="Z596" s="17">
        <v>0.196992967212442</v>
      </c>
      <c r="AA596" s="17">
        <v>-0.220113995213189</v>
      </c>
      <c r="AB596" s="17"/>
      <c r="AC596" s="17">
        <v>9.5358850084156302E-2</v>
      </c>
      <c r="AD596" s="17">
        <v>0.20850709563573999</v>
      </c>
      <c r="AE596" s="17"/>
      <c r="AF596" s="17">
        <v>-0.15618360216195301</v>
      </c>
      <c r="AG596" s="17">
        <v>0.112636012214609</v>
      </c>
      <c r="AH596" s="17">
        <v>0.1457388462209</v>
      </c>
      <c r="AI596" s="17"/>
      <c r="AJ596" s="17">
        <v>-4.7537325531625402E-2</v>
      </c>
      <c r="AK596" s="17">
        <v>8.0587861070301303E-2</v>
      </c>
      <c r="AL596" s="17">
        <v>7.4710782292372005E-2</v>
      </c>
      <c r="AM596" s="17">
        <v>0.126386935728522</v>
      </c>
      <c r="AN596" s="17">
        <v>0.22398186204096801</v>
      </c>
      <c r="AO596" s="17">
        <v>0.15924827630730601</v>
      </c>
      <c r="AP596" s="17">
        <v>0.25046947383204798</v>
      </c>
      <c r="AQ596" s="17"/>
      <c r="AR596" s="17">
        <v>0.146602209363762</v>
      </c>
      <c r="AS596" s="17">
        <v>0.112434205341042</v>
      </c>
      <c r="AT596" s="17"/>
      <c r="AU596" s="17">
        <v>0.195871364597519</v>
      </c>
      <c r="AV596" s="17">
        <v>0.13138211546606501</v>
      </c>
      <c r="AW596" s="17">
        <v>-2.3577335222945799E-2</v>
      </c>
      <c r="AX596" s="17"/>
      <c r="AY596" s="17">
        <v>0.31751203163115299</v>
      </c>
      <c r="AZ596" s="17">
        <v>0.18657037615310901</v>
      </c>
      <c r="BA596" s="17">
        <v>-5.4643721821184803E-3</v>
      </c>
      <c r="BB596" s="17">
        <v>0.104486515821126</v>
      </c>
      <c r="BC596" s="17"/>
      <c r="BD596" s="17">
        <v>0.59434432150267202</v>
      </c>
      <c r="BE596" s="17">
        <v>0.22788194230695799</v>
      </c>
      <c r="BF596" s="17">
        <v>4.6810916908067704E-3</v>
      </c>
      <c r="BG596" s="17">
        <v>-0.148473933823454</v>
      </c>
      <c r="BH596" s="17"/>
      <c r="BI596" s="17">
        <v>0.165935942269719</v>
      </c>
      <c r="BJ596" s="17">
        <v>0.164992443171075</v>
      </c>
      <c r="BK596" s="17">
        <v>9.45257389514952E-2</v>
      </c>
      <c r="BL596" s="17">
        <v>0.12992679985841599</v>
      </c>
      <c r="BM596" s="17"/>
      <c r="BN596" s="17">
        <v>0.308594566944842</v>
      </c>
      <c r="BO596" s="17">
        <v>0.13344942734737</v>
      </c>
      <c r="BP596" s="17">
        <v>0.176399293713695</v>
      </c>
      <c r="BQ596" s="17">
        <v>2.0696611372720299E-2</v>
      </c>
      <c r="BR596" s="17"/>
      <c r="BS596" s="17">
        <v>0.59392024701294699</v>
      </c>
      <c r="BT596" s="17">
        <v>0.27328493699044298</v>
      </c>
      <c r="BU596" s="17">
        <v>-0.15745467148568201</v>
      </c>
      <c r="BV596" s="17">
        <v>-0.236789715450964</v>
      </c>
      <c r="BW596" s="17"/>
      <c r="BX596" s="17">
        <v>0.32541635813543501</v>
      </c>
      <c r="BY596" s="17">
        <v>0.13585829876969099</v>
      </c>
      <c r="BZ596" s="17">
        <v>0.11141849954251</v>
      </c>
      <c r="CA596" s="17">
        <v>4.9181527520279399E-2</v>
      </c>
    </row>
    <row r="597" spans="2:79" x14ac:dyDescent="0.3">
      <c r="C597" s="17"/>
      <c r="D597" s="17"/>
      <c r="E597" s="17"/>
      <c r="F597" s="17"/>
      <c r="G597" s="17"/>
      <c r="H597" s="17"/>
      <c r="I597" s="17"/>
      <c r="J597" s="17"/>
      <c r="K597" s="17"/>
      <c r="L597" s="17"/>
      <c r="M597" s="17"/>
      <c r="N597" s="17"/>
      <c r="O597" s="17"/>
      <c r="P597" s="17"/>
      <c r="Q597" s="17"/>
      <c r="R597" s="17"/>
      <c r="S597" s="17"/>
      <c r="T597" s="17"/>
      <c r="U597" s="17"/>
      <c r="V597" s="17"/>
      <c r="W597" s="17"/>
      <c r="X597" s="17"/>
      <c r="Y597" s="17"/>
      <c r="Z597" s="17"/>
      <c r="AA597" s="17"/>
      <c r="AB597" s="17"/>
      <c r="AC597" s="17"/>
      <c r="AD597" s="17"/>
      <c r="AE597" s="17"/>
      <c r="AF597" s="17"/>
      <c r="AG597" s="17"/>
      <c r="AH597" s="17"/>
      <c r="AI597" s="17"/>
      <c r="AJ597" s="17"/>
      <c r="AK597" s="17"/>
      <c r="AL597" s="17"/>
      <c r="AM597" s="17"/>
      <c r="AN597" s="17"/>
      <c r="AO597" s="17"/>
      <c r="AP597" s="17"/>
      <c r="AQ597" s="17"/>
      <c r="AR597" s="17"/>
      <c r="AS597" s="17"/>
      <c r="AT597" s="17"/>
      <c r="AU597" s="17"/>
      <c r="AV597" s="17"/>
      <c r="AW597" s="17"/>
      <c r="AX597" s="17"/>
      <c r="AY597" s="17"/>
      <c r="AZ597" s="17"/>
      <c r="BA597" s="17"/>
      <c r="BB597" s="17"/>
      <c r="BC597" s="17"/>
      <c r="BD597" s="17"/>
      <c r="BE597" s="17"/>
      <c r="BF597" s="17"/>
      <c r="BG597" s="17"/>
      <c r="BH597" s="17"/>
      <c r="BI597" s="17"/>
      <c r="BJ597" s="17"/>
      <c r="BK597" s="17"/>
      <c r="BL597" s="17"/>
      <c r="BM597" s="17"/>
      <c r="BN597" s="17"/>
      <c r="BO597" s="17"/>
      <c r="BP597" s="17"/>
      <c r="BQ597" s="17"/>
      <c r="BR597" s="17"/>
      <c r="BS597" s="17"/>
      <c r="BT597" s="17"/>
      <c r="BU597" s="17"/>
      <c r="BV597" s="17"/>
      <c r="BW597" s="17"/>
      <c r="BX597" s="17"/>
      <c r="BY597" s="17"/>
      <c r="BZ597" s="17"/>
      <c r="CA597" s="17"/>
    </row>
    <row r="598" spans="2:79" x14ac:dyDescent="0.3">
      <c r="B598" s="6" t="s">
        <v>320</v>
      </c>
      <c r="C598" s="17"/>
      <c r="D598" s="17"/>
      <c r="E598" s="17"/>
      <c r="F598" s="17"/>
      <c r="G598" s="17"/>
      <c r="H598" s="17"/>
      <c r="I598" s="17"/>
      <c r="J598" s="17"/>
      <c r="K598" s="17"/>
      <c r="L598" s="17"/>
      <c r="M598" s="17"/>
      <c r="N598" s="17"/>
      <c r="O598" s="17"/>
      <c r="P598" s="17"/>
      <c r="Q598" s="17"/>
      <c r="R598" s="17"/>
      <c r="S598" s="17"/>
      <c r="T598" s="17"/>
      <c r="U598" s="17"/>
      <c r="V598" s="17"/>
      <c r="W598" s="17"/>
      <c r="X598" s="17"/>
      <c r="Y598" s="17"/>
      <c r="Z598" s="17"/>
      <c r="AA598" s="17"/>
      <c r="AB598" s="17"/>
      <c r="AC598" s="17"/>
      <c r="AD598" s="17"/>
      <c r="AE598" s="17"/>
      <c r="AF598" s="17"/>
      <c r="AG598" s="17"/>
      <c r="AH598" s="17"/>
      <c r="AI598" s="17"/>
      <c r="AJ598" s="17"/>
      <c r="AK598" s="17"/>
      <c r="AL598" s="17"/>
      <c r="AM598" s="17"/>
      <c r="AN598" s="17"/>
      <c r="AO598" s="17"/>
      <c r="AP598" s="17"/>
      <c r="AQ598" s="17"/>
      <c r="AR598" s="17"/>
      <c r="AS598" s="17"/>
      <c r="AT598" s="17"/>
      <c r="AU598" s="17"/>
      <c r="AV598" s="17"/>
      <c r="AW598" s="17"/>
      <c r="AX598" s="17"/>
      <c r="AY598" s="17"/>
      <c r="AZ598" s="17"/>
      <c r="BA598" s="17"/>
      <c r="BB598" s="17"/>
      <c r="BC598" s="17"/>
      <c r="BD598" s="17"/>
      <c r="BE598" s="17"/>
      <c r="BF598" s="17"/>
      <c r="BG598" s="17"/>
      <c r="BH598" s="17"/>
      <c r="BI598" s="17"/>
      <c r="BJ598" s="17"/>
      <c r="BK598" s="17"/>
      <c r="BL598" s="17"/>
      <c r="BM598" s="17"/>
      <c r="BN598" s="17"/>
      <c r="BO598" s="17"/>
      <c r="BP598" s="17"/>
      <c r="BQ598" s="17"/>
      <c r="BR598" s="17"/>
      <c r="BS598" s="17"/>
      <c r="BT598" s="17"/>
      <c r="BU598" s="17"/>
      <c r="BV598" s="17"/>
      <c r="BW598" s="17"/>
      <c r="BX598" s="17"/>
      <c r="BY598" s="17"/>
      <c r="BZ598" s="17"/>
      <c r="CA598" s="17"/>
    </row>
    <row r="599" spans="2:79" x14ac:dyDescent="0.3">
      <c r="B599" s="24" t="s">
        <v>75</v>
      </c>
      <c r="C599" s="17"/>
      <c r="D599" s="17"/>
      <c r="E599" s="17"/>
      <c r="F599" s="17"/>
      <c r="G599" s="17"/>
      <c r="H599" s="17"/>
      <c r="I599" s="17"/>
      <c r="J599" s="17"/>
      <c r="K599" s="17"/>
      <c r="L599" s="17"/>
      <c r="M599" s="17"/>
      <c r="N599" s="17"/>
      <c r="O599" s="17"/>
      <c r="P599" s="17"/>
      <c r="Q599" s="17"/>
      <c r="R599" s="17"/>
      <c r="S599" s="17"/>
      <c r="T599" s="17"/>
      <c r="U599" s="17"/>
      <c r="V599" s="17"/>
      <c r="W599" s="17"/>
      <c r="X599" s="17"/>
      <c r="Y599" s="17"/>
      <c r="Z599" s="17"/>
      <c r="AA599" s="17"/>
      <c r="AB599" s="17"/>
      <c r="AC599" s="17"/>
      <c r="AD599" s="17"/>
      <c r="AE599" s="17"/>
      <c r="AF599" s="17"/>
      <c r="AG599" s="17"/>
      <c r="AH599" s="17"/>
      <c r="AI599" s="17"/>
      <c r="AJ599" s="17"/>
      <c r="AK599" s="17"/>
      <c r="AL599" s="17"/>
      <c r="AM599" s="17"/>
      <c r="AN599" s="17"/>
      <c r="AO599" s="17"/>
      <c r="AP599" s="17"/>
      <c r="AQ599" s="17"/>
      <c r="AR599" s="17"/>
      <c r="AS599" s="17"/>
      <c r="AT599" s="17"/>
      <c r="AU599" s="17"/>
      <c r="AV599" s="17"/>
      <c r="AW599" s="17"/>
      <c r="AX599" s="17"/>
      <c r="AY599" s="17"/>
      <c r="AZ599" s="17"/>
      <c r="BA599" s="17"/>
      <c r="BB599" s="17"/>
      <c r="BC599" s="17"/>
      <c r="BD599" s="17"/>
      <c r="BE599" s="17"/>
      <c r="BF599" s="17"/>
      <c r="BG599" s="17"/>
      <c r="BH599" s="17"/>
      <c r="BI599" s="17"/>
      <c r="BJ599" s="17"/>
      <c r="BK599" s="17"/>
      <c r="BL599" s="17"/>
      <c r="BM599" s="17"/>
      <c r="BN599" s="17"/>
      <c r="BO599" s="17"/>
      <c r="BP599" s="17"/>
      <c r="BQ599" s="17"/>
      <c r="BR599" s="17"/>
      <c r="BS599" s="17"/>
      <c r="BT599" s="17"/>
      <c r="BU599" s="17"/>
      <c r="BV599" s="17"/>
      <c r="BW599" s="17"/>
      <c r="BX599" s="17"/>
      <c r="BY599" s="17"/>
      <c r="BZ599" s="17"/>
      <c r="CA599" s="17"/>
    </row>
    <row r="600" spans="2:79" x14ac:dyDescent="0.3">
      <c r="B600" t="s">
        <v>310</v>
      </c>
      <c r="C600" s="17">
        <v>9.7587466642904894E-2</v>
      </c>
      <c r="D600" s="17">
        <v>0.10726661555821899</v>
      </c>
      <c r="E600" s="17">
        <v>8.8511905009481098E-2</v>
      </c>
      <c r="F600" s="17"/>
      <c r="G600" s="17">
        <v>0.132102429907131</v>
      </c>
      <c r="H600" s="17">
        <v>9.1168428653209496E-2</v>
      </c>
      <c r="I600" s="17">
        <v>8.1816695905652007E-2</v>
      </c>
      <c r="J600" s="17"/>
      <c r="K600" s="17">
        <v>0.141036795935888</v>
      </c>
      <c r="L600" s="17">
        <v>7.5543458267071401E-2</v>
      </c>
      <c r="M600" s="17">
        <v>0.11235193383797799</v>
      </c>
      <c r="N600" s="17">
        <v>5.2685612556158397E-2</v>
      </c>
      <c r="O600" s="17"/>
      <c r="P600" s="17">
        <v>0.25123528320154498</v>
      </c>
      <c r="Q600" s="17">
        <v>5.7574966046159699E-2</v>
      </c>
      <c r="R600" s="17">
        <v>7.2095973376118103E-2</v>
      </c>
      <c r="S600" s="17">
        <v>9.3319525471127401E-2</v>
      </c>
      <c r="T600" s="17">
        <v>7.1324620320061302E-2</v>
      </c>
      <c r="U600" s="17"/>
      <c r="V600" s="17">
        <v>8.5438359858248505E-2</v>
      </c>
      <c r="W600" s="17">
        <v>7.7635424538578302E-2</v>
      </c>
      <c r="X600" s="17">
        <v>0.14370385582665199</v>
      </c>
      <c r="Y600" s="17"/>
      <c r="Z600" s="17">
        <v>8.0890284142809202E-2</v>
      </c>
      <c r="AA600" s="17">
        <v>0.18516773545712101</v>
      </c>
      <c r="AB600" s="17"/>
      <c r="AC600" s="17">
        <v>0.103820382815909</v>
      </c>
      <c r="AD600" s="17">
        <v>8.2459072791094101E-2</v>
      </c>
      <c r="AE600" s="17"/>
      <c r="AF600" s="17">
        <v>0.30248608333543198</v>
      </c>
      <c r="AG600" s="17">
        <v>0.133250772852574</v>
      </c>
      <c r="AH600" s="17">
        <v>8.1733353452196997E-2</v>
      </c>
      <c r="AI600" s="17"/>
      <c r="AJ600" s="17">
        <v>0.114050618962762</v>
      </c>
      <c r="AK600" s="17">
        <v>0.13768566715049599</v>
      </c>
      <c r="AL600" s="17">
        <v>0.111151819429856</v>
      </c>
      <c r="AM600" s="17">
        <v>6.8209709166157803E-2</v>
      </c>
      <c r="AN600" s="17">
        <v>9.0689855053300197E-2</v>
      </c>
      <c r="AO600" s="17">
        <v>0.119849223505437</v>
      </c>
      <c r="AP600" s="17">
        <v>4.6390500476544402E-2</v>
      </c>
      <c r="AQ600" s="17"/>
      <c r="AR600" s="17">
        <v>0.13959044521872799</v>
      </c>
      <c r="AS600" s="17">
        <v>7.6657288276652302E-2</v>
      </c>
      <c r="AT600" s="17"/>
      <c r="AU600" s="17">
        <v>4.4845051356056702E-2</v>
      </c>
      <c r="AV600" s="17">
        <v>0.11231401283700999</v>
      </c>
      <c r="AW600" s="17">
        <v>0.14221651887943201</v>
      </c>
      <c r="AX600" s="17"/>
      <c r="AY600" s="17">
        <v>1.7361116979641301E-2</v>
      </c>
      <c r="AZ600" s="17">
        <v>3.8497466553001902E-2</v>
      </c>
      <c r="BA600" s="17">
        <v>0.17800331346475201</v>
      </c>
      <c r="BB600" s="17">
        <v>0.17991690229569299</v>
      </c>
      <c r="BC600" s="17"/>
      <c r="BD600" s="17">
        <v>1.9884535916301901E-2</v>
      </c>
      <c r="BE600" s="17">
        <v>3.5356582219620201E-2</v>
      </c>
      <c r="BF600" s="17">
        <v>8.5604647576185702E-2</v>
      </c>
      <c r="BG600" s="17">
        <v>0.32128790180050798</v>
      </c>
      <c r="BH600" s="17"/>
      <c r="BI600" s="17">
        <v>4.5150347292321001E-2</v>
      </c>
      <c r="BJ600" s="17">
        <v>6.5015115622769806E-2</v>
      </c>
      <c r="BK600" s="17">
        <v>0.115332027206716</v>
      </c>
      <c r="BL600" s="17">
        <v>0.17011488022139701</v>
      </c>
      <c r="BM600" s="17"/>
      <c r="BN600" s="17">
        <v>4.3512210355854203E-2</v>
      </c>
      <c r="BO600" s="17">
        <v>1.40135133323486E-2</v>
      </c>
      <c r="BP600" s="17">
        <v>5.80914695727833E-2</v>
      </c>
      <c r="BQ600" s="17">
        <v>0.21672132810977399</v>
      </c>
      <c r="BR600" s="17"/>
      <c r="BS600" s="17">
        <v>1.5803858374217099E-2</v>
      </c>
      <c r="BT600" s="17">
        <v>1.31806199383063E-2</v>
      </c>
      <c r="BU600" s="17">
        <v>0.134253165209236</v>
      </c>
      <c r="BV600" s="17">
        <v>0.450604896283541</v>
      </c>
      <c r="BW600" s="17"/>
      <c r="BX600" s="17">
        <v>2.48258320482013E-2</v>
      </c>
      <c r="BY600" s="17">
        <v>4.7375467416186201E-2</v>
      </c>
      <c r="BZ600" s="17">
        <v>8.2527154188532806E-2</v>
      </c>
      <c r="CA600" s="17">
        <v>0.25119922306365999</v>
      </c>
    </row>
    <row r="601" spans="2:79" x14ac:dyDescent="0.3">
      <c r="B601" t="s">
        <v>311</v>
      </c>
      <c r="C601" s="17">
        <v>0.35308980983003302</v>
      </c>
      <c r="D601" s="17">
        <v>0.37564439249922599</v>
      </c>
      <c r="E601" s="17">
        <v>0.33269634763633399</v>
      </c>
      <c r="F601" s="17"/>
      <c r="G601" s="17">
        <v>0.38216316387357901</v>
      </c>
      <c r="H601" s="17">
        <v>0.34514362855166397</v>
      </c>
      <c r="I601" s="17">
        <v>0.34256613861049501</v>
      </c>
      <c r="J601" s="17"/>
      <c r="K601" s="17">
        <v>0.36660343365718501</v>
      </c>
      <c r="L601" s="17">
        <v>0.33515367040646399</v>
      </c>
      <c r="M601" s="17">
        <v>0.33665396656237001</v>
      </c>
      <c r="N601" s="17">
        <v>0.36785445380384701</v>
      </c>
      <c r="O601" s="17"/>
      <c r="P601" s="17">
        <v>0.32682302859261098</v>
      </c>
      <c r="Q601" s="17">
        <v>0.32819343547327601</v>
      </c>
      <c r="R601" s="17">
        <v>0.415926090696147</v>
      </c>
      <c r="S601" s="17">
        <v>0.362675467416123</v>
      </c>
      <c r="T601" s="17">
        <v>0.34656960952627403</v>
      </c>
      <c r="U601" s="17"/>
      <c r="V601" s="17">
        <v>0.30110003764417897</v>
      </c>
      <c r="W601" s="17">
        <v>0.37383248542264302</v>
      </c>
      <c r="X601" s="17">
        <v>0.39473711066087103</v>
      </c>
      <c r="Y601" s="17"/>
      <c r="Z601" s="17">
        <v>0.34321894570963202</v>
      </c>
      <c r="AA601" s="17">
        <v>0.40598614558409002</v>
      </c>
      <c r="AB601" s="17"/>
      <c r="AC601" s="17">
        <v>0.35655706594237602</v>
      </c>
      <c r="AD601" s="17">
        <v>0.344674163831164</v>
      </c>
      <c r="AE601" s="17"/>
      <c r="AF601" s="17">
        <v>0.37305454367447899</v>
      </c>
      <c r="AG601" s="17">
        <v>0.37633765609076297</v>
      </c>
      <c r="AH601" s="17">
        <v>0.34948072698411198</v>
      </c>
      <c r="AI601" s="17"/>
      <c r="AJ601" s="17">
        <v>0.39407466153833398</v>
      </c>
      <c r="AK601" s="17">
        <v>0.36272656196748498</v>
      </c>
      <c r="AL601" s="17">
        <v>0.32618007251964198</v>
      </c>
      <c r="AM601" s="17">
        <v>0.40621314031945299</v>
      </c>
      <c r="AN601" s="17">
        <v>0.35003406414222399</v>
      </c>
      <c r="AO601" s="17">
        <v>0.354923273853191</v>
      </c>
      <c r="AP601" s="17">
        <v>0.29187704591975</v>
      </c>
      <c r="AQ601" s="17"/>
      <c r="AR601" s="17">
        <v>0.33996039370168502</v>
      </c>
      <c r="AS601" s="17">
        <v>0.36393523782628501</v>
      </c>
      <c r="AT601" s="17"/>
      <c r="AU601" s="17">
        <v>0.334358123341776</v>
      </c>
      <c r="AV601" s="17">
        <v>0.35425602975937898</v>
      </c>
      <c r="AW601" s="17">
        <v>0.38657531798986899</v>
      </c>
      <c r="AX601" s="17"/>
      <c r="AY601" s="17">
        <v>0.30798765955093499</v>
      </c>
      <c r="AZ601" s="17">
        <v>0.34774945550494701</v>
      </c>
      <c r="BA601" s="17">
        <v>0.37138336395726501</v>
      </c>
      <c r="BB601" s="17">
        <v>0.36083987331621697</v>
      </c>
      <c r="BC601" s="17"/>
      <c r="BD601" s="17">
        <v>0.117251441763222</v>
      </c>
      <c r="BE601" s="17">
        <v>0.32446790699614603</v>
      </c>
      <c r="BF601" s="17">
        <v>0.43949408769721898</v>
      </c>
      <c r="BG601" s="17">
        <v>0.38561871668386699</v>
      </c>
      <c r="BH601" s="17"/>
      <c r="BI601" s="17">
        <v>0.29128417134704498</v>
      </c>
      <c r="BJ601" s="17">
        <v>0.31081657933849699</v>
      </c>
      <c r="BK601" s="17">
        <v>0.37272604700579698</v>
      </c>
      <c r="BL601" s="17">
        <v>0.45514428787113898</v>
      </c>
      <c r="BM601" s="17"/>
      <c r="BN601" s="17">
        <v>0.28882695754932802</v>
      </c>
      <c r="BO601" s="17">
        <v>0.38715827282651899</v>
      </c>
      <c r="BP601" s="17">
        <v>0.35078206464505002</v>
      </c>
      <c r="BQ601" s="17">
        <v>0.349248082586468</v>
      </c>
      <c r="BR601" s="17"/>
      <c r="BS601" s="17">
        <v>0.18285224195043601</v>
      </c>
      <c r="BT601" s="17">
        <v>0.28208864329717398</v>
      </c>
      <c r="BU601" s="17">
        <v>0.50746371203001395</v>
      </c>
      <c r="BV601" s="17">
        <v>0.30089875414234901</v>
      </c>
      <c r="BW601" s="17"/>
      <c r="BX601" s="17">
        <v>0.24437832872205201</v>
      </c>
      <c r="BY601" s="17">
        <v>0.36662664152559898</v>
      </c>
      <c r="BZ601" s="17">
        <v>0.36992645911965999</v>
      </c>
      <c r="CA601" s="17">
        <v>0.351213375757712</v>
      </c>
    </row>
    <row r="602" spans="2:79" x14ac:dyDescent="0.3">
      <c r="B602" t="s">
        <v>312</v>
      </c>
      <c r="C602" s="17">
        <v>0.29262986914829398</v>
      </c>
      <c r="D602" s="17">
        <v>0.28724044610237098</v>
      </c>
      <c r="E602" s="17">
        <v>0.29976637223584301</v>
      </c>
      <c r="F602" s="17"/>
      <c r="G602" s="17">
        <v>0.25005432601911298</v>
      </c>
      <c r="H602" s="17">
        <v>0.31442839163581499</v>
      </c>
      <c r="I602" s="17">
        <v>0.29699237102834303</v>
      </c>
      <c r="J602" s="17"/>
      <c r="K602" s="17">
        <v>0.28289422557748101</v>
      </c>
      <c r="L602" s="17">
        <v>0.296445066803049</v>
      </c>
      <c r="M602" s="17">
        <v>0.31331269767854297</v>
      </c>
      <c r="N602" s="17">
        <v>0.28342107050120102</v>
      </c>
      <c r="O602" s="17"/>
      <c r="P602" s="17">
        <v>0.25007341394473598</v>
      </c>
      <c r="Q602" s="17">
        <v>0.30987448104529303</v>
      </c>
      <c r="R602" s="17">
        <v>0.24055106613479901</v>
      </c>
      <c r="S602" s="17">
        <v>0.32733758130381702</v>
      </c>
      <c r="T602" s="17">
        <v>0.29932732473743001</v>
      </c>
      <c r="U602" s="17"/>
      <c r="V602" s="17">
        <v>0.30189337964648699</v>
      </c>
      <c r="W602" s="17">
        <v>0.28990104550007101</v>
      </c>
      <c r="X602" s="17">
        <v>0.29017292255642702</v>
      </c>
      <c r="Y602" s="17"/>
      <c r="Z602" s="17">
        <v>0.30288882109315401</v>
      </c>
      <c r="AA602" s="17">
        <v>0.24495537926101299</v>
      </c>
      <c r="AB602" s="17"/>
      <c r="AC602" s="17">
        <v>0.28562625503156103</v>
      </c>
      <c r="AD602" s="17">
        <v>0.30962888370314401</v>
      </c>
      <c r="AE602" s="17"/>
      <c r="AF602" s="17">
        <v>0.18728932987154201</v>
      </c>
      <c r="AG602" s="17">
        <v>0.26259691728138701</v>
      </c>
      <c r="AH602" s="17">
        <v>0.30455432304907898</v>
      </c>
      <c r="AI602" s="17"/>
      <c r="AJ602" s="17">
        <v>0.22425973397820101</v>
      </c>
      <c r="AK602" s="17">
        <v>0.24602661232472001</v>
      </c>
      <c r="AL602" s="17">
        <v>0.32007364817302097</v>
      </c>
      <c r="AM602" s="17">
        <v>0.325930009862613</v>
      </c>
      <c r="AN602" s="17">
        <v>0.31844816617142602</v>
      </c>
      <c r="AO602" s="17">
        <v>0.32039361864140098</v>
      </c>
      <c r="AP602" s="17">
        <v>0.29373394748617199</v>
      </c>
      <c r="AQ602" s="17"/>
      <c r="AR602" s="17">
        <v>0.26993602448203002</v>
      </c>
      <c r="AS602" s="17">
        <v>0.30012485131723698</v>
      </c>
      <c r="AT602" s="17"/>
      <c r="AU602" s="17">
        <v>0.296852070118716</v>
      </c>
      <c r="AV602" s="17">
        <v>0.28639491928598099</v>
      </c>
      <c r="AW602" s="17">
        <v>0.31099749353040401</v>
      </c>
      <c r="AX602" s="17"/>
      <c r="AY602" s="17">
        <v>0.36024324770135702</v>
      </c>
      <c r="AZ602" s="17">
        <v>0.33335449314029902</v>
      </c>
      <c r="BA602" s="17">
        <v>0.22781441213759099</v>
      </c>
      <c r="BB602" s="17">
        <v>0.250734632632861</v>
      </c>
      <c r="BC602" s="17"/>
      <c r="BD602" s="17">
        <v>0.25618436679689899</v>
      </c>
      <c r="BE602" s="17">
        <v>0.38529249766440499</v>
      </c>
      <c r="BF602" s="17">
        <v>0.292832242544457</v>
      </c>
      <c r="BG602" s="17">
        <v>0.14973847566717099</v>
      </c>
      <c r="BH602" s="17"/>
      <c r="BI602" s="17">
        <v>0.34923760592629499</v>
      </c>
      <c r="BJ602" s="17">
        <v>0.34715113711078099</v>
      </c>
      <c r="BK602" s="17">
        <v>0.26739361148749802</v>
      </c>
      <c r="BL602" s="17">
        <v>0.185513647326879</v>
      </c>
      <c r="BM602" s="17"/>
      <c r="BN602" s="17">
        <v>0.31855192897423801</v>
      </c>
      <c r="BO602" s="17">
        <v>0.33395108210156399</v>
      </c>
      <c r="BP602" s="17">
        <v>0.33927495924893403</v>
      </c>
      <c r="BQ602" s="17">
        <v>0.20385514039254199</v>
      </c>
      <c r="BR602" s="17"/>
      <c r="BS602" s="17">
        <v>0.29883957985878601</v>
      </c>
      <c r="BT602" s="17">
        <v>0.41141648233363398</v>
      </c>
      <c r="BU602" s="17">
        <v>0.23849423576043099</v>
      </c>
      <c r="BV602" s="17">
        <v>0.106765387194882</v>
      </c>
      <c r="BW602" s="17"/>
      <c r="BX602" s="17">
        <v>0.38448580581080499</v>
      </c>
      <c r="BY602" s="17">
        <v>0.34174411385115</v>
      </c>
      <c r="BZ602" s="17">
        <v>0.26224876574891298</v>
      </c>
      <c r="CA602" s="17">
        <v>0.20556277085447899</v>
      </c>
    </row>
    <row r="603" spans="2:79" x14ac:dyDescent="0.3">
      <c r="B603" t="s">
        <v>313</v>
      </c>
      <c r="C603" s="17">
        <v>0.13221979540579201</v>
      </c>
      <c r="D603" s="17">
        <v>0.11542932872049901</v>
      </c>
      <c r="E603" s="17">
        <v>0.14376951363245799</v>
      </c>
      <c r="F603" s="17"/>
      <c r="G603" s="17">
        <v>7.20152826088893E-2</v>
      </c>
      <c r="H603" s="17">
        <v>0.120078252341541</v>
      </c>
      <c r="I603" s="17">
        <v>0.18510315810397801</v>
      </c>
      <c r="J603" s="17"/>
      <c r="K603" s="17">
        <v>0.122627802705088</v>
      </c>
      <c r="L603" s="17">
        <v>0.14070357882057399</v>
      </c>
      <c r="M603" s="17">
        <v>0.12678316072326501</v>
      </c>
      <c r="N603" s="17">
        <v>0.14071549916965401</v>
      </c>
      <c r="O603" s="17"/>
      <c r="P603" s="17">
        <v>0.10560175815374701</v>
      </c>
      <c r="Q603" s="17">
        <v>0.15612809201007299</v>
      </c>
      <c r="R603" s="17">
        <v>8.9703572361767597E-2</v>
      </c>
      <c r="S603" s="17">
        <v>0.120120785267011</v>
      </c>
      <c r="T603" s="17">
        <v>0.16835135294665399</v>
      </c>
      <c r="U603" s="17"/>
      <c r="V603" s="17">
        <v>0.176622654037314</v>
      </c>
      <c r="W603" s="17">
        <v>0.11421213206172</v>
      </c>
      <c r="X603" s="17">
        <v>0.103887133645591</v>
      </c>
      <c r="Y603" s="17"/>
      <c r="Z603" s="17">
        <v>0.14664397856407199</v>
      </c>
      <c r="AA603" s="17">
        <v>5.2739117322942702E-2</v>
      </c>
      <c r="AB603" s="17"/>
      <c r="AC603" s="17">
        <v>0.116829456233611</v>
      </c>
      <c r="AD603" s="17">
        <v>0.16957488025647099</v>
      </c>
      <c r="AE603" s="17"/>
      <c r="AF603" s="17">
        <v>5.7715272384943998E-2</v>
      </c>
      <c r="AG603" s="17">
        <v>0.14926435944307301</v>
      </c>
      <c r="AH603" s="17">
        <v>0.13401710435078701</v>
      </c>
      <c r="AI603" s="17"/>
      <c r="AJ603" s="17">
        <v>7.4098156755651706E-2</v>
      </c>
      <c r="AK603" s="17">
        <v>0.11194042777433599</v>
      </c>
      <c r="AL603" s="17">
        <v>0.125731578483535</v>
      </c>
      <c r="AM603" s="17">
        <v>8.2320681100806606E-2</v>
      </c>
      <c r="AN603" s="17">
        <v>0.132906829171476</v>
      </c>
      <c r="AO603" s="17">
        <v>0.13652751971148</v>
      </c>
      <c r="AP603" s="17">
        <v>0.23444118902612299</v>
      </c>
      <c r="AQ603" s="17"/>
      <c r="AR603" s="17">
        <v>0.129965053193974</v>
      </c>
      <c r="AS603" s="17">
        <v>0.13286992355400701</v>
      </c>
      <c r="AT603" s="17"/>
      <c r="AU603" s="17">
        <v>0.150083360968499</v>
      </c>
      <c r="AV603" s="17">
        <v>0.13382871619827799</v>
      </c>
      <c r="AW603" s="17">
        <v>8.8478194664804097E-2</v>
      </c>
      <c r="AX603" s="17"/>
      <c r="AY603" s="17">
        <v>0.19328893932407301</v>
      </c>
      <c r="AZ603" s="17">
        <v>0.147902468567297</v>
      </c>
      <c r="BA603" s="17">
        <v>8.9847217963352599E-2</v>
      </c>
      <c r="BB603" s="17">
        <v>0.134363116126546</v>
      </c>
      <c r="BC603" s="17"/>
      <c r="BD603" s="17">
        <v>0.31666557174211202</v>
      </c>
      <c r="BE603" s="17">
        <v>0.14024502272754899</v>
      </c>
      <c r="BF603" s="17">
        <v>9.3454270437448098E-2</v>
      </c>
      <c r="BG603" s="17">
        <v>5.38591000081012E-2</v>
      </c>
      <c r="BH603" s="17"/>
      <c r="BI603" s="17">
        <v>0.18569700024223701</v>
      </c>
      <c r="BJ603" s="17">
        <v>0.13090689262864799</v>
      </c>
      <c r="BK603" s="17">
        <v>0.12813809601238099</v>
      </c>
      <c r="BL603" s="17">
        <v>9.5974730346397502E-2</v>
      </c>
      <c r="BM603" s="17"/>
      <c r="BN603" s="17">
        <v>0.18674760807479501</v>
      </c>
      <c r="BO603" s="17">
        <v>0.137359562967837</v>
      </c>
      <c r="BP603" s="17">
        <v>0.160713965995084</v>
      </c>
      <c r="BQ603" s="17">
        <v>8.1550253579745796E-2</v>
      </c>
      <c r="BR603" s="17"/>
      <c r="BS603" s="17">
        <v>0.29775689715050102</v>
      </c>
      <c r="BT603" s="17">
        <v>0.16161384389679401</v>
      </c>
      <c r="BU603" s="17">
        <v>4.5158804936175398E-2</v>
      </c>
      <c r="BV603" s="17">
        <v>1.10768163335619E-2</v>
      </c>
      <c r="BW603" s="17"/>
      <c r="BX603" s="17">
        <v>0.145806882283564</v>
      </c>
      <c r="BY603" s="17">
        <v>0.13693647161129899</v>
      </c>
      <c r="BZ603" s="17">
        <v>0.148127518599529</v>
      </c>
      <c r="CA603" s="17">
        <v>9.1207794548017807E-2</v>
      </c>
    </row>
    <row r="604" spans="2:79" x14ac:dyDescent="0.3">
      <c r="B604" t="s">
        <v>314</v>
      </c>
      <c r="C604" s="17">
        <v>3.4645141111428697E-2</v>
      </c>
      <c r="D604" s="17">
        <v>2.2485110067589902E-2</v>
      </c>
      <c r="E604" s="17">
        <v>4.6990966403131697E-2</v>
      </c>
      <c r="F604" s="17"/>
      <c r="G604" s="17">
        <v>2.5147105619297401E-2</v>
      </c>
      <c r="H604" s="17">
        <v>4.2898405497927602E-2</v>
      </c>
      <c r="I604" s="17">
        <v>3.1932272580663203E-2</v>
      </c>
      <c r="J604" s="17"/>
      <c r="K604" s="17">
        <v>1.60212132518977E-2</v>
      </c>
      <c r="L604" s="17">
        <v>3.1598522691038897E-2</v>
      </c>
      <c r="M604" s="17">
        <v>3.53360891280627E-2</v>
      </c>
      <c r="N604" s="17">
        <v>6.1886769362651098E-2</v>
      </c>
      <c r="O604" s="17"/>
      <c r="P604" s="17">
        <v>1.11106792180986E-2</v>
      </c>
      <c r="Q604" s="17">
        <v>5.4542230303925E-2</v>
      </c>
      <c r="R604" s="17">
        <v>5.4610894475105601E-2</v>
      </c>
      <c r="S604" s="17">
        <v>2.8972946181078599E-2</v>
      </c>
      <c r="T604" s="17">
        <v>7.8106790136943001E-3</v>
      </c>
      <c r="U604" s="17"/>
      <c r="V604" s="17">
        <v>5.4766800866505601E-2</v>
      </c>
      <c r="W604" s="17">
        <v>3.4992393238117203E-2</v>
      </c>
      <c r="X604" s="17">
        <v>1.0324202415000301E-2</v>
      </c>
      <c r="Y604" s="17"/>
      <c r="Z604" s="17">
        <v>4.0087642240090801E-2</v>
      </c>
      <c r="AA604" s="17">
        <v>7.2545275643954004E-3</v>
      </c>
      <c r="AB604" s="17"/>
      <c r="AC604" s="17">
        <v>3.6183557945173098E-2</v>
      </c>
      <c r="AD604" s="17">
        <v>3.0911130397479801E-2</v>
      </c>
      <c r="AE604" s="17"/>
      <c r="AF604" s="17">
        <v>2.6492613853518698E-2</v>
      </c>
      <c r="AG604" s="17">
        <v>4.4356939843098499E-2</v>
      </c>
      <c r="AH604" s="17">
        <v>3.2296104255911597E-2</v>
      </c>
      <c r="AI604" s="17"/>
      <c r="AJ604" s="17">
        <v>1.0946715173725899E-2</v>
      </c>
      <c r="AK604" s="17">
        <v>3.5982868475838502E-2</v>
      </c>
      <c r="AL604" s="17">
        <v>4.3722963565338703E-2</v>
      </c>
      <c r="AM604" s="17">
        <v>4.6163287501594E-2</v>
      </c>
      <c r="AN604" s="17">
        <v>3.2890978022483197E-2</v>
      </c>
      <c r="AO604" s="17">
        <v>1.6302367741297001E-2</v>
      </c>
      <c r="AP604" s="17">
        <v>5.2543674509435603E-2</v>
      </c>
      <c r="AQ604" s="17"/>
      <c r="AR604" s="17">
        <v>5.4244083810595298E-2</v>
      </c>
      <c r="AS604" s="17">
        <v>2.5406173671792001E-2</v>
      </c>
      <c r="AT604" s="17"/>
      <c r="AU604" s="17">
        <v>3.9138659643679803E-2</v>
      </c>
      <c r="AV604" s="17">
        <v>3.7721415076662802E-2</v>
      </c>
      <c r="AW604" s="17">
        <v>1.20490726856133E-2</v>
      </c>
      <c r="AX604" s="17"/>
      <c r="AY604" s="17">
        <v>1.9472757223536401E-2</v>
      </c>
      <c r="AZ604" s="17">
        <v>3.6478684533565002E-2</v>
      </c>
      <c r="BA604" s="17">
        <v>4.4715259747450803E-2</v>
      </c>
      <c r="BB604" s="17">
        <v>1.31247137978476E-2</v>
      </c>
      <c r="BC604" s="17"/>
      <c r="BD604" s="17">
        <v>0.16229642430365099</v>
      </c>
      <c r="BE604" s="17">
        <v>2.40481759712017E-2</v>
      </c>
      <c r="BF604" s="17">
        <v>4.3094791729762901E-3</v>
      </c>
      <c r="BG604" s="17">
        <v>2.08754104973373E-2</v>
      </c>
      <c r="BH604" s="17"/>
      <c r="BI604" s="17">
        <v>4.1011381749675703E-2</v>
      </c>
      <c r="BJ604" s="17">
        <v>4.6122645341877599E-2</v>
      </c>
      <c r="BK604" s="17">
        <v>2.25926395141413E-2</v>
      </c>
      <c r="BL604" s="17">
        <v>4.7192681209387403E-2</v>
      </c>
      <c r="BM604" s="17"/>
      <c r="BN604" s="17">
        <v>4.3146804456500598E-2</v>
      </c>
      <c r="BO604" s="17">
        <v>3.4470594211737801E-2</v>
      </c>
      <c r="BP604" s="17">
        <v>2.5518956730962199E-2</v>
      </c>
      <c r="BQ604" s="17">
        <v>4.2508325957651603E-2</v>
      </c>
      <c r="BR604" s="17"/>
      <c r="BS604" s="17">
        <v>0.11837687013782</v>
      </c>
      <c r="BT604" s="17">
        <v>1.3028018706083999E-2</v>
      </c>
      <c r="BU604" s="17">
        <v>5.2094045569311201E-3</v>
      </c>
      <c r="BV604" s="17">
        <v>3.5518132569790799E-2</v>
      </c>
      <c r="BW604" s="17"/>
      <c r="BX604" s="17">
        <v>9.1550577545662398E-2</v>
      </c>
      <c r="BY604" s="17">
        <v>1.4240019607276701E-2</v>
      </c>
      <c r="BZ604" s="17">
        <v>5.0344697951210098E-2</v>
      </c>
      <c r="CA604" s="17">
        <v>2.1264246845328901E-2</v>
      </c>
    </row>
    <row r="605" spans="2:79" x14ac:dyDescent="0.3">
      <c r="B605" t="s">
        <v>73</v>
      </c>
      <c r="C605" s="17">
        <v>8.9827917861546897E-2</v>
      </c>
      <c r="D605" s="17">
        <v>9.1934107052095204E-2</v>
      </c>
      <c r="E605" s="17">
        <v>8.8264895082751801E-2</v>
      </c>
      <c r="F605" s="17"/>
      <c r="G605" s="17">
        <v>0.13851769197199101</v>
      </c>
      <c r="H605" s="17">
        <v>8.6282893319842999E-2</v>
      </c>
      <c r="I605" s="17">
        <v>6.1589363770868301E-2</v>
      </c>
      <c r="J605" s="17"/>
      <c r="K605" s="17">
        <v>7.0816528872460094E-2</v>
      </c>
      <c r="L605" s="17">
        <v>0.120555703011802</v>
      </c>
      <c r="M605" s="17">
        <v>7.5562152069781299E-2</v>
      </c>
      <c r="N605" s="17">
        <v>9.3436594606489606E-2</v>
      </c>
      <c r="O605" s="17"/>
      <c r="P605" s="17">
        <v>5.5155836889260797E-2</v>
      </c>
      <c r="Q605" s="17">
        <v>9.36867951212733E-2</v>
      </c>
      <c r="R605" s="17">
        <v>0.12711240295606299</v>
      </c>
      <c r="S605" s="17">
        <v>6.7573694360842707E-2</v>
      </c>
      <c r="T605" s="17">
        <v>0.106616413455885</v>
      </c>
      <c r="U605" s="17"/>
      <c r="V605" s="17">
        <v>8.0178767947266402E-2</v>
      </c>
      <c r="W605" s="17">
        <v>0.10942651923886999</v>
      </c>
      <c r="X605" s="17">
        <v>5.7174774895459503E-2</v>
      </c>
      <c r="Y605" s="17"/>
      <c r="Z605" s="17">
        <v>8.6270328250242501E-2</v>
      </c>
      <c r="AA605" s="17">
        <v>0.103897094810438</v>
      </c>
      <c r="AB605" s="17"/>
      <c r="AC605" s="17">
        <v>0.100983282031371</v>
      </c>
      <c r="AD605" s="17">
        <v>6.2751869020647499E-2</v>
      </c>
      <c r="AE605" s="17"/>
      <c r="AF605" s="17">
        <v>5.2962156880084099E-2</v>
      </c>
      <c r="AG605" s="17">
        <v>3.4193354489103399E-2</v>
      </c>
      <c r="AH605" s="17">
        <v>9.7918387907913004E-2</v>
      </c>
      <c r="AI605" s="17"/>
      <c r="AJ605" s="17">
        <v>0.18257011359132599</v>
      </c>
      <c r="AK605" s="17">
        <v>0.10563786230712501</v>
      </c>
      <c r="AL605" s="17">
        <v>7.3139917828607098E-2</v>
      </c>
      <c r="AM605" s="17">
        <v>7.1163172049375098E-2</v>
      </c>
      <c r="AN605" s="17">
        <v>7.5030107439089999E-2</v>
      </c>
      <c r="AO605" s="17">
        <v>5.2003996547194301E-2</v>
      </c>
      <c r="AP605" s="17">
        <v>8.1013642581974701E-2</v>
      </c>
      <c r="AQ605" s="17"/>
      <c r="AR605" s="17">
        <v>6.63039995929883E-2</v>
      </c>
      <c r="AS605" s="17">
        <v>0.101006525354027</v>
      </c>
      <c r="AT605" s="17"/>
      <c r="AU605" s="17">
        <v>0.13472273457127201</v>
      </c>
      <c r="AV605" s="17">
        <v>7.5484906842689894E-2</v>
      </c>
      <c r="AW605" s="17">
        <v>5.9683402249877997E-2</v>
      </c>
      <c r="AX605" s="17"/>
      <c r="AY605" s="17">
        <v>0.10164627922045701</v>
      </c>
      <c r="AZ605" s="17">
        <v>9.6017431700890402E-2</v>
      </c>
      <c r="BA605" s="17">
        <v>8.8236432729587894E-2</v>
      </c>
      <c r="BB605" s="17">
        <v>6.1020761830835303E-2</v>
      </c>
      <c r="BC605" s="17"/>
      <c r="BD605" s="17">
        <v>0.12771765947781299</v>
      </c>
      <c r="BE605" s="17">
        <v>9.0589814421078399E-2</v>
      </c>
      <c r="BF605" s="17">
        <v>8.4305272571713899E-2</v>
      </c>
      <c r="BG605" s="17">
        <v>6.8620395343016005E-2</v>
      </c>
      <c r="BH605" s="17"/>
      <c r="BI605" s="17">
        <v>8.7619493442426699E-2</v>
      </c>
      <c r="BJ605" s="17">
        <v>9.9987629957425994E-2</v>
      </c>
      <c r="BK605" s="17">
        <v>9.3817578773467497E-2</v>
      </c>
      <c r="BL605" s="17">
        <v>4.6059773024800202E-2</v>
      </c>
      <c r="BM605" s="17"/>
      <c r="BN605" s="17">
        <v>0.119214490589285</v>
      </c>
      <c r="BO605" s="17">
        <v>9.3046974559993403E-2</v>
      </c>
      <c r="BP605" s="17">
        <v>6.5618583807187006E-2</v>
      </c>
      <c r="BQ605" s="17">
        <v>0.10611686937381901</v>
      </c>
      <c r="BR605" s="17"/>
      <c r="BS605" s="17">
        <v>8.6370552528240496E-2</v>
      </c>
      <c r="BT605" s="17">
        <v>0.118672391828007</v>
      </c>
      <c r="BU605" s="17">
        <v>6.9420677507213202E-2</v>
      </c>
      <c r="BV605" s="17">
        <v>9.51360134758754E-2</v>
      </c>
      <c r="BW605" s="17"/>
      <c r="BX605" s="17">
        <v>0.108952573589715</v>
      </c>
      <c r="BY605" s="17">
        <v>9.30772859884888E-2</v>
      </c>
      <c r="BZ605" s="17">
        <v>8.6825404392155595E-2</v>
      </c>
      <c r="CA605" s="17">
        <v>7.9552588930802096E-2</v>
      </c>
    </row>
    <row r="606" spans="2:79" x14ac:dyDescent="0.3">
      <c r="B606" t="s">
        <v>315</v>
      </c>
      <c r="C606" s="17">
        <v>0.45067727647293798</v>
      </c>
      <c r="D606" s="17">
        <v>0.48291100805744502</v>
      </c>
      <c r="E606" s="17">
        <v>0.42120825264581502</v>
      </c>
      <c r="F606" s="17"/>
      <c r="G606" s="17">
        <v>0.51426559378071002</v>
      </c>
      <c r="H606" s="17">
        <v>0.43631205720487398</v>
      </c>
      <c r="I606" s="17">
        <v>0.424382834516147</v>
      </c>
      <c r="J606" s="17"/>
      <c r="K606" s="17">
        <v>0.50764022959307398</v>
      </c>
      <c r="L606" s="17">
        <v>0.41069712867353497</v>
      </c>
      <c r="M606" s="17">
        <v>0.44900590040034799</v>
      </c>
      <c r="N606" s="17">
        <v>0.42054006636000502</v>
      </c>
      <c r="O606" s="17"/>
      <c r="P606" s="17">
        <v>0.57805831179415701</v>
      </c>
      <c r="Q606" s="17">
        <v>0.38576840151943498</v>
      </c>
      <c r="R606" s="17">
        <v>0.488022064072265</v>
      </c>
      <c r="S606" s="17">
        <v>0.45599499288724998</v>
      </c>
      <c r="T606" s="17">
        <v>0.41789422984633601</v>
      </c>
      <c r="U606" s="17"/>
      <c r="V606" s="17">
        <v>0.38653839750242702</v>
      </c>
      <c r="W606" s="17">
        <v>0.45146790996122199</v>
      </c>
      <c r="X606" s="17">
        <v>0.53844096648752304</v>
      </c>
      <c r="Y606" s="17"/>
      <c r="Z606" s="17">
        <v>0.42410922985244098</v>
      </c>
      <c r="AA606" s="17">
        <v>0.59115388104121103</v>
      </c>
      <c r="AB606" s="17"/>
      <c r="AC606" s="17">
        <v>0.46037744875828401</v>
      </c>
      <c r="AD606" s="17">
        <v>0.42713323662225799</v>
      </c>
      <c r="AE606" s="17"/>
      <c r="AF606" s="17">
        <v>0.67554062700991202</v>
      </c>
      <c r="AG606" s="17">
        <v>0.509588428943338</v>
      </c>
      <c r="AH606" s="17">
        <v>0.43121408043630899</v>
      </c>
      <c r="AI606" s="17"/>
      <c r="AJ606" s="17">
        <v>0.50812528050109496</v>
      </c>
      <c r="AK606" s="17">
        <v>0.50041222911798</v>
      </c>
      <c r="AL606" s="17">
        <v>0.43733189194949801</v>
      </c>
      <c r="AM606" s="17">
        <v>0.47442284948561098</v>
      </c>
      <c r="AN606" s="17">
        <v>0.44072391919552401</v>
      </c>
      <c r="AO606" s="17">
        <v>0.47477249735862898</v>
      </c>
      <c r="AP606" s="17">
        <v>0.33826754639629403</v>
      </c>
      <c r="AQ606" s="17"/>
      <c r="AR606" s="17">
        <v>0.479550838920413</v>
      </c>
      <c r="AS606" s="17">
        <v>0.44059252610293698</v>
      </c>
      <c r="AT606" s="17"/>
      <c r="AU606" s="17">
        <v>0.37920317469783299</v>
      </c>
      <c r="AV606" s="17">
        <v>0.46657004259638801</v>
      </c>
      <c r="AW606" s="17">
        <v>0.52879183686929998</v>
      </c>
      <c r="AX606" s="17"/>
      <c r="AY606" s="17">
        <v>0.32534877653057698</v>
      </c>
      <c r="AZ606" s="17">
        <v>0.38624692205794903</v>
      </c>
      <c r="BA606" s="17">
        <v>0.54938667742201697</v>
      </c>
      <c r="BB606" s="17">
        <v>0.54075677561191005</v>
      </c>
      <c r="BC606" s="17"/>
      <c r="BD606" s="17">
        <v>0.13713597767952401</v>
      </c>
      <c r="BE606" s="17">
        <v>0.35982448921576599</v>
      </c>
      <c r="BF606" s="17">
        <v>0.525098735273405</v>
      </c>
      <c r="BG606" s="17">
        <v>0.70690661848437497</v>
      </c>
      <c r="BH606" s="17"/>
      <c r="BI606" s="17">
        <v>0.33643451863936602</v>
      </c>
      <c r="BJ606" s="17">
        <v>0.375831694961267</v>
      </c>
      <c r="BK606" s="17">
        <v>0.48805807421251302</v>
      </c>
      <c r="BL606" s="17">
        <v>0.62525916809253601</v>
      </c>
      <c r="BM606" s="17"/>
      <c r="BN606" s="17">
        <v>0.33233916790518198</v>
      </c>
      <c r="BO606" s="17">
        <v>0.40117178615886701</v>
      </c>
      <c r="BP606" s="17">
        <v>0.40887353421783301</v>
      </c>
      <c r="BQ606" s="17">
        <v>0.56596941069624196</v>
      </c>
      <c r="BR606" s="17"/>
      <c r="BS606" s="17">
        <v>0.198656100324653</v>
      </c>
      <c r="BT606" s="17">
        <v>0.29526926323548103</v>
      </c>
      <c r="BU606" s="17">
        <v>0.64171687723924997</v>
      </c>
      <c r="BV606" s="17">
        <v>0.75150365042588996</v>
      </c>
      <c r="BW606" s="17"/>
      <c r="BX606" s="17">
        <v>0.269204160770254</v>
      </c>
      <c r="BY606" s="17">
        <v>0.41400210894178502</v>
      </c>
      <c r="BZ606" s="17">
        <v>0.452453613308192</v>
      </c>
      <c r="CA606" s="17">
        <v>0.60241259882137299</v>
      </c>
    </row>
    <row r="607" spans="2:79" x14ac:dyDescent="0.3">
      <c r="B607" t="s">
        <v>316</v>
      </c>
      <c r="C607" s="17">
        <v>0.16686493651722101</v>
      </c>
      <c r="D607" s="17">
        <v>0.13791443878808901</v>
      </c>
      <c r="E607" s="17">
        <v>0.19076048003559001</v>
      </c>
      <c r="F607" s="17"/>
      <c r="G607" s="17">
        <v>9.7162388228186597E-2</v>
      </c>
      <c r="H607" s="17">
        <v>0.16297665783946899</v>
      </c>
      <c r="I607" s="17">
        <v>0.21703543068464101</v>
      </c>
      <c r="J607" s="17"/>
      <c r="K607" s="17">
        <v>0.138649015956986</v>
      </c>
      <c r="L607" s="17">
        <v>0.17230210151161299</v>
      </c>
      <c r="M607" s="17">
        <v>0.162119249851327</v>
      </c>
      <c r="N607" s="17">
        <v>0.20260226853230501</v>
      </c>
      <c r="O607" s="17"/>
      <c r="P607" s="17">
        <v>0.116712437371846</v>
      </c>
      <c r="Q607" s="17">
        <v>0.21067032231399799</v>
      </c>
      <c r="R607" s="17">
        <v>0.14431446683687299</v>
      </c>
      <c r="S607" s="17">
        <v>0.14909373144808999</v>
      </c>
      <c r="T607" s="17">
        <v>0.17616203196034899</v>
      </c>
      <c r="U607" s="17"/>
      <c r="V607" s="17">
        <v>0.23138945490382001</v>
      </c>
      <c r="W607" s="17">
        <v>0.14920452529983699</v>
      </c>
      <c r="X607" s="17">
        <v>0.114211336060591</v>
      </c>
      <c r="Y607" s="17"/>
      <c r="Z607" s="17">
        <v>0.186731620804163</v>
      </c>
      <c r="AA607" s="17">
        <v>5.9993644887338098E-2</v>
      </c>
      <c r="AB607" s="17"/>
      <c r="AC607" s="17">
        <v>0.15301301417878399</v>
      </c>
      <c r="AD607" s="17">
        <v>0.20048601065395</v>
      </c>
      <c r="AE607" s="17"/>
      <c r="AF607" s="17">
        <v>8.4207886238462801E-2</v>
      </c>
      <c r="AG607" s="17">
        <v>0.193621299286171</v>
      </c>
      <c r="AH607" s="17">
        <v>0.16631320860669899</v>
      </c>
      <c r="AI607" s="17"/>
      <c r="AJ607" s="17">
        <v>8.5044871929377694E-2</v>
      </c>
      <c r="AK607" s="17">
        <v>0.147923296250175</v>
      </c>
      <c r="AL607" s="17">
        <v>0.169454542048873</v>
      </c>
      <c r="AM607" s="17">
        <v>0.12848396860240099</v>
      </c>
      <c r="AN607" s="17">
        <v>0.16579780719395901</v>
      </c>
      <c r="AO607" s="17">
        <v>0.15282988745277701</v>
      </c>
      <c r="AP607" s="17">
        <v>0.28698486353555802</v>
      </c>
      <c r="AQ607" s="17"/>
      <c r="AR607" s="17">
        <v>0.18420913700456901</v>
      </c>
      <c r="AS607" s="17">
        <v>0.158276097225799</v>
      </c>
      <c r="AT607" s="17"/>
      <c r="AU607" s="17">
        <v>0.18922202061217899</v>
      </c>
      <c r="AV607" s="17">
        <v>0.17155013127494101</v>
      </c>
      <c r="AW607" s="17">
        <v>0.100527267350417</v>
      </c>
      <c r="AX607" s="17"/>
      <c r="AY607" s="17">
        <v>0.21276169654761001</v>
      </c>
      <c r="AZ607" s="17">
        <v>0.18438115310086201</v>
      </c>
      <c r="BA607" s="17">
        <v>0.13456247771080301</v>
      </c>
      <c r="BB607" s="17">
        <v>0.14748782992439399</v>
      </c>
      <c r="BC607" s="17"/>
      <c r="BD607" s="17">
        <v>0.47896199604576301</v>
      </c>
      <c r="BE607" s="17">
        <v>0.164293198698751</v>
      </c>
      <c r="BF607" s="17">
        <v>9.7763749610424402E-2</v>
      </c>
      <c r="BG607" s="17">
        <v>7.4734510505438598E-2</v>
      </c>
      <c r="BH607" s="17"/>
      <c r="BI607" s="17">
        <v>0.22670838199191301</v>
      </c>
      <c r="BJ607" s="17">
        <v>0.17702953797052601</v>
      </c>
      <c r="BK607" s="17">
        <v>0.150730735526522</v>
      </c>
      <c r="BL607" s="17">
        <v>0.143167411555785</v>
      </c>
      <c r="BM607" s="17"/>
      <c r="BN607" s="17">
        <v>0.229894412531295</v>
      </c>
      <c r="BO607" s="17">
        <v>0.171830157179575</v>
      </c>
      <c r="BP607" s="17">
        <v>0.186232922726046</v>
      </c>
      <c r="BQ607" s="17">
        <v>0.124058579537397</v>
      </c>
      <c r="BR607" s="17"/>
      <c r="BS607" s="17">
        <v>0.41613376728832102</v>
      </c>
      <c r="BT607" s="17">
        <v>0.17464186260287801</v>
      </c>
      <c r="BU607" s="17">
        <v>5.0368209493106497E-2</v>
      </c>
      <c r="BV607" s="17">
        <v>4.6594948903352702E-2</v>
      </c>
      <c r="BW607" s="17"/>
      <c r="BX607" s="17">
        <v>0.23735745982922599</v>
      </c>
      <c r="BY607" s="17">
        <v>0.15117649121857599</v>
      </c>
      <c r="BZ607" s="17">
        <v>0.19847221655073899</v>
      </c>
      <c r="CA607" s="17">
        <v>0.112472041393347</v>
      </c>
    </row>
    <row r="608" spans="2:79" x14ac:dyDescent="0.3">
      <c r="B608" t="s">
        <v>212</v>
      </c>
      <c r="C608" s="17">
        <v>0.28381233995571697</v>
      </c>
      <c r="D608" s="17">
        <v>0.34499656926935601</v>
      </c>
      <c r="E608" s="17">
        <v>0.230447772610225</v>
      </c>
      <c r="F608" s="17"/>
      <c r="G608" s="17">
        <v>0.417103205552523</v>
      </c>
      <c r="H608" s="17">
        <v>0.27333539936540502</v>
      </c>
      <c r="I608" s="17">
        <v>0.20734740383150599</v>
      </c>
      <c r="J608" s="17"/>
      <c r="K608" s="17">
        <v>0.368991213636088</v>
      </c>
      <c r="L608" s="17">
        <v>0.23839502716192201</v>
      </c>
      <c r="M608" s="17">
        <v>0.28688665054902102</v>
      </c>
      <c r="N608" s="17">
        <v>0.21793779782770001</v>
      </c>
      <c r="O608" s="17"/>
      <c r="P608" s="17">
        <v>0.46134587442231101</v>
      </c>
      <c r="Q608" s="17">
        <v>0.17509807920543699</v>
      </c>
      <c r="R608" s="17">
        <v>0.34370759723539202</v>
      </c>
      <c r="S608" s="17">
        <v>0.30690126143916002</v>
      </c>
      <c r="T608" s="17">
        <v>0.24173219788598699</v>
      </c>
      <c r="U608" s="17"/>
      <c r="V608" s="17">
        <v>0.15514894259860801</v>
      </c>
      <c r="W608" s="17">
        <v>0.30226338466138403</v>
      </c>
      <c r="X608" s="17">
        <v>0.42422963042693101</v>
      </c>
      <c r="Y608" s="17"/>
      <c r="Z608" s="17">
        <v>0.23737760904827801</v>
      </c>
      <c r="AA608" s="17">
        <v>0.53116023615387298</v>
      </c>
      <c r="AB608" s="17"/>
      <c r="AC608" s="17">
        <v>0.30736443457950102</v>
      </c>
      <c r="AD608" s="17">
        <v>0.226647225968308</v>
      </c>
      <c r="AE608" s="17"/>
      <c r="AF608" s="17">
        <v>0.59133274077144904</v>
      </c>
      <c r="AG608" s="17">
        <v>0.315967129657166</v>
      </c>
      <c r="AH608" s="17">
        <v>0.26490087182960997</v>
      </c>
      <c r="AI608" s="17"/>
      <c r="AJ608" s="17">
        <v>0.42308040857171803</v>
      </c>
      <c r="AK608" s="17">
        <v>0.35248893286780603</v>
      </c>
      <c r="AL608" s="17">
        <v>0.26787734990062501</v>
      </c>
      <c r="AM608" s="17">
        <v>0.34593888088321101</v>
      </c>
      <c r="AN608" s="17">
        <v>0.27492611200156503</v>
      </c>
      <c r="AO608" s="17">
        <v>0.321942609905852</v>
      </c>
      <c r="AP608" s="17">
        <v>5.1282682860735999E-2</v>
      </c>
      <c r="AQ608" s="17"/>
      <c r="AR608" s="17">
        <v>0.29534170191584402</v>
      </c>
      <c r="AS608" s="17">
        <v>0.28231642887713898</v>
      </c>
      <c r="AT608" s="17"/>
      <c r="AU608" s="17">
        <v>0.189981154085654</v>
      </c>
      <c r="AV608" s="17">
        <v>0.295019911321447</v>
      </c>
      <c r="AW608" s="17">
        <v>0.42826456951888298</v>
      </c>
      <c r="AX608" s="17"/>
      <c r="AY608" s="17">
        <v>0.11258707998296701</v>
      </c>
      <c r="AZ608" s="17">
        <v>0.20186576895708699</v>
      </c>
      <c r="BA608" s="17">
        <v>0.41482419971121398</v>
      </c>
      <c r="BB608" s="17">
        <v>0.39326894568751702</v>
      </c>
      <c r="BC608" s="17"/>
      <c r="BD608" s="17">
        <v>-0.34182601836623899</v>
      </c>
      <c r="BE608" s="17">
        <v>0.19553129051701501</v>
      </c>
      <c r="BF608" s="17">
        <v>0.42733498566298</v>
      </c>
      <c r="BG608" s="17">
        <v>0.63217210797893597</v>
      </c>
      <c r="BH608" s="17"/>
      <c r="BI608" s="17">
        <v>0.109726136647453</v>
      </c>
      <c r="BJ608" s="17">
        <v>0.198802156990741</v>
      </c>
      <c r="BK608" s="17">
        <v>0.33732733868599002</v>
      </c>
      <c r="BL608" s="17">
        <v>0.48209175653675101</v>
      </c>
      <c r="BM608" s="17"/>
      <c r="BN608" s="17">
        <v>0.102444755373886</v>
      </c>
      <c r="BO608" s="17">
        <v>0.229341628979292</v>
      </c>
      <c r="BP608" s="17">
        <v>0.22264061149178599</v>
      </c>
      <c r="BQ608" s="17">
        <v>0.441910831158845</v>
      </c>
      <c r="BR608" s="17"/>
      <c r="BS608" s="17">
        <v>-0.21747766696366699</v>
      </c>
      <c r="BT608" s="17">
        <v>0.12062740063260299</v>
      </c>
      <c r="BU608" s="17">
        <v>0.59134866774614303</v>
      </c>
      <c r="BV608" s="17">
        <v>0.70490870152253704</v>
      </c>
      <c r="BW608" s="17"/>
      <c r="BX608" s="17">
        <v>3.1846700941027199E-2</v>
      </c>
      <c r="BY608" s="17">
        <v>0.262825617723209</v>
      </c>
      <c r="BZ608" s="17">
        <v>0.25398139675745302</v>
      </c>
      <c r="CA608" s="17">
        <v>0.489940557428026</v>
      </c>
    </row>
    <row r="609" spans="2:79" x14ac:dyDescent="0.3">
      <c r="C609" s="17"/>
      <c r="D609" s="17"/>
      <c r="E609" s="17"/>
      <c r="F609" s="17"/>
      <c r="G609" s="17"/>
      <c r="H609" s="17"/>
      <c r="I609" s="17"/>
      <c r="J609" s="17"/>
      <c r="K609" s="17"/>
      <c r="L609" s="17"/>
      <c r="M609" s="17"/>
      <c r="N609" s="17"/>
      <c r="O609" s="17"/>
      <c r="P609" s="17"/>
      <c r="Q609" s="17"/>
      <c r="R609" s="17"/>
      <c r="S609" s="17"/>
      <c r="T609" s="17"/>
      <c r="U609" s="17"/>
      <c r="V609" s="17"/>
      <c r="W609" s="17"/>
      <c r="X609" s="17"/>
      <c r="Y609" s="17"/>
      <c r="Z609" s="17"/>
      <c r="AA609" s="17"/>
      <c r="AB609" s="17"/>
      <c r="AC609" s="17"/>
      <c r="AD609" s="17"/>
      <c r="AE609" s="17"/>
      <c r="AF609" s="17"/>
      <c r="AG609" s="17"/>
      <c r="AH609" s="17"/>
      <c r="AI609" s="17"/>
      <c r="AJ609" s="17"/>
      <c r="AK609" s="17"/>
      <c r="AL609" s="17"/>
      <c r="AM609" s="17"/>
      <c r="AN609" s="17"/>
      <c r="AO609" s="17"/>
      <c r="AP609" s="17"/>
      <c r="AQ609" s="17"/>
      <c r="AR609" s="17"/>
      <c r="AS609" s="17"/>
      <c r="AT609" s="17"/>
      <c r="AU609" s="17"/>
      <c r="AV609" s="17"/>
      <c r="AW609" s="17"/>
      <c r="AX609" s="17"/>
      <c r="AY609" s="17"/>
      <c r="AZ609" s="17"/>
      <c r="BA609" s="17"/>
      <c r="BB609" s="17"/>
      <c r="BC609" s="17"/>
      <c r="BD609" s="17"/>
      <c r="BE609" s="17"/>
      <c r="BF609" s="17"/>
      <c r="BG609" s="17"/>
      <c r="BH609" s="17"/>
      <c r="BI609" s="17"/>
      <c r="BJ609" s="17"/>
      <c r="BK609" s="17"/>
      <c r="BL609" s="17"/>
      <c r="BM609" s="17"/>
      <c r="BN609" s="17"/>
      <c r="BO609" s="17"/>
      <c r="BP609" s="17"/>
      <c r="BQ609" s="17"/>
      <c r="BR609" s="17"/>
      <c r="BS609" s="17"/>
      <c r="BT609" s="17"/>
      <c r="BU609" s="17"/>
      <c r="BV609" s="17"/>
      <c r="BW609" s="17"/>
      <c r="BX609" s="17"/>
      <c r="BY609" s="17"/>
      <c r="BZ609" s="17"/>
      <c r="CA609" s="17"/>
    </row>
    <row r="610" spans="2:79" x14ac:dyDescent="0.3">
      <c r="B610" s="6" t="s">
        <v>324</v>
      </c>
      <c r="C610" s="17"/>
      <c r="D610" s="17"/>
      <c r="E610" s="17"/>
      <c r="F610" s="17"/>
      <c r="G610" s="17"/>
      <c r="H610" s="17"/>
      <c r="I610" s="17"/>
      <c r="J610" s="17"/>
      <c r="K610" s="17"/>
      <c r="L610" s="17"/>
      <c r="M610" s="17"/>
      <c r="N610" s="17"/>
      <c r="O610" s="17"/>
      <c r="P610" s="17"/>
      <c r="Q610" s="17"/>
      <c r="R610" s="17"/>
      <c r="S610" s="17"/>
      <c r="T610" s="17"/>
      <c r="U610" s="17"/>
      <c r="V610" s="17"/>
      <c r="W610" s="17"/>
      <c r="X610" s="17"/>
      <c r="Y610" s="17"/>
      <c r="Z610" s="17"/>
      <c r="AA610" s="17"/>
      <c r="AB610" s="17"/>
      <c r="AC610" s="17"/>
      <c r="AD610" s="17"/>
      <c r="AE610" s="17"/>
      <c r="AF610" s="17"/>
      <c r="AG610" s="17"/>
      <c r="AH610" s="17"/>
      <c r="AI610" s="17"/>
      <c r="AJ610" s="17"/>
      <c r="AK610" s="17"/>
      <c r="AL610" s="17"/>
      <c r="AM610" s="17"/>
      <c r="AN610" s="17"/>
      <c r="AO610" s="17"/>
      <c r="AP610" s="17"/>
      <c r="AQ610" s="17"/>
      <c r="AR610" s="17"/>
      <c r="AS610" s="17"/>
      <c r="AT610" s="17"/>
      <c r="AU610" s="17"/>
      <c r="AV610" s="17"/>
      <c r="AW610" s="17"/>
      <c r="AX610" s="17"/>
      <c r="AY610" s="17"/>
      <c r="AZ610" s="17"/>
      <c r="BA610" s="17"/>
      <c r="BB610" s="17"/>
      <c r="BC610" s="17"/>
      <c r="BD610" s="17"/>
      <c r="BE610" s="17"/>
      <c r="BF610" s="17"/>
      <c r="BG610" s="17"/>
      <c r="BH610" s="17"/>
      <c r="BI610" s="17"/>
      <c r="BJ610" s="17"/>
      <c r="BK610" s="17"/>
      <c r="BL610" s="17"/>
      <c r="BM610" s="17"/>
      <c r="BN610" s="17"/>
      <c r="BO610" s="17"/>
      <c r="BP610" s="17"/>
      <c r="BQ610" s="17"/>
      <c r="BR610" s="17"/>
      <c r="BS610" s="17"/>
      <c r="BT610" s="17"/>
      <c r="BU610" s="17"/>
      <c r="BV610" s="17"/>
      <c r="BW610" s="17"/>
      <c r="BX610" s="17"/>
      <c r="BY610" s="17"/>
      <c r="BZ610" s="17"/>
      <c r="CA610" s="17"/>
    </row>
    <row r="611" spans="2:79" x14ac:dyDescent="0.3">
      <c r="B611" s="24" t="s">
        <v>75</v>
      </c>
      <c r="C611" s="17"/>
      <c r="D611" s="17"/>
      <c r="E611" s="17"/>
      <c r="F611" s="17"/>
      <c r="G611" s="17"/>
      <c r="H611" s="17"/>
      <c r="I611" s="17"/>
      <c r="J611" s="17"/>
      <c r="K611" s="17"/>
      <c r="L611" s="17"/>
      <c r="M611" s="17"/>
      <c r="N611" s="17"/>
      <c r="O611" s="17"/>
      <c r="P611" s="17"/>
      <c r="Q611" s="17"/>
      <c r="R611" s="17"/>
      <c r="S611" s="17"/>
      <c r="T611" s="17"/>
      <c r="U611" s="17"/>
      <c r="V611" s="17"/>
      <c r="W611" s="17"/>
      <c r="X611" s="17"/>
      <c r="Y611" s="17"/>
      <c r="Z611" s="17"/>
      <c r="AA611" s="17"/>
      <c r="AB611" s="17"/>
      <c r="AC611" s="17"/>
      <c r="AD611" s="17"/>
      <c r="AE611" s="17"/>
      <c r="AF611" s="17"/>
      <c r="AG611" s="17"/>
      <c r="AH611" s="17"/>
      <c r="AI611" s="17"/>
      <c r="AJ611" s="17"/>
      <c r="AK611" s="17"/>
      <c r="AL611" s="17"/>
      <c r="AM611" s="17"/>
      <c r="AN611" s="17"/>
      <c r="AO611" s="17"/>
      <c r="AP611" s="17"/>
      <c r="AQ611" s="17"/>
      <c r="AR611" s="17"/>
      <c r="AS611" s="17"/>
      <c r="AT611" s="17"/>
      <c r="AU611" s="17"/>
      <c r="AV611" s="17"/>
      <c r="AW611" s="17"/>
      <c r="AX611" s="17"/>
      <c r="AY611" s="17"/>
      <c r="AZ611" s="17"/>
      <c r="BA611" s="17"/>
      <c r="BB611" s="17"/>
      <c r="BC611" s="17"/>
      <c r="BD611" s="17"/>
      <c r="BE611" s="17"/>
      <c r="BF611" s="17"/>
      <c r="BG611" s="17"/>
      <c r="BH611" s="17"/>
      <c r="BI611" s="17"/>
      <c r="BJ611" s="17"/>
      <c r="BK611" s="17"/>
      <c r="BL611" s="17"/>
      <c r="BM611" s="17"/>
      <c r="BN611" s="17"/>
      <c r="BO611" s="17"/>
      <c r="BP611" s="17"/>
      <c r="BQ611" s="17"/>
      <c r="BR611" s="17"/>
      <c r="BS611" s="17"/>
      <c r="BT611" s="17"/>
      <c r="BU611" s="17"/>
      <c r="BV611" s="17"/>
      <c r="BW611" s="17"/>
      <c r="BX611" s="17"/>
      <c r="BY611" s="17"/>
      <c r="BZ611" s="17"/>
      <c r="CA611" s="17"/>
    </row>
    <row r="612" spans="2:79" x14ac:dyDescent="0.3">
      <c r="B612" t="s">
        <v>321</v>
      </c>
      <c r="C612" s="17">
        <v>4.9067748684387402E-2</v>
      </c>
      <c r="D612" s="17">
        <v>2.91276757639207E-2</v>
      </c>
      <c r="E612" s="17">
        <v>6.9265996481347694E-2</v>
      </c>
      <c r="F612" s="17"/>
      <c r="G612" s="17">
        <v>5.0269750590180497E-2</v>
      </c>
      <c r="H612" s="17">
        <v>5.5031997948243802E-2</v>
      </c>
      <c r="I612" s="17">
        <v>4.1790887192954297E-2</v>
      </c>
      <c r="J612" s="17"/>
      <c r="K612" s="17">
        <v>2.7140034834772699E-2</v>
      </c>
      <c r="L612" s="17">
        <v>4.24153092022213E-2</v>
      </c>
      <c r="M612" s="17">
        <v>4.1067806778680001E-2</v>
      </c>
      <c r="N612" s="17">
        <v>8.83272267878637E-2</v>
      </c>
      <c r="O612" s="17"/>
      <c r="P612" s="17">
        <v>5.3341537264472903E-2</v>
      </c>
      <c r="Q612" s="17">
        <v>5.4333458200024699E-2</v>
      </c>
      <c r="R612" s="17">
        <v>3.01931219030009E-2</v>
      </c>
      <c r="S612" s="17">
        <v>3.1234523971204499E-2</v>
      </c>
      <c r="T612" s="17">
        <v>7.8145800564313694E-2</v>
      </c>
      <c r="U612" s="17"/>
      <c r="V612" s="17">
        <v>8.5701795577757395E-2</v>
      </c>
      <c r="W612" s="17">
        <v>4.5427665294969603E-2</v>
      </c>
      <c r="X612" s="17">
        <v>2.0107828704840999E-2</v>
      </c>
      <c r="Y612" s="17"/>
      <c r="Z612" s="17">
        <v>5.38991653487765E-2</v>
      </c>
      <c r="AA612" s="17">
        <v>2.5071238087154901E-2</v>
      </c>
      <c r="AB612" s="17"/>
      <c r="AC612" s="17">
        <v>4.8801289524661902E-2</v>
      </c>
      <c r="AD612" s="17">
        <v>4.9714492359716998E-2</v>
      </c>
      <c r="AE612" s="17"/>
      <c r="AF612" s="17">
        <v>7.1280231138718703E-2</v>
      </c>
      <c r="AG612" s="17">
        <v>0</v>
      </c>
      <c r="AH612" s="17">
        <v>5.23687433936533E-2</v>
      </c>
      <c r="AI612" s="17"/>
      <c r="AJ612" s="17">
        <v>5.7206656287920502E-2</v>
      </c>
      <c r="AK612" s="17">
        <v>6.0363350939859797E-2</v>
      </c>
      <c r="AL612" s="17">
        <v>6.6563550127999097E-2</v>
      </c>
      <c r="AM612" s="17">
        <v>2.7752635942823699E-2</v>
      </c>
      <c r="AN612" s="17">
        <v>5.24295361654709E-2</v>
      </c>
      <c r="AO612" s="17">
        <v>4.3728371913852197E-2</v>
      </c>
      <c r="AP612" s="17">
        <v>3.9589780237425501E-2</v>
      </c>
      <c r="AQ612" s="17"/>
      <c r="AR612" s="17">
        <v>8.6649880208782198E-2</v>
      </c>
      <c r="AS612" s="17">
        <v>2.85239498028961E-2</v>
      </c>
      <c r="AT612" s="17"/>
      <c r="AU612" s="17">
        <v>4.4233447149794901E-2</v>
      </c>
      <c r="AV612" s="17">
        <v>4.8432295741873702E-2</v>
      </c>
      <c r="AW612" s="17">
        <v>6.1773319597685901E-2</v>
      </c>
      <c r="AX612" s="17"/>
      <c r="AY612" s="17">
        <v>3.72351869883445E-2</v>
      </c>
      <c r="AZ612" s="17">
        <v>4.4026720644792801E-2</v>
      </c>
      <c r="BA612" s="17">
        <v>6.0637573540954497E-2</v>
      </c>
      <c r="BB612" s="17">
        <v>4.77460666595943E-2</v>
      </c>
      <c r="BC612" s="17"/>
      <c r="BD612" s="17">
        <v>0.120168263245338</v>
      </c>
      <c r="BE612" s="17">
        <v>1.7416530274919399E-2</v>
      </c>
      <c r="BF612" s="17">
        <v>4.1501375873743598E-2</v>
      </c>
      <c r="BG612" s="17">
        <v>6.4361403074726306E-2</v>
      </c>
      <c r="BH612" s="17"/>
      <c r="BI612" s="17">
        <v>5.8564041997564903E-2</v>
      </c>
      <c r="BJ612" s="17">
        <v>4.1548371379350503E-2</v>
      </c>
      <c r="BK612" s="17">
        <v>4.7206967592279797E-2</v>
      </c>
      <c r="BL612" s="17">
        <v>6.8273551712472499E-2</v>
      </c>
      <c r="BM612" s="17"/>
      <c r="BN612" s="17">
        <v>8.3453205726545202E-2</v>
      </c>
      <c r="BO612" s="17">
        <v>4.1264016755888699E-2</v>
      </c>
      <c r="BP612" s="17">
        <v>2.6963459437106901E-2</v>
      </c>
      <c r="BQ612" s="17">
        <v>6.9536511332726897E-2</v>
      </c>
      <c r="BR612" s="17"/>
      <c r="BS612" s="17">
        <v>8.1400347620119898E-2</v>
      </c>
      <c r="BT612" s="17">
        <v>4.6250680560953703E-2</v>
      </c>
      <c r="BU612" s="17">
        <v>2.5409630357485301E-2</v>
      </c>
      <c r="BV612" s="17">
        <v>9.1126048684092506E-2</v>
      </c>
      <c r="BW612" s="17"/>
      <c r="BX612" s="17">
        <v>0.11059774022692</v>
      </c>
      <c r="BY612" s="17">
        <v>5.1021100105159201E-2</v>
      </c>
      <c r="BZ612" s="17">
        <v>4.7865353584913201E-2</v>
      </c>
      <c r="CA612" s="17">
        <v>1.8454226955208999E-2</v>
      </c>
    </row>
    <row r="613" spans="2:79" x14ac:dyDescent="0.3">
      <c r="B613" t="s">
        <v>322</v>
      </c>
      <c r="C613" s="17">
        <v>0.17576886500077099</v>
      </c>
      <c r="D613" s="17">
        <v>0.14216461323208501</v>
      </c>
      <c r="E613" s="17">
        <v>0.206298864662078</v>
      </c>
      <c r="F613" s="17"/>
      <c r="G613" s="17">
        <v>0.193224777312099</v>
      </c>
      <c r="H613" s="17">
        <v>0.17427614036009201</v>
      </c>
      <c r="I613" s="17">
        <v>0.165886115928462</v>
      </c>
      <c r="J613" s="17"/>
      <c r="K613" s="17">
        <v>0.189152795510865</v>
      </c>
      <c r="L613" s="17">
        <v>0.15581256805816901</v>
      </c>
      <c r="M613" s="17">
        <v>0.20335822783944499</v>
      </c>
      <c r="N613" s="17">
        <v>0.15636093821486099</v>
      </c>
      <c r="O613" s="17"/>
      <c r="P613" s="17">
        <v>0.14095283482717899</v>
      </c>
      <c r="Q613" s="17">
        <v>0.18628163464755099</v>
      </c>
      <c r="R613" s="17">
        <v>0.16451631491152299</v>
      </c>
      <c r="S613" s="17">
        <v>0.189107857646612</v>
      </c>
      <c r="T613" s="17">
        <v>0.17845510430544001</v>
      </c>
      <c r="U613" s="17"/>
      <c r="V613" s="17">
        <v>0.20805095764960199</v>
      </c>
      <c r="W613" s="17">
        <v>0.176420493094985</v>
      </c>
      <c r="X613" s="17">
        <v>0.144264975697492</v>
      </c>
      <c r="Y613" s="17"/>
      <c r="Z613" s="17">
        <v>0.182849370773392</v>
      </c>
      <c r="AA613" s="17">
        <v>0.14240906109402701</v>
      </c>
      <c r="AB613" s="17"/>
      <c r="AC613" s="17">
        <v>0.192482686701754</v>
      </c>
      <c r="AD613" s="17">
        <v>0.13520145314360599</v>
      </c>
      <c r="AE613" s="17"/>
      <c r="AF613" s="17">
        <v>0.13457879820108101</v>
      </c>
      <c r="AG613" s="17">
        <v>0.172486456862462</v>
      </c>
      <c r="AH613" s="17">
        <v>0.176703195220591</v>
      </c>
      <c r="AI613" s="17"/>
      <c r="AJ613" s="17">
        <v>0.18294425741308601</v>
      </c>
      <c r="AK613" s="17">
        <v>0.18664866002746</v>
      </c>
      <c r="AL613" s="17">
        <v>0.192579625837353</v>
      </c>
      <c r="AM613" s="17">
        <v>0.15712335791434401</v>
      </c>
      <c r="AN613" s="17">
        <v>0.183144699186193</v>
      </c>
      <c r="AO613" s="17">
        <v>0.19163670824913601</v>
      </c>
      <c r="AP613" s="17">
        <v>0.14327827457363701</v>
      </c>
      <c r="AQ613" s="17"/>
      <c r="AR613" s="17">
        <v>0.207153181376316</v>
      </c>
      <c r="AS613" s="17">
        <v>0.16168837524549301</v>
      </c>
      <c r="AT613" s="17"/>
      <c r="AU613" s="17">
        <v>0.166995859952178</v>
      </c>
      <c r="AV613" s="17">
        <v>0.190017771318781</v>
      </c>
      <c r="AW613" s="17">
        <v>0.13198995001657901</v>
      </c>
      <c r="AX613" s="17"/>
      <c r="AY613" s="17">
        <v>0.212153825420035</v>
      </c>
      <c r="AZ613" s="17">
        <v>0.20758414901966299</v>
      </c>
      <c r="BA613" s="17">
        <v>0.117426652316557</v>
      </c>
      <c r="BB613" s="17">
        <v>0.175349490025863</v>
      </c>
      <c r="BC613" s="17"/>
      <c r="BD613" s="17">
        <v>0.195104436103788</v>
      </c>
      <c r="BE613" s="17">
        <v>0.20521496287980301</v>
      </c>
      <c r="BF613" s="17">
        <v>0.146808862366056</v>
      </c>
      <c r="BG613" s="17">
        <v>0.18250156104974</v>
      </c>
      <c r="BH613" s="17"/>
      <c r="BI613" s="17">
        <v>0.22427862684431399</v>
      </c>
      <c r="BJ613" s="17">
        <v>0.162521912933169</v>
      </c>
      <c r="BK613" s="17">
        <v>0.16507918226298299</v>
      </c>
      <c r="BL613" s="17">
        <v>0.20738367775128</v>
      </c>
      <c r="BM613" s="17"/>
      <c r="BN613" s="17">
        <v>0.196716738470115</v>
      </c>
      <c r="BO613" s="17">
        <v>0.19925884632136801</v>
      </c>
      <c r="BP613" s="17">
        <v>0.178156045964596</v>
      </c>
      <c r="BQ613" s="17">
        <v>0.15033884872505299</v>
      </c>
      <c r="BR613" s="17"/>
      <c r="BS613" s="17">
        <v>0.25494440203847502</v>
      </c>
      <c r="BT613" s="17">
        <v>0.16506459744906801</v>
      </c>
      <c r="BU613" s="17">
        <v>0.149791581564824</v>
      </c>
      <c r="BV613" s="17">
        <v>0.130814676387837</v>
      </c>
      <c r="BW613" s="17"/>
      <c r="BX613" s="17">
        <v>0.249155165172329</v>
      </c>
      <c r="BY613" s="17">
        <v>0.188182037630686</v>
      </c>
      <c r="BZ613" s="17">
        <v>0.19059673431203</v>
      </c>
      <c r="CA613" s="17">
        <v>9.3873049857757199E-2</v>
      </c>
    </row>
    <row r="614" spans="2:79" x14ac:dyDescent="0.3">
      <c r="B614" t="s">
        <v>323</v>
      </c>
      <c r="C614" s="17">
        <v>0.27868727796023302</v>
      </c>
      <c r="D614" s="17">
        <v>0.30397054916319299</v>
      </c>
      <c r="E614" s="17">
        <v>0.25318766068896797</v>
      </c>
      <c r="F614" s="17"/>
      <c r="G614" s="17">
        <v>0.27039455867526502</v>
      </c>
      <c r="H614" s="17">
        <v>0.29854992712108203</v>
      </c>
      <c r="I614" s="17">
        <v>0.26255773067675298</v>
      </c>
      <c r="J614" s="17"/>
      <c r="K614" s="17">
        <v>0.31400919836797198</v>
      </c>
      <c r="L614" s="17">
        <v>0.27765316353708402</v>
      </c>
      <c r="M614" s="17">
        <v>0.27415210441736099</v>
      </c>
      <c r="N614" s="17">
        <v>0.23913452270663599</v>
      </c>
      <c r="O614" s="17"/>
      <c r="P614" s="17">
        <v>0.31277603508465601</v>
      </c>
      <c r="Q614" s="17">
        <v>0.28319108434518803</v>
      </c>
      <c r="R614" s="17">
        <v>0.27773336877370403</v>
      </c>
      <c r="S614" s="17">
        <v>0.237923756222575</v>
      </c>
      <c r="T614" s="17">
        <v>0.29869360575123999</v>
      </c>
      <c r="U614" s="17"/>
      <c r="V614" s="17">
        <v>0.22261784399321399</v>
      </c>
      <c r="W614" s="17">
        <v>0.29687604014747299</v>
      </c>
      <c r="X614" s="17">
        <v>0.314382035498043</v>
      </c>
      <c r="Y614" s="17"/>
      <c r="Z614" s="17">
        <v>0.28141235206663301</v>
      </c>
      <c r="AA614" s="17">
        <v>0.26952067862872903</v>
      </c>
      <c r="AB614" s="17"/>
      <c r="AC614" s="17">
        <v>0.29206281801100697</v>
      </c>
      <c r="AD614" s="17">
        <v>0.246222468190257</v>
      </c>
      <c r="AE614" s="17"/>
      <c r="AF614" s="17">
        <v>0.26954100836224199</v>
      </c>
      <c r="AG614" s="17">
        <v>0.34691249524014101</v>
      </c>
      <c r="AH614" s="17">
        <v>0.27425439862024698</v>
      </c>
      <c r="AI614" s="17"/>
      <c r="AJ614" s="17">
        <v>0.24993710044206599</v>
      </c>
      <c r="AK614" s="17">
        <v>0.28083359634112398</v>
      </c>
      <c r="AL614" s="17">
        <v>0.31732129250548402</v>
      </c>
      <c r="AM614" s="17">
        <v>0.33173278969640402</v>
      </c>
      <c r="AN614" s="17">
        <v>0.297733974412552</v>
      </c>
      <c r="AO614" s="17">
        <v>0.23574093867166199</v>
      </c>
      <c r="AP614" s="17">
        <v>0.25196971155799602</v>
      </c>
      <c r="AQ614" s="17"/>
      <c r="AR614" s="17">
        <v>0.30542347790333202</v>
      </c>
      <c r="AS614" s="17">
        <v>0.257181924191758</v>
      </c>
      <c r="AT614" s="17"/>
      <c r="AU614" s="17">
        <v>0.27168342641552901</v>
      </c>
      <c r="AV614" s="17">
        <v>0.27608154419074699</v>
      </c>
      <c r="AW614" s="17">
        <v>0.30440725770694699</v>
      </c>
      <c r="AX614" s="17"/>
      <c r="AY614" s="17">
        <v>0.33000484430034699</v>
      </c>
      <c r="AZ614" s="17">
        <v>0.26046704396673398</v>
      </c>
      <c r="BA614" s="17">
        <v>0.291053440653535</v>
      </c>
      <c r="BB614" s="17">
        <v>0.27840882321072802</v>
      </c>
      <c r="BC614" s="17"/>
      <c r="BD614" s="17">
        <v>0.29171598394916298</v>
      </c>
      <c r="BE614" s="17">
        <v>0.28718403126797598</v>
      </c>
      <c r="BF614" s="17">
        <v>0.27781017878637898</v>
      </c>
      <c r="BG614" s="17">
        <v>0.25289779934527801</v>
      </c>
      <c r="BH614" s="17"/>
      <c r="BI614" s="17">
        <v>0.24603794975197199</v>
      </c>
      <c r="BJ614" s="17">
        <v>0.32011087525857401</v>
      </c>
      <c r="BK614" s="17">
        <v>0.25620694710618103</v>
      </c>
      <c r="BL614" s="17">
        <v>0.29310007404599903</v>
      </c>
      <c r="BM614" s="17"/>
      <c r="BN614" s="17">
        <v>0.28126689108723302</v>
      </c>
      <c r="BO614" s="17">
        <v>0.297699629118792</v>
      </c>
      <c r="BP614" s="17">
        <v>0.26496797382036902</v>
      </c>
      <c r="BQ614" s="17">
        <v>0.27952384179603401</v>
      </c>
      <c r="BR614" s="17"/>
      <c r="BS614" s="17">
        <v>0.29975007163713802</v>
      </c>
      <c r="BT614" s="17">
        <v>0.25790985403172401</v>
      </c>
      <c r="BU614" s="17">
        <v>0.29326566582927599</v>
      </c>
      <c r="BV614" s="17">
        <v>0.224638177257138</v>
      </c>
      <c r="BW614" s="17"/>
      <c r="BX614" s="17">
        <v>0.30583345810470403</v>
      </c>
      <c r="BY614" s="17">
        <v>0.25955259189086299</v>
      </c>
      <c r="BZ614" s="17">
        <v>0.31401459257379899</v>
      </c>
      <c r="CA614" s="17">
        <v>0.24514223991172299</v>
      </c>
    </row>
    <row r="615" spans="2:79" x14ac:dyDescent="0.3">
      <c r="B615" t="s">
        <v>49</v>
      </c>
      <c r="C615" s="17">
        <v>0.489319569529787</v>
      </c>
      <c r="D615" s="17">
        <v>0.51887136228878905</v>
      </c>
      <c r="E615" s="17">
        <v>0.46275959056239802</v>
      </c>
      <c r="F615" s="17"/>
      <c r="G615" s="17">
        <v>0.476281304748291</v>
      </c>
      <c r="H615" s="17">
        <v>0.46642995131422799</v>
      </c>
      <c r="I615" s="17">
        <v>0.52280004343324005</v>
      </c>
      <c r="J615" s="17"/>
      <c r="K615" s="17">
        <v>0.46416382419579599</v>
      </c>
      <c r="L615" s="17">
        <v>0.51273039898424</v>
      </c>
      <c r="M615" s="17">
        <v>0.47618796510880901</v>
      </c>
      <c r="N615" s="17">
        <v>0.50988394467093801</v>
      </c>
      <c r="O615" s="17"/>
      <c r="P615" s="17">
        <v>0.49292959282369198</v>
      </c>
      <c r="Q615" s="17">
        <v>0.47619382280723599</v>
      </c>
      <c r="R615" s="17">
        <v>0.50483317201845002</v>
      </c>
      <c r="S615" s="17">
        <v>0.52642243795458998</v>
      </c>
      <c r="T615" s="17">
        <v>0.444705489379005</v>
      </c>
      <c r="U615" s="17"/>
      <c r="V615" s="17">
        <v>0.47852236147993998</v>
      </c>
      <c r="W615" s="17">
        <v>0.47619929831890301</v>
      </c>
      <c r="X615" s="17">
        <v>0.51533705542303299</v>
      </c>
      <c r="Y615" s="17"/>
      <c r="Z615" s="17">
        <v>0.47375363038351198</v>
      </c>
      <c r="AA615" s="17">
        <v>0.56049596169196603</v>
      </c>
      <c r="AB615" s="17"/>
      <c r="AC615" s="17">
        <v>0.46012921707785898</v>
      </c>
      <c r="AD615" s="17">
        <v>0.56016973601824605</v>
      </c>
      <c r="AE615" s="17"/>
      <c r="AF615" s="17">
        <v>0.52459996229795802</v>
      </c>
      <c r="AG615" s="17">
        <v>0.48060104789739699</v>
      </c>
      <c r="AH615" s="17">
        <v>0.48835290484918598</v>
      </c>
      <c r="AI615" s="17"/>
      <c r="AJ615" s="17">
        <v>0.49832408214213197</v>
      </c>
      <c r="AK615" s="17">
        <v>0.466356459761536</v>
      </c>
      <c r="AL615" s="17">
        <v>0.41778496417709898</v>
      </c>
      <c r="AM615" s="17">
        <v>0.47557075010289301</v>
      </c>
      <c r="AN615" s="17">
        <v>0.46313586233343701</v>
      </c>
      <c r="AO615" s="17">
        <v>0.52889398116534903</v>
      </c>
      <c r="AP615" s="17">
        <v>0.55038756358316399</v>
      </c>
      <c r="AQ615" s="17"/>
      <c r="AR615" s="17">
        <v>0.40077346051156998</v>
      </c>
      <c r="AS615" s="17">
        <v>0.54159313920072705</v>
      </c>
      <c r="AT615" s="17"/>
      <c r="AU615" s="17">
        <v>0.50770612608812704</v>
      </c>
      <c r="AV615" s="17">
        <v>0.48177691621671798</v>
      </c>
      <c r="AW615" s="17">
        <v>0.48421433799374902</v>
      </c>
      <c r="AX615" s="17"/>
      <c r="AY615" s="17">
        <v>0.41243019499696298</v>
      </c>
      <c r="AZ615" s="17">
        <v>0.48598925784776598</v>
      </c>
      <c r="BA615" s="17">
        <v>0.513400285099325</v>
      </c>
      <c r="BB615" s="17">
        <v>0.49849562010381498</v>
      </c>
      <c r="BC615" s="17"/>
      <c r="BD615" s="17">
        <v>0.39301131670171102</v>
      </c>
      <c r="BE615" s="17">
        <v>0.48373124124248001</v>
      </c>
      <c r="BF615" s="17">
        <v>0.52225385283696502</v>
      </c>
      <c r="BG615" s="17">
        <v>0.49755280537148899</v>
      </c>
      <c r="BH615" s="17"/>
      <c r="BI615" s="17">
        <v>0.46168992095168798</v>
      </c>
      <c r="BJ615" s="17">
        <v>0.46908291416907699</v>
      </c>
      <c r="BK615" s="17">
        <v>0.52298356553145697</v>
      </c>
      <c r="BL615" s="17">
        <v>0.43124269649024799</v>
      </c>
      <c r="BM615" s="17"/>
      <c r="BN615" s="17">
        <v>0.43020895872582798</v>
      </c>
      <c r="BO615" s="17">
        <v>0.45783303830299199</v>
      </c>
      <c r="BP615" s="17">
        <v>0.52277707233085502</v>
      </c>
      <c r="BQ615" s="17">
        <v>0.491449035840483</v>
      </c>
      <c r="BR615" s="17"/>
      <c r="BS615" s="17">
        <v>0.36390517870426797</v>
      </c>
      <c r="BT615" s="17">
        <v>0.51971417911885798</v>
      </c>
      <c r="BU615" s="17">
        <v>0.52298297409366001</v>
      </c>
      <c r="BV615" s="17">
        <v>0.54832388474905602</v>
      </c>
      <c r="BW615" s="17"/>
      <c r="BX615" s="17">
        <v>0.31670628710598198</v>
      </c>
      <c r="BY615" s="17">
        <v>0.494986975953838</v>
      </c>
      <c r="BZ615" s="17">
        <v>0.44306190214490199</v>
      </c>
      <c r="CA615" s="17">
        <v>0.63426311152817305</v>
      </c>
    </row>
    <row r="616" spans="2:79" x14ac:dyDescent="0.3">
      <c r="B616" t="s">
        <v>73</v>
      </c>
      <c r="C616" s="17">
        <v>7.1565388248223203E-3</v>
      </c>
      <c r="D616" s="17">
        <v>5.8657995520116401E-3</v>
      </c>
      <c r="E616" s="17">
        <v>8.4878876052087594E-3</v>
      </c>
      <c r="F616" s="17"/>
      <c r="G616" s="17">
        <v>9.8296086741643893E-3</v>
      </c>
      <c r="H616" s="17">
        <v>5.7119832563538404E-3</v>
      </c>
      <c r="I616" s="17">
        <v>6.9652227685910797E-3</v>
      </c>
      <c r="J616" s="17"/>
      <c r="K616" s="17">
        <v>5.53414709059498E-3</v>
      </c>
      <c r="L616" s="17">
        <v>1.13885602182853E-2</v>
      </c>
      <c r="M616" s="17">
        <v>5.2338958557047299E-3</v>
      </c>
      <c r="N616" s="17">
        <v>6.29336761970132E-3</v>
      </c>
      <c r="O616" s="17"/>
      <c r="P616" s="17">
        <v>0</v>
      </c>
      <c r="Q616" s="17">
        <v>0</v>
      </c>
      <c r="R616" s="17">
        <v>2.2724022393322201E-2</v>
      </c>
      <c r="S616" s="17">
        <v>1.53114242050186E-2</v>
      </c>
      <c r="T616" s="17">
        <v>0</v>
      </c>
      <c r="U616" s="17"/>
      <c r="V616" s="17">
        <v>5.1070412994863998E-3</v>
      </c>
      <c r="W616" s="17">
        <v>5.0765031436692896E-3</v>
      </c>
      <c r="X616" s="17">
        <v>5.9081046765912301E-3</v>
      </c>
      <c r="Y616" s="17"/>
      <c r="Z616" s="17">
        <v>8.0854814276873493E-3</v>
      </c>
      <c r="AA616" s="17">
        <v>2.5030604981226999E-3</v>
      </c>
      <c r="AB616" s="17"/>
      <c r="AC616" s="17">
        <v>6.5239886847174404E-3</v>
      </c>
      <c r="AD616" s="17">
        <v>8.6918502881743204E-3</v>
      </c>
      <c r="AE616" s="17"/>
      <c r="AF616" s="17">
        <v>0</v>
      </c>
      <c r="AG616" s="17">
        <v>0</v>
      </c>
      <c r="AH616" s="17">
        <v>8.3207579163228004E-3</v>
      </c>
      <c r="AI616" s="17"/>
      <c r="AJ616" s="17">
        <v>1.15879037147956E-2</v>
      </c>
      <c r="AK616" s="17">
        <v>5.7979329300197804E-3</v>
      </c>
      <c r="AL616" s="17">
        <v>5.7505673520650896E-3</v>
      </c>
      <c r="AM616" s="17">
        <v>7.8204663435349191E-3</v>
      </c>
      <c r="AN616" s="17">
        <v>3.5559279023467901E-3</v>
      </c>
      <c r="AO616" s="17">
        <v>0</v>
      </c>
      <c r="AP616" s="17">
        <v>1.47746700477771E-2</v>
      </c>
      <c r="AQ616" s="17"/>
      <c r="AR616" s="17">
        <v>0</v>
      </c>
      <c r="AS616" s="17">
        <v>1.1012611559125699E-2</v>
      </c>
      <c r="AT616" s="17"/>
      <c r="AU616" s="17">
        <v>9.3811403943706798E-3</v>
      </c>
      <c r="AV616" s="17">
        <v>3.69147253188085E-3</v>
      </c>
      <c r="AW616" s="17">
        <v>1.7615134685039401E-2</v>
      </c>
      <c r="AX616" s="17"/>
      <c r="AY616" s="17">
        <v>8.1759482943104603E-3</v>
      </c>
      <c r="AZ616" s="17">
        <v>1.9328285210451E-3</v>
      </c>
      <c r="BA616" s="17">
        <v>1.74820483896285E-2</v>
      </c>
      <c r="BB616" s="17">
        <v>0</v>
      </c>
      <c r="BC616" s="17"/>
      <c r="BD616" s="17">
        <v>0</v>
      </c>
      <c r="BE616" s="17">
        <v>6.4532343348211504E-3</v>
      </c>
      <c r="BF616" s="17">
        <v>1.1625730136857E-2</v>
      </c>
      <c r="BG616" s="17">
        <v>2.6864311587666001E-3</v>
      </c>
      <c r="BH616" s="17"/>
      <c r="BI616" s="17">
        <v>9.4294604544601004E-3</v>
      </c>
      <c r="BJ616" s="17">
        <v>6.7359262598283799E-3</v>
      </c>
      <c r="BK616" s="17">
        <v>8.5233375070992903E-3</v>
      </c>
      <c r="BL616" s="17">
        <v>0</v>
      </c>
      <c r="BM616" s="17"/>
      <c r="BN616" s="17">
        <v>8.35420599027842E-3</v>
      </c>
      <c r="BO616" s="17">
        <v>3.9444695009595099E-3</v>
      </c>
      <c r="BP616" s="17">
        <v>7.1354484470725101E-3</v>
      </c>
      <c r="BQ616" s="17">
        <v>9.1517623057033402E-3</v>
      </c>
      <c r="BR616" s="17"/>
      <c r="BS616" s="17">
        <v>0</v>
      </c>
      <c r="BT616" s="17">
        <v>1.10606888393955E-2</v>
      </c>
      <c r="BU616" s="17">
        <v>8.5501481547552993E-3</v>
      </c>
      <c r="BV616" s="17">
        <v>5.0972129218762397E-3</v>
      </c>
      <c r="BW616" s="17"/>
      <c r="BX616" s="17">
        <v>1.7707349390064998E-2</v>
      </c>
      <c r="BY616" s="17">
        <v>6.2572944194537799E-3</v>
      </c>
      <c r="BZ616" s="17">
        <v>4.46141738435626E-3</v>
      </c>
      <c r="CA616" s="17">
        <v>8.2673717471378194E-3</v>
      </c>
    </row>
    <row r="617" spans="2:79" x14ac:dyDescent="0.3">
      <c r="C617" s="17"/>
      <c r="D617" s="17"/>
      <c r="E617" s="17"/>
      <c r="F617" s="17"/>
      <c r="G617" s="17"/>
      <c r="H617" s="17"/>
      <c r="I617" s="17"/>
      <c r="J617" s="17"/>
      <c r="K617" s="17"/>
      <c r="L617" s="17"/>
      <c r="M617" s="17"/>
      <c r="N617" s="17"/>
      <c r="O617" s="17"/>
      <c r="P617" s="17"/>
      <c r="Q617" s="17"/>
      <c r="R617" s="17"/>
      <c r="S617" s="17"/>
      <c r="T617" s="17"/>
      <c r="U617" s="17"/>
      <c r="V617" s="17"/>
      <c r="W617" s="17"/>
      <c r="X617" s="17"/>
      <c r="Y617" s="17"/>
      <c r="Z617" s="17"/>
      <c r="AA617" s="17"/>
      <c r="AB617" s="17"/>
      <c r="AC617" s="17"/>
      <c r="AD617" s="17"/>
      <c r="AE617" s="17"/>
      <c r="AF617" s="17"/>
      <c r="AG617" s="17"/>
      <c r="AH617" s="17"/>
      <c r="AI617" s="17"/>
      <c r="AJ617" s="17"/>
      <c r="AK617" s="17"/>
      <c r="AL617" s="17"/>
      <c r="AM617" s="17"/>
      <c r="AN617" s="17"/>
      <c r="AO617" s="17"/>
      <c r="AP617" s="17"/>
      <c r="AQ617" s="17"/>
      <c r="AR617" s="17"/>
      <c r="AS617" s="17"/>
      <c r="AT617" s="17"/>
      <c r="AU617" s="17"/>
      <c r="AV617" s="17"/>
      <c r="AW617" s="17"/>
      <c r="AX617" s="17"/>
      <c r="AY617" s="17"/>
      <c r="AZ617" s="17"/>
      <c r="BA617" s="17"/>
      <c r="BB617" s="17"/>
      <c r="BC617" s="17"/>
      <c r="BD617" s="17"/>
      <c r="BE617" s="17"/>
      <c r="BF617" s="17"/>
      <c r="BG617" s="17"/>
      <c r="BH617" s="17"/>
      <c r="BI617" s="17"/>
      <c r="BJ617" s="17"/>
      <c r="BK617" s="17"/>
      <c r="BL617" s="17"/>
      <c r="BM617" s="17"/>
      <c r="BN617" s="17"/>
      <c r="BO617" s="17"/>
      <c r="BP617" s="17"/>
      <c r="BQ617" s="17"/>
      <c r="BR617" s="17"/>
      <c r="BS617" s="17"/>
      <c r="BT617" s="17"/>
      <c r="BU617" s="17"/>
      <c r="BV617" s="17"/>
      <c r="BW617" s="17"/>
      <c r="BX617" s="17"/>
      <c r="BY617" s="17"/>
      <c r="BZ617" s="17"/>
      <c r="CA617" s="17"/>
    </row>
    <row r="618" spans="2:79" x14ac:dyDescent="0.3">
      <c r="B618" s="6" t="s">
        <v>334</v>
      </c>
      <c r="C618" s="17"/>
      <c r="D618" s="17"/>
      <c r="E618" s="17"/>
      <c r="F618" s="17"/>
      <c r="G618" s="17"/>
      <c r="H618" s="17"/>
      <c r="I618" s="17"/>
      <c r="J618" s="17"/>
      <c r="K618" s="17"/>
      <c r="L618" s="17"/>
      <c r="M618" s="17"/>
      <c r="N618" s="17"/>
      <c r="O618" s="17"/>
      <c r="P618" s="17"/>
      <c r="Q618" s="17"/>
      <c r="R618" s="17"/>
      <c r="S618" s="17"/>
      <c r="T618" s="17"/>
      <c r="U618" s="17"/>
      <c r="V618" s="17"/>
      <c r="W618" s="17"/>
      <c r="X618" s="17"/>
      <c r="Y618" s="17"/>
      <c r="Z618" s="17"/>
      <c r="AA618" s="17"/>
      <c r="AB618" s="17"/>
      <c r="AC618" s="17"/>
      <c r="AD618" s="17"/>
      <c r="AE618" s="17"/>
      <c r="AF618" s="17"/>
      <c r="AG618" s="17"/>
      <c r="AH618" s="17"/>
      <c r="AI618" s="17"/>
      <c r="AJ618" s="17"/>
      <c r="AK618" s="17"/>
      <c r="AL618" s="17"/>
      <c r="AM618" s="17"/>
      <c r="AN618" s="17"/>
      <c r="AO618" s="17"/>
      <c r="AP618" s="17"/>
      <c r="AQ618" s="17"/>
      <c r="AR618" s="17"/>
      <c r="AS618" s="17"/>
      <c r="AT618" s="17"/>
      <c r="AU618" s="17"/>
      <c r="AV618" s="17"/>
      <c r="AW618" s="17"/>
      <c r="AX618" s="17"/>
      <c r="AY618" s="17"/>
      <c r="AZ618" s="17"/>
      <c r="BA618" s="17"/>
      <c r="BB618" s="17"/>
      <c r="BC618" s="17"/>
      <c r="BD618" s="17"/>
      <c r="BE618" s="17"/>
      <c r="BF618" s="17"/>
      <c r="BG618" s="17"/>
      <c r="BH618" s="17"/>
      <c r="BI618" s="17"/>
      <c r="BJ618" s="17"/>
      <c r="BK618" s="17"/>
      <c r="BL618" s="17"/>
      <c r="BM618" s="17"/>
      <c r="BN618" s="17"/>
      <c r="BO618" s="17"/>
      <c r="BP618" s="17"/>
      <c r="BQ618" s="17"/>
      <c r="BR618" s="17"/>
      <c r="BS618" s="17"/>
      <c r="BT618" s="17"/>
      <c r="BU618" s="17"/>
      <c r="BV618" s="17"/>
      <c r="BW618" s="17"/>
      <c r="BX618" s="17"/>
      <c r="BY618" s="17"/>
      <c r="BZ618" s="17"/>
      <c r="CA618" s="17"/>
    </row>
    <row r="619" spans="2:79" x14ac:dyDescent="0.3">
      <c r="B619" s="24" t="s">
        <v>75</v>
      </c>
      <c r="C619" s="17"/>
      <c r="D619" s="17"/>
      <c r="E619" s="17"/>
      <c r="F619" s="17"/>
      <c r="G619" s="17"/>
      <c r="H619" s="17"/>
      <c r="I619" s="17"/>
      <c r="J619" s="17"/>
      <c r="K619" s="17"/>
      <c r="L619" s="17"/>
      <c r="M619" s="17"/>
      <c r="N619" s="17"/>
      <c r="O619" s="17"/>
      <c r="P619" s="17"/>
      <c r="Q619" s="17"/>
      <c r="R619" s="17"/>
      <c r="S619" s="17"/>
      <c r="T619" s="17"/>
      <c r="U619" s="17"/>
      <c r="V619" s="17"/>
      <c r="W619" s="17"/>
      <c r="X619" s="17"/>
      <c r="Y619" s="17"/>
      <c r="Z619" s="17"/>
      <c r="AA619" s="17"/>
      <c r="AB619" s="17"/>
      <c r="AC619" s="17"/>
      <c r="AD619" s="17"/>
      <c r="AE619" s="17"/>
      <c r="AF619" s="17"/>
      <c r="AG619" s="17"/>
      <c r="AH619" s="17"/>
      <c r="AI619" s="17"/>
      <c r="AJ619" s="17"/>
      <c r="AK619" s="17"/>
      <c r="AL619" s="17"/>
      <c r="AM619" s="17"/>
      <c r="AN619" s="17"/>
      <c r="AO619" s="17"/>
      <c r="AP619" s="17"/>
      <c r="AQ619" s="17"/>
      <c r="AR619" s="17"/>
      <c r="AS619" s="17"/>
      <c r="AT619" s="17"/>
      <c r="AU619" s="17"/>
      <c r="AV619" s="17"/>
      <c r="AW619" s="17"/>
      <c r="AX619" s="17"/>
      <c r="AY619" s="17"/>
      <c r="AZ619" s="17"/>
      <c r="BA619" s="17"/>
      <c r="BB619" s="17"/>
      <c r="BC619" s="17"/>
      <c r="BD619" s="17"/>
      <c r="BE619" s="17"/>
      <c r="BF619" s="17"/>
      <c r="BG619" s="17"/>
      <c r="BH619" s="17"/>
      <c r="BI619" s="17"/>
      <c r="BJ619" s="17"/>
      <c r="BK619" s="17"/>
      <c r="BL619" s="17"/>
      <c r="BM619" s="17"/>
      <c r="BN619" s="17"/>
      <c r="BO619" s="17"/>
      <c r="BP619" s="17"/>
      <c r="BQ619" s="17"/>
      <c r="BR619" s="17"/>
      <c r="BS619" s="17"/>
      <c r="BT619" s="17"/>
      <c r="BU619" s="17"/>
      <c r="BV619" s="17"/>
      <c r="BW619" s="17"/>
      <c r="BX619" s="17"/>
      <c r="BY619" s="17"/>
      <c r="BZ619" s="17"/>
      <c r="CA619" s="17"/>
    </row>
    <row r="620" spans="2:79" x14ac:dyDescent="0.3">
      <c r="B620" t="s">
        <v>325</v>
      </c>
      <c r="C620" s="17">
        <v>0.64029867410783403</v>
      </c>
      <c r="D620" s="17">
        <v>0.62295552260263198</v>
      </c>
      <c r="E620" s="17">
        <v>0.65944098766000303</v>
      </c>
      <c r="F620" s="17"/>
      <c r="G620" s="17">
        <v>0.588678925461666</v>
      </c>
      <c r="H620" s="17">
        <v>0.64450080328439696</v>
      </c>
      <c r="I620" s="17">
        <v>0.66975402798462902</v>
      </c>
      <c r="J620" s="17"/>
      <c r="K620" s="17">
        <v>0.63941291762610497</v>
      </c>
      <c r="L620" s="17">
        <v>0.67581487888106995</v>
      </c>
      <c r="M620" s="17">
        <v>0.61978570141704403</v>
      </c>
      <c r="N620" s="17">
        <v>0.61862257952555599</v>
      </c>
      <c r="O620" s="17"/>
      <c r="P620" s="17">
        <v>0.59835623420505002</v>
      </c>
      <c r="Q620" s="17">
        <v>0.62187336809552995</v>
      </c>
      <c r="R620" s="17">
        <v>0.69545659955327999</v>
      </c>
      <c r="S620" s="17">
        <v>0.62883210904673603</v>
      </c>
      <c r="T620" s="17">
        <v>0.67099075288855403</v>
      </c>
      <c r="U620" s="17"/>
      <c r="V620" s="17">
        <v>0.66352778187256201</v>
      </c>
      <c r="W620" s="17">
        <v>0.61331761464941603</v>
      </c>
      <c r="X620" s="17">
        <v>0.66594806861424904</v>
      </c>
      <c r="Y620" s="17"/>
      <c r="Z620" s="17">
        <v>0.664923244091569</v>
      </c>
      <c r="AA620" s="17">
        <v>0.51719406640666399</v>
      </c>
      <c r="AB620" s="17"/>
      <c r="AC620" s="17">
        <v>0.63804319074203897</v>
      </c>
      <c r="AD620" s="17">
        <v>0.645773132569467</v>
      </c>
      <c r="AE620" s="17"/>
      <c r="AF620" s="17">
        <v>0.58984321837936904</v>
      </c>
      <c r="AG620" s="17">
        <v>0.57989021662116402</v>
      </c>
      <c r="AH620" s="17">
        <v>0.64758782518358804</v>
      </c>
      <c r="AI620" s="17"/>
      <c r="AJ620" s="17">
        <v>0.68768527541995705</v>
      </c>
      <c r="AK620" s="17">
        <v>0.51855663705716704</v>
      </c>
      <c r="AL620" s="17">
        <v>0.62271939977155899</v>
      </c>
      <c r="AM620" s="17">
        <v>0.64210201015619095</v>
      </c>
      <c r="AN620" s="17">
        <v>0.71599676204741103</v>
      </c>
      <c r="AO620" s="17">
        <v>0.66853066684129203</v>
      </c>
      <c r="AP620" s="17">
        <v>0.65261812252344997</v>
      </c>
      <c r="AQ620" s="17"/>
      <c r="AR620" s="17">
        <v>0.64704907788819899</v>
      </c>
      <c r="AS620" s="17">
        <v>0.63559039298421205</v>
      </c>
      <c r="AT620" s="17"/>
      <c r="AU620" s="17">
        <v>0.62393098087946797</v>
      </c>
      <c r="AV620" s="17">
        <v>0.64645818224378304</v>
      </c>
      <c r="AW620" s="17">
        <v>0.647251527486569</v>
      </c>
      <c r="AX620" s="17"/>
      <c r="AY620" s="17">
        <v>0.63442941115276696</v>
      </c>
      <c r="AZ620" s="17">
        <v>0.65124243463963305</v>
      </c>
      <c r="BA620" s="17">
        <v>0.63911858744730399</v>
      </c>
      <c r="BB620" s="17">
        <v>0.60545373916059098</v>
      </c>
      <c r="BC620" s="17"/>
      <c r="BD620" s="17">
        <v>0.69114490891326996</v>
      </c>
      <c r="BE620" s="17">
        <v>0.64145773004098305</v>
      </c>
      <c r="BF620" s="17">
        <v>0.66237119795389598</v>
      </c>
      <c r="BG620" s="17">
        <v>0.52949035112103904</v>
      </c>
      <c r="BH620" s="17"/>
      <c r="BI620" s="17">
        <v>0.59183188608354798</v>
      </c>
      <c r="BJ620" s="17">
        <v>0.64763419122322496</v>
      </c>
      <c r="BK620" s="17">
        <v>0.66030073644062603</v>
      </c>
      <c r="BL620" s="17">
        <v>0.58522939166185495</v>
      </c>
      <c r="BM620" s="17"/>
      <c r="BN620" s="17">
        <v>0.53412466079670196</v>
      </c>
      <c r="BO620" s="17">
        <v>0.65742863907531102</v>
      </c>
      <c r="BP620" s="17">
        <v>0.65906047383956501</v>
      </c>
      <c r="BQ620" s="17">
        <v>0.63703970792104003</v>
      </c>
      <c r="BR620" s="17"/>
      <c r="BS620" s="17">
        <v>0.69942368111318298</v>
      </c>
      <c r="BT620" s="17">
        <v>0.67387955456149995</v>
      </c>
      <c r="BU620" s="17">
        <v>0.61580413617375396</v>
      </c>
      <c r="BV620" s="17">
        <v>0.47734100507287103</v>
      </c>
      <c r="BW620" s="17"/>
      <c r="BX620" s="17">
        <v>0.65555856152076397</v>
      </c>
      <c r="BY620" s="17">
        <v>0.65791392014875705</v>
      </c>
      <c r="BZ620" s="17">
        <v>0.65079303685325496</v>
      </c>
      <c r="CA620" s="17">
        <v>0.58280410084384304</v>
      </c>
    </row>
    <row r="621" spans="2:79" x14ac:dyDescent="0.3">
      <c r="B621" t="s">
        <v>326</v>
      </c>
      <c r="C621" s="17">
        <v>0.29073221715219999</v>
      </c>
      <c r="D621" s="17">
        <v>0.268559684970123</v>
      </c>
      <c r="E621" s="17">
        <v>0.31267403454916498</v>
      </c>
      <c r="F621" s="17"/>
      <c r="G621" s="17">
        <v>0.22701047652473</v>
      </c>
      <c r="H621" s="17">
        <v>0.29124798585536799</v>
      </c>
      <c r="I621" s="17">
        <v>0.33217231717207701</v>
      </c>
      <c r="J621" s="17"/>
      <c r="K621" s="17">
        <v>0.274538252667201</v>
      </c>
      <c r="L621" s="17">
        <v>0.31596625596708</v>
      </c>
      <c r="M621" s="17">
        <v>0.26479135910352097</v>
      </c>
      <c r="N621" s="17">
        <v>0.30838576750286001</v>
      </c>
      <c r="O621" s="17"/>
      <c r="P621" s="17">
        <v>0.34162055643878603</v>
      </c>
      <c r="Q621" s="17">
        <v>0.29853055007579299</v>
      </c>
      <c r="R621" s="17">
        <v>0.33773305820677801</v>
      </c>
      <c r="S621" s="17">
        <v>0.24777092050590699</v>
      </c>
      <c r="T621" s="17">
        <v>0.248915369153481</v>
      </c>
      <c r="U621" s="17"/>
      <c r="V621" s="17">
        <v>0.33017131750066098</v>
      </c>
      <c r="W621" s="17">
        <v>0.282510075320071</v>
      </c>
      <c r="X621" s="17">
        <v>0.256254458859836</v>
      </c>
      <c r="Y621" s="17"/>
      <c r="Z621" s="17">
        <v>0.29177390582305301</v>
      </c>
      <c r="AA621" s="17">
        <v>0.29043372715793803</v>
      </c>
      <c r="AB621" s="17"/>
      <c r="AC621" s="17">
        <v>0.27590597442966602</v>
      </c>
      <c r="AD621" s="17">
        <v>0.32671813979632502</v>
      </c>
      <c r="AE621" s="17"/>
      <c r="AF621" s="17">
        <v>0.27001738949016502</v>
      </c>
      <c r="AG621" s="17">
        <v>0.35611835699795202</v>
      </c>
      <c r="AH621" s="17">
        <v>0.28788217468566302</v>
      </c>
      <c r="AI621" s="17"/>
      <c r="AJ621" s="17">
        <v>0.21869053796388099</v>
      </c>
      <c r="AK621" s="17">
        <v>0.249903323282858</v>
      </c>
      <c r="AL621" s="17">
        <v>0.23916255619399601</v>
      </c>
      <c r="AM621" s="17">
        <v>0.32652674984117802</v>
      </c>
      <c r="AN621" s="17">
        <v>0.32839761700627501</v>
      </c>
      <c r="AO621" s="17">
        <v>0.27506331004047402</v>
      </c>
      <c r="AP621" s="17">
        <v>0.38027103029409798</v>
      </c>
      <c r="AQ621" s="17"/>
      <c r="AR621" s="17">
        <v>0.32669236643913502</v>
      </c>
      <c r="AS621" s="17">
        <v>0.27360348724593198</v>
      </c>
      <c r="AT621" s="17"/>
      <c r="AU621" s="17">
        <v>0.25676555680823598</v>
      </c>
      <c r="AV621" s="17">
        <v>0.29651987154853798</v>
      </c>
      <c r="AW621" s="17">
        <v>0.33551401642156098</v>
      </c>
      <c r="AX621" s="17"/>
      <c r="AY621" s="17">
        <v>0.29046157212331097</v>
      </c>
      <c r="AZ621" s="17">
        <v>0.29573110253769003</v>
      </c>
      <c r="BA621" s="17">
        <v>0.30308484084559401</v>
      </c>
      <c r="BB621" s="17">
        <v>0.239788588923079</v>
      </c>
      <c r="BC621" s="17"/>
      <c r="BD621" s="17">
        <v>0.34504964801395299</v>
      </c>
      <c r="BE621" s="17">
        <v>0.24119412974145399</v>
      </c>
      <c r="BF621" s="17">
        <v>0.304879300732045</v>
      </c>
      <c r="BG621" s="17">
        <v>0.29513155307560601</v>
      </c>
      <c r="BH621" s="17"/>
      <c r="BI621" s="17">
        <v>0.26587218150876102</v>
      </c>
      <c r="BJ621" s="17">
        <v>0.32122708637241398</v>
      </c>
      <c r="BK621" s="17">
        <v>0.266025057853497</v>
      </c>
      <c r="BL621" s="17">
        <v>0.33747329717492502</v>
      </c>
      <c r="BM621" s="17"/>
      <c r="BN621" s="17">
        <v>0.18922469699296601</v>
      </c>
      <c r="BO621" s="17">
        <v>0.29962580512435799</v>
      </c>
      <c r="BP621" s="17">
        <v>0.29796162242543101</v>
      </c>
      <c r="BQ621" s="17">
        <v>0.30488165416635798</v>
      </c>
      <c r="BR621" s="17"/>
      <c r="BS621" s="17">
        <v>0.31160253713556102</v>
      </c>
      <c r="BT621" s="17">
        <v>0.28268508597848901</v>
      </c>
      <c r="BU621" s="17">
        <v>0.27838500747554401</v>
      </c>
      <c r="BV621" s="17">
        <v>0.326302962867214</v>
      </c>
      <c r="BW621" s="17"/>
      <c r="BX621" s="17">
        <v>0.36477343049891697</v>
      </c>
      <c r="BY621" s="17">
        <v>0.26793851554884801</v>
      </c>
      <c r="BZ621" s="17">
        <v>0.300991013684835</v>
      </c>
      <c r="CA621" s="17">
        <v>0.28263267699193301</v>
      </c>
    </row>
    <row r="622" spans="2:79" x14ac:dyDescent="0.3">
      <c r="B622" t="s">
        <v>85</v>
      </c>
      <c r="C622" s="17">
        <v>0.28929881741416502</v>
      </c>
      <c r="D622" s="17">
        <v>0.24221201440321999</v>
      </c>
      <c r="E622" s="17">
        <v>0.33803653428474401</v>
      </c>
      <c r="F622" s="17"/>
      <c r="G622" s="17">
        <v>0.22120720258760199</v>
      </c>
      <c r="H622" s="17">
        <v>0.31528785786702701</v>
      </c>
      <c r="I622" s="17">
        <v>0.305923599261062</v>
      </c>
      <c r="J622" s="17"/>
      <c r="K622" s="17">
        <v>0.29119887884147</v>
      </c>
      <c r="L622" s="17">
        <v>0.31197059749151002</v>
      </c>
      <c r="M622" s="17">
        <v>0.29447950023448199</v>
      </c>
      <c r="N622" s="17">
        <v>0.25346876260760098</v>
      </c>
      <c r="O622" s="17"/>
      <c r="P622" s="17">
        <v>0.28671025223317398</v>
      </c>
      <c r="Q622" s="17">
        <v>0.260766169965366</v>
      </c>
      <c r="R622" s="17">
        <v>0.32337945947954899</v>
      </c>
      <c r="S622" s="17">
        <v>0.30150718257499198</v>
      </c>
      <c r="T622" s="17">
        <v>0.293194824134412</v>
      </c>
      <c r="U622" s="17"/>
      <c r="V622" s="17">
        <v>0.28618053718131398</v>
      </c>
      <c r="W622" s="17">
        <v>0.26481808013566699</v>
      </c>
      <c r="X622" s="17">
        <v>0.334599179059062</v>
      </c>
      <c r="Y622" s="17"/>
      <c r="Z622" s="17">
        <v>0.29555295705822898</v>
      </c>
      <c r="AA622" s="17">
        <v>0.26216512430463101</v>
      </c>
      <c r="AB622" s="17"/>
      <c r="AC622" s="17">
        <v>0.28561555872272998</v>
      </c>
      <c r="AD622" s="17">
        <v>0.298238740011467</v>
      </c>
      <c r="AE622" s="17"/>
      <c r="AF622" s="17">
        <v>0.26066750131243499</v>
      </c>
      <c r="AG622" s="17">
        <v>0.349327654631093</v>
      </c>
      <c r="AH622" s="17">
        <v>0.28814028068781</v>
      </c>
      <c r="AI622" s="17"/>
      <c r="AJ622" s="17">
        <v>0.21172865598622201</v>
      </c>
      <c r="AK622" s="17">
        <v>0.229678979094256</v>
      </c>
      <c r="AL622" s="17">
        <v>0.30355984885154602</v>
      </c>
      <c r="AM622" s="17">
        <v>0.34842306381875998</v>
      </c>
      <c r="AN622" s="17">
        <v>0.33262103119005598</v>
      </c>
      <c r="AO622" s="17">
        <v>0.29661735312814003</v>
      </c>
      <c r="AP622" s="17">
        <v>0.30537377720131098</v>
      </c>
      <c r="AQ622" s="17"/>
      <c r="AR622" s="17">
        <v>0.29503633236049798</v>
      </c>
      <c r="AS622" s="17">
        <v>0.28915271816446397</v>
      </c>
      <c r="AT622" s="17"/>
      <c r="AU622" s="17">
        <v>0.269172740522513</v>
      </c>
      <c r="AV622" s="17">
        <v>0.29129281698861298</v>
      </c>
      <c r="AW622" s="17">
        <v>0.32206162569479901</v>
      </c>
      <c r="AX622" s="17"/>
      <c r="AY622" s="17">
        <v>0.269879972724821</v>
      </c>
      <c r="AZ622" s="17">
        <v>0.27560598141352999</v>
      </c>
      <c r="BA622" s="17">
        <v>0.28474535819292601</v>
      </c>
      <c r="BB622" s="17">
        <v>0.36872024399331299</v>
      </c>
      <c r="BC622" s="17"/>
      <c r="BD622" s="17">
        <v>0.30421380893963501</v>
      </c>
      <c r="BE622" s="17">
        <v>0.30652534269260501</v>
      </c>
      <c r="BF622" s="17">
        <v>0.27492462227501502</v>
      </c>
      <c r="BG622" s="17">
        <v>0.28274640072427298</v>
      </c>
      <c r="BH622" s="17"/>
      <c r="BI622" s="17">
        <v>0.23346445928846499</v>
      </c>
      <c r="BJ622" s="17">
        <v>0.29765914497432999</v>
      </c>
      <c r="BK622" s="17">
        <v>0.28150119597608703</v>
      </c>
      <c r="BL622" s="17">
        <v>0.359348319485573</v>
      </c>
      <c r="BM622" s="17"/>
      <c r="BN622" s="17">
        <v>0.25669742256988998</v>
      </c>
      <c r="BO622" s="17">
        <v>0.33143368009254198</v>
      </c>
      <c r="BP622" s="17">
        <v>0.26830892544891</v>
      </c>
      <c r="BQ622" s="17">
        <v>0.29148616522510201</v>
      </c>
      <c r="BR622" s="17"/>
      <c r="BS622" s="17">
        <v>0.31723633702883702</v>
      </c>
      <c r="BT622" s="17">
        <v>0.298064669747033</v>
      </c>
      <c r="BU622" s="17">
        <v>0.24002363909573499</v>
      </c>
      <c r="BV622" s="17">
        <v>0.430126119046223</v>
      </c>
      <c r="BW622" s="17"/>
      <c r="BX622" s="17">
        <v>0.26641633653254299</v>
      </c>
      <c r="BY622" s="17">
        <v>0.24815532916282201</v>
      </c>
      <c r="BZ622" s="17">
        <v>0.31935561416964803</v>
      </c>
      <c r="CA622" s="17">
        <v>0.32943938528335998</v>
      </c>
    </row>
    <row r="623" spans="2:79" x14ac:dyDescent="0.3">
      <c r="B623" t="s">
        <v>327</v>
      </c>
      <c r="C623" s="17">
        <v>0.272966742606357</v>
      </c>
      <c r="D623" s="17">
        <v>0.28451390364171902</v>
      </c>
      <c r="E623" s="17">
        <v>0.26307954322360499</v>
      </c>
      <c r="F623" s="17"/>
      <c r="G623" s="17">
        <v>0.253763980018541</v>
      </c>
      <c r="H623" s="17">
        <v>0.28354491123873998</v>
      </c>
      <c r="I623" s="17">
        <v>0.27412280867168898</v>
      </c>
      <c r="J623" s="17"/>
      <c r="K623" s="17">
        <v>0.303748378644914</v>
      </c>
      <c r="L623" s="17">
        <v>0.263492264755391</v>
      </c>
      <c r="M623" s="17">
        <v>0.236153392845947</v>
      </c>
      <c r="N623" s="17">
        <v>0.27828543481267998</v>
      </c>
      <c r="O623" s="17"/>
      <c r="P623" s="17">
        <v>0.41935935677331798</v>
      </c>
      <c r="Q623" s="17">
        <v>0.22607953196258801</v>
      </c>
      <c r="R623" s="17">
        <v>0.31882553828645799</v>
      </c>
      <c r="S623" s="17">
        <v>0.23229976534218499</v>
      </c>
      <c r="T623" s="17">
        <v>0.24691344151536199</v>
      </c>
      <c r="U623" s="17"/>
      <c r="V623" s="17">
        <v>0.24069824748003499</v>
      </c>
      <c r="W623" s="17">
        <v>0.28929349283232098</v>
      </c>
      <c r="X623" s="17">
        <v>0.29096315615572199</v>
      </c>
      <c r="Y623" s="17"/>
      <c r="Z623" s="17">
        <v>0.23486246241011999</v>
      </c>
      <c r="AA623" s="17">
        <v>0.47370650872688802</v>
      </c>
      <c r="AB623" s="17"/>
      <c r="AC623" s="17">
        <v>0.27063810592149001</v>
      </c>
      <c r="AD623" s="17">
        <v>0.27861875715759299</v>
      </c>
      <c r="AE623" s="17"/>
      <c r="AF623" s="17">
        <v>0.30783763528198899</v>
      </c>
      <c r="AG623" s="17">
        <v>0.28526850836788697</v>
      </c>
      <c r="AH623" s="17">
        <v>0.27105087045822601</v>
      </c>
      <c r="AI623" s="17"/>
      <c r="AJ623" s="17">
        <v>0.25550293306126598</v>
      </c>
      <c r="AK623" s="17">
        <v>0.26741612010712501</v>
      </c>
      <c r="AL623" s="17">
        <v>0.23607026222315899</v>
      </c>
      <c r="AM623" s="17">
        <v>0.31207433136770102</v>
      </c>
      <c r="AN623" s="17">
        <v>0.31875171412861297</v>
      </c>
      <c r="AO623" s="17">
        <v>0.22274176447123201</v>
      </c>
      <c r="AP623" s="17">
        <v>0.30332291767929698</v>
      </c>
      <c r="AQ623" s="17"/>
      <c r="AR623" s="17">
        <v>0.32864454174956997</v>
      </c>
      <c r="AS623" s="17">
        <v>0.251143469930798</v>
      </c>
      <c r="AT623" s="17"/>
      <c r="AU623" s="17">
        <v>0.23879642452226299</v>
      </c>
      <c r="AV623" s="17">
        <v>0.279109622331916</v>
      </c>
      <c r="AW623" s="17">
        <v>0.31662615634708802</v>
      </c>
      <c r="AX623" s="17"/>
      <c r="AY623" s="17">
        <v>0.210781981944274</v>
      </c>
      <c r="AZ623" s="17">
        <v>0.27079883024085699</v>
      </c>
      <c r="BA623" s="17">
        <v>0.30654521903630899</v>
      </c>
      <c r="BB623" s="17">
        <v>0.24203609437297199</v>
      </c>
      <c r="BC623" s="17"/>
      <c r="BD623" s="17">
        <v>0.309127537040709</v>
      </c>
      <c r="BE623" s="17">
        <v>0.22860022123184701</v>
      </c>
      <c r="BF623" s="17">
        <v>0.30335987095759098</v>
      </c>
      <c r="BG623" s="17">
        <v>0.23914069309238101</v>
      </c>
      <c r="BH623" s="17"/>
      <c r="BI623" s="17">
        <v>0.29332089111137499</v>
      </c>
      <c r="BJ623" s="17">
        <v>0.27335605433486798</v>
      </c>
      <c r="BK623" s="17">
        <v>0.25809919580784502</v>
      </c>
      <c r="BL623" s="17">
        <v>0.31415933070388102</v>
      </c>
      <c r="BM623" s="17"/>
      <c r="BN623" s="17">
        <v>0.145081520328183</v>
      </c>
      <c r="BO623" s="17">
        <v>0.30266818524408801</v>
      </c>
      <c r="BP623" s="17">
        <v>0.26811286641867099</v>
      </c>
      <c r="BQ623" s="17">
        <v>0.29299549278526998</v>
      </c>
      <c r="BR623" s="17"/>
      <c r="BS623" s="17">
        <v>0.278778366840366</v>
      </c>
      <c r="BT623" s="17">
        <v>0.222135260888571</v>
      </c>
      <c r="BU623" s="17">
        <v>0.30458669576199598</v>
      </c>
      <c r="BV623" s="17">
        <v>0.28641967695301401</v>
      </c>
      <c r="BW623" s="17"/>
      <c r="BX623" s="17">
        <v>0.22367965648674201</v>
      </c>
      <c r="BY623" s="17">
        <v>0.30930502297242501</v>
      </c>
      <c r="BZ623" s="17">
        <v>0.26271752417382399</v>
      </c>
      <c r="CA623" s="17">
        <v>0.243773803587847</v>
      </c>
    </row>
    <row r="624" spans="2:79" x14ac:dyDescent="0.3">
      <c r="B624" t="s">
        <v>328</v>
      </c>
      <c r="C624" s="17">
        <v>0.24943388576095599</v>
      </c>
      <c r="D624" s="17">
        <v>0.25011084478302997</v>
      </c>
      <c r="E624" s="17">
        <v>0.248201029493686</v>
      </c>
      <c r="F624" s="17"/>
      <c r="G624" s="17">
        <v>0.19801469532118901</v>
      </c>
      <c r="H624" s="17">
        <v>0.263419422921297</v>
      </c>
      <c r="I624" s="17">
        <v>0.26812010635898698</v>
      </c>
      <c r="J624" s="17"/>
      <c r="K624" s="17">
        <v>0.27470464818846702</v>
      </c>
      <c r="L624" s="17">
        <v>0.26378399284041198</v>
      </c>
      <c r="M624" s="17">
        <v>0.22583826394992301</v>
      </c>
      <c r="N624" s="17">
        <v>0.22294121937877001</v>
      </c>
      <c r="O624" s="17"/>
      <c r="P624" s="17">
        <v>0.279428147057461</v>
      </c>
      <c r="Q624" s="17">
        <v>0.27400885986405898</v>
      </c>
      <c r="R624" s="17">
        <v>0.234463191424235</v>
      </c>
      <c r="S624" s="17">
        <v>0.259811881669198</v>
      </c>
      <c r="T624" s="17">
        <v>0.181385671676423</v>
      </c>
      <c r="U624" s="17"/>
      <c r="V624" s="17">
        <v>0.254860463054914</v>
      </c>
      <c r="W624" s="17">
        <v>0.24552111775601301</v>
      </c>
      <c r="X624" s="17">
        <v>0.26893040150073799</v>
      </c>
      <c r="Y624" s="17"/>
      <c r="Z624" s="17">
        <v>0.25821939085824802</v>
      </c>
      <c r="AA624" s="17">
        <v>0.20858636063119099</v>
      </c>
      <c r="AB624" s="17"/>
      <c r="AC624" s="17">
        <v>0.244784904916447</v>
      </c>
      <c r="AD624" s="17">
        <v>0.26071778743283902</v>
      </c>
      <c r="AE624" s="17"/>
      <c r="AF624" s="17">
        <v>0.29855917868342802</v>
      </c>
      <c r="AG624" s="17">
        <v>0.204123179656158</v>
      </c>
      <c r="AH624" s="17">
        <v>0.25222982555173901</v>
      </c>
      <c r="AI624" s="17"/>
      <c r="AJ624" s="17">
        <v>0.19934933639476299</v>
      </c>
      <c r="AK624" s="17">
        <v>0.22574078015985</v>
      </c>
      <c r="AL624" s="17">
        <v>0.27779637968870502</v>
      </c>
      <c r="AM624" s="17">
        <v>0.25952345512178299</v>
      </c>
      <c r="AN624" s="17">
        <v>0.26012438104216901</v>
      </c>
      <c r="AO624" s="17">
        <v>0.27080629418098401</v>
      </c>
      <c r="AP624" s="17">
        <v>0.25057112003593301</v>
      </c>
      <c r="AQ624" s="17"/>
      <c r="AR624" s="17">
        <v>0.26557246358856201</v>
      </c>
      <c r="AS624" s="17">
        <v>0.243940709143352</v>
      </c>
      <c r="AT624" s="17"/>
      <c r="AU624" s="17">
        <v>0.21412797400241099</v>
      </c>
      <c r="AV624" s="17">
        <v>0.25177672827173597</v>
      </c>
      <c r="AW624" s="17">
        <v>0.31192011730892699</v>
      </c>
      <c r="AX624" s="17"/>
      <c r="AY624" s="17">
        <v>0.28805945015719198</v>
      </c>
      <c r="AZ624" s="17">
        <v>0.247578617248667</v>
      </c>
      <c r="BA624" s="17">
        <v>0.262858968576689</v>
      </c>
      <c r="BB624" s="17">
        <v>0.19274697463867599</v>
      </c>
      <c r="BC624" s="17"/>
      <c r="BD624" s="17">
        <v>0.279988869285002</v>
      </c>
      <c r="BE624" s="17">
        <v>0.27459734665069302</v>
      </c>
      <c r="BF624" s="17">
        <v>0.23869343583340999</v>
      </c>
      <c r="BG624" s="17">
        <v>0.20317534802585699</v>
      </c>
      <c r="BH624" s="17"/>
      <c r="BI624" s="17">
        <v>0.29459498128675798</v>
      </c>
      <c r="BJ624" s="17">
        <v>0.27019976170993698</v>
      </c>
      <c r="BK624" s="17">
        <v>0.22166091414980901</v>
      </c>
      <c r="BL624" s="17">
        <v>0.26166710263545401</v>
      </c>
      <c r="BM624" s="17"/>
      <c r="BN624" s="17">
        <v>0.20616837434694699</v>
      </c>
      <c r="BO624" s="17">
        <v>0.21242159382707201</v>
      </c>
      <c r="BP624" s="17">
        <v>0.237535907515634</v>
      </c>
      <c r="BQ624" s="17">
        <v>0.30142195911941499</v>
      </c>
      <c r="BR624" s="17"/>
      <c r="BS624" s="17">
        <v>0.264208886365563</v>
      </c>
      <c r="BT624" s="17">
        <v>0.22982751462545101</v>
      </c>
      <c r="BU624" s="17">
        <v>0.24947485210379799</v>
      </c>
      <c r="BV624" s="17">
        <v>0.281992737116391</v>
      </c>
      <c r="BW624" s="17"/>
      <c r="BX624" s="17">
        <v>0.26815926636146797</v>
      </c>
      <c r="BY624" s="17">
        <v>0.21090924045211901</v>
      </c>
      <c r="BZ624" s="17">
        <v>0.27283174608009098</v>
      </c>
      <c r="CA624" s="17">
        <v>0.27585817983834199</v>
      </c>
    </row>
    <row r="625" spans="2:79" x14ac:dyDescent="0.3">
      <c r="B625" t="s">
        <v>329</v>
      </c>
      <c r="C625" s="17">
        <v>0.241623190011963</v>
      </c>
      <c r="D625" s="17">
        <v>0.24207840858052301</v>
      </c>
      <c r="E625" s="17">
        <v>0.242619487910573</v>
      </c>
      <c r="F625" s="17"/>
      <c r="G625" s="17">
        <v>0.25913008679687</v>
      </c>
      <c r="H625" s="17">
        <v>0.23866025184060899</v>
      </c>
      <c r="I625" s="17">
        <v>0.233305314595284</v>
      </c>
      <c r="J625" s="17"/>
      <c r="K625" s="17">
        <v>0.21983940991720699</v>
      </c>
      <c r="L625" s="17">
        <v>0.21557224557773999</v>
      </c>
      <c r="M625" s="17">
        <v>0.26810480064591402</v>
      </c>
      <c r="N625" s="17">
        <v>0.27624508672498699</v>
      </c>
      <c r="O625" s="17"/>
      <c r="P625" s="17">
        <v>0.27198305167454401</v>
      </c>
      <c r="Q625" s="17">
        <v>0.26256721673748201</v>
      </c>
      <c r="R625" s="17">
        <v>0.24076972795085999</v>
      </c>
      <c r="S625" s="17">
        <v>0.19591766776560299</v>
      </c>
      <c r="T625" s="17">
        <v>0.24227994086601601</v>
      </c>
      <c r="U625" s="17"/>
      <c r="V625" s="17">
        <v>0.31070335811345101</v>
      </c>
      <c r="W625" s="17">
        <v>0.215540161174367</v>
      </c>
      <c r="X625" s="17">
        <v>0.225714406656227</v>
      </c>
      <c r="Y625" s="17"/>
      <c r="Z625" s="17">
        <v>0.24897039947580199</v>
      </c>
      <c r="AA625" s="17">
        <v>0.208037618274516</v>
      </c>
      <c r="AB625" s="17"/>
      <c r="AC625" s="17">
        <v>0.250100528570946</v>
      </c>
      <c r="AD625" s="17">
        <v>0.22104718465977799</v>
      </c>
      <c r="AE625" s="17"/>
      <c r="AF625" s="17">
        <v>0.27385731786475298</v>
      </c>
      <c r="AG625" s="17">
        <v>0.28231906096187198</v>
      </c>
      <c r="AH625" s="17">
        <v>0.23435692178256201</v>
      </c>
      <c r="AI625" s="17"/>
      <c r="AJ625" s="17">
        <v>0.28713725734774598</v>
      </c>
      <c r="AK625" s="17">
        <v>0.231808285446406</v>
      </c>
      <c r="AL625" s="17">
        <v>0.23655436002933</v>
      </c>
      <c r="AM625" s="17">
        <v>0.23255798065309899</v>
      </c>
      <c r="AN625" s="17">
        <v>0.27089066445297999</v>
      </c>
      <c r="AO625" s="17">
        <v>0.20470683585733401</v>
      </c>
      <c r="AP625" s="17">
        <v>0.24371549980849</v>
      </c>
      <c r="AQ625" s="17"/>
      <c r="AR625" s="17">
        <v>0.30129618790545698</v>
      </c>
      <c r="AS625" s="17">
        <v>0.21535798182997301</v>
      </c>
      <c r="AT625" s="17"/>
      <c r="AU625" s="17">
        <v>0.225531132781117</v>
      </c>
      <c r="AV625" s="17">
        <v>0.24654303445381301</v>
      </c>
      <c r="AW625" s="17">
        <v>0.25338826684439097</v>
      </c>
      <c r="AX625" s="17"/>
      <c r="AY625" s="17">
        <v>0.27591110887657999</v>
      </c>
      <c r="AZ625" s="17">
        <v>0.20990715152016901</v>
      </c>
      <c r="BA625" s="17">
        <v>0.30593328061585701</v>
      </c>
      <c r="BB625" s="17">
        <v>0.17269676143342899</v>
      </c>
      <c r="BC625" s="17"/>
      <c r="BD625" s="17">
        <v>0.28665647330994698</v>
      </c>
      <c r="BE625" s="17">
        <v>0.228381140388207</v>
      </c>
      <c r="BF625" s="17">
        <v>0.23677888847176201</v>
      </c>
      <c r="BG625" s="17">
        <v>0.23852007674755299</v>
      </c>
      <c r="BH625" s="17"/>
      <c r="BI625" s="17">
        <v>0.28966344570790697</v>
      </c>
      <c r="BJ625" s="17">
        <v>0.26186737133023302</v>
      </c>
      <c r="BK625" s="17">
        <v>0.22059988987068399</v>
      </c>
      <c r="BL625" s="17">
        <v>0.22307980674831501</v>
      </c>
      <c r="BM625" s="17"/>
      <c r="BN625" s="17">
        <v>0.21670671913937301</v>
      </c>
      <c r="BO625" s="17">
        <v>0.184569145603661</v>
      </c>
      <c r="BP625" s="17">
        <v>0.21964325161613599</v>
      </c>
      <c r="BQ625" s="17">
        <v>0.314044817273814</v>
      </c>
      <c r="BR625" s="17"/>
      <c r="BS625" s="17">
        <v>0.27518292244097198</v>
      </c>
      <c r="BT625" s="17">
        <v>0.196924447792618</v>
      </c>
      <c r="BU625" s="17">
        <v>0.245383647668798</v>
      </c>
      <c r="BV625" s="17">
        <v>0.297583719072124</v>
      </c>
      <c r="BW625" s="17"/>
      <c r="BX625" s="17">
        <v>0.423344539273658</v>
      </c>
      <c r="BY625" s="17">
        <v>0.19374130046520799</v>
      </c>
      <c r="BZ625" s="17">
        <v>0.227758810074459</v>
      </c>
      <c r="CA625" s="17">
        <v>0.26954759387553701</v>
      </c>
    </row>
    <row r="626" spans="2:79" x14ac:dyDescent="0.3">
      <c r="B626" t="s">
        <v>330</v>
      </c>
      <c r="C626" s="17">
        <v>0.17407266428374099</v>
      </c>
      <c r="D626" s="17">
        <v>0.183688541837634</v>
      </c>
      <c r="E626" s="17">
        <v>0.165519469012607</v>
      </c>
      <c r="F626" s="17"/>
      <c r="G626" s="17">
        <v>0.17029158542685999</v>
      </c>
      <c r="H626" s="17">
        <v>0.18184972126816501</v>
      </c>
      <c r="I626" s="17">
        <v>0.16810933522128199</v>
      </c>
      <c r="J626" s="17"/>
      <c r="K626" s="17">
        <v>0.18912918487913299</v>
      </c>
      <c r="L626" s="17">
        <v>0.200299218282604</v>
      </c>
      <c r="M626" s="17">
        <v>0.182697519167245</v>
      </c>
      <c r="N626" s="17">
        <v>0.11778332198613201</v>
      </c>
      <c r="O626" s="17"/>
      <c r="P626" s="17">
        <v>0.27747560425491302</v>
      </c>
      <c r="Q626" s="17">
        <v>0.16896916174504201</v>
      </c>
      <c r="R626" s="17">
        <v>0.16888833010901599</v>
      </c>
      <c r="S626" s="17">
        <v>0.13244068416825</v>
      </c>
      <c r="T626" s="17">
        <v>0.159057529825894</v>
      </c>
      <c r="U626" s="17"/>
      <c r="V626" s="17">
        <v>0.18756407807728001</v>
      </c>
      <c r="W626" s="17">
        <v>0.135412090601021</v>
      </c>
      <c r="X626" s="17">
        <v>0.21255539627559</v>
      </c>
      <c r="Y626" s="17"/>
      <c r="Z626" s="17">
        <v>0.15304468233395699</v>
      </c>
      <c r="AA626" s="17">
        <v>0.28525944033452399</v>
      </c>
      <c r="AB626" s="17"/>
      <c r="AC626" s="17">
        <v>0.174424997833623</v>
      </c>
      <c r="AD626" s="17">
        <v>0.17321748822138699</v>
      </c>
      <c r="AE626" s="17"/>
      <c r="AF626" s="17">
        <v>0.26955222566357301</v>
      </c>
      <c r="AG626" s="17">
        <v>0.165197181497895</v>
      </c>
      <c r="AH626" s="17">
        <v>0.16809331295768301</v>
      </c>
      <c r="AI626" s="17"/>
      <c r="AJ626" s="17">
        <v>0.19379324333679801</v>
      </c>
      <c r="AK626" s="17">
        <v>0.15222538752821699</v>
      </c>
      <c r="AL626" s="17">
        <v>0.19089050757057299</v>
      </c>
      <c r="AM626" s="17">
        <v>0.19104072683331699</v>
      </c>
      <c r="AN626" s="17">
        <v>0.19566215145931901</v>
      </c>
      <c r="AO626" s="17">
        <v>0.157151922987638</v>
      </c>
      <c r="AP626" s="17">
        <v>0.154359368613389</v>
      </c>
      <c r="AQ626" s="17"/>
      <c r="AR626" s="17">
        <v>0.20635193621008699</v>
      </c>
      <c r="AS626" s="17">
        <v>0.161146249025027</v>
      </c>
      <c r="AT626" s="17"/>
      <c r="AU626" s="17">
        <v>0.152414952227822</v>
      </c>
      <c r="AV626" s="17">
        <v>0.184803908200872</v>
      </c>
      <c r="AW626" s="17">
        <v>0.17207265408693101</v>
      </c>
      <c r="AX626" s="17"/>
      <c r="AY626" s="17">
        <v>0.21926094528028101</v>
      </c>
      <c r="AZ626" s="17">
        <v>0.175193513126019</v>
      </c>
      <c r="BA626" s="17">
        <v>0.18392284122306199</v>
      </c>
      <c r="BB626" s="17">
        <v>0.110102592589725</v>
      </c>
      <c r="BC626" s="17"/>
      <c r="BD626" s="17">
        <v>0.14694912800841201</v>
      </c>
      <c r="BE626" s="17">
        <v>0.19390828853748299</v>
      </c>
      <c r="BF626" s="17">
        <v>0.16853565210587401</v>
      </c>
      <c r="BG626" s="17">
        <v>0.17693930526948301</v>
      </c>
      <c r="BH626" s="17"/>
      <c r="BI626" s="17">
        <v>0.18342098028687201</v>
      </c>
      <c r="BJ626" s="17">
        <v>0.183326835673915</v>
      </c>
      <c r="BK626" s="17">
        <v>0.16367471730480301</v>
      </c>
      <c r="BL626" s="17">
        <v>0.18258654502035601</v>
      </c>
      <c r="BM626" s="17"/>
      <c r="BN626" s="17">
        <v>0.17824249528626801</v>
      </c>
      <c r="BO626" s="17">
        <v>0.180820810695804</v>
      </c>
      <c r="BP626" s="17">
        <v>0.16418794786073401</v>
      </c>
      <c r="BQ626" s="17">
        <v>0.179020835382669</v>
      </c>
      <c r="BR626" s="17"/>
      <c r="BS626" s="17">
        <v>0.158812596543603</v>
      </c>
      <c r="BT626" s="17">
        <v>0.12608578143264201</v>
      </c>
      <c r="BU626" s="17">
        <v>0.19813230461804701</v>
      </c>
      <c r="BV626" s="17">
        <v>0.27295097277906599</v>
      </c>
      <c r="BW626" s="17"/>
      <c r="BX626" s="17">
        <v>0.16908290871922901</v>
      </c>
      <c r="BY626" s="17">
        <v>0.17405393816765799</v>
      </c>
      <c r="BZ626" s="17">
        <v>0.18736483066111001</v>
      </c>
      <c r="CA626" s="17">
        <v>0.15497228027586499</v>
      </c>
    </row>
    <row r="627" spans="2:79" x14ac:dyDescent="0.3">
      <c r="B627" t="s">
        <v>331</v>
      </c>
      <c r="C627" s="17">
        <v>0.143095168935439</v>
      </c>
      <c r="D627" s="17">
        <v>0.13042360706450001</v>
      </c>
      <c r="E627" s="17">
        <v>0.15660271534134401</v>
      </c>
      <c r="F627" s="17"/>
      <c r="G627" s="17">
        <v>0.16531302104621801</v>
      </c>
      <c r="H627" s="17">
        <v>0.16180295812567899</v>
      </c>
      <c r="I627" s="17">
        <v>0.108110823459222</v>
      </c>
      <c r="J627" s="17"/>
      <c r="K627" s="17">
        <v>0.167540114143445</v>
      </c>
      <c r="L627" s="17">
        <v>0.16882290485090601</v>
      </c>
      <c r="M627" s="17">
        <v>9.3435964271726596E-2</v>
      </c>
      <c r="N627" s="17">
        <v>0.123851276914497</v>
      </c>
      <c r="O627" s="17"/>
      <c r="P627" s="17">
        <v>0.14668996912559901</v>
      </c>
      <c r="Q627" s="17">
        <v>0.124881672153961</v>
      </c>
      <c r="R627" s="17">
        <v>0.146729638927423</v>
      </c>
      <c r="S627" s="17">
        <v>0.158476818914388</v>
      </c>
      <c r="T627" s="17">
        <v>0.14804406257070599</v>
      </c>
      <c r="U627" s="17"/>
      <c r="V627" s="17">
        <v>0.14111608202664799</v>
      </c>
      <c r="W627" s="17">
        <v>0.13463491112282699</v>
      </c>
      <c r="X627" s="17">
        <v>0.16374676207861799</v>
      </c>
      <c r="Y627" s="17"/>
      <c r="Z627" s="17">
        <v>0.14805682760980499</v>
      </c>
      <c r="AA627" s="17">
        <v>0.120065061151962</v>
      </c>
      <c r="AB627" s="17"/>
      <c r="AC627" s="17">
        <v>0.160203641055223</v>
      </c>
      <c r="AD627" s="17">
        <v>0.1015698704641</v>
      </c>
      <c r="AE627" s="17"/>
      <c r="AF627" s="17">
        <v>0.235695463353219</v>
      </c>
      <c r="AG627" s="17">
        <v>0.203588383091868</v>
      </c>
      <c r="AH627" s="17">
        <v>0.13020027889430499</v>
      </c>
      <c r="AI627" s="17"/>
      <c r="AJ627" s="17">
        <v>0.19903174063196999</v>
      </c>
      <c r="AK627" s="17">
        <v>0.143258734112786</v>
      </c>
      <c r="AL627" s="17">
        <v>0.137135142471492</v>
      </c>
      <c r="AM627" s="17">
        <v>0.18267320264582701</v>
      </c>
      <c r="AN627" s="17">
        <v>0.161167504262445</v>
      </c>
      <c r="AO627" s="17">
        <v>0.119993653180811</v>
      </c>
      <c r="AP627" s="17">
        <v>8.3898392570474906E-2</v>
      </c>
      <c r="AQ627" s="17"/>
      <c r="AR627" s="17">
        <v>0.158052117167856</v>
      </c>
      <c r="AS627" s="17">
        <v>0.13788591818174001</v>
      </c>
      <c r="AT627" s="17"/>
      <c r="AU627" s="17">
        <v>0.10775696166192</v>
      </c>
      <c r="AV627" s="17">
        <v>0.14434468091084701</v>
      </c>
      <c r="AW627" s="17">
        <v>0.21039228617848699</v>
      </c>
      <c r="AX627" s="17"/>
      <c r="AY627" s="17">
        <v>0.14275966636504001</v>
      </c>
      <c r="AZ627" s="17">
        <v>0.120734977891857</v>
      </c>
      <c r="BA627" s="17">
        <v>0.16488061170306101</v>
      </c>
      <c r="BB627" s="17">
        <v>0.173744453065348</v>
      </c>
      <c r="BC627" s="17"/>
      <c r="BD627" s="17">
        <v>0.122267093314816</v>
      </c>
      <c r="BE627" s="17">
        <v>0.109263440982</v>
      </c>
      <c r="BF627" s="17">
        <v>0.16297478671658699</v>
      </c>
      <c r="BG627" s="17">
        <v>0.17136412584985899</v>
      </c>
      <c r="BH627" s="17"/>
      <c r="BI627" s="17">
        <v>0.11445807030338399</v>
      </c>
      <c r="BJ627" s="17">
        <v>0.145455506330229</v>
      </c>
      <c r="BK627" s="17">
        <v>0.127086715487124</v>
      </c>
      <c r="BL627" s="17">
        <v>0.23638916828179299</v>
      </c>
      <c r="BM627" s="17"/>
      <c r="BN627" s="17">
        <v>0.15927630476698801</v>
      </c>
      <c r="BO627" s="17">
        <v>0.115113148798446</v>
      </c>
      <c r="BP627" s="17">
        <v>0.11577863974660001</v>
      </c>
      <c r="BQ627" s="17">
        <v>0.18897725070222701</v>
      </c>
      <c r="BR627" s="17"/>
      <c r="BS627" s="17">
        <v>0.130990096419934</v>
      </c>
      <c r="BT627" s="17">
        <v>0.114723329889254</v>
      </c>
      <c r="BU627" s="17">
        <v>0.14752033816972701</v>
      </c>
      <c r="BV627" s="17">
        <v>0.259723088672142</v>
      </c>
      <c r="BW627" s="17"/>
      <c r="BX627" s="17">
        <v>0.16691986869636499</v>
      </c>
      <c r="BY627" s="17">
        <v>0.12537565690275701</v>
      </c>
      <c r="BZ627" s="17">
        <v>0.142530754283171</v>
      </c>
      <c r="CA627" s="17">
        <v>0.16641514199383001</v>
      </c>
    </row>
    <row r="628" spans="2:79" x14ac:dyDescent="0.3">
      <c r="B628" t="s">
        <v>332</v>
      </c>
      <c r="C628" s="17">
        <v>0.12689740702325</v>
      </c>
      <c r="D628" s="17">
        <v>0.12826469230090901</v>
      </c>
      <c r="E628" s="17">
        <v>0.126294500471024</v>
      </c>
      <c r="F628" s="17"/>
      <c r="G628" s="17">
        <v>0.12579212604606299</v>
      </c>
      <c r="H628" s="17">
        <v>0.115829442813531</v>
      </c>
      <c r="I628" s="17">
        <v>0.13965949403707201</v>
      </c>
      <c r="J628" s="17"/>
      <c r="K628" s="17">
        <v>0.110882206715647</v>
      </c>
      <c r="L628" s="17">
        <v>0.107392265968629</v>
      </c>
      <c r="M628" s="17">
        <v>0.12835587076994601</v>
      </c>
      <c r="N628" s="17">
        <v>0.16897109337559801</v>
      </c>
      <c r="O628" s="17"/>
      <c r="P628" s="17">
        <v>0.18278177116813299</v>
      </c>
      <c r="Q628" s="17">
        <v>0.10022246658863899</v>
      </c>
      <c r="R628" s="17">
        <v>0.125813395393163</v>
      </c>
      <c r="S628" s="17">
        <v>0.108421141936191</v>
      </c>
      <c r="T628" s="17">
        <v>0.15393203357236801</v>
      </c>
      <c r="U628" s="17"/>
      <c r="V628" s="17">
        <v>0.13628721641817099</v>
      </c>
      <c r="W628" s="17">
        <v>0.14500814805749801</v>
      </c>
      <c r="X628" s="17">
        <v>9.2591016729188194E-2</v>
      </c>
      <c r="Y628" s="17"/>
      <c r="Z628" s="17">
        <v>0.107829916617599</v>
      </c>
      <c r="AA628" s="17">
        <v>0.227179425631229</v>
      </c>
      <c r="AB628" s="17"/>
      <c r="AC628" s="17">
        <v>0.116471054842397</v>
      </c>
      <c r="AD628" s="17">
        <v>0.15220401437227901</v>
      </c>
      <c r="AE628" s="17"/>
      <c r="AF628" s="17">
        <v>0.13578902671736101</v>
      </c>
      <c r="AG628" s="17">
        <v>0.12993858247840301</v>
      </c>
      <c r="AH628" s="17">
        <v>0.12587373465204599</v>
      </c>
      <c r="AI628" s="17"/>
      <c r="AJ628" s="17">
        <v>0.16377310910266701</v>
      </c>
      <c r="AK628" s="17">
        <v>9.2954050001577096E-2</v>
      </c>
      <c r="AL628" s="17">
        <v>9.7780022938831507E-2</v>
      </c>
      <c r="AM628" s="17">
        <v>0.147020117009632</v>
      </c>
      <c r="AN628" s="17">
        <v>0.112551540161436</v>
      </c>
      <c r="AO628" s="17">
        <v>8.6031213807149606E-2</v>
      </c>
      <c r="AP628" s="17">
        <v>0.184605482678114</v>
      </c>
      <c r="AQ628" s="17"/>
      <c r="AR628" s="17">
        <v>0.17124861716533801</v>
      </c>
      <c r="AS628" s="17">
        <v>0.102750389186804</v>
      </c>
      <c r="AT628" s="17"/>
      <c r="AU628" s="17">
        <v>0.109964299957759</v>
      </c>
      <c r="AV628" s="17">
        <v>0.12322970625898801</v>
      </c>
      <c r="AW628" s="17">
        <v>0.17765822657691399</v>
      </c>
      <c r="AX628" s="17"/>
      <c r="AY628" s="17">
        <v>0.114801322447666</v>
      </c>
      <c r="AZ628" s="17">
        <v>0.123123012602167</v>
      </c>
      <c r="BA628" s="17">
        <v>0.13880728092797401</v>
      </c>
      <c r="BB628" s="17">
        <v>0.120000008981355</v>
      </c>
      <c r="BC628" s="17"/>
      <c r="BD628" s="17">
        <v>0.112784654854805</v>
      </c>
      <c r="BE628" s="17">
        <v>0.12812712729238901</v>
      </c>
      <c r="BF628" s="17">
        <v>0.112593235266919</v>
      </c>
      <c r="BG628" s="17">
        <v>0.17747306416521599</v>
      </c>
      <c r="BH628" s="17"/>
      <c r="BI628" s="17">
        <v>0.10103677856148</v>
      </c>
      <c r="BJ628" s="17">
        <v>0.137153245642606</v>
      </c>
      <c r="BK628" s="17">
        <v>0.115428549766875</v>
      </c>
      <c r="BL628" s="17">
        <v>0.175120228481882</v>
      </c>
      <c r="BM628" s="17"/>
      <c r="BN628" s="17">
        <v>0.13796920034565199</v>
      </c>
      <c r="BO628" s="17">
        <v>9.9183842497703706E-2</v>
      </c>
      <c r="BP628" s="17">
        <v>0.13370297369467801</v>
      </c>
      <c r="BQ628" s="17">
        <v>0.13614792430911701</v>
      </c>
      <c r="BR628" s="17"/>
      <c r="BS628" s="17">
        <v>0.104461760585967</v>
      </c>
      <c r="BT628" s="17">
        <v>9.93089957807511E-2</v>
      </c>
      <c r="BU628" s="17">
        <v>0.13937869466618899</v>
      </c>
      <c r="BV628" s="17">
        <v>0.22800031656001399</v>
      </c>
      <c r="BW628" s="17"/>
      <c r="BX628" s="17">
        <v>9.1145518347863594E-2</v>
      </c>
      <c r="BY628" s="17">
        <v>0.106370795924221</v>
      </c>
      <c r="BZ628" s="17">
        <v>0.14190355675451699</v>
      </c>
      <c r="CA628" s="17">
        <v>0.15831853400311199</v>
      </c>
    </row>
    <row r="629" spans="2:79" x14ac:dyDescent="0.3">
      <c r="B629" t="s">
        <v>73</v>
      </c>
      <c r="C629" s="17">
        <v>0.108557628295083</v>
      </c>
      <c r="D629" s="17">
        <v>0.107501857160735</v>
      </c>
      <c r="E629" s="17">
        <v>0.11026324159989601</v>
      </c>
      <c r="F629" s="17"/>
      <c r="G629" s="17">
        <v>0.12567603896207299</v>
      </c>
      <c r="H629" s="17">
        <v>8.8663166561925993E-2</v>
      </c>
      <c r="I629" s="17">
        <v>0.118904491852227</v>
      </c>
      <c r="J629" s="17"/>
      <c r="K629" s="17">
        <v>7.8898398027430802E-2</v>
      </c>
      <c r="L629" s="17">
        <v>0.106617763495249</v>
      </c>
      <c r="M629" s="17">
        <v>0.111213074212346</v>
      </c>
      <c r="N629" s="17">
        <v>0.147474026920656</v>
      </c>
      <c r="O629" s="17"/>
      <c r="P629" s="17">
        <v>0.11664885251771399</v>
      </c>
      <c r="Q629" s="17">
        <v>9.3819321226008903E-2</v>
      </c>
      <c r="R629" s="17">
        <v>0.117587414773983</v>
      </c>
      <c r="S629" s="17">
        <v>0.13153214213893599</v>
      </c>
      <c r="T629" s="17">
        <v>8.8315050482685495E-2</v>
      </c>
      <c r="U629" s="17"/>
      <c r="V629" s="17">
        <v>9.9645073291345296E-2</v>
      </c>
      <c r="W629" s="17">
        <v>0.113983501949546</v>
      </c>
      <c r="X629" s="17">
        <v>7.8632486339399205E-2</v>
      </c>
      <c r="Y629" s="17"/>
      <c r="Z629" s="17">
        <v>0.110570849479464</v>
      </c>
      <c r="AA629" s="17">
        <v>9.0280166860174593E-2</v>
      </c>
      <c r="AB629" s="17"/>
      <c r="AC629" s="17">
        <v>9.6978081110211195E-2</v>
      </c>
      <c r="AD629" s="17">
        <v>0.13666324460308299</v>
      </c>
      <c r="AE629" s="17"/>
      <c r="AF629" s="17">
        <v>6.7118569266715306E-2</v>
      </c>
      <c r="AG629" s="17">
        <v>0.13125162210694499</v>
      </c>
      <c r="AH629" s="17">
        <v>0.10865985473055</v>
      </c>
      <c r="AI629" s="17"/>
      <c r="AJ629" s="17">
        <v>8.3058790253368597E-2</v>
      </c>
      <c r="AK629" s="17">
        <v>0.14848429993677301</v>
      </c>
      <c r="AL629" s="17">
        <v>0.10047626879286101</v>
      </c>
      <c r="AM629" s="17">
        <v>7.5518026173664501E-2</v>
      </c>
      <c r="AN629" s="17">
        <v>8.1439154842076894E-2</v>
      </c>
      <c r="AO629" s="17">
        <v>0.10622867511787901</v>
      </c>
      <c r="AP629" s="17">
        <v>0.14400160300937501</v>
      </c>
      <c r="AQ629" s="17"/>
      <c r="AR629" s="17">
        <v>7.3969919130010206E-2</v>
      </c>
      <c r="AS629" s="17">
        <v>0.119682128782543</v>
      </c>
      <c r="AT629" s="17"/>
      <c r="AU629" s="17">
        <v>0.13025657786128</v>
      </c>
      <c r="AV629" s="17">
        <v>0.104424554743017</v>
      </c>
      <c r="AW629" s="17">
        <v>8.1840503068235301E-2</v>
      </c>
      <c r="AX629" s="17"/>
      <c r="AY629" s="17">
        <v>0.14285458745264701</v>
      </c>
      <c r="AZ629" s="17">
        <v>0.109179957946425</v>
      </c>
      <c r="BA629" s="17">
        <v>0.101044815401897</v>
      </c>
      <c r="BB629" s="17">
        <v>9.9489392041377106E-2</v>
      </c>
      <c r="BC629" s="17"/>
      <c r="BD629" s="17">
        <v>0.141347844885712</v>
      </c>
      <c r="BE629" s="17">
        <v>0.111707050976407</v>
      </c>
      <c r="BF629" s="17">
        <v>9.4471443808675004E-2</v>
      </c>
      <c r="BG629" s="17">
        <v>0.11138380891152901</v>
      </c>
      <c r="BH629" s="17"/>
      <c r="BI629" s="17">
        <v>0.13774844603413</v>
      </c>
      <c r="BJ629" s="17">
        <v>0.11820297870919499</v>
      </c>
      <c r="BK629" s="17">
        <v>0.105243235263441</v>
      </c>
      <c r="BL629" s="17">
        <v>6.3978973942683495E-2</v>
      </c>
      <c r="BM629" s="17"/>
      <c r="BN629" s="17">
        <v>0.16465151920780799</v>
      </c>
      <c r="BO629" s="17">
        <v>0.109764899408552</v>
      </c>
      <c r="BP629" s="17">
        <v>0.104336993994373</v>
      </c>
      <c r="BQ629" s="17">
        <v>9.6588444394883094E-2</v>
      </c>
      <c r="BR629" s="17"/>
      <c r="BS629" s="17">
        <v>0.126342910265415</v>
      </c>
      <c r="BT629" s="17">
        <v>0.118464692870243</v>
      </c>
      <c r="BU629" s="17">
        <v>9.8381702139369795E-2</v>
      </c>
      <c r="BV629" s="17">
        <v>7.4511936818865102E-2</v>
      </c>
      <c r="BW629" s="17"/>
      <c r="BX629" s="17">
        <v>0.12279532507672999</v>
      </c>
      <c r="BY629" s="17">
        <v>0.10962588223962499</v>
      </c>
      <c r="BZ629" s="17">
        <v>0.105247303715074</v>
      </c>
      <c r="CA629" s="17">
        <v>0.105204825050653</v>
      </c>
    </row>
    <row r="630" spans="2:79" x14ac:dyDescent="0.3">
      <c r="B630" t="s">
        <v>333</v>
      </c>
      <c r="C630" s="17">
        <v>4.1674358172091003E-2</v>
      </c>
      <c r="D630" s="17">
        <v>5.6335173476341802E-2</v>
      </c>
      <c r="E630" s="17">
        <v>2.7290532433581899E-2</v>
      </c>
      <c r="F630" s="17"/>
      <c r="G630" s="17">
        <v>3.8904398313397197E-2</v>
      </c>
      <c r="H630" s="17">
        <v>4.25624812559567E-2</v>
      </c>
      <c r="I630" s="17">
        <v>4.2534514461459401E-2</v>
      </c>
      <c r="J630" s="17"/>
      <c r="K630" s="17">
        <v>5.4650039012415899E-2</v>
      </c>
      <c r="L630" s="17">
        <v>1.28715819228908E-2</v>
      </c>
      <c r="M630" s="17">
        <v>4.4332753624014898E-2</v>
      </c>
      <c r="N630" s="17">
        <v>5.4939578485670902E-2</v>
      </c>
      <c r="O630" s="17"/>
      <c r="P630" s="17">
        <v>4.4200589591110097E-2</v>
      </c>
      <c r="Q630" s="17">
        <v>6.9770988018011307E-2</v>
      </c>
      <c r="R630" s="17">
        <v>1.32378238101971E-2</v>
      </c>
      <c r="S630" s="17">
        <v>4.72509750382595E-2</v>
      </c>
      <c r="T630" s="17">
        <v>9.2226764005028192E-3</v>
      </c>
      <c r="U630" s="17"/>
      <c r="V630" s="17">
        <v>5.0172044939249601E-2</v>
      </c>
      <c r="W630" s="17">
        <v>4.15868108540988E-2</v>
      </c>
      <c r="X630" s="17">
        <v>3.9082767701500098E-2</v>
      </c>
      <c r="Y630" s="17"/>
      <c r="Z630" s="17">
        <v>3.5198191030812197E-2</v>
      </c>
      <c r="AA630" s="17">
        <v>7.5709778860159005E-2</v>
      </c>
      <c r="AB630" s="17"/>
      <c r="AC630" s="17">
        <v>3.98268910005809E-2</v>
      </c>
      <c r="AD630" s="17">
        <v>4.6158488910115501E-2</v>
      </c>
      <c r="AE630" s="17"/>
      <c r="AF630" s="17">
        <v>3.9359762583485502E-2</v>
      </c>
      <c r="AG630" s="17">
        <v>6.2265782073800999E-2</v>
      </c>
      <c r="AH630" s="17">
        <v>4.0325173085094701E-2</v>
      </c>
      <c r="AI630" s="17"/>
      <c r="AJ630" s="17">
        <v>3.8191889127442501E-2</v>
      </c>
      <c r="AK630" s="17">
        <v>4.8281435728169099E-2</v>
      </c>
      <c r="AL630" s="17">
        <v>3.3335545509533E-2</v>
      </c>
      <c r="AM630" s="17">
        <v>5.0446171114140903E-2</v>
      </c>
      <c r="AN630" s="17">
        <v>2.05962341508148E-2</v>
      </c>
      <c r="AO630" s="17">
        <v>6.6304610781693599E-2</v>
      </c>
      <c r="AP630" s="17">
        <v>2.8438982343794501E-2</v>
      </c>
      <c r="AQ630" s="17"/>
      <c r="AR630" s="17">
        <v>4.1481040422789203E-2</v>
      </c>
      <c r="AS630" s="17">
        <v>4.3684674891946697E-2</v>
      </c>
      <c r="AT630" s="17"/>
      <c r="AU630" s="17">
        <v>4.9012336090689702E-2</v>
      </c>
      <c r="AV630" s="17">
        <v>3.5450284177569402E-2</v>
      </c>
      <c r="AW630" s="17">
        <v>5.3583113512446302E-2</v>
      </c>
      <c r="AX630" s="17"/>
      <c r="AY630" s="17">
        <v>1.91681935279246E-2</v>
      </c>
      <c r="AZ630" s="17">
        <v>3.1395071651745002E-2</v>
      </c>
      <c r="BA630" s="17">
        <v>5.7556929047260598E-2</v>
      </c>
      <c r="BB630" s="17">
        <v>5.76039501163211E-2</v>
      </c>
      <c r="BC630" s="17"/>
      <c r="BD630" s="17">
        <v>4.4706076991870101E-3</v>
      </c>
      <c r="BE630" s="17">
        <v>3.3993206631241002E-2</v>
      </c>
      <c r="BF630" s="17">
        <v>4.5026063930494499E-2</v>
      </c>
      <c r="BG630" s="17">
        <v>8.1441602613893896E-2</v>
      </c>
      <c r="BH630" s="17"/>
      <c r="BI630" s="17">
        <v>4.7913185633637299E-2</v>
      </c>
      <c r="BJ630" s="17">
        <v>2.9741471907561101E-2</v>
      </c>
      <c r="BK630" s="17">
        <v>4.2056545220083903E-2</v>
      </c>
      <c r="BL630" s="17">
        <v>6.7259394950228299E-2</v>
      </c>
      <c r="BM630" s="17"/>
      <c r="BN630" s="17">
        <v>3.2239065016982899E-2</v>
      </c>
      <c r="BO630" s="17">
        <v>2.75756538585319E-2</v>
      </c>
      <c r="BP630" s="17">
        <v>4.0199296738820799E-2</v>
      </c>
      <c r="BQ630" s="17">
        <v>5.6101378170337897E-2</v>
      </c>
      <c r="BR630" s="17"/>
      <c r="BS630" s="17">
        <v>4.2790775624342399E-3</v>
      </c>
      <c r="BT630" s="17">
        <v>3.2911155842101199E-2</v>
      </c>
      <c r="BU630" s="17">
        <v>5.3012799169672303E-2</v>
      </c>
      <c r="BV630" s="17">
        <v>0.119232166501965</v>
      </c>
      <c r="BW630" s="17"/>
      <c r="BX630" s="17">
        <v>9.9147439426864204E-3</v>
      </c>
      <c r="BY630" s="17">
        <v>4.7501324642498198E-2</v>
      </c>
      <c r="BZ630" s="17">
        <v>2.8760093395606399E-2</v>
      </c>
      <c r="CA630" s="17">
        <v>6.6390404181065801E-2</v>
      </c>
    </row>
    <row r="631" spans="2:79" x14ac:dyDescent="0.3">
      <c r="B631" t="s">
        <v>99</v>
      </c>
      <c r="C631" s="17">
        <v>2.30923105525489E-2</v>
      </c>
      <c r="D631" s="17">
        <v>2.9945798446712201E-2</v>
      </c>
      <c r="E631" s="17">
        <v>1.63899858883759E-2</v>
      </c>
      <c r="F631" s="17"/>
      <c r="G631" s="17">
        <v>4.6600617589831701E-2</v>
      </c>
      <c r="H631" s="17">
        <v>8.6991891539602902E-3</v>
      </c>
      <c r="I631" s="17">
        <v>2.3246113792541899E-2</v>
      </c>
      <c r="J631" s="17"/>
      <c r="K631" s="17">
        <v>1.58121275164021E-2</v>
      </c>
      <c r="L631" s="17">
        <v>4.2590740897158703E-2</v>
      </c>
      <c r="M631" s="17">
        <v>1.2290705025800701E-2</v>
      </c>
      <c r="N631" s="17">
        <v>2.0592607808094299E-2</v>
      </c>
      <c r="O631" s="17"/>
      <c r="P631" s="17">
        <v>7.9725962878383193E-3</v>
      </c>
      <c r="Q631" s="17">
        <v>3.96845387286099E-2</v>
      </c>
      <c r="R631" s="17">
        <v>1.9807343317150599E-2</v>
      </c>
      <c r="S631" s="17">
        <v>2.3959680679566501E-2</v>
      </c>
      <c r="T631" s="17">
        <v>8.1895107616287901E-3</v>
      </c>
      <c r="U631" s="17"/>
      <c r="V631" s="17">
        <v>3.4423577955389702E-2</v>
      </c>
      <c r="W631" s="17">
        <v>2.3326870621240399E-2</v>
      </c>
      <c r="X631" s="17">
        <v>1.4577452976611401E-2</v>
      </c>
      <c r="Y631" s="17"/>
      <c r="Z631" s="17">
        <v>2.3063579026458999E-2</v>
      </c>
      <c r="AA631" s="17">
        <v>2.36419529337197E-2</v>
      </c>
      <c r="AB631" s="17"/>
      <c r="AC631" s="17">
        <v>2.1838676196668998E-2</v>
      </c>
      <c r="AD631" s="17">
        <v>2.61351036457814E-2</v>
      </c>
      <c r="AE631" s="17"/>
      <c r="AF631" s="17">
        <v>0</v>
      </c>
      <c r="AG631" s="17">
        <v>0</v>
      </c>
      <c r="AH631" s="17">
        <v>2.6848946193074898E-2</v>
      </c>
      <c r="AI631" s="17"/>
      <c r="AJ631" s="17">
        <v>1.52229792405495E-2</v>
      </c>
      <c r="AK631" s="17">
        <v>5.9038590146250701E-2</v>
      </c>
      <c r="AL631" s="17">
        <v>1.41721090543244E-2</v>
      </c>
      <c r="AM631" s="17">
        <v>1.12490190947595E-2</v>
      </c>
      <c r="AN631" s="17">
        <v>7.3385194567967497E-3</v>
      </c>
      <c r="AO631" s="17">
        <v>3.3726507109944598E-2</v>
      </c>
      <c r="AP631" s="17">
        <v>1.29974385450381E-2</v>
      </c>
      <c r="AQ631" s="17"/>
      <c r="AR631" s="17">
        <v>2.89195309850604E-2</v>
      </c>
      <c r="AS631" s="17">
        <v>1.60923529732564E-2</v>
      </c>
      <c r="AT631" s="17"/>
      <c r="AU631" s="17">
        <v>1.6838603082730601E-2</v>
      </c>
      <c r="AV631" s="17">
        <v>2.75881401872724E-2</v>
      </c>
      <c r="AW631" s="17">
        <v>1.64519233461685E-2</v>
      </c>
      <c r="AX631" s="17"/>
      <c r="AY631" s="17">
        <v>0</v>
      </c>
      <c r="AZ631" s="17">
        <v>4.2079571059748001E-2</v>
      </c>
      <c r="BA631" s="17">
        <v>8.5925560703084703E-3</v>
      </c>
      <c r="BB631" s="17">
        <v>4.4942238057959901E-3</v>
      </c>
      <c r="BC631" s="17"/>
      <c r="BD631" s="17">
        <v>1.7317777740428801E-2</v>
      </c>
      <c r="BE631" s="17">
        <v>3.07269681706854E-2</v>
      </c>
      <c r="BF631" s="17">
        <v>2.6106353715164499E-2</v>
      </c>
      <c r="BG631" s="17">
        <v>5.5441020935612702E-3</v>
      </c>
      <c r="BH631" s="17"/>
      <c r="BI631" s="17">
        <v>3.1336746012024498E-2</v>
      </c>
      <c r="BJ631" s="17">
        <v>1.9911638896257699E-2</v>
      </c>
      <c r="BK631" s="17">
        <v>1.8458460198292299E-2</v>
      </c>
      <c r="BL631" s="17">
        <v>4.32800381697157E-2</v>
      </c>
      <c r="BM631" s="17"/>
      <c r="BN631" s="17">
        <v>1.53834920582601E-2</v>
      </c>
      <c r="BO631" s="17">
        <v>1.2817626761409099E-2</v>
      </c>
      <c r="BP631" s="17">
        <v>3.59844179249557E-2</v>
      </c>
      <c r="BQ631" s="17">
        <v>1.8336733252472499E-2</v>
      </c>
      <c r="BR631" s="17"/>
      <c r="BS631" s="17">
        <v>3.6424285227751901E-2</v>
      </c>
      <c r="BT631" s="17">
        <v>2.1062737578823799E-2</v>
      </c>
      <c r="BU631" s="17">
        <v>2.19443220220845E-2</v>
      </c>
      <c r="BV631" s="17">
        <v>0</v>
      </c>
      <c r="BW631" s="17"/>
      <c r="BX631" s="17">
        <v>3.08785790789694E-2</v>
      </c>
      <c r="BY631" s="17">
        <v>2.4680134688337001E-2</v>
      </c>
      <c r="BZ631" s="17">
        <v>2.9260110613502199E-2</v>
      </c>
      <c r="CA631" s="17">
        <v>6.4666836273916603E-3</v>
      </c>
    </row>
    <row r="632" spans="2:79" x14ac:dyDescent="0.3">
      <c r="C632" s="17"/>
      <c r="D632" s="17"/>
      <c r="E632" s="17"/>
      <c r="F632" s="17"/>
      <c r="G632" s="17"/>
      <c r="H632" s="17"/>
      <c r="I632" s="17"/>
      <c r="J632" s="17"/>
      <c r="K632" s="17"/>
      <c r="L632" s="17"/>
      <c r="M632" s="17"/>
      <c r="N632" s="17"/>
      <c r="O632" s="17"/>
      <c r="P632" s="17"/>
      <c r="Q632" s="17"/>
      <c r="R632" s="17"/>
      <c r="S632" s="17"/>
      <c r="T632" s="17"/>
      <c r="U632" s="17"/>
      <c r="V632" s="17"/>
      <c r="W632" s="17"/>
      <c r="X632" s="17"/>
      <c r="Y632" s="17"/>
      <c r="Z632" s="17"/>
      <c r="AA632" s="17"/>
      <c r="AB632" s="17"/>
      <c r="AC632" s="17"/>
      <c r="AD632" s="17"/>
      <c r="AE632" s="17"/>
      <c r="AF632" s="17"/>
      <c r="AG632" s="17"/>
      <c r="AH632" s="17"/>
      <c r="AI632" s="17"/>
      <c r="AJ632" s="17"/>
      <c r="AK632" s="17"/>
      <c r="AL632" s="17"/>
      <c r="AM632" s="17"/>
      <c r="AN632" s="17"/>
      <c r="AO632" s="17"/>
      <c r="AP632" s="17"/>
      <c r="AQ632" s="17"/>
      <c r="AR632" s="17"/>
      <c r="AS632" s="17"/>
      <c r="AT632" s="17"/>
      <c r="AU632" s="17"/>
      <c r="AV632" s="17"/>
      <c r="AW632" s="17"/>
      <c r="AX632" s="17"/>
      <c r="AY632" s="17"/>
      <c r="AZ632" s="17"/>
      <c r="BA632" s="17"/>
      <c r="BB632" s="17"/>
      <c r="BC632" s="17"/>
      <c r="BD632" s="17"/>
      <c r="BE632" s="17"/>
      <c r="BF632" s="17"/>
      <c r="BG632" s="17"/>
      <c r="BH632" s="17"/>
      <c r="BI632" s="17"/>
      <c r="BJ632" s="17"/>
      <c r="BK632" s="17"/>
      <c r="BL632" s="17"/>
      <c r="BM632" s="17"/>
      <c r="BN632" s="17"/>
      <c r="BO632" s="17"/>
      <c r="BP632" s="17"/>
      <c r="BQ632" s="17"/>
      <c r="BR632" s="17"/>
      <c r="BS632" s="17"/>
      <c r="BT632" s="17"/>
      <c r="BU632" s="17"/>
      <c r="BV632" s="17"/>
      <c r="BW632" s="17"/>
      <c r="BX632" s="17"/>
      <c r="BY632" s="17"/>
      <c r="BZ632" s="17"/>
      <c r="CA632" s="17"/>
    </row>
    <row r="633" spans="2:79" x14ac:dyDescent="0.3">
      <c r="C633" s="17"/>
      <c r="D633" s="17"/>
      <c r="E633" s="17"/>
      <c r="F633" s="17"/>
      <c r="G633" s="17"/>
      <c r="H633" s="17"/>
      <c r="I633" s="17"/>
      <c r="J633" s="17"/>
      <c r="K633" s="17"/>
      <c r="L633" s="17"/>
      <c r="M633" s="17"/>
      <c r="N633" s="17"/>
      <c r="O633" s="17"/>
      <c r="P633" s="17"/>
      <c r="Q633" s="17"/>
      <c r="R633" s="17"/>
      <c r="S633" s="17"/>
      <c r="T633" s="17"/>
      <c r="U633" s="17"/>
      <c r="V633" s="17"/>
      <c r="W633" s="17"/>
      <c r="X633" s="17"/>
      <c r="Y633" s="17"/>
      <c r="Z633" s="17"/>
      <c r="AA633" s="17"/>
      <c r="AB633" s="17"/>
      <c r="AC633" s="17"/>
      <c r="AD633" s="17"/>
      <c r="AE633" s="17"/>
      <c r="AF633" s="17"/>
      <c r="AG633" s="17"/>
      <c r="AH633" s="17"/>
      <c r="AI633" s="17"/>
      <c r="AJ633" s="17"/>
      <c r="AK633" s="17"/>
      <c r="AL633" s="17"/>
      <c r="AM633" s="17"/>
      <c r="AN633" s="17"/>
      <c r="AO633" s="17"/>
      <c r="AP633" s="17"/>
      <c r="AQ633" s="17"/>
      <c r="AR633" s="17"/>
      <c r="AS633" s="17"/>
      <c r="AT633" s="17"/>
      <c r="AU633" s="17"/>
      <c r="AV633" s="17"/>
      <c r="AW633" s="17"/>
      <c r="AX633" s="17"/>
      <c r="AY633" s="17"/>
      <c r="AZ633" s="17"/>
      <c r="BA633" s="17"/>
      <c r="BB633" s="17"/>
      <c r="BC633" s="17"/>
      <c r="BD633" s="17"/>
      <c r="BE633" s="17"/>
      <c r="BF633" s="17"/>
      <c r="BG633" s="17"/>
      <c r="BH633" s="17"/>
      <c r="BI633" s="17"/>
      <c r="BJ633" s="17"/>
      <c r="BK633" s="17"/>
      <c r="BL633" s="17"/>
      <c r="BM633" s="17"/>
      <c r="BN633" s="17"/>
      <c r="BO633" s="17"/>
      <c r="BP633" s="17"/>
      <c r="BQ633" s="17"/>
      <c r="BR633" s="17"/>
      <c r="BS633" s="17"/>
      <c r="BT633" s="17"/>
      <c r="BU633" s="17"/>
      <c r="BV633" s="17"/>
      <c r="BW633" s="17"/>
      <c r="BX633" s="17"/>
      <c r="BY633" s="17"/>
      <c r="BZ633" s="17"/>
      <c r="CA633" s="17"/>
    </row>
  </sheetData>
  <mergeCells count="18">
    <mergeCell ref="BX5:CA5"/>
    <mergeCell ref="D2:BL2"/>
    <mergeCell ref="AU5:AW5"/>
    <mergeCell ref="AY5:BB5"/>
    <mergeCell ref="BD5:BG5"/>
    <mergeCell ref="BI5:BL5"/>
    <mergeCell ref="BN5:BQ5"/>
    <mergeCell ref="Z5:AA5"/>
    <mergeCell ref="AC5:AD5"/>
    <mergeCell ref="AF5:AH5"/>
    <mergeCell ref="AJ5:AP5"/>
    <mergeCell ref="AR5:AS5"/>
    <mergeCell ref="D5:E5"/>
    <mergeCell ref="G5:I5"/>
    <mergeCell ref="K5:N5"/>
    <mergeCell ref="P5:T5"/>
    <mergeCell ref="V5:X5"/>
    <mergeCell ref="BS5:BV5"/>
  </mergeCells>
  <pageMargins left="0.7" right="0.7" top="0.75" bottom="0.75" header="0.3" footer="0.3"/>
  <pageSetup paperSize="9" orientation="portrait" horizontalDpi="300" verticalDpi="30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CA16"/>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9" width="10.77734375" customWidth="1"/>
    <col min="10" max="10" width="2.21875" customWidth="1"/>
    <col min="11" max="14" width="10.77734375" customWidth="1"/>
    <col min="15" max="15" width="2.21875" customWidth="1"/>
    <col min="16" max="20" width="10.77734375" customWidth="1"/>
    <col min="21" max="21" width="2.21875" customWidth="1"/>
    <col min="22" max="24" width="10.77734375" customWidth="1"/>
    <col min="25" max="25" width="2.21875" customWidth="1"/>
    <col min="26" max="27" width="10.77734375" customWidth="1"/>
    <col min="28" max="28" width="2.21875" customWidth="1"/>
    <col min="29" max="30" width="10.77734375" customWidth="1"/>
    <col min="31" max="31" width="2.21875" customWidth="1"/>
    <col min="32" max="34" width="10.77734375" customWidth="1"/>
    <col min="35" max="35" width="2.21875" customWidth="1"/>
    <col min="36" max="42" width="10.77734375" customWidth="1"/>
    <col min="43" max="43" width="2.21875" customWidth="1"/>
    <col min="44" max="45" width="10.77734375" customWidth="1"/>
    <col min="46" max="46" width="2.21875" customWidth="1"/>
    <col min="47" max="49" width="10.77734375" customWidth="1"/>
    <col min="50" max="50" width="2.21875" customWidth="1"/>
    <col min="51" max="54" width="10.77734375" customWidth="1"/>
    <col min="55" max="55" width="2.21875" customWidth="1"/>
    <col min="56" max="59" width="10.77734375" customWidth="1"/>
    <col min="60" max="60" width="2.21875" customWidth="1"/>
    <col min="61" max="64" width="10.77734375" customWidth="1"/>
    <col min="65" max="65" width="2.21875" customWidth="1"/>
    <col min="66" max="69" width="10.77734375" customWidth="1"/>
    <col min="70" max="70" width="2.21875" customWidth="1"/>
    <col min="71" max="74" width="10.77734375" customWidth="1"/>
    <col min="75" max="75" width="2.21875" customWidth="1"/>
    <col min="76" max="79" width="10.77734375" customWidth="1"/>
    <col min="80" max="80" width="2.21875" customWidth="1"/>
  </cols>
  <sheetData>
    <row r="2" spans="2:79" ht="40.049999999999997" customHeight="1" x14ac:dyDescent="0.3">
      <c r="D2" s="30" t="s">
        <v>74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9" ht="30" customHeight="1" x14ac:dyDescent="0.3">
      <c r="B5" s="15"/>
      <c r="C5" s="15"/>
      <c r="D5" s="29" t="s">
        <v>54</v>
      </c>
      <c r="E5" s="29"/>
      <c r="F5" s="15"/>
      <c r="G5" s="29" t="s">
        <v>55</v>
      </c>
      <c r="H5" s="29"/>
      <c r="I5" s="29"/>
      <c r="J5" s="15"/>
      <c r="K5" s="29" t="s">
        <v>56</v>
      </c>
      <c r="L5" s="29"/>
      <c r="M5" s="29"/>
      <c r="N5" s="29"/>
      <c r="O5" s="15"/>
      <c r="P5" s="29" t="s">
        <v>57</v>
      </c>
      <c r="Q5" s="29"/>
      <c r="R5" s="29"/>
      <c r="S5" s="29"/>
      <c r="T5" s="29"/>
      <c r="U5" s="15"/>
      <c r="V5" s="29" t="s">
        <v>58</v>
      </c>
      <c r="W5" s="29"/>
      <c r="X5" s="29"/>
      <c r="Y5" s="15"/>
      <c r="Z5" s="29" t="s">
        <v>59</v>
      </c>
      <c r="AA5" s="29"/>
      <c r="AB5" s="15"/>
      <c r="AC5" s="29" t="s">
        <v>60</v>
      </c>
      <c r="AD5" s="29"/>
      <c r="AE5" s="15"/>
      <c r="AF5" s="29" t="s">
        <v>61</v>
      </c>
      <c r="AG5" s="29"/>
      <c r="AH5" s="29"/>
      <c r="AI5" s="15"/>
      <c r="AJ5" s="29" t="s">
        <v>62</v>
      </c>
      <c r="AK5" s="29"/>
      <c r="AL5" s="29"/>
      <c r="AM5" s="29"/>
      <c r="AN5" s="29"/>
      <c r="AO5" s="29"/>
      <c r="AP5" s="29"/>
      <c r="AQ5" s="15"/>
      <c r="AR5" s="29" t="s">
        <v>63</v>
      </c>
      <c r="AS5" s="29"/>
      <c r="AT5" s="15"/>
      <c r="AU5" s="29" t="s">
        <v>64</v>
      </c>
      <c r="AV5" s="29"/>
      <c r="AW5" s="29"/>
      <c r="AX5" s="15"/>
      <c r="AY5" s="29" t="s">
        <v>65</v>
      </c>
      <c r="AZ5" s="29"/>
      <c r="BA5" s="29"/>
      <c r="BB5" s="29"/>
      <c r="BC5" s="15"/>
      <c r="BD5" s="29" t="s">
        <v>66</v>
      </c>
      <c r="BE5" s="29"/>
      <c r="BF5" s="29"/>
      <c r="BG5" s="29"/>
      <c r="BH5" s="15"/>
      <c r="BI5" s="29" t="s">
        <v>67</v>
      </c>
      <c r="BJ5" s="29"/>
      <c r="BK5" s="29"/>
      <c r="BL5" s="29"/>
      <c r="BM5" s="15"/>
      <c r="BN5" s="29" t="s">
        <v>68</v>
      </c>
      <c r="BO5" s="29"/>
      <c r="BP5" s="29"/>
      <c r="BQ5" s="29"/>
      <c r="BR5" s="15"/>
      <c r="BS5" s="29" t="s">
        <v>69</v>
      </c>
      <c r="BT5" s="29"/>
      <c r="BU5" s="29"/>
      <c r="BV5" s="29"/>
      <c r="BW5" s="15"/>
      <c r="BX5" s="29" t="s">
        <v>70</v>
      </c>
      <c r="BY5" s="29"/>
      <c r="BZ5" s="29"/>
      <c r="CA5" s="29"/>
    </row>
    <row r="6" spans="2:79" ht="43.2" x14ac:dyDescent="0.3">
      <c r="B6" t="s">
        <v>13</v>
      </c>
      <c r="C6" s="9" t="s">
        <v>14</v>
      </c>
      <c r="D6" s="12" t="s">
        <v>15</v>
      </c>
      <c r="E6" s="12" t="s">
        <v>16</v>
      </c>
      <c r="G6" s="12" t="s">
        <v>19</v>
      </c>
      <c r="H6" s="12" t="s">
        <v>20</v>
      </c>
      <c r="I6" s="12" t="s">
        <v>21</v>
      </c>
      <c r="K6" s="12" t="s">
        <v>22</v>
      </c>
      <c r="L6" s="12" t="s">
        <v>23</v>
      </c>
      <c r="M6" s="12" t="s">
        <v>24</v>
      </c>
      <c r="N6" s="12" t="s">
        <v>25</v>
      </c>
      <c r="P6" s="12" t="s">
        <v>26</v>
      </c>
      <c r="Q6" s="12" t="s">
        <v>27</v>
      </c>
      <c r="R6" s="12" t="s">
        <v>28</v>
      </c>
      <c r="S6" s="12" t="s">
        <v>29</v>
      </c>
      <c r="T6" s="12" t="s">
        <v>30</v>
      </c>
      <c r="V6" s="12" t="s">
        <v>31</v>
      </c>
      <c r="W6" s="12" t="s">
        <v>32</v>
      </c>
      <c r="X6" s="12" t="s">
        <v>33</v>
      </c>
      <c r="Z6" s="12" t="s">
        <v>34</v>
      </c>
      <c r="AA6" s="12" t="s">
        <v>35</v>
      </c>
      <c r="AC6" s="12" t="s">
        <v>36</v>
      </c>
      <c r="AD6" s="12" t="s">
        <v>37</v>
      </c>
      <c r="AF6" s="12" t="s">
        <v>38</v>
      </c>
      <c r="AG6" s="12" t="s">
        <v>39</v>
      </c>
      <c r="AH6" s="12" t="s">
        <v>40</v>
      </c>
      <c r="AJ6" s="12" t="s">
        <v>41</v>
      </c>
      <c r="AK6" s="12" t="s">
        <v>42</v>
      </c>
      <c r="AL6" s="12" t="s">
        <v>43</v>
      </c>
      <c r="AM6" s="12" t="s">
        <v>44</v>
      </c>
      <c r="AN6" s="12" t="s">
        <v>45</v>
      </c>
      <c r="AO6" s="12" t="s">
        <v>46</v>
      </c>
      <c r="AP6" s="12" t="s">
        <v>47</v>
      </c>
      <c r="AR6" s="12" t="s">
        <v>48</v>
      </c>
      <c r="AS6" s="12" t="s">
        <v>49</v>
      </c>
      <c r="AU6" s="12" t="s">
        <v>50</v>
      </c>
      <c r="AV6" s="12" t="s">
        <v>51</v>
      </c>
      <c r="AW6" s="12" t="s">
        <v>52</v>
      </c>
      <c r="AY6" s="12" t="s">
        <v>50</v>
      </c>
      <c r="AZ6" s="12" t="s">
        <v>51</v>
      </c>
      <c r="BA6" s="12" t="s">
        <v>52</v>
      </c>
      <c r="BB6" s="12" t="s">
        <v>53</v>
      </c>
      <c r="BD6" s="12" t="s">
        <v>50</v>
      </c>
      <c r="BE6" s="12" t="s">
        <v>51</v>
      </c>
      <c r="BF6" s="12" t="s">
        <v>52</v>
      </c>
      <c r="BG6" s="12" t="s">
        <v>53</v>
      </c>
      <c r="BI6" s="12" t="s">
        <v>50</v>
      </c>
      <c r="BJ6" s="12" t="s">
        <v>51</v>
      </c>
      <c r="BK6" s="12" t="s">
        <v>52</v>
      </c>
      <c r="BL6" s="12" t="s">
        <v>53</v>
      </c>
      <c r="BN6" s="12" t="s">
        <v>50</v>
      </c>
      <c r="BO6" s="12" t="s">
        <v>51</v>
      </c>
      <c r="BP6" s="12" t="s">
        <v>52</v>
      </c>
      <c r="BQ6" s="12" t="s">
        <v>53</v>
      </c>
      <c r="BS6" s="12" t="s">
        <v>50</v>
      </c>
      <c r="BT6" s="12" t="s">
        <v>51</v>
      </c>
      <c r="BU6" s="12" t="s">
        <v>52</v>
      </c>
      <c r="BV6" s="12" t="s">
        <v>53</v>
      </c>
      <c r="BX6" s="12" t="s">
        <v>50</v>
      </c>
      <c r="BY6" s="12" t="s">
        <v>51</v>
      </c>
      <c r="BZ6" s="12" t="s">
        <v>52</v>
      </c>
      <c r="CA6" s="12" t="s">
        <v>53</v>
      </c>
    </row>
    <row r="7" spans="2:79" ht="30" customHeight="1" x14ac:dyDescent="0.3">
      <c r="B7" s="10" t="s">
        <v>17</v>
      </c>
      <c r="C7" s="10">
        <v>1000</v>
      </c>
      <c r="D7" s="10">
        <v>513</v>
      </c>
      <c r="E7" s="10">
        <v>484</v>
      </c>
      <c r="F7" s="10"/>
      <c r="G7" s="10">
        <v>206</v>
      </c>
      <c r="H7" s="10">
        <v>470</v>
      </c>
      <c r="I7" s="10">
        <v>324</v>
      </c>
      <c r="J7" s="10"/>
      <c r="K7" s="10">
        <v>413</v>
      </c>
      <c r="L7" s="10">
        <v>261</v>
      </c>
      <c r="M7" s="10">
        <v>173</v>
      </c>
      <c r="N7" s="10">
        <v>152</v>
      </c>
      <c r="O7" s="10"/>
      <c r="P7" s="10">
        <v>137</v>
      </c>
      <c r="Q7" s="10">
        <v>313</v>
      </c>
      <c r="R7" s="10">
        <v>147</v>
      </c>
      <c r="S7" s="10">
        <v>264</v>
      </c>
      <c r="T7" s="10">
        <v>139</v>
      </c>
      <c r="U7" s="10"/>
      <c r="V7" s="10">
        <v>235</v>
      </c>
      <c r="W7" s="10">
        <v>387</v>
      </c>
      <c r="X7" s="10">
        <v>344</v>
      </c>
      <c r="Y7" s="10"/>
      <c r="Z7" s="10">
        <v>831</v>
      </c>
      <c r="AA7" s="10">
        <v>166</v>
      </c>
      <c r="AB7" s="10"/>
      <c r="AC7" s="10">
        <v>745</v>
      </c>
      <c r="AD7" s="10">
        <v>255</v>
      </c>
      <c r="AE7" s="10"/>
      <c r="AF7" s="10">
        <v>72</v>
      </c>
      <c r="AG7" s="10">
        <v>86</v>
      </c>
      <c r="AH7" s="10">
        <v>836</v>
      </c>
      <c r="AI7" s="10"/>
      <c r="AJ7" s="10">
        <v>111</v>
      </c>
      <c r="AK7" s="10">
        <v>143</v>
      </c>
      <c r="AL7" s="10">
        <v>154</v>
      </c>
      <c r="AM7" s="10">
        <v>160</v>
      </c>
      <c r="AN7" s="10">
        <v>145</v>
      </c>
      <c r="AO7" s="10">
        <v>154</v>
      </c>
      <c r="AP7" s="10">
        <v>133</v>
      </c>
      <c r="AQ7" s="10"/>
      <c r="AR7" s="10">
        <v>294</v>
      </c>
      <c r="AS7" s="10">
        <v>675</v>
      </c>
      <c r="AT7" s="10"/>
      <c r="AU7" s="10">
        <v>252</v>
      </c>
      <c r="AV7" s="10">
        <v>591</v>
      </c>
      <c r="AW7" s="10">
        <v>157</v>
      </c>
      <c r="AX7" s="10"/>
      <c r="AY7" s="10">
        <v>92</v>
      </c>
      <c r="AZ7" s="10">
        <v>463</v>
      </c>
      <c r="BA7" s="10">
        <v>311</v>
      </c>
      <c r="BB7" s="10">
        <v>134</v>
      </c>
      <c r="BC7" s="10"/>
      <c r="BD7" s="10">
        <v>139</v>
      </c>
      <c r="BE7" s="10">
        <v>283</v>
      </c>
      <c r="BF7" s="10">
        <v>421</v>
      </c>
      <c r="BG7" s="10">
        <v>157</v>
      </c>
      <c r="BH7" s="10"/>
      <c r="BI7" s="10">
        <v>112</v>
      </c>
      <c r="BJ7" s="10">
        <v>303</v>
      </c>
      <c r="BK7" s="10">
        <v>469</v>
      </c>
      <c r="BL7" s="10">
        <v>116</v>
      </c>
      <c r="BM7" s="10"/>
      <c r="BN7" s="10">
        <v>92</v>
      </c>
      <c r="BO7" s="10">
        <v>231</v>
      </c>
      <c r="BP7" s="10">
        <v>347</v>
      </c>
      <c r="BQ7" s="10">
        <v>330</v>
      </c>
      <c r="BR7" s="10"/>
      <c r="BS7" s="10">
        <v>210</v>
      </c>
      <c r="BT7" s="10">
        <v>284</v>
      </c>
      <c r="BU7" s="10">
        <v>411</v>
      </c>
      <c r="BV7" s="10">
        <v>95</v>
      </c>
      <c r="BW7" s="10"/>
      <c r="BX7" s="10">
        <v>95</v>
      </c>
      <c r="BY7" s="10">
        <v>369</v>
      </c>
      <c r="BZ7" s="10">
        <v>329</v>
      </c>
      <c r="CA7" s="10">
        <v>207</v>
      </c>
    </row>
    <row r="8" spans="2:79" ht="30" customHeight="1" x14ac:dyDescent="0.3">
      <c r="B8" s="11" t="s">
        <v>18</v>
      </c>
      <c r="C8" s="11">
        <v>1000</v>
      </c>
      <c r="D8" s="11">
        <v>498</v>
      </c>
      <c r="E8" s="11">
        <v>499</v>
      </c>
      <c r="F8" s="11"/>
      <c r="G8" s="11">
        <v>240</v>
      </c>
      <c r="H8" s="11">
        <v>396</v>
      </c>
      <c r="I8" s="11">
        <v>364</v>
      </c>
      <c r="J8" s="11"/>
      <c r="K8" s="11">
        <v>300</v>
      </c>
      <c r="L8" s="11">
        <v>259</v>
      </c>
      <c r="M8" s="11">
        <v>210</v>
      </c>
      <c r="N8" s="11">
        <v>230</v>
      </c>
      <c r="O8" s="11"/>
      <c r="P8" s="11">
        <v>140</v>
      </c>
      <c r="Q8" s="11">
        <v>300</v>
      </c>
      <c r="R8" s="11">
        <v>160</v>
      </c>
      <c r="S8" s="11">
        <v>230</v>
      </c>
      <c r="T8" s="11">
        <v>170</v>
      </c>
      <c r="U8" s="11"/>
      <c r="V8" s="11">
        <v>283</v>
      </c>
      <c r="W8" s="11">
        <v>396</v>
      </c>
      <c r="X8" s="11">
        <v>281</v>
      </c>
      <c r="Y8" s="11"/>
      <c r="Z8" s="11">
        <v>835</v>
      </c>
      <c r="AA8" s="11">
        <v>162</v>
      </c>
      <c r="AB8" s="11"/>
      <c r="AC8" s="11">
        <v>708</v>
      </c>
      <c r="AD8" s="11">
        <v>292</v>
      </c>
      <c r="AE8" s="11"/>
      <c r="AF8" s="11">
        <v>56</v>
      </c>
      <c r="AG8" s="11">
        <v>77</v>
      </c>
      <c r="AH8" s="11">
        <v>860</v>
      </c>
      <c r="AI8" s="11"/>
      <c r="AJ8" s="11">
        <v>125</v>
      </c>
      <c r="AK8" s="11">
        <v>157</v>
      </c>
      <c r="AL8" s="11">
        <v>131</v>
      </c>
      <c r="AM8" s="11">
        <v>141</v>
      </c>
      <c r="AN8" s="11">
        <v>114</v>
      </c>
      <c r="AO8" s="11">
        <v>160</v>
      </c>
      <c r="AP8" s="11">
        <v>172</v>
      </c>
      <c r="AQ8" s="11"/>
      <c r="AR8" s="11">
        <v>320</v>
      </c>
      <c r="AS8" s="11">
        <v>650</v>
      </c>
      <c r="AT8" s="11"/>
      <c r="AU8" s="11">
        <v>278</v>
      </c>
      <c r="AV8" s="11">
        <v>587</v>
      </c>
      <c r="AW8" s="11">
        <v>135</v>
      </c>
      <c r="AX8" s="11"/>
      <c r="AY8" s="11">
        <v>92</v>
      </c>
      <c r="AZ8" s="11">
        <v>472</v>
      </c>
      <c r="BA8" s="11">
        <v>314</v>
      </c>
      <c r="BB8" s="11">
        <v>122</v>
      </c>
      <c r="BC8" s="11"/>
      <c r="BD8" s="11">
        <v>140</v>
      </c>
      <c r="BE8" s="11">
        <v>287</v>
      </c>
      <c r="BF8" s="11">
        <v>421</v>
      </c>
      <c r="BG8" s="11">
        <v>151</v>
      </c>
      <c r="BH8" s="11"/>
      <c r="BI8" s="11">
        <v>117</v>
      </c>
      <c r="BJ8" s="11">
        <v>308</v>
      </c>
      <c r="BK8" s="11">
        <v>467</v>
      </c>
      <c r="BL8" s="11">
        <v>108</v>
      </c>
      <c r="BM8" s="11"/>
      <c r="BN8" s="11">
        <v>90</v>
      </c>
      <c r="BO8" s="11">
        <v>231</v>
      </c>
      <c r="BP8" s="11">
        <v>357</v>
      </c>
      <c r="BQ8" s="11">
        <v>322</v>
      </c>
      <c r="BR8" s="11"/>
      <c r="BS8" s="11">
        <v>218</v>
      </c>
      <c r="BT8" s="11">
        <v>298</v>
      </c>
      <c r="BU8" s="11">
        <v>404</v>
      </c>
      <c r="BV8" s="11">
        <v>80</v>
      </c>
      <c r="BW8" s="11"/>
      <c r="BX8" s="11">
        <v>94</v>
      </c>
      <c r="BY8" s="11">
        <v>381</v>
      </c>
      <c r="BZ8" s="11">
        <v>324</v>
      </c>
      <c r="CA8" s="11">
        <v>201</v>
      </c>
    </row>
    <row r="9" spans="2:79" x14ac:dyDescent="0.3">
      <c r="B9" s="18" t="s">
        <v>71</v>
      </c>
      <c r="C9" s="17">
        <v>0.97047448438637596</v>
      </c>
      <c r="D9" s="17">
        <v>0.96315793760185098</v>
      </c>
      <c r="E9" s="17">
        <v>0.977600397678699</v>
      </c>
      <c r="F9" s="17"/>
      <c r="G9" s="17">
        <v>0.92646794340553096</v>
      </c>
      <c r="H9" s="17">
        <v>0.97609142854990405</v>
      </c>
      <c r="I9" s="17">
        <v>0.99337350273202596</v>
      </c>
      <c r="J9" s="17"/>
      <c r="K9" s="17">
        <v>0.96918573666017505</v>
      </c>
      <c r="L9" s="17">
        <v>0.96667590428149497</v>
      </c>
      <c r="M9" s="17">
        <v>0.97857528420009299</v>
      </c>
      <c r="N9" s="17">
        <v>0.96890861958918395</v>
      </c>
      <c r="O9" s="17"/>
      <c r="P9" s="17">
        <v>0.96682961247607102</v>
      </c>
      <c r="Q9" s="17">
        <v>0.97101066217941701</v>
      </c>
      <c r="R9" s="17">
        <v>0.95466275928813105</v>
      </c>
      <c r="S9" s="17">
        <v>0.97234803906630096</v>
      </c>
      <c r="T9" s="17">
        <v>0.98487944503593605</v>
      </c>
      <c r="U9" s="17"/>
      <c r="V9" s="17">
        <v>0.97277673396939401</v>
      </c>
      <c r="W9" s="17">
        <v>0.95965424549590705</v>
      </c>
      <c r="X9" s="17">
        <v>0.98176961976551402</v>
      </c>
      <c r="Y9" s="17"/>
      <c r="Z9" s="17">
        <v>0.97985503463819101</v>
      </c>
      <c r="AA9" s="17">
        <v>0.921711778781241</v>
      </c>
      <c r="AB9" s="17"/>
      <c r="AC9" s="17">
        <v>0.96055907706061905</v>
      </c>
      <c r="AD9" s="17">
        <v>0.99454093788287601</v>
      </c>
      <c r="AE9" s="17"/>
      <c r="AF9" s="17">
        <v>0.95266631183511497</v>
      </c>
      <c r="AG9" s="17">
        <v>0.95863553024441295</v>
      </c>
      <c r="AH9" s="17">
        <v>0.97364311666717096</v>
      </c>
      <c r="AI9" s="17"/>
      <c r="AJ9" s="17">
        <v>0.92329300102538603</v>
      </c>
      <c r="AK9" s="17">
        <v>0.940084634992566</v>
      </c>
      <c r="AL9" s="17">
        <v>0.97578082663277599</v>
      </c>
      <c r="AM9" s="17">
        <v>0.973195047536076</v>
      </c>
      <c r="AN9" s="17">
        <v>0.98267392098665296</v>
      </c>
      <c r="AO9" s="17">
        <v>0.99004179739752896</v>
      </c>
      <c r="AP9" s="17">
        <v>1</v>
      </c>
      <c r="AQ9" s="17"/>
      <c r="AR9" s="17">
        <v>0.96208982145698796</v>
      </c>
      <c r="AS9" s="17">
        <v>0.97481241505640703</v>
      </c>
      <c r="AT9" s="17"/>
      <c r="AU9" s="17">
        <v>0.96549975362238005</v>
      </c>
      <c r="AV9" s="17">
        <v>0.97857974928560199</v>
      </c>
      <c r="AW9" s="17">
        <v>0.94553932766048499</v>
      </c>
      <c r="AX9" s="17"/>
      <c r="AY9" s="17">
        <v>0.97103899668276705</v>
      </c>
      <c r="AZ9" s="17">
        <v>0.96804077445419101</v>
      </c>
      <c r="BA9" s="17">
        <v>0.975699229614999</v>
      </c>
      <c r="BB9" s="17">
        <v>0.96600587565877505</v>
      </c>
      <c r="BC9" s="17"/>
      <c r="BD9" s="17">
        <v>0.98865381418862897</v>
      </c>
      <c r="BE9" s="17">
        <v>0.976472869958106</v>
      </c>
      <c r="BF9" s="17">
        <v>0.96345703628980095</v>
      </c>
      <c r="BG9" s="17">
        <v>0.96175354152111603</v>
      </c>
      <c r="BH9" s="17"/>
      <c r="BI9" s="17">
        <v>0.91273211675991806</v>
      </c>
      <c r="BJ9" s="17">
        <v>0.9804130053008</v>
      </c>
      <c r="BK9" s="17">
        <v>0.97712263612222205</v>
      </c>
      <c r="BL9" s="17">
        <v>0.97568127531889204</v>
      </c>
      <c r="BM9" s="17"/>
      <c r="BN9" s="17">
        <v>0.95926745629136601</v>
      </c>
      <c r="BO9" s="17">
        <v>0.984046575554681</v>
      </c>
      <c r="BP9" s="17">
        <v>0.96439465189585105</v>
      </c>
      <c r="BQ9" s="17">
        <v>0.97062148350657196</v>
      </c>
      <c r="BR9" s="17"/>
      <c r="BS9" s="17">
        <v>0.97609093389188695</v>
      </c>
      <c r="BT9" s="17">
        <v>0.99192583373071297</v>
      </c>
      <c r="BU9" s="17">
        <v>0.95316608359395405</v>
      </c>
      <c r="BV9" s="17">
        <v>0.96282548755934005</v>
      </c>
      <c r="BW9" s="17"/>
      <c r="BX9" s="17">
        <v>0.94496076260060802</v>
      </c>
      <c r="BY9" s="17">
        <v>0.966329961552853</v>
      </c>
      <c r="BZ9" s="17">
        <v>0.96948163905249896</v>
      </c>
      <c r="CA9" s="17">
        <v>0.99189757616121499</v>
      </c>
    </row>
    <row r="10" spans="2:79" ht="28.8" x14ac:dyDescent="0.3">
      <c r="B10" s="18" t="s">
        <v>72</v>
      </c>
      <c r="C10" s="17">
        <v>2.9525515613624001E-2</v>
      </c>
      <c r="D10" s="17">
        <v>3.6842062398149397E-2</v>
      </c>
      <c r="E10" s="17">
        <v>2.23996023213008E-2</v>
      </c>
      <c r="F10" s="17"/>
      <c r="G10" s="17">
        <v>7.3532056594468806E-2</v>
      </c>
      <c r="H10" s="17">
        <v>2.3908571450095499E-2</v>
      </c>
      <c r="I10" s="17">
        <v>6.6264972679744103E-3</v>
      </c>
      <c r="J10" s="17"/>
      <c r="K10" s="17">
        <v>3.08142633398246E-2</v>
      </c>
      <c r="L10" s="17">
        <v>3.3324095718504899E-2</v>
      </c>
      <c r="M10" s="17">
        <v>2.14247157999067E-2</v>
      </c>
      <c r="N10" s="17">
        <v>3.10913804108159E-2</v>
      </c>
      <c r="O10" s="17"/>
      <c r="P10" s="17">
        <v>3.3170387523929201E-2</v>
      </c>
      <c r="Q10" s="17">
        <v>2.8989337820582502E-2</v>
      </c>
      <c r="R10" s="17">
        <v>4.53372407118686E-2</v>
      </c>
      <c r="S10" s="17">
        <v>2.76519609336991E-2</v>
      </c>
      <c r="T10" s="17">
        <v>1.51205549640642E-2</v>
      </c>
      <c r="U10" s="17"/>
      <c r="V10" s="17">
        <v>2.7223266030606E-2</v>
      </c>
      <c r="W10" s="17">
        <v>4.0345754504093299E-2</v>
      </c>
      <c r="X10" s="17">
        <v>1.8230380234486501E-2</v>
      </c>
      <c r="Y10" s="17"/>
      <c r="Z10" s="17">
        <v>2.0144965361809E-2</v>
      </c>
      <c r="AA10" s="17">
        <v>7.8288221218758502E-2</v>
      </c>
      <c r="AB10" s="17"/>
      <c r="AC10" s="17">
        <v>3.9440922939380799E-2</v>
      </c>
      <c r="AD10" s="17">
        <v>5.4590621171237298E-3</v>
      </c>
      <c r="AE10" s="17"/>
      <c r="AF10" s="17">
        <v>4.7333688164884702E-2</v>
      </c>
      <c r="AG10" s="17">
        <v>4.1364469755586601E-2</v>
      </c>
      <c r="AH10" s="17">
        <v>2.6356883332829501E-2</v>
      </c>
      <c r="AI10" s="17"/>
      <c r="AJ10" s="17">
        <v>7.6706998974613694E-2</v>
      </c>
      <c r="AK10" s="17">
        <v>5.9915365007434503E-2</v>
      </c>
      <c r="AL10" s="17">
        <v>2.4219173367223699E-2</v>
      </c>
      <c r="AM10" s="17">
        <v>2.6804952463923899E-2</v>
      </c>
      <c r="AN10" s="17">
        <v>1.7326079013347099E-2</v>
      </c>
      <c r="AO10" s="17">
        <v>9.9582026024713603E-3</v>
      </c>
      <c r="AP10" s="17">
        <v>0</v>
      </c>
      <c r="AQ10" s="17"/>
      <c r="AR10" s="17">
        <v>3.7910178543011798E-2</v>
      </c>
      <c r="AS10" s="17">
        <v>2.51875849435928E-2</v>
      </c>
      <c r="AT10" s="17"/>
      <c r="AU10" s="17">
        <v>3.4500246377619503E-2</v>
      </c>
      <c r="AV10" s="17">
        <v>2.14202507143985E-2</v>
      </c>
      <c r="AW10" s="17">
        <v>5.4460672339515299E-2</v>
      </c>
      <c r="AX10" s="17"/>
      <c r="AY10" s="17">
        <v>2.8961003317232802E-2</v>
      </c>
      <c r="AZ10" s="17">
        <v>3.1959225545808601E-2</v>
      </c>
      <c r="BA10" s="17">
        <v>2.43007703850005E-2</v>
      </c>
      <c r="BB10" s="17">
        <v>3.3994124341224799E-2</v>
      </c>
      <c r="BC10" s="17"/>
      <c r="BD10" s="17">
        <v>1.1346185811371E-2</v>
      </c>
      <c r="BE10" s="17">
        <v>2.35271300418941E-2</v>
      </c>
      <c r="BF10" s="17">
        <v>3.6542963710199598E-2</v>
      </c>
      <c r="BG10" s="17">
        <v>3.82464584788842E-2</v>
      </c>
      <c r="BH10" s="17"/>
      <c r="BI10" s="17">
        <v>8.7267883240081903E-2</v>
      </c>
      <c r="BJ10" s="17">
        <v>1.9586994699199899E-2</v>
      </c>
      <c r="BK10" s="17">
        <v>2.2877363877777598E-2</v>
      </c>
      <c r="BL10" s="17">
        <v>2.4318724681107601E-2</v>
      </c>
      <c r="BM10" s="17"/>
      <c r="BN10" s="17">
        <v>4.07325437086338E-2</v>
      </c>
      <c r="BO10" s="17">
        <v>1.5953424445318502E-2</v>
      </c>
      <c r="BP10" s="17">
        <v>3.5605348104148601E-2</v>
      </c>
      <c r="BQ10" s="17">
        <v>2.9378516493428E-2</v>
      </c>
      <c r="BR10" s="17"/>
      <c r="BS10" s="17">
        <v>2.39090661081128E-2</v>
      </c>
      <c r="BT10" s="17">
        <v>8.0741662692869892E-3</v>
      </c>
      <c r="BU10" s="17">
        <v>4.6833916406045999E-2</v>
      </c>
      <c r="BV10" s="17">
        <v>3.7174512440660397E-2</v>
      </c>
      <c r="BW10" s="17"/>
      <c r="BX10" s="17">
        <v>5.5039237399391601E-2</v>
      </c>
      <c r="BY10" s="17">
        <v>3.3670038447147499E-2</v>
      </c>
      <c r="BZ10" s="17">
        <v>3.0518360947501301E-2</v>
      </c>
      <c r="CA10" s="17">
        <v>8.1024238387854206E-3</v>
      </c>
    </row>
    <row r="11" spans="2:79" x14ac:dyDescent="0.3">
      <c r="B11" s="18" t="s">
        <v>73</v>
      </c>
      <c r="C11" s="19">
        <v>0</v>
      </c>
      <c r="D11" s="19">
        <v>0</v>
      </c>
      <c r="E11" s="19">
        <v>0</v>
      </c>
      <c r="F11" s="19"/>
      <c r="G11" s="19">
        <v>0</v>
      </c>
      <c r="H11" s="19">
        <v>0</v>
      </c>
      <c r="I11" s="19">
        <v>0</v>
      </c>
      <c r="J11" s="19"/>
      <c r="K11" s="19">
        <v>0</v>
      </c>
      <c r="L11" s="19">
        <v>0</v>
      </c>
      <c r="M11" s="19">
        <v>0</v>
      </c>
      <c r="N11" s="19">
        <v>0</v>
      </c>
      <c r="O11" s="19"/>
      <c r="P11" s="19">
        <v>0</v>
      </c>
      <c r="Q11" s="19">
        <v>0</v>
      </c>
      <c r="R11" s="19">
        <v>0</v>
      </c>
      <c r="S11" s="19">
        <v>0</v>
      </c>
      <c r="T11" s="19">
        <v>0</v>
      </c>
      <c r="U11" s="19"/>
      <c r="V11" s="19">
        <v>0</v>
      </c>
      <c r="W11" s="19">
        <v>0</v>
      </c>
      <c r="X11" s="19">
        <v>0</v>
      </c>
      <c r="Y11" s="19"/>
      <c r="Z11" s="19">
        <v>0</v>
      </c>
      <c r="AA11" s="19">
        <v>0</v>
      </c>
      <c r="AB11" s="19"/>
      <c r="AC11" s="19">
        <v>0</v>
      </c>
      <c r="AD11" s="19">
        <v>0</v>
      </c>
      <c r="AE11" s="19"/>
      <c r="AF11" s="19">
        <v>0</v>
      </c>
      <c r="AG11" s="19">
        <v>0</v>
      </c>
      <c r="AH11" s="19">
        <v>0</v>
      </c>
      <c r="AI11" s="19"/>
      <c r="AJ11" s="19">
        <v>0</v>
      </c>
      <c r="AK11" s="19">
        <v>0</v>
      </c>
      <c r="AL11" s="19">
        <v>0</v>
      </c>
      <c r="AM11" s="19">
        <v>0</v>
      </c>
      <c r="AN11" s="19">
        <v>0</v>
      </c>
      <c r="AO11" s="19">
        <v>0</v>
      </c>
      <c r="AP11" s="19">
        <v>0</v>
      </c>
      <c r="AQ11" s="19"/>
      <c r="AR11" s="19">
        <v>0</v>
      </c>
      <c r="AS11" s="19">
        <v>0</v>
      </c>
      <c r="AT11" s="19"/>
      <c r="AU11" s="19">
        <v>0</v>
      </c>
      <c r="AV11" s="19">
        <v>0</v>
      </c>
      <c r="AW11" s="19">
        <v>0</v>
      </c>
      <c r="AX11" s="19"/>
      <c r="AY11" s="19">
        <v>0</v>
      </c>
      <c r="AZ11" s="19">
        <v>0</v>
      </c>
      <c r="BA11" s="19">
        <v>0</v>
      </c>
      <c r="BB11" s="19">
        <v>0</v>
      </c>
      <c r="BC11" s="19"/>
      <c r="BD11" s="19">
        <v>0</v>
      </c>
      <c r="BE11" s="19">
        <v>0</v>
      </c>
      <c r="BF11" s="19">
        <v>0</v>
      </c>
      <c r="BG11" s="19">
        <v>0</v>
      </c>
      <c r="BH11" s="19"/>
      <c r="BI11" s="19">
        <v>0</v>
      </c>
      <c r="BJ11" s="19">
        <v>0</v>
      </c>
      <c r="BK11" s="19">
        <v>0</v>
      </c>
      <c r="BL11" s="19">
        <v>0</v>
      </c>
      <c r="BM11" s="19"/>
      <c r="BN11" s="19">
        <v>0</v>
      </c>
      <c r="BO11" s="19">
        <v>0</v>
      </c>
      <c r="BP11" s="19">
        <v>0</v>
      </c>
      <c r="BQ11" s="19">
        <v>0</v>
      </c>
      <c r="BR11" s="19"/>
      <c r="BS11" s="19">
        <v>0</v>
      </c>
      <c r="BT11" s="19">
        <v>0</v>
      </c>
      <c r="BU11" s="19">
        <v>0</v>
      </c>
      <c r="BV11" s="19">
        <v>0</v>
      </c>
      <c r="BW11" s="19"/>
      <c r="BX11" s="19">
        <v>0</v>
      </c>
      <c r="BY11" s="19">
        <v>0</v>
      </c>
      <c r="BZ11" s="19">
        <v>0</v>
      </c>
      <c r="CA11" s="19">
        <v>0</v>
      </c>
    </row>
    <row r="12" spans="2:79" x14ac:dyDescent="0.3">
      <c r="B12" s="16"/>
    </row>
    <row r="13" spans="2:79" x14ac:dyDescent="0.3">
      <c r="B13" t="s">
        <v>76</v>
      </c>
    </row>
    <row r="14" spans="2:79" x14ac:dyDescent="0.3">
      <c r="B14" t="s">
        <v>77</v>
      </c>
    </row>
    <row r="16" spans="2:79" x14ac:dyDescent="0.3">
      <c r="B16" s="8" t="str">
        <f>HYPERLINK("#'Contents'!A1", "Return to Contents")</f>
        <v>Return to Contents</v>
      </c>
    </row>
  </sheetData>
  <mergeCells count="18">
    <mergeCell ref="BX5:CA5"/>
    <mergeCell ref="D2:BL2"/>
    <mergeCell ref="AU5:AW5"/>
    <mergeCell ref="AY5:BB5"/>
    <mergeCell ref="BD5:BG5"/>
    <mergeCell ref="BI5:BL5"/>
    <mergeCell ref="BN5:BQ5"/>
    <mergeCell ref="Z5:AA5"/>
    <mergeCell ref="AC5:AD5"/>
    <mergeCell ref="AF5:AH5"/>
    <mergeCell ref="AJ5:AP5"/>
    <mergeCell ref="AR5:AS5"/>
    <mergeCell ref="D5:E5"/>
    <mergeCell ref="G5:I5"/>
    <mergeCell ref="K5:N5"/>
    <mergeCell ref="P5:T5"/>
    <mergeCell ref="V5:X5"/>
    <mergeCell ref="BS5:BV5"/>
  </mergeCells>
  <pageMargins left="0.7" right="0.7" top="0.75" bottom="0.75" header="0.3" footer="0.3"/>
  <pageSetup paperSize="9" orientation="portrait" horizontalDpi="300" verticalDpi="30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CA16"/>
  <sheetViews>
    <sheetView showGridLines="0" topLeftCell="A2" workbookViewId="0">
      <pane xSplit="2" topLeftCell="C1" activePane="topRight" state="frozen"/>
      <selection pane="topRight" activeCell="B16" sqref="B16"/>
    </sheetView>
  </sheetViews>
  <sheetFormatPr defaultColWidth="10.88671875" defaultRowHeight="14.4" x14ac:dyDescent="0.3"/>
  <cols>
    <col min="2" max="2" width="25.77734375" customWidth="1"/>
    <col min="3" max="5" width="10.77734375" customWidth="1"/>
    <col min="6" max="6" width="2.21875" customWidth="1"/>
    <col min="7" max="9" width="10.77734375" customWidth="1"/>
    <col min="10" max="10" width="2.21875" customWidth="1"/>
    <col min="11" max="14" width="10.77734375" customWidth="1"/>
    <col min="15" max="15" width="2.21875" customWidth="1"/>
    <col min="16" max="20" width="10.77734375" customWidth="1"/>
    <col min="21" max="21" width="2.21875" customWidth="1"/>
    <col min="22" max="24" width="10.77734375" customWidth="1"/>
    <col min="25" max="25" width="2.21875" customWidth="1"/>
    <col min="26" max="27" width="10.77734375" customWidth="1"/>
    <col min="28" max="28" width="2.21875" customWidth="1"/>
    <col min="29" max="30" width="10.77734375" customWidth="1"/>
    <col min="31" max="31" width="2.21875" customWidth="1"/>
    <col min="32" max="34" width="10.77734375" customWidth="1"/>
    <col min="35" max="35" width="2.21875" customWidth="1"/>
    <col min="36" max="42" width="10.77734375" customWidth="1"/>
    <col min="43" max="43" width="2.21875" customWidth="1"/>
    <col min="44" max="45" width="10.77734375" customWidth="1"/>
    <col min="46" max="46" width="2.21875" customWidth="1"/>
    <col min="47" max="49" width="10.77734375" customWidth="1"/>
    <col min="50" max="50" width="2.21875" customWidth="1"/>
    <col min="51" max="54" width="10.77734375" customWidth="1"/>
    <col min="55" max="55" width="2.21875" customWidth="1"/>
    <col min="56" max="59" width="10.77734375" customWidth="1"/>
    <col min="60" max="60" width="2.21875" customWidth="1"/>
    <col min="61" max="64" width="10.77734375" customWidth="1"/>
    <col min="65" max="65" width="2.21875" customWidth="1"/>
    <col min="66" max="69" width="10.77734375" customWidth="1"/>
    <col min="70" max="70" width="2.21875" customWidth="1"/>
    <col min="71" max="74" width="10.77734375" customWidth="1"/>
    <col min="75" max="75" width="2.21875" customWidth="1"/>
    <col min="76" max="79" width="10.77734375" customWidth="1"/>
    <col min="80" max="80" width="2.21875" customWidth="1"/>
  </cols>
  <sheetData>
    <row r="2" spans="2:79" ht="40.049999999999997" customHeight="1" x14ac:dyDescent="0.3">
      <c r="D2" s="30" t="s">
        <v>78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9" ht="30" customHeight="1" x14ac:dyDescent="0.3">
      <c r="B5" s="15"/>
      <c r="C5" s="15"/>
      <c r="D5" s="29" t="s">
        <v>54</v>
      </c>
      <c r="E5" s="29"/>
      <c r="F5" s="15"/>
      <c r="G5" s="29" t="s">
        <v>55</v>
      </c>
      <c r="H5" s="29"/>
      <c r="I5" s="29"/>
      <c r="J5" s="15"/>
      <c r="K5" s="29" t="s">
        <v>56</v>
      </c>
      <c r="L5" s="29"/>
      <c r="M5" s="29"/>
      <c r="N5" s="29"/>
      <c r="O5" s="15"/>
      <c r="P5" s="29" t="s">
        <v>57</v>
      </c>
      <c r="Q5" s="29"/>
      <c r="R5" s="29"/>
      <c r="S5" s="29"/>
      <c r="T5" s="29"/>
      <c r="U5" s="15"/>
      <c r="V5" s="29" t="s">
        <v>58</v>
      </c>
      <c r="W5" s="29"/>
      <c r="X5" s="29"/>
      <c r="Y5" s="15"/>
      <c r="Z5" s="29" t="s">
        <v>59</v>
      </c>
      <c r="AA5" s="29"/>
      <c r="AB5" s="15"/>
      <c r="AC5" s="29" t="s">
        <v>60</v>
      </c>
      <c r="AD5" s="29"/>
      <c r="AE5" s="15"/>
      <c r="AF5" s="29" t="s">
        <v>61</v>
      </c>
      <c r="AG5" s="29"/>
      <c r="AH5" s="29"/>
      <c r="AI5" s="15"/>
      <c r="AJ5" s="29" t="s">
        <v>62</v>
      </c>
      <c r="AK5" s="29"/>
      <c r="AL5" s="29"/>
      <c r="AM5" s="29"/>
      <c r="AN5" s="29"/>
      <c r="AO5" s="29"/>
      <c r="AP5" s="29"/>
      <c r="AQ5" s="15"/>
      <c r="AR5" s="29" t="s">
        <v>63</v>
      </c>
      <c r="AS5" s="29"/>
      <c r="AT5" s="15"/>
      <c r="AU5" s="29" t="s">
        <v>64</v>
      </c>
      <c r="AV5" s="29"/>
      <c r="AW5" s="29"/>
      <c r="AX5" s="15"/>
      <c r="AY5" s="29" t="s">
        <v>65</v>
      </c>
      <c r="AZ5" s="29"/>
      <c r="BA5" s="29"/>
      <c r="BB5" s="29"/>
      <c r="BC5" s="15"/>
      <c r="BD5" s="29" t="s">
        <v>66</v>
      </c>
      <c r="BE5" s="29"/>
      <c r="BF5" s="29"/>
      <c r="BG5" s="29"/>
      <c r="BH5" s="15"/>
      <c r="BI5" s="29" t="s">
        <v>67</v>
      </c>
      <c r="BJ5" s="29"/>
      <c r="BK5" s="29"/>
      <c r="BL5" s="29"/>
      <c r="BM5" s="15"/>
      <c r="BN5" s="29" t="s">
        <v>68</v>
      </c>
      <c r="BO5" s="29"/>
      <c r="BP5" s="29"/>
      <c r="BQ5" s="29"/>
      <c r="BR5" s="15"/>
      <c r="BS5" s="29" t="s">
        <v>69</v>
      </c>
      <c r="BT5" s="29"/>
      <c r="BU5" s="29"/>
      <c r="BV5" s="29"/>
      <c r="BW5" s="15"/>
      <c r="BX5" s="29" t="s">
        <v>70</v>
      </c>
      <c r="BY5" s="29"/>
      <c r="BZ5" s="29"/>
      <c r="CA5" s="29"/>
    </row>
    <row r="6" spans="2:79" ht="43.2" x14ac:dyDescent="0.3">
      <c r="B6" t="s">
        <v>13</v>
      </c>
      <c r="C6" s="9" t="s">
        <v>14</v>
      </c>
      <c r="D6" s="12" t="s">
        <v>15</v>
      </c>
      <c r="E6" s="12" t="s">
        <v>16</v>
      </c>
      <c r="G6" s="12" t="s">
        <v>19</v>
      </c>
      <c r="H6" s="12" t="s">
        <v>20</v>
      </c>
      <c r="I6" s="12" t="s">
        <v>21</v>
      </c>
      <c r="K6" s="12" t="s">
        <v>22</v>
      </c>
      <c r="L6" s="12" t="s">
        <v>23</v>
      </c>
      <c r="M6" s="12" t="s">
        <v>24</v>
      </c>
      <c r="N6" s="12" t="s">
        <v>25</v>
      </c>
      <c r="P6" s="12" t="s">
        <v>26</v>
      </c>
      <c r="Q6" s="12" t="s">
        <v>27</v>
      </c>
      <c r="R6" s="12" t="s">
        <v>28</v>
      </c>
      <c r="S6" s="12" t="s">
        <v>29</v>
      </c>
      <c r="T6" s="12" t="s">
        <v>30</v>
      </c>
      <c r="V6" s="12" t="s">
        <v>31</v>
      </c>
      <c r="W6" s="12" t="s">
        <v>32</v>
      </c>
      <c r="X6" s="12" t="s">
        <v>33</v>
      </c>
      <c r="Z6" s="12" t="s">
        <v>34</v>
      </c>
      <c r="AA6" s="12" t="s">
        <v>35</v>
      </c>
      <c r="AC6" s="12" t="s">
        <v>36</v>
      </c>
      <c r="AD6" s="12" t="s">
        <v>37</v>
      </c>
      <c r="AF6" s="12" t="s">
        <v>38</v>
      </c>
      <c r="AG6" s="12" t="s">
        <v>39</v>
      </c>
      <c r="AH6" s="12" t="s">
        <v>40</v>
      </c>
      <c r="AJ6" s="12" t="s">
        <v>41</v>
      </c>
      <c r="AK6" s="12" t="s">
        <v>42</v>
      </c>
      <c r="AL6" s="12" t="s">
        <v>43</v>
      </c>
      <c r="AM6" s="12" t="s">
        <v>44</v>
      </c>
      <c r="AN6" s="12" t="s">
        <v>45</v>
      </c>
      <c r="AO6" s="12" t="s">
        <v>46</v>
      </c>
      <c r="AP6" s="12" t="s">
        <v>47</v>
      </c>
      <c r="AR6" s="12" t="s">
        <v>48</v>
      </c>
      <c r="AS6" s="12" t="s">
        <v>49</v>
      </c>
      <c r="AU6" s="12" t="s">
        <v>50</v>
      </c>
      <c r="AV6" s="12" t="s">
        <v>51</v>
      </c>
      <c r="AW6" s="12" t="s">
        <v>52</v>
      </c>
      <c r="AY6" s="12" t="s">
        <v>50</v>
      </c>
      <c r="AZ6" s="12" t="s">
        <v>51</v>
      </c>
      <c r="BA6" s="12" t="s">
        <v>52</v>
      </c>
      <c r="BB6" s="12" t="s">
        <v>53</v>
      </c>
      <c r="BD6" s="12" t="s">
        <v>50</v>
      </c>
      <c r="BE6" s="12" t="s">
        <v>51</v>
      </c>
      <c r="BF6" s="12" t="s">
        <v>52</v>
      </c>
      <c r="BG6" s="12" t="s">
        <v>53</v>
      </c>
      <c r="BI6" s="12" t="s">
        <v>50</v>
      </c>
      <c r="BJ6" s="12" t="s">
        <v>51</v>
      </c>
      <c r="BK6" s="12" t="s">
        <v>52</v>
      </c>
      <c r="BL6" s="12" t="s">
        <v>53</v>
      </c>
      <c r="BN6" s="12" t="s">
        <v>50</v>
      </c>
      <c r="BO6" s="12" t="s">
        <v>51</v>
      </c>
      <c r="BP6" s="12" t="s">
        <v>52</v>
      </c>
      <c r="BQ6" s="12" t="s">
        <v>53</v>
      </c>
      <c r="BS6" s="12" t="s">
        <v>50</v>
      </c>
      <c r="BT6" s="12" t="s">
        <v>51</v>
      </c>
      <c r="BU6" s="12" t="s">
        <v>52</v>
      </c>
      <c r="BV6" s="12" t="s">
        <v>53</v>
      </c>
      <c r="BX6" s="12" t="s">
        <v>50</v>
      </c>
      <c r="BY6" s="12" t="s">
        <v>51</v>
      </c>
      <c r="BZ6" s="12" t="s">
        <v>52</v>
      </c>
      <c r="CA6" s="12" t="s">
        <v>53</v>
      </c>
    </row>
    <row r="7" spans="2:79" ht="30" customHeight="1" x14ac:dyDescent="0.3">
      <c r="B7" s="10" t="s">
        <v>17</v>
      </c>
      <c r="C7" s="10">
        <v>1000</v>
      </c>
      <c r="D7" s="10">
        <v>513</v>
      </c>
      <c r="E7" s="10">
        <v>484</v>
      </c>
      <c r="F7" s="10"/>
      <c r="G7" s="10">
        <v>206</v>
      </c>
      <c r="H7" s="10">
        <v>470</v>
      </c>
      <c r="I7" s="10">
        <v>324</v>
      </c>
      <c r="J7" s="10"/>
      <c r="K7" s="10">
        <v>413</v>
      </c>
      <c r="L7" s="10">
        <v>261</v>
      </c>
      <c r="M7" s="10">
        <v>173</v>
      </c>
      <c r="N7" s="10">
        <v>152</v>
      </c>
      <c r="O7" s="10"/>
      <c r="P7" s="10">
        <v>137</v>
      </c>
      <c r="Q7" s="10">
        <v>313</v>
      </c>
      <c r="R7" s="10">
        <v>147</v>
      </c>
      <c r="S7" s="10">
        <v>264</v>
      </c>
      <c r="T7" s="10">
        <v>139</v>
      </c>
      <c r="U7" s="10"/>
      <c r="V7" s="10">
        <v>235</v>
      </c>
      <c r="W7" s="10">
        <v>387</v>
      </c>
      <c r="X7" s="10">
        <v>344</v>
      </c>
      <c r="Y7" s="10"/>
      <c r="Z7" s="10">
        <v>831</v>
      </c>
      <c r="AA7" s="10">
        <v>166</v>
      </c>
      <c r="AB7" s="10"/>
      <c r="AC7" s="10">
        <v>745</v>
      </c>
      <c r="AD7" s="10">
        <v>255</v>
      </c>
      <c r="AE7" s="10"/>
      <c r="AF7" s="10">
        <v>72</v>
      </c>
      <c r="AG7" s="10">
        <v>86</v>
      </c>
      <c r="AH7" s="10">
        <v>836</v>
      </c>
      <c r="AI7" s="10"/>
      <c r="AJ7" s="10">
        <v>111</v>
      </c>
      <c r="AK7" s="10">
        <v>143</v>
      </c>
      <c r="AL7" s="10">
        <v>154</v>
      </c>
      <c r="AM7" s="10">
        <v>160</v>
      </c>
      <c r="AN7" s="10">
        <v>145</v>
      </c>
      <c r="AO7" s="10">
        <v>154</v>
      </c>
      <c r="AP7" s="10">
        <v>133</v>
      </c>
      <c r="AQ7" s="10"/>
      <c r="AR7" s="10">
        <v>294</v>
      </c>
      <c r="AS7" s="10">
        <v>675</v>
      </c>
      <c r="AT7" s="10"/>
      <c r="AU7" s="10">
        <v>252</v>
      </c>
      <c r="AV7" s="10">
        <v>591</v>
      </c>
      <c r="AW7" s="10">
        <v>157</v>
      </c>
      <c r="AX7" s="10"/>
      <c r="AY7" s="10">
        <v>92</v>
      </c>
      <c r="AZ7" s="10">
        <v>463</v>
      </c>
      <c r="BA7" s="10">
        <v>311</v>
      </c>
      <c r="BB7" s="10">
        <v>134</v>
      </c>
      <c r="BC7" s="10"/>
      <c r="BD7" s="10">
        <v>139</v>
      </c>
      <c r="BE7" s="10">
        <v>283</v>
      </c>
      <c r="BF7" s="10">
        <v>421</v>
      </c>
      <c r="BG7" s="10">
        <v>157</v>
      </c>
      <c r="BH7" s="10"/>
      <c r="BI7" s="10">
        <v>112</v>
      </c>
      <c r="BJ7" s="10">
        <v>303</v>
      </c>
      <c r="BK7" s="10">
        <v>469</v>
      </c>
      <c r="BL7" s="10">
        <v>116</v>
      </c>
      <c r="BM7" s="10"/>
      <c r="BN7" s="10">
        <v>92</v>
      </c>
      <c r="BO7" s="10">
        <v>231</v>
      </c>
      <c r="BP7" s="10">
        <v>347</v>
      </c>
      <c r="BQ7" s="10">
        <v>330</v>
      </c>
      <c r="BR7" s="10"/>
      <c r="BS7" s="10">
        <v>210</v>
      </c>
      <c r="BT7" s="10">
        <v>284</v>
      </c>
      <c r="BU7" s="10">
        <v>411</v>
      </c>
      <c r="BV7" s="10">
        <v>95</v>
      </c>
      <c r="BW7" s="10"/>
      <c r="BX7" s="10">
        <v>95</v>
      </c>
      <c r="BY7" s="10">
        <v>369</v>
      </c>
      <c r="BZ7" s="10">
        <v>329</v>
      </c>
      <c r="CA7" s="10">
        <v>207</v>
      </c>
    </row>
    <row r="8" spans="2:79" ht="30" customHeight="1" x14ac:dyDescent="0.3">
      <c r="B8" s="11" t="s">
        <v>18</v>
      </c>
      <c r="C8" s="11">
        <v>1000</v>
      </c>
      <c r="D8" s="11">
        <v>498</v>
      </c>
      <c r="E8" s="11">
        <v>499</v>
      </c>
      <c r="F8" s="11"/>
      <c r="G8" s="11">
        <v>240</v>
      </c>
      <c r="H8" s="11">
        <v>396</v>
      </c>
      <c r="I8" s="11">
        <v>364</v>
      </c>
      <c r="J8" s="11"/>
      <c r="K8" s="11">
        <v>300</v>
      </c>
      <c r="L8" s="11">
        <v>259</v>
      </c>
      <c r="M8" s="11">
        <v>210</v>
      </c>
      <c r="N8" s="11">
        <v>230</v>
      </c>
      <c r="O8" s="11"/>
      <c r="P8" s="11">
        <v>140</v>
      </c>
      <c r="Q8" s="11">
        <v>300</v>
      </c>
      <c r="R8" s="11">
        <v>160</v>
      </c>
      <c r="S8" s="11">
        <v>230</v>
      </c>
      <c r="T8" s="11">
        <v>170</v>
      </c>
      <c r="U8" s="11"/>
      <c r="V8" s="11">
        <v>283</v>
      </c>
      <c r="W8" s="11">
        <v>396</v>
      </c>
      <c r="X8" s="11">
        <v>281</v>
      </c>
      <c r="Y8" s="11"/>
      <c r="Z8" s="11">
        <v>835</v>
      </c>
      <c r="AA8" s="11">
        <v>162</v>
      </c>
      <c r="AB8" s="11"/>
      <c r="AC8" s="11">
        <v>708</v>
      </c>
      <c r="AD8" s="11">
        <v>292</v>
      </c>
      <c r="AE8" s="11"/>
      <c r="AF8" s="11">
        <v>56</v>
      </c>
      <c r="AG8" s="11">
        <v>77</v>
      </c>
      <c r="AH8" s="11">
        <v>860</v>
      </c>
      <c r="AI8" s="11"/>
      <c r="AJ8" s="11">
        <v>125</v>
      </c>
      <c r="AK8" s="11">
        <v>157</v>
      </c>
      <c r="AL8" s="11">
        <v>131</v>
      </c>
      <c r="AM8" s="11">
        <v>141</v>
      </c>
      <c r="AN8" s="11">
        <v>114</v>
      </c>
      <c r="AO8" s="11">
        <v>160</v>
      </c>
      <c r="AP8" s="11">
        <v>172</v>
      </c>
      <c r="AQ8" s="11"/>
      <c r="AR8" s="11">
        <v>320</v>
      </c>
      <c r="AS8" s="11">
        <v>650</v>
      </c>
      <c r="AT8" s="11"/>
      <c r="AU8" s="11">
        <v>278</v>
      </c>
      <c r="AV8" s="11">
        <v>587</v>
      </c>
      <c r="AW8" s="11">
        <v>135</v>
      </c>
      <c r="AX8" s="11"/>
      <c r="AY8" s="11">
        <v>92</v>
      </c>
      <c r="AZ8" s="11">
        <v>472</v>
      </c>
      <c r="BA8" s="11">
        <v>314</v>
      </c>
      <c r="BB8" s="11">
        <v>122</v>
      </c>
      <c r="BC8" s="11"/>
      <c r="BD8" s="11">
        <v>140</v>
      </c>
      <c r="BE8" s="11">
        <v>287</v>
      </c>
      <c r="BF8" s="11">
        <v>421</v>
      </c>
      <c r="BG8" s="11">
        <v>151</v>
      </c>
      <c r="BH8" s="11"/>
      <c r="BI8" s="11">
        <v>117</v>
      </c>
      <c r="BJ8" s="11">
        <v>308</v>
      </c>
      <c r="BK8" s="11">
        <v>467</v>
      </c>
      <c r="BL8" s="11">
        <v>108</v>
      </c>
      <c r="BM8" s="11"/>
      <c r="BN8" s="11">
        <v>90</v>
      </c>
      <c r="BO8" s="11">
        <v>231</v>
      </c>
      <c r="BP8" s="11">
        <v>357</v>
      </c>
      <c r="BQ8" s="11">
        <v>322</v>
      </c>
      <c r="BR8" s="11"/>
      <c r="BS8" s="11">
        <v>218</v>
      </c>
      <c r="BT8" s="11">
        <v>298</v>
      </c>
      <c r="BU8" s="11">
        <v>404</v>
      </c>
      <c r="BV8" s="11">
        <v>80</v>
      </c>
      <c r="BW8" s="11"/>
      <c r="BX8" s="11">
        <v>94</v>
      </c>
      <c r="BY8" s="11">
        <v>381</v>
      </c>
      <c r="BZ8" s="11">
        <v>324</v>
      </c>
      <c r="CA8" s="11">
        <v>201</v>
      </c>
    </row>
    <row r="9" spans="2:79" x14ac:dyDescent="0.3">
      <c r="B9" s="18" t="s">
        <v>48</v>
      </c>
      <c r="C9" s="17">
        <v>0.85561133336922701</v>
      </c>
      <c r="D9" s="17">
        <v>0.84389011591963503</v>
      </c>
      <c r="E9" s="17">
        <v>0.86845769933587602</v>
      </c>
      <c r="F9" s="17"/>
      <c r="G9" s="17">
        <v>0.63411049997283697</v>
      </c>
      <c r="H9" s="17">
        <v>0.91049019218084803</v>
      </c>
      <c r="I9" s="17">
        <v>0.94194237907018197</v>
      </c>
      <c r="J9" s="17"/>
      <c r="K9" s="17">
        <v>0.845294085556059</v>
      </c>
      <c r="L9" s="17">
        <v>0.84820228161335298</v>
      </c>
      <c r="M9" s="17">
        <v>0.89904200633207199</v>
      </c>
      <c r="N9" s="17">
        <v>0.83713155322383204</v>
      </c>
      <c r="O9" s="17"/>
      <c r="P9" s="17">
        <v>0.86696317107779397</v>
      </c>
      <c r="Q9" s="17">
        <v>0.79963207130930802</v>
      </c>
      <c r="R9" s="17">
        <v>0.86753269944640199</v>
      </c>
      <c r="S9" s="17">
        <v>0.88176442761222895</v>
      </c>
      <c r="T9" s="17">
        <v>0.89844544777809998</v>
      </c>
      <c r="U9" s="17"/>
      <c r="V9" s="17">
        <v>0.83927679008707101</v>
      </c>
      <c r="W9" s="17">
        <v>0.86971710890260401</v>
      </c>
      <c r="X9" s="17">
        <v>0.85293137775401595</v>
      </c>
      <c r="Y9" s="17"/>
      <c r="Z9" s="17">
        <v>0.85495861597961498</v>
      </c>
      <c r="AA9" s="17">
        <v>0.856455877687193</v>
      </c>
      <c r="AB9" s="17"/>
      <c r="AC9" s="17">
        <v>0.82105906271315199</v>
      </c>
      <c r="AD9" s="17">
        <v>0.93947582704291099</v>
      </c>
      <c r="AE9" s="17"/>
      <c r="AF9" s="17">
        <v>0.88963601500721501</v>
      </c>
      <c r="AG9" s="17">
        <v>0.875884369350307</v>
      </c>
      <c r="AH9" s="17">
        <v>0.85435924229966098</v>
      </c>
      <c r="AI9" s="17"/>
      <c r="AJ9" s="17">
        <v>0.58043377437561805</v>
      </c>
      <c r="AK9" s="17">
        <v>0.73094104656973302</v>
      </c>
      <c r="AL9" s="17">
        <v>0.89649220500528604</v>
      </c>
      <c r="AM9" s="17">
        <v>0.92440177060711504</v>
      </c>
      <c r="AN9" s="17">
        <v>0.93661505834041903</v>
      </c>
      <c r="AO9" s="17">
        <v>0.91915655594573897</v>
      </c>
      <c r="AP9" s="17">
        <v>0.96929562080558196</v>
      </c>
      <c r="AQ9" s="17"/>
      <c r="AR9" s="17">
        <v>0.85649193819902503</v>
      </c>
      <c r="AS9" s="17">
        <v>0.85854556045158903</v>
      </c>
      <c r="AT9" s="17"/>
      <c r="AU9" s="17">
        <v>0.860619725489284</v>
      </c>
      <c r="AV9" s="17">
        <v>0.84929691916570604</v>
      </c>
      <c r="AW9" s="17">
        <v>0.87270595616837898</v>
      </c>
      <c r="AX9" s="17"/>
      <c r="AY9" s="17">
        <v>0.86317014620124399</v>
      </c>
      <c r="AZ9" s="17">
        <v>0.84935841188118399</v>
      </c>
      <c r="BA9" s="17">
        <v>0.87653224963362897</v>
      </c>
      <c r="BB9" s="17">
        <v>0.82019127357880905</v>
      </c>
      <c r="BC9" s="17"/>
      <c r="BD9" s="17">
        <v>0.86056346180235799</v>
      </c>
      <c r="BE9" s="17">
        <v>0.86363726284512898</v>
      </c>
      <c r="BF9" s="17">
        <v>0.85008182575106805</v>
      </c>
      <c r="BG9" s="17">
        <v>0.85115962867563</v>
      </c>
      <c r="BH9" s="17"/>
      <c r="BI9" s="17">
        <v>0.84255587184882297</v>
      </c>
      <c r="BJ9" s="17">
        <v>0.86495323027466997</v>
      </c>
      <c r="BK9" s="17">
        <v>0.84752188135967899</v>
      </c>
      <c r="BL9" s="17">
        <v>0.87803972692256105</v>
      </c>
      <c r="BM9" s="17"/>
      <c r="BN9" s="17">
        <v>0.84131819484238501</v>
      </c>
      <c r="BO9" s="17">
        <v>0.86852890068712796</v>
      </c>
      <c r="BP9" s="17">
        <v>0.84284075441458595</v>
      </c>
      <c r="BQ9" s="17">
        <v>0.86452425151921797</v>
      </c>
      <c r="BR9" s="17"/>
      <c r="BS9" s="17">
        <v>0.84913571956</v>
      </c>
      <c r="BT9" s="17">
        <v>0.86289199923854198</v>
      </c>
      <c r="BU9" s="17">
        <v>0.85246301603724695</v>
      </c>
      <c r="BV9" s="17">
        <v>0.86212684120088401</v>
      </c>
      <c r="BW9" s="17"/>
      <c r="BX9" s="17">
        <v>0.72288085967674298</v>
      </c>
      <c r="BY9" s="17">
        <v>0.85130080486805204</v>
      </c>
      <c r="BZ9" s="17">
        <v>0.87070387660619297</v>
      </c>
      <c r="CA9" s="17">
        <v>0.90163935889551405</v>
      </c>
    </row>
    <row r="10" spans="2:79" x14ac:dyDescent="0.3">
      <c r="B10" s="18" t="s">
        <v>49</v>
      </c>
      <c r="C10" s="17">
        <v>0.14015610295463701</v>
      </c>
      <c r="D10" s="17">
        <v>0.15440593769085201</v>
      </c>
      <c r="E10" s="17">
        <v>0.12476032666933699</v>
      </c>
      <c r="F10" s="17"/>
      <c r="G10" s="17">
        <v>0.35632221552247501</v>
      </c>
      <c r="H10" s="17">
        <v>8.4618428156019193E-2</v>
      </c>
      <c r="I10" s="17">
        <v>5.8057620929817998E-2</v>
      </c>
      <c r="J10" s="17"/>
      <c r="K10" s="17">
        <v>0.15187702570946601</v>
      </c>
      <c r="L10" s="17">
        <v>0.15179771838664699</v>
      </c>
      <c r="M10" s="17">
        <v>0.100957993667928</v>
      </c>
      <c r="N10" s="17">
        <v>0.14815605220578701</v>
      </c>
      <c r="O10" s="17"/>
      <c r="P10" s="17">
        <v>0.133036828922207</v>
      </c>
      <c r="Q10" s="17">
        <v>0.19753891404469301</v>
      </c>
      <c r="R10" s="17">
        <v>0.13246730055359801</v>
      </c>
      <c r="S10" s="17">
        <v>0.11194150305187001</v>
      </c>
      <c r="T10" s="17">
        <v>9.0161724299684207E-2</v>
      </c>
      <c r="U10" s="17"/>
      <c r="V10" s="17">
        <v>0.148784163725629</v>
      </c>
      <c r="W10" s="17">
        <v>0.13028289109739599</v>
      </c>
      <c r="X10" s="17">
        <v>0.14404857769564799</v>
      </c>
      <c r="Y10" s="17"/>
      <c r="Z10" s="17">
        <v>0.13997160488147201</v>
      </c>
      <c r="AA10" s="17">
        <v>0.143544122312807</v>
      </c>
      <c r="AB10" s="17"/>
      <c r="AC10" s="17">
        <v>0.172964552366457</v>
      </c>
      <c r="AD10" s="17">
        <v>6.0524172957089499E-2</v>
      </c>
      <c r="AE10" s="17"/>
      <c r="AF10" s="17">
        <v>0.110363984992786</v>
      </c>
      <c r="AG10" s="17">
        <v>0.124115630649693</v>
      </c>
      <c r="AH10" s="17">
        <v>0.14071964449511301</v>
      </c>
      <c r="AI10" s="17"/>
      <c r="AJ10" s="17">
        <v>0.40797832190958599</v>
      </c>
      <c r="AK10" s="17">
        <v>0.25134553682780902</v>
      </c>
      <c r="AL10" s="17">
        <v>0.10350779499471301</v>
      </c>
      <c r="AM10" s="17">
        <v>7.5598229392884894E-2</v>
      </c>
      <c r="AN10" s="17">
        <v>6.3384941659581001E-2</v>
      </c>
      <c r="AO10" s="17">
        <v>8.0843444054260902E-2</v>
      </c>
      <c r="AP10" s="17">
        <v>3.0704379194418201E-2</v>
      </c>
      <c r="AQ10" s="17"/>
      <c r="AR10" s="17">
        <v>0.13746221391843699</v>
      </c>
      <c r="AS10" s="17">
        <v>0.13792108498677899</v>
      </c>
      <c r="AT10" s="17"/>
      <c r="AU10" s="17">
        <v>0.131126277337308</v>
      </c>
      <c r="AV10" s="17">
        <v>0.14740215603151099</v>
      </c>
      <c r="AW10" s="17">
        <v>0.12729404383162099</v>
      </c>
      <c r="AX10" s="17"/>
      <c r="AY10" s="17">
        <v>0.13682985379875601</v>
      </c>
      <c r="AZ10" s="17">
        <v>0.144736553130033</v>
      </c>
      <c r="BA10" s="17">
        <v>0.11885757533647399</v>
      </c>
      <c r="BB10" s="17">
        <v>0.179808726421191</v>
      </c>
      <c r="BC10" s="17"/>
      <c r="BD10" s="17">
        <v>0.13943653819764201</v>
      </c>
      <c r="BE10" s="17">
        <v>0.12667396673987999</v>
      </c>
      <c r="BF10" s="17">
        <v>0.146480504237853</v>
      </c>
      <c r="BG10" s="17">
        <v>0.14884037132437</v>
      </c>
      <c r="BH10" s="17"/>
      <c r="BI10" s="17">
        <v>0.157444128151177</v>
      </c>
      <c r="BJ10" s="17">
        <v>0.13229028416431199</v>
      </c>
      <c r="BK10" s="17">
        <v>0.145237967475742</v>
      </c>
      <c r="BL10" s="17">
        <v>0.12196027307743899</v>
      </c>
      <c r="BM10" s="17"/>
      <c r="BN10" s="17">
        <v>0.15868180515761501</v>
      </c>
      <c r="BO10" s="17">
        <v>0.13147109931287199</v>
      </c>
      <c r="BP10" s="17">
        <v>0.14529972728049101</v>
      </c>
      <c r="BQ10" s="17">
        <v>0.135475748480782</v>
      </c>
      <c r="BR10" s="17"/>
      <c r="BS10" s="17">
        <v>0.150864280439999</v>
      </c>
      <c r="BT10" s="17">
        <v>0.13425672985234699</v>
      </c>
      <c r="BU10" s="17">
        <v>0.13917045224473901</v>
      </c>
      <c r="BV10" s="17">
        <v>0.13787315879911599</v>
      </c>
      <c r="BW10" s="17"/>
      <c r="BX10" s="17">
        <v>0.27711914032325702</v>
      </c>
      <c r="BY10" s="17">
        <v>0.14646924143719101</v>
      </c>
      <c r="BZ10" s="17">
        <v>0.118866392148436</v>
      </c>
      <c r="CA10" s="17">
        <v>9.8360641104486293E-2</v>
      </c>
    </row>
    <row r="11" spans="2:79" x14ac:dyDescent="0.3">
      <c r="B11" s="18" t="s">
        <v>73</v>
      </c>
      <c r="C11" s="19">
        <v>4.2325636761358799E-3</v>
      </c>
      <c r="D11" s="19">
        <v>1.70394638951256E-3</v>
      </c>
      <c r="E11" s="19">
        <v>6.7819739947867497E-3</v>
      </c>
      <c r="F11" s="19"/>
      <c r="G11" s="19">
        <v>9.5672845046877401E-3</v>
      </c>
      <c r="H11" s="19">
        <v>4.8913796631323003E-3</v>
      </c>
      <c r="I11" s="19">
        <v>0</v>
      </c>
      <c r="J11" s="19"/>
      <c r="K11" s="19">
        <v>2.8288887344753901E-3</v>
      </c>
      <c r="L11" s="19">
        <v>0</v>
      </c>
      <c r="M11" s="19">
        <v>0</v>
      </c>
      <c r="N11" s="19">
        <v>1.4712394570380699E-2</v>
      </c>
      <c r="O11" s="19"/>
      <c r="P11" s="19">
        <v>0</v>
      </c>
      <c r="Q11" s="19">
        <v>2.8290146459990502E-3</v>
      </c>
      <c r="R11" s="19">
        <v>0</v>
      </c>
      <c r="S11" s="19">
        <v>6.2940693359012602E-3</v>
      </c>
      <c r="T11" s="19">
        <v>1.13928279222162E-2</v>
      </c>
      <c r="U11" s="19"/>
      <c r="V11" s="19">
        <v>1.19390461873002E-2</v>
      </c>
      <c r="W11" s="19">
        <v>0</v>
      </c>
      <c r="X11" s="19">
        <v>3.0200445503362002E-3</v>
      </c>
      <c r="Y11" s="19"/>
      <c r="Z11" s="19">
        <v>5.0697791389134597E-3</v>
      </c>
      <c r="AA11" s="19">
        <v>0</v>
      </c>
      <c r="AB11" s="19"/>
      <c r="AC11" s="19">
        <v>5.9763849203916201E-3</v>
      </c>
      <c r="AD11" s="19">
        <v>0</v>
      </c>
      <c r="AE11" s="19"/>
      <c r="AF11" s="19">
        <v>0</v>
      </c>
      <c r="AG11" s="19">
        <v>0</v>
      </c>
      <c r="AH11" s="19">
        <v>4.9211132052263198E-3</v>
      </c>
      <c r="AI11" s="19"/>
      <c r="AJ11" s="19">
        <v>1.15879037147956E-2</v>
      </c>
      <c r="AK11" s="19">
        <v>1.77134166024581E-2</v>
      </c>
      <c r="AL11" s="19">
        <v>0</v>
      </c>
      <c r="AM11" s="19">
        <v>0</v>
      </c>
      <c r="AN11" s="19">
        <v>0</v>
      </c>
      <c r="AO11" s="19">
        <v>0</v>
      </c>
      <c r="AP11" s="19">
        <v>0</v>
      </c>
      <c r="AQ11" s="19"/>
      <c r="AR11" s="19">
        <v>6.0458478825383298E-3</v>
      </c>
      <c r="AS11" s="19">
        <v>3.53335456163228E-3</v>
      </c>
      <c r="AT11" s="19"/>
      <c r="AU11" s="19">
        <v>8.2539971734080508E-3</v>
      </c>
      <c r="AV11" s="19">
        <v>3.3009248027827901E-3</v>
      </c>
      <c r="AW11" s="19">
        <v>0</v>
      </c>
      <c r="AX11" s="19"/>
      <c r="AY11" s="19">
        <v>0</v>
      </c>
      <c r="AZ11" s="19">
        <v>5.90503498878315E-3</v>
      </c>
      <c r="BA11" s="19">
        <v>4.6101750298971102E-3</v>
      </c>
      <c r="BB11" s="19">
        <v>0</v>
      </c>
      <c r="BC11" s="19"/>
      <c r="BD11" s="19">
        <v>0</v>
      </c>
      <c r="BE11" s="19">
        <v>9.6887704149909906E-3</v>
      </c>
      <c r="BF11" s="19">
        <v>3.4376700110791102E-3</v>
      </c>
      <c r="BG11" s="19">
        <v>0</v>
      </c>
      <c r="BH11" s="19"/>
      <c r="BI11" s="19">
        <v>0</v>
      </c>
      <c r="BJ11" s="19">
        <v>2.7564855610185098E-3</v>
      </c>
      <c r="BK11" s="19">
        <v>7.2401511645786201E-3</v>
      </c>
      <c r="BL11" s="19">
        <v>0</v>
      </c>
      <c r="BM11" s="19"/>
      <c r="BN11" s="19">
        <v>0</v>
      </c>
      <c r="BO11" s="19">
        <v>0</v>
      </c>
      <c r="BP11" s="19">
        <v>1.1859518304922999E-2</v>
      </c>
      <c r="BQ11" s="19">
        <v>0</v>
      </c>
      <c r="BR11" s="19"/>
      <c r="BS11" s="19">
        <v>0</v>
      </c>
      <c r="BT11" s="19">
        <v>2.8512709091110099E-3</v>
      </c>
      <c r="BU11" s="19">
        <v>8.3665317180131506E-3</v>
      </c>
      <c r="BV11" s="19">
        <v>0</v>
      </c>
      <c r="BW11" s="19"/>
      <c r="BX11" s="19">
        <v>0</v>
      </c>
      <c r="BY11" s="19">
        <v>2.22995369475684E-3</v>
      </c>
      <c r="BZ11" s="19">
        <v>1.0429731245371001E-2</v>
      </c>
      <c r="CA11" s="19">
        <v>0</v>
      </c>
    </row>
    <row r="12" spans="2:79" x14ac:dyDescent="0.3">
      <c r="B12" s="16"/>
    </row>
    <row r="13" spans="2:79" x14ac:dyDescent="0.3">
      <c r="B13" t="s">
        <v>76</v>
      </c>
    </row>
    <row r="14" spans="2:79" x14ac:dyDescent="0.3">
      <c r="B14" t="s">
        <v>77</v>
      </c>
    </row>
    <row r="16" spans="2:79" x14ac:dyDescent="0.3">
      <c r="B16" s="8" t="str">
        <f>HYPERLINK("#'Contents'!A1", "Return to Contents")</f>
        <v>Return to Contents</v>
      </c>
    </row>
  </sheetData>
  <mergeCells count="18">
    <mergeCell ref="BX5:CA5"/>
    <mergeCell ref="D2:BL2"/>
    <mergeCell ref="AU5:AW5"/>
    <mergeCell ref="AY5:BB5"/>
    <mergeCell ref="BD5:BG5"/>
    <mergeCell ref="BI5:BL5"/>
    <mergeCell ref="BN5:BQ5"/>
    <mergeCell ref="Z5:AA5"/>
    <mergeCell ref="AC5:AD5"/>
    <mergeCell ref="AF5:AH5"/>
    <mergeCell ref="AJ5:AP5"/>
    <mergeCell ref="AR5:AS5"/>
    <mergeCell ref="D5:E5"/>
    <mergeCell ref="G5:I5"/>
    <mergeCell ref="K5:N5"/>
    <mergeCell ref="P5:T5"/>
    <mergeCell ref="V5:X5"/>
    <mergeCell ref="BS5:BV5"/>
  </mergeCells>
  <pageMargins left="0.7" right="0.7" top="0.75" bottom="0.75" header="0.3" footer="0.3"/>
  <pageSetup paperSize="9" orientation="portrait" horizontalDpi="300" verticalDpi="30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CA36"/>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9" width="10.77734375" customWidth="1"/>
    <col min="10" max="10" width="2.21875" customWidth="1"/>
    <col min="11" max="14" width="10.77734375" customWidth="1"/>
    <col min="15" max="15" width="2.21875" customWidth="1"/>
    <col min="16" max="20" width="10.77734375" customWidth="1"/>
    <col min="21" max="21" width="2.21875" customWidth="1"/>
    <col min="22" max="24" width="10.77734375" customWidth="1"/>
    <col min="25" max="25" width="2.21875" customWidth="1"/>
    <col min="26" max="27" width="10.77734375" customWidth="1"/>
    <col min="28" max="28" width="2.21875" customWidth="1"/>
    <col min="29" max="30" width="10.77734375" customWidth="1"/>
    <col min="31" max="31" width="2.21875" customWidth="1"/>
    <col min="32" max="34" width="10.77734375" customWidth="1"/>
    <col min="35" max="35" width="2.21875" customWidth="1"/>
    <col min="36" max="42" width="10.77734375" customWidth="1"/>
    <col min="43" max="43" width="2.21875" customWidth="1"/>
    <col min="44" max="45" width="10.77734375" customWidth="1"/>
    <col min="46" max="46" width="2.21875" customWidth="1"/>
    <col min="47" max="49" width="10.77734375" customWidth="1"/>
    <col min="50" max="50" width="2.21875" customWidth="1"/>
    <col min="51" max="54" width="10.77734375" customWidth="1"/>
    <col min="55" max="55" width="2.21875" customWidth="1"/>
    <col min="56" max="59" width="10.77734375" customWidth="1"/>
    <col min="60" max="60" width="2.21875" customWidth="1"/>
    <col min="61" max="64" width="10.77734375" customWidth="1"/>
    <col min="65" max="65" width="2.21875" customWidth="1"/>
    <col min="66" max="69" width="10.77734375" customWidth="1"/>
    <col min="70" max="70" width="2.21875" customWidth="1"/>
    <col min="71" max="74" width="10.77734375" customWidth="1"/>
    <col min="75" max="75" width="2.21875" customWidth="1"/>
    <col min="76" max="79" width="10.77734375" customWidth="1"/>
    <col min="80" max="80" width="2.21875" customWidth="1"/>
  </cols>
  <sheetData>
    <row r="2" spans="2:79" ht="40.049999999999997" customHeight="1" x14ac:dyDescent="0.3">
      <c r="D2" s="30" t="s">
        <v>101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9" ht="30" customHeight="1" x14ac:dyDescent="0.3">
      <c r="B5" s="15"/>
      <c r="C5" s="15"/>
      <c r="D5" s="29" t="s">
        <v>54</v>
      </c>
      <c r="E5" s="29"/>
      <c r="F5" s="15"/>
      <c r="G5" s="29" t="s">
        <v>55</v>
      </c>
      <c r="H5" s="29"/>
      <c r="I5" s="29"/>
      <c r="J5" s="15"/>
      <c r="K5" s="29" t="s">
        <v>56</v>
      </c>
      <c r="L5" s="29"/>
      <c r="M5" s="29"/>
      <c r="N5" s="29"/>
      <c r="O5" s="15"/>
      <c r="P5" s="29" t="s">
        <v>57</v>
      </c>
      <c r="Q5" s="29"/>
      <c r="R5" s="29"/>
      <c r="S5" s="29"/>
      <c r="T5" s="29"/>
      <c r="U5" s="15"/>
      <c r="V5" s="29" t="s">
        <v>58</v>
      </c>
      <c r="W5" s="29"/>
      <c r="X5" s="29"/>
      <c r="Y5" s="15"/>
      <c r="Z5" s="29" t="s">
        <v>59</v>
      </c>
      <c r="AA5" s="29"/>
      <c r="AB5" s="15"/>
      <c r="AC5" s="29" t="s">
        <v>60</v>
      </c>
      <c r="AD5" s="29"/>
      <c r="AE5" s="15"/>
      <c r="AF5" s="29" t="s">
        <v>61</v>
      </c>
      <c r="AG5" s="29"/>
      <c r="AH5" s="29"/>
      <c r="AI5" s="15"/>
      <c r="AJ5" s="29" t="s">
        <v>62</v>
      </c>
      <c r="AK5" s="29"/>
      <c r="AL5" s="29"/>
      <c r="AM5" s="29"/>
      <c r="AN5" s="29"/>
      <c r="AO5" s="29"/>
      <c r="AP5" s="29"/>
      <c r="AQ5" s="15"/>
      <c r="AR5" s="29" t="s">
        <v>63</v>
      </c>
      <c r="AS5" s="29"/>
      <c r="AT5" s="15"/>
      <c r="AU5" s="29" t="s">
        <v>64</v>
      </c>
      <c r="AV5" s="29"/>
      <c r="AW5" s="29"/>
      <c r="AX5" s="15"/>
      <c r="AY5" s="29" t="s">
        <v>65</v>
      </c>
      <c r="AZ5" s="29"/>
      <c r="BA5" s="29"/>
      <c r="BB5" s="29"/>
      <c r="BC5" s="15"/>
      <c r="BD5" s="29" t="s">
        <v>66</v>
      </c>
      <c r="BE5" s="29"/>
      <c r="BF5" s="29"/>
      <c r="BG5" s="29"/>
      <c r="BH5" s="15"/>
      <c r="BI5" s="29" t="s">
        <v>67</v>
      </c>
      <c r="BJ5" s="29"/>
      <c r="BK5" s="29"/>
      <c r="BL5" s="29"/>
      <c r="BM5" s="15"/>
      <c r="BN5" s="29" t="s">
        <v>68</v>
      </c>
      <c r="BO5" s="29"/>
      <c r="BP5" s="29"/>
      <c r="BQ5" s="29"/>
      <c r="BR5" s="15"/>
      <c r="BS5" s="29" t="s">
        <v>69</v>
      </c>
      <c r="BT5" s="29"/>
      <c r="BU5" s="29"/>
      <c r="BV5" s="29"/>
      <c r="BW5" s="15"/>
      <c r="BX5" s="29" t="s">
        <v>70</v>
      </c>
      <c r="BY5" s="29"/>
      <c r="BZ5" s="29"/>
      <c r="CA5" s="29"/>
    </row>
    <row r="6" spans="2:79" ht="43.2" x14ac:dyDescent="0.3">
      <c r="B6" t="s">
        <v>13</v>
      </c>
      <c r="C6" s="9" t="s">
        <v>14</v>
      </c>
      <c r="D6" s="12" t="s">
        <v>15</v>
      </c>
      <c r="E6" s="12" t="s">
        <v>16</v>
      </c>
      <c r="G6" s="12" t="s">
        <v>19</v>
      </c>
      <c r="H6" s="12" t="s">
        <v>20</v>
      </c>
      <c r="I6" s="12" t="s">
        <v>21</v>
      </c>
      <c r="K6" s="12" t="s">
        <v>22</v>
      </c>
      <c r="L6" s="12" t="s">
        <v>23</v>
      </c>
      <c r="M6" s="12" t="s">
        <v>24</v>
      </c>
      <c r="N6" s="12" t="s">
        <v>25</v>
      </c>
      <c r="P6" s="12" t="s">
        <v>26</v>
      </c>
      <c r="Q6" s="12" t="s">
        <v>27</v>
      </c>
      <c r="R6" s="12" t="s">
        <v>28</v>
      </c>
      <c r="S6" s="12" t="s">
        <v>29</v>
      </c>
      <c r="T6" s="12" t="s">
        <v>30</v>
      </c>
      <c r="V6" s="12" t="s">
        <v>31</v>
      </c>
      <c r="W6" s="12" t="s">
        <v>32</v>
      </c>
      <c r="X6" s="12" t="s">
        <v>33</v>
      </c>
      <c r="Z6" s="12" t="s">
        <v>34</v>
      </c>
      <c r="AA6" s="12" t="s">
        <v>35</v>
      </c>
      <c r="AC6" s="12" t="s">
        <v>36</v>
      </c>
      <c r="AD6" s="12" t="s">
        <v>37</v>
      </c>
      <c r="AF6" s="12" t="s">
        <v>38</v>
      </c>
      <c r="AG6" s="12" t="s">
        <v>39</v>
      </c>
      <c r="AH6" s="12" t="s">
        <v>40</v>
      </c>
      <c r="AJ6" s="12" t="s">
        <v>41</v>
      </c>
      <c r="AK6" s="12" t="s">
        <v>42</v>
      </c>
      <c r="AL6" s="12" t="s">
        <v>43</v>
      </c>
      <c r="AM6" s="12" t="s">
        <v>44</v>
      </c>
      <c r="AN6" s="12" t="s">
        <v>45</v>
      </c>
      <c r="AO6" s="12" t="s">
        <v>46</v>
      </c>
      <c r="AP6" s="12" t="s">
        <v>47</v>
      </c>
      <c r="AR6" s="12" t="s">
        <v>48</v>
      </c>
      <c r="AS6" s="12" t="s">
        <v>49</v>
      </c>
      <c r="AU6" s="12" t="s">
        <v>50</v>
      </c>
      <c r="AV6" s="12" t="s">
        <v>51</v>
      </c>
      <c r="AW6" s="12" t="s">
        <v>52</v>
      </c>
      <c r="AY6" s="12" t="s">
        <v>50</v>
      </c>
      <c r="AZ6" s="12" t="s">
        <v>51</v>
      </c>
      <c r="BA6" s="12" t="s">
        <v>52</v>
      </c>
      <c r="BB6" s="12" t="s">
        <v>53</v>
      </c>
      <c r="BD6" s="12" t="s">
        <v>50</v>
      </c>
      <c r="BE6" s="12" t="s">
        <v>51</v>
      </c>
      <c r="BF6" s="12" t="s">
        <v>52</v>
      </c>
      <c r="BG6" s="12" t="s">
        <v>53</v>
      </c>
      <c r="BI6" s="12" t="s">
        <v>50</v>
      </c>
      <c r="BJ6" s="12" t="s">
        <v>51</v>
      </c>
      <c r="BK6" s="12" t="s">
        <v>52</v>
      </c>
      <c r="BL6" s="12" t="s">
        <v>53</v>
      </c>
      <c r="BN6" s="12" t="s">
        <v>50</v>
      </c>
      <c r="BO6" s="12" t="s">
        <v>51</v>
      </c>
      <c r="BP6" s="12" t="s">
        <v>52</v>
      </c>
      <c r="BQ6" s="12" t="s">
        <v>53</v>
      </c>
      <c r="BS6" s="12" t="s">
        <v>50</v>
      </c>
      <c r="BT6" s="12" t="s">
        <v>51</v>
      </c>
      <c r="BU6" s="12" t="s">
        <v>52</v>
      </c>
      <c r="BV6" s="12" t="s">
        <v>53</v>
      </c>
      <c r="BX6" s="12" t="s">
        <v>50</v>
      </c>
      <c r="BY6" s="12" t="s">
        <v>51</v>
      </c>
      <c r="BZ6" s="12" t="s">
        <v>52</v>
      </c>
      <c r="CA6" s="12" t="s">
        <v>53</v>
      </c>
    </row>
    <row r="7" spans="2:79" ht="30" customHeight="1" x14ac:dyDescent="0.3">
      <c r="B7" s="10" t="s">
        <v>17</v>
      </c>
      <c r="C7" s="10">
        <v>1000</v>
      </c>
      <c r="D7" s="10">
        <v>513</v>
      </c>
      <c r="E7" s="10">
        <v>484</v>
      </c>
      <c r="F7" s="10"/>
      <c r="G7" s="10">
        <v>206</v>
      </c>
      <c r="H7" s="10">
        <v>470</v>
      </c>
      <c r="I7" s="10">
        <v>324</v>
      </c>
      <c r="J7" s="10"/>
      <c r="K7" s="10">
        <v>413</v>
      </c>
      <c r="L7" s="10">
        <v>261</v>
      </c>
      <c r="M7" s="10">
        <v>173</v>
      </c>
      <c r="N7" s="10">
        <v>152</v>
      </c>
      <c r="O7" s="10"/>
      <c r="P7" s="10">
        <v>137</v>
      </c>
      <c r="Q7" s="10">
        <v>313</v>
      </c>
      <c r="R7" s="10">
        <v>147</v>
      </c>
      <c r="S7" s="10">
        <v>264</v>
      </c>
      <c r="T7" s="10">
        <v>139</v>
      </c>
      <c r="U7" s="10"/>
      <c r="V7" s="10">
        <v>235</v>
      </c>
      <c r="W7" s="10">
        <v>387</v>
      </c>
      <c r="X7" s="10">
        <v>344</v>
      </c>
      <c r="Y7" s="10"/>
      <c r="Z7" s="10">
        <v>831</v>
      </c>
      <c r="AA7" s="10">
        <v>166</v>
      </c>
      <c r="AB7" s="10"/>
      <c r="AC7" s="10">
        <v>745</v>
      </c>
      <c r="AD7" s="10">
        <v>255</v>
      </c>
      <c r="AE7" s="10"/>
      <c r="AF7" s="10">
        <v>72</v>
      </c>
      <c r="AG7" s="10">
        <v>86</v>
      </c>
      <c r="AH7" s="10">
        <v>836</v>
      </c>
      <c r="AI7" s="10"/>
      <c r="AJ7" s="10">
        <v>111</v>
      </c>
      <c r="AK7" s="10">
        <v>143</v>
      </c>
      <c r="AL7" s="10">
        <v>154</v>
      </c>
      <c r="AM7" s="10">
        <v>160</v>
      </c>
      <c r="AN7" s="10">
        <v>145</v>
      </c>
      <c r="AO7" s="10">
        <v>154</v>
      </c>
      <c r="AP7" s="10">
        <v>133</v>
      </c>
      <c r="AQ7" s="10"/>
      <c r="AR7" s="10">
        <v>294</v>
      </c>
      <c r="AS7" s="10">
        <v>675</v>
      </c>
      <c r="AT7" s="10"/>
      <c r="AU7" s="10">
        <v>252</v>
      </c>
      <c r="AV7" s="10">
        <v>591</v>
      </c>
      <c r="AW7" s="10">
        <v>157</v>
      </c>
      <c r="AX7" s="10"/>
      <c r="AY7" s="10">
        <v>92</v>
      </c>
      <c r="AZ7" s="10">
        <v>463</v>
      </c>
      <c r="BA7" s="10">
        <v>311</v>
      </c>
      <c r="BB7" s="10">
        <v>134</v>
      </c>
      <c r="BC7" s="10"/>
      <c r="BD7" s="10">
        <v>139</v>
      </c>
      <c r="BE7" s="10">
        <v>283</v>
      </c>
      <c r="BF7" s="10">
        <v>421</v>
      </c>
      <c r="BG7" s="10">
        <v>157</v>
      </c>
      <c r="BH7" s="10"/>
      <c r="BI7" s="10">
        <v>112</v>
      </c>
      <c r="BJ7" s="10">
        <v>303</v>
      </c>
      <c r="BK7" s="10">
        <v>469</v>
      </c>
      <c r="BL7" s="10">
        <v>116</v>
      </c>
      <c r="BM7" s="10"/>
      <c r="BN7" s="10">
        <v>92</v>
      </c>
      <c r="BO7" s="10">
        <v>231</v>
      </c>
      <c r="BP7" s="10">
        <v>347</v>
      </c>
      <c r="BQ7" s="10">
        <v>330</v>
      </c>
      <c r="BR7" s="10"/>
      <c r="BS7" s="10">
        <v>210</v>
      </c>
      <c r="BT7" s="10">
        <v>284</v>
      </c>
      <c r="BU7" s="10">
        <v>411</v>
      </c>
      <c r="BV7" s="10">
        <v>95</v>
      </c>
      <c r="BW7" s="10"/>
      <c r="BX7" s="10">
        <v>95</v>
      </c>
      <c r="BY7" s="10">
        <v>369</v>
      </c>
      <c r="BZ7" s="10">
        <v>329</v>
      </c>
      <c r="CA7" s="10">
        <v>207</v>
      </c>
    </row>
    <row r="8" spans="2:79" ht="30" customHeight="1" x14ac:dyDescent="0.3">
      <c r="B8" s="11" t="s">
        <v>18</v>
      </c>
      <c r="C8" s="11">
        <v>1000</v>
      </c>
      <c r="D8" s="11">
        <v>498</v>
      </c>
      <c r="E8" s="11">
        <v>499</v>
      </c>
      <c r="F8" s="11"/>
      <c r="G8" s="11">
        <v>240</v>
      </c>
      <c r="H8" s="11">
        <v>396</v>
      </c>
      <c r="I8" s="11">
        <v>364</v>
      </c>
      <c r="J8" s="11"/>
      <c r="K8" s="11">
        <v>300</v>
      </c>
      <c r="L8" s="11">
        <v>259</v>
      </c>
      <c r="M8" s="11">
        <v>210</v>
      </c>
      <c r="N8" s="11">
        <v>230</v>
      </c>
      <c r="O8" s="11"/>
      <c r="P8" s="11">
        <v>140</v>
      </c>
      <c r="Q8" s="11">
        <v>300</v>
      </c>
      <c r="R8" s="11">
        <v>160</v>
      </c>
      <c r="S8" s="11">
        <v>230</v>
      </c>
      <c r="T8" s="11">
        <v>170</v>
      </c>
      <c r="U8" s="11"/>
      <c r="V8" s="11">
        <v>283</v>
      </c>
      <c r="W8" s="11">
        <v>396</v>
      </c>
      <c r="X8" s="11">
        <v>281</v>
      </c>
      <c r="Y8" s="11"/>
      <c r="Z8" s="11">
        <v>835</v>
      </c>
      <c r="AA8" s="11">
        <v>162</v>
      </c>
      <c r="AB8" s="11"/>
      <c r="AC8" s="11">
        <v>708</v>
      </c>
      <c r="AD8" s="11">
        <v>292</v>
      </c>
      <c r="AE8" s="11"/>
      <c r="AF8" s="11">
        <v>56</v>
      </c>
      <c r="AG8" s="11">
        <v>77</v>
      </c>
      <c r="AH8" s="11">
        <v>860</v>
      </c>
      <c r="AI8" s="11"/>
      <c r="AJ8" s="11">
        <v>125</v>
      </c>
      <c r="AK8" s="11">
        <v>157</v>
      </c>
      <c r="AL8" s="11">
        <v>131</v>
      </c>
      <c r="AM8" s="11">
        <v>141</v>
      </c>
      <c r="AN8" s="11">
        <v>114</v>
      </c>
      <c r="AO8" s="11">
        <v>160</v>
      </c>
      <c r="AP8" s="11">
        <v>172</v>
      </c>
      <c r="AQ8" s="11"/>
      <c r="AR8" s="11">
        <v>320</v>
      </c>
      <c r="AS8" s="11">
        <v>650</v>
      </c>
      <c r="AT8" s="11"/>
      <c r="AU8" s="11">
        <v>278</v>
      </c>
      <c r="AV8" s="11">
        <v>587</v>
      </c>
      <c r="AW8" s="11">
        <v>135</v>
      </c>
      <c r="AX8" s="11"/>
      <c r="AY8" s="11">
        <v>92</v>
      </c>
      <c r="AZ8" s="11">
        <v>472</v>
      </c>
      <c r="BA8" s="11">
        <v>314</v>
      </c>
      <c r="BB8" s="11">
        <v>122</v>
      </c>
      <c r="BC8" s="11"/>
      <c r="BD8" s="11">
        <v>140</v>
      </c>
      <c r="BE8" s="11">
        <v>287</v>
      </c>
      <c r="BF8" s="11">
        <v>421</v>
      </c>
      <c r="BG8" s="11">
        <v>151</v>
      </c>
      <c r="BH8" s="11"/>
      <c r="BI8" s="11">
        <v>117</v>
      </c>
      <c r="BJ8" s="11">
        <v>308</v>
      </c>
      <c r="BK8" s="11">
        <v>467</v>
      </c>
      <c r="BL8" s="11">
        <v>108</v>
      </c>
      <c r="BM8" s="11"/>
      <c r="BN8" s="11">
        <v>90</v>
      </c>
      <c r="BO8" s="11">
        <v>231</v>
      </c>
      <c r="BP8" s="11">
        <v>357</v>
      </c>
      <c r="BQ8" s="11">
        <v>322</v>
      </c>
      <c r="BR8" s="11"/>
      <c r="BS8" s="11">
        <v>218</v>
      </c>
      <c r="BT8" s="11">
        <v>298</v>
      </c>
      <c r="BU8" s="11">
        <v>404</v>
      </c>
      <c r="BV8" s="11">
        <v>80</v>
      </c>
      <c r="BW8" s="11"/>
      <c r="BX8" s="11">
        <v>94</v>
      </c>
      <c r="BY8" s="11">
        <v>381</v>
      </c>
      <c r="BZ8" s="11">
        <v>324</v>
      </c>
      <c r="CA8" s="11">
        <v>201</v>
      </c>
    </row>
    <row r="9" spans="2:79" x14ac:dyDescent="0.3">
      <c r="B9" s="18" t="s">
        <v>79</v>
      </c>
      <c r="C9" s="17">
        <v>0.352971663302036</v>
      </c>
      <c r="D9" s="17">
        <v>0.31946098669241602</v>
      </c>
      <c r="E9" s="17">
        <v>0.38660459452388202</v>
      </c>
      <c r="F9" s="17"/>
      <c r="G9" s="17">
        <v>0.41107978546474899</v>
      </c>
      <c r="H9" s="17">
        <v>0.36601637090408701</v>
      </c>
      <c r="I9" s="17">
        <v>0.30048813397503799</v>
      </c>
      <c r="J9" s="17"/>
      <c r="K9" s="17">
        <v>0.31519236826792901</v>
      </c>
      <c r="L9" s="17">
        <v>0.40093545522330698</v>
      </c>
      <c r="M9" s="17">
        <v>0.28811394477809599</v>
      </c>
      <c r="N9" s="17">
        <v>0.40463474845665898</v>
      </c>
      <c r="O9" s="17"/>
      <c r="P9" s="17">
        <v>0.25462218669921499</v>
      </c>
      <c r="Q9" s="17">
        <v>0.35923939381324199</v>
      </c>
      <c r="R9" s="17">
        <v>0.35607757731351503</v>
      </c>
      <c r="S9" s="17">
        <v>0.36298584686337398</v>
      </c>
      <c r="T9" s="17">
        <v>0.40650395354518098</v>
      </c>
      <c r="U9" s="17"/>
      <c r="V9" s="17">
        <v>0.35490849300587002</v>
      </c>
      <c r="W9" s="17">
        <v>0.36735556615311699</v>
      </c>
      <c r="X9" s="17">
        <v>0.331922795098261</v>
      </c>
      <c r="Y9" s="17"/>
      <c r="Z9" s="17">
        <v>0.37055746205916501</v>
      </c>
      <c r="AA9" s="17">
        <v>0.26866160522149801</v>
      </c>
      <c r="AB9" s="17"/>
      <c r="AC9" s="17">
        <v>0.37894242190062</v>
      </c>
      <c r="AD9" s="17">
        <v>0.28993602255149697</v>
      </c>
      <c r="AE9" s="17"/>
      <c r="AF9" s="17">
        <v>0.32564164748284902</v>
      </c>
      <c r="AG9" s="17">
        <v>0.36852427131096999</v>
      </c>
      <c r="AH9" s="17">
        <v>0.35196092416255298</v>
      </c>
      <c r="AI9" s="17"/>
      <c r="AJ9" s="17">
        <v>0.41199708983989702</v>
      </c>
      <c r="AK9" s="17">
        <v>0.43974485180275902</v>
      </c>
      <c r="AL9" s="17">
        <v>0.36134177468621798</v>
      </c>
      <c r="AM9" s="17">
        <v>0.306281089905455</v>
      </c>
      <c r="AN9" s="17">
        <v>0.37470556769420799</v>
      </c>
      <c r="AO9" s="17">
        <v>0.29032095392419099</v>
      </c>
      <c r="AP9" s="17">
        <v>0.30626951377902301</v>
      </c>
      <c r="AQ9" s="17"/>
      <c r="AR9" s="17">
        <v>0.37794683948826602</v>
      </c>
      <c r="AS9" s="17">
        <v>0.34216033069678298</v>
      </c>
      <c r="AT9" s="17"/>
      <c r="AU9" s="17">
        <v>0.31877528122669202</v>
      </c>
      <c r="AV9" s="17">
        <v>0.35236262336288598</v>
      </c>
      <c r="AW9" s="17">
        <v>0.42598417207405398</v>
      </c>
      <c r="AX9" s="17"/>
      <c r="AY9" s="17">
        <v>0.32969014136664498</v>
      </c>
      <c r="AZ9" s="17">
        <v>0.37141376080467797</v>
      </c>
      <c r="BA9" s="17">
        <v>0.35062948599500099</v>
      </c>
      <c r="BB9" s="17">
        <v>0.30531705320269997</v>
      </c>
      <c r="BC9" s="17"/>
      <c r="BD9" s="17">
        <v>0.45516393551791701</v>
      </c>
      <c r="BE9" s="17">
        <v>0.39397129132714898</v>
      </c>
      <c r="BF9" s="17">
        <v>0.32496920832140702</v>
      </c>
      <c r="BG9" s="17">
        <v>0.25824432599908498</v>
      </c>
      <c r="BH9" s="17"/>
      <c r="BI9" s="17">
        <v>0.30570472458064102</v>
      </c>
      <c r="BJ9" s="17">
        <v>0.36468288920910902</v>
      </c>
      <c r="BK9" s="17">
        <v>0.37192267243312099</v>
      </c>
      <c r="BL9" s="17">
        <v>0.28869832753677199</v>
      </c>
      <c r="BM9" s="17"/>
      <c r="BN9" s="17">
        <v>0.29966350919378298</v>
      </c>
      <c r="BO9" s="17">
        <v>0.31922254735338501</v>
      </c>
      <c r="BP9" s="17">
        <v>0.34497386683946102</v>
      </c>
      <c r="BQ9" s="17">
        <v>0.401111100647499</v>
      </c>
      <c r="BR9" s="17"/>
      <c r="BS9" s="17">
        <v>0.41315033147135799</v>
      </c>
      <c r="BT9" s="17">
        <v>0.39053361728327202</v>
      </c>
      <c r="BU9" s="17">
        <v>0.30556873772257698</v>
      </c>
      <c r="BV9" s="17">
        <v>0.288508815637887</v>
      </c>
      <c r="BW9" s="17"/>
      <c r="BX9" s="17">
        <v>0.342581778296288</v>
      </c>
      <c r="BY9" s="17">
        <v>0.38585010089605098</v>
      </c>
      <c r="BZ9" s="17">
        <v>0.35578529320310598</v>
      </c>
      <c r="CA9" s="17">
        <v>0.29098947460618502</v>
      </c>
    </row>
    <row r="10" spans="2:79" x14ac:dyDescent="0.3">
      <c r="B10" s="18" t="s">
        <v>80</v>
      </c>
      <c r="C10" s="17">
        <v>0.283950340325902</v>
      </c>
      <c r="D10" s="17">
        <v>0.26566974834607598</v>
      </c>
      <c r="E10" s="17">
        <v>0.30390235344899902</v>
      </c>
      <c r="F10" s="17"/>
      <c r="G10" s="17">
        <v>0.22816913454835699</v>
      </c>
      <c r="H10" s="17">
        <v>0.326318481316968</v>
      </c>
      <c r="I10" s="17">
        <v>0.27465291250621099</v>
      </c>
      <c r="J10" s="17"/>
      <c r="K10" s="17">
        <v>0.28210437856550702</v>
      </c>
      <c r="L10" s="17">
        <v>0.27907145536229</v>
      </c>
      <c r="M10" s="17">
        <v>0.29310562285751102</v>
      </c>
      <c r="N10" s="17">
        <v>0.28472842733501103</v>
      </c>
      <c r="O10" s="17"/>
      <c r="P10" s="17">
        <v>0.210508701609773</v>
      </c>
      <c r="Q10" s="17">
        <v>0.31344344695260701</v>
      </c>
      <c r="R10" s="17">
        <v>0.247486300768575</v>
      </c>
      <c r="S10" s="17">
        <v>0.261078802212317</v>
      </c>
      <c r="T10" s="17">
        <v>0.35770066479957002</v>
      </c>
      <c r="U10" s="17"/>
      <c r="V10" s="17">
        <v>0.30490568699345599</v>
      </c>
      <c r="W10" s="17">
        <v>0.27418961542210502</v>
      </c>
      <c r="X10" s="17">
        <v>0.28921065439010102</v>
      </c>
      <c r="Y10" s="17"/>
      <c r="Z10" s="17">
        <v>0.289483278659527</v>
      </c>
      <c r="AA10" s="17">
        <v>0.25062145687226101</v>
      </c>
      <c r="AB10" s="17"/>
      <c r="AC10" s="17">
        <v>0.27789488286193798</v>
      </c>
      <c r="AD10" s="17">
        <v>0.29864801039316702</v>
      </c>
      <c r="AE10" s="17"/>
      <c r="AF10" s="17">
        <v>0.25009112667003303</v>
      </c>
      <c r="AG10" s="17">
        <v>0.26014688945363101</v>
      </c>
      <c r="AH10" s="17">
        <v>0.29055646994168299</v>
      </c>
      <c r="AI10" s="17"/>
      <c r="AJ10" s="17">
        <v>0.18346799565498201</v>
      </c>
      <c r="AK10" s="17">
        <v>0.29392450158935901</v>
      </c>
      <c r="AL10" s="17">
        <v>0.3137387683192</v>
      </c>
      <c r="AM10" s="17">
        <v>0.33716627935045701</v>
      </c>
      <c r="AN10" s="17">
        <v>0.30867866573224001</v>
      </c>
      <c r="AO10" s="17">
        <v>0.274336960733715</v>
      </c>
      <c r="AP10" s="17">
        <v>0.27405436149755702</v>
      </c>
      <c r="AQ10" s="17"/>
      <c r="AR10" s="17">
        <v>0.22562670693957601</v>
      </c>
      <c r="AS10" s="17">
        <v>0.31143237882066299</v>
      </c>
      <c r="AT10" s="17"/>
      <c r="AU10" s="17">
        <v>0.31422729312868802</v>
      </c>
      <c r="AV10" s="17">
        <v>0.29055235580078398</v>
      </c>
      <c r="AW10" s="17">
        <v>0.19299719067884899</v>
      </c>
      <c r="AX10" s="17"/>
      <c r="AY10" s="17">
        <v>0.32061877810855899</v>
      </c>
      <c r="AZ10" s="17">
        <v>0.30109008845204799</v>
      </c>
      <c r="BA10" s="17">
        <v>0.26820990413330298</v>
      </c>
      <c r="BB10" s="17">
        <v>0.23037613356723799</v>
      </c>
      <c r="BC10" s="17"/>
      <c r="BD10" s="17">
        <v>0.40389829784909898</v>
      </c>
      <c r="BE10" s="17">
        <v>0.34046184079536901</v>
      </c>
      <c r="BF10" s="17">
        <v>0.25432257534397301</v>
      </c>
      <c r="BG10" s="17">
        <v>0.14779964575354301</v>
      </c>
      <c r="BH10" s="17"/>
      <c r="BI10" s="17">
        <v>0.30602584134240401</v>
      </c>
      <c r="BJ10" s="17">
        <v>0.31672423677765199</v>
      </c>
      <c r="BK10" s="17">
        <v>0.265712643967906</v>
      </c>
      <c r="BL10" s="17">
        <v>0.245690392894202</v>
      </c>
      <c r="BM10" s="17"/>
      <c r="BN10" s="17">
        <v>0.27912022709591</v>
      </c>
      <c r="BO10" s="17">
        <v>0.36517046346092902</v>
      </c>
      <c r="BP10" s="17">
        <v>0.30549368636427399</v>
      </c>
      <c r="BQ10" s="17">
        <v>0.20301403700277099</v>
      </c>
      <c r="BR10" s="17"/>
      <c r="BS10" s="17">
        <v>0.41663206704004102</v>
      </c>
      <c r="BT10" s="17">
        <v>0.35779409705723197</v>
      </c>
      <c r="BU10" s="17">
        <v>0.194705417297898</v>
      </c>
      <c r="BV10" s="17">
        <v>9.7848740977991899E-2</v>
      </c>
      <c r="BW10" s="17"/>
      <c r="BX10" s="17">
        <v>0.25888415724339298</v>
      </c>
      <c r="BY10" s="17">
        <v>0.30701122834128902</v>
      </c>
      <c r="BZ10" s="17">
        <v>0.29049562561634701</v>
      </c>
      <c r="CA10" s="17">
        <v>0.241426870807563</v>
      </c>
    </row>
    <row r="11" spans="2:79" x14ac:dyDescent="0.3">
      <c r="B11" s="18" t="s">
        <v>81</v>
      </c>
      <c r="C11" s="17">
        <v>0.22603797705505599</v>
      </c>
      <c r="D11" s="17">
        <v>0.21679552728874599</v>
      </c>
      <c r="E11" s="17">
        <v>0.234607200330788</v>
      </c>
      <c r="F11" s="17"/>
      <c r="G11" s="17">
        <v>0.216589690110919</v>
      </c>
      <c r="H11" s="17">
        <v>0.221115182298663</v>
      </c>
      <c r="I11" s="17">
        <v>0.23761789269620301</v>
      </c>
      <c r="J11" s="17"/>
      <c r="K11" s="17">
        <v>0.23901909962597601</v>
      </c>
      <c r="L11" s="17">
        <v>0.255306132386109</v>
      </c>
      <c r="M11" s="17">
        <v>0.21445728223987601</v>
      </c>
      <c r="N11" s="17">
        <v>0.18770388954843101</v>
      </c>
      <c r="O11" s="17"/>
      <c r="P11" s="17">
        <v>0.21770547766381099</v>
      </c>
      <c r="Q11" s="17">
        <v>0.25016727857942</v>
      </c>
      <c r="R11" s="17">
        <v>0.19018551848145199</v>
      </c>
      <c r="S11" s="17">
        <v>0.22456061819476</v>
      </c>
      <c r="T11" s="17">
        <v>0.22606330297592001</v>
      </c>
      <c r="U11" s="17"/>
      <c r="V11" s="17">
        <v>0.20432910908510701</v>
      </c>
      <c r="W11" s="17">
        <v>0.23323688575880699</v>
      </c>
      <c r="X11" s="17">
        <v>0.23996827659434</v>
      </c>
      <c r="Y11" s="17"/>
      <c r="Z11" s="17">
        <v>0.238257152685107</v>
      </c>
      <c r="AA11" s="17">
        <v>0.16712221136334399</v>
      </c>
      <c r="AB11" s="17"/>
      <c r="AC11" s="17">
        <v>0.22323618588847999</v>
      </c>
      <c r="AD11" s="17">
        <v>0.232838421515078</v>
      </c>
      <c r="AE11" s="17"/>
      <c r="AF11" s="17">
        <v>0.13204618204240001</v>
      </c>
      <c r="AG11" s="17">
        <v>0.141967147449653</v>
      </c>
      <c r="AH11" s="17">
        <v>0.23728731539859399</v>
      </c>
      <c r="AI11" s="17"/>
      <c r="AJ11" s="17">
        <v>0.19883740159797</v>
      </c>
      <c r="AK11" s="17">
        <v>0.182875103319766</v>
      </c>
      <c r="AL11" s="17">
        <v>0.197680018907225</v>
      </c>
      <c r="AM11" s="17">
        <v>0.26880197007340401</v>
      </c>
      <c r="AN11" s="17">
        <v>0.23517114002595901</v>
      </c>
      <c r="AO11" s="17">
        <v>0.263883271593567</v>
      </c>
      <c r="AP11" s="17">
        <v>0.23072650707900699</v>
      </c>
      <c r="AQ11" s="17"/>
      <c r="AR11" s="17">
        <v>0.154445040393351</v>
      </c>
      <c r="AS11" s="17">
        <v>0.26036402358757499</v>
      </c>
      <c r="AT11" s="17"/>
      <c r="AU11" s="17">
        <v>0.24803623920479101</v>
      </c>
      <c r="AV11" s="17">
        <v>0.222266501057753</v>
      </c>
      <c r="AW11" s="17">
        <v>0.19713579760865599</v>
      </c>
      <c r="AX11" s="17"/>
      <c r="AY11" s="17">
        <v>0.19523640089168101</v>
      </c>
      <c r="AZ11" s="17">
        <v>0.24257883952241899</v>
      </c>
      <c r="BA11" s="17">
        <v>0.21479692104559001</v>
      </c>
      <c r="BB11" s="17">
        <v>0.21435766137159001</v>
      </c>
      <c r="BC11" s="17"/>
      <c r="BD11" s="17">
        <v>0.216230187871254</v>
      </c>
      <c r="BE11" s="17">
        <v>0.228473323598992</v>
      </c>
      <c r="BF11" s="17">
        <v>0.22836267802979901</v>
      </c>
      <c r="BG11" s="17">
        <v>0.224031504807048</v>
      </c>
      <c r="BH11" s="17"/>
      <c r="BI11" s="17">
        <v>0.31671228750288499</v>
      </c>
      <c r="BJ11" s="17">
        <v>0.204566676982018</v>
      </c>
      <c r="BK11" s="17">
        <v>0.225562506223868</v>
      </c>
      <c r="BL11" s="17">
        <v>0.19150380927651101</v>
      </c>
      <c r="BM11" s="17"/>
      <c r="BN11" s="17">
        <v>0.24065779490651401</v>
      </c>
      <c r="BO11" s="17">
        <v>0.22568107996849401</v>
      </c>
      <c r="BP11" s="17">
        <v>0.251060556533306</v>
      </c>
      <c r="BQ11" s="17">
        <v>0.19440430349290899</v>
      </c>
      <c r="BR11" s="17"/>
      <c r="BS11" s="17">
        <v>0.195658218730168</v>
      </c>
      <c r="BT11" s="17">
        <v>0.24471159867789699</v>
      </c>
      <c r="BU11" s="17">
        <v>0.24029991273256701</v>
      </c>
      <c r="BV11" s="17">
        <v>0.16710233880594799</v>
      </c>
      <c r="BW11" s="17"/>
      <c r="BX11" s="17">
        <v>0.27496754728946599</v>
      </c>
      <c r="BY11" s="17">
        <v>0.20604494627305001</v>
      </c>
      <c r="BZ11" s="17">
        <v>0.24363069952507399</v>
      </c>
      <c r="CA11" s="17">
        <v>0.21255764896774401</v>
      </c>
    </row>
    <row r="12" spans="2:79" x14ac:dyDescent="0.3">
      <c r="B12" s="18" t="s">
        <v>82</v>
      </c>
      <c r="C12" s="17">
        <v>0.19800510034476801</v>
      </c>
      <c r="D12" s="17">
        <v>0.17983153856110501</v>
      </c>
      <c r="E12" s="17">
        <v>0.21532081456406499</v>
      </c>
      <c r="F12" s="17"/>
      <c r="G12" s="17">
        <v>0.134097012282371</v>
      </c>
      <c r="H12" s="17">
        <v>0.23140234976879201</v>
      </c>
      <c r="I12" s="17">
        <v>0.20381787559391601</v>
      </c>
      <c r="J12" s="17"/>
      <c r="K12" s="17">
        <v>0.207117614259267</v>
      </c>
      <c r="L12" s="17">
        <v>0.16863375230914901</v>
      </c>
      <c r="M12" s="17">
        <v>0.25677000376040698</v>
      </c>
      <c r="N12" s="17">
        <v>0.166404395354775</v>
      </c>
      <c r="O12" s="17"/>
      <c r="P12" s="17">
        <v>0.19106604657223</v>
      </c>
      <c r="Q12" s="17">
        <v>0.209397760037386</v>
      </c>
      <c r="R12" s="17">
        <v>0.193293243777372</v>
      </c>
      <c r="S12" s="17">
        <v>0.21366478590191301</v>
      </c>
      <c r="T12" s="17">
        <v>0.16686383915115799</v>
      </c>
      <c r="U12" s="17"/>
      <c r="V12" s="17">
        <v>0.15370802460837901</v>
      </c>
      <c r="W12" s="17">
        <v>0.21025672686924099</v>
      </c>
      <c r="X12" s="17">
        <v>0.215693341361615</v>
      </c>
      <c r="Y12" s="17"/>
      <c r="Z12" s="17">
        <v>0.20676780208397699</v>
      </c>
      <c r="AA12" s="17">
        <v>0.14476999577508101</v>
      </c>
      <c r="AB12" s="17"/>
      <c r="AC12" s="17">
        <v>0.18367622598502201</v>
      </c>
      <c r="AD12" s="17">
        <v>0.23278382169293099</v>
      </c>
      <c r="AE12" s="17"/>
      <c r="AF12" s="17">
        <v>0.153521789363077</v>
      </c>
      <c r="AG12" s="17">
        <v>0.25942456507445399</v>
      </c>
      <c r="AH12" s="17">
        <v>0.19586814084182699</v>
      </c>
      <c r="AI12" s="17"/>
      <c r="AJ12" s="17">
        <v>0.117256699237239</v>
      </c>
      <c r="AK12" s="17">
        <v>0.16711942065513799</v>
      </c>
      <c r="AL12" s="17">
        <v>0.27849970696566501</v>
      </c>
      <c r="AM12" s="17">
        <v>0.19904465355095599</v>
      </c>
      <c r="AN12" s="17">
        <v>0.17692968079471399</v>
      </c>
      <c r="AO12" s="17">
        <v>0.221935397902665</v>
      </c>
      <c r="AP12" s="17">
        <v>0.21429221339628399</v>
      </c>
      <c r="AQ12" s="17"/>
      <c r="AR12" s="17">
        <v>0.143878420594727</v>
      </c>
      <c r="AS12" s="17">
        <v>0.23055533495156699</v>
      </c>
      <c r="AT12" s="17"/>
      <c r="AU12" s="17">
        <v>0.211077174867179</v>
      </c>
      <c r="AV12" s="17">
        <v>0.19115638831165599</v>
      </c>
      <c r="AW12" s="17">
        <v>0.200824750751463</v>
      </c>
      <c r="AX12" s="17"/>
      <c r="AY12" s="17">
        <v>0.18385695528302801</v>
      </c>
      <c r="AZ12" s="17">
        <v>0.19657722197664701</v>
      </c>
      <c r="BA12" s="17">
        <v>0.23595051033455799</v>
      </c>
      <c r="BB12" s="17">
        <v>0.116538330237519</v>
      </c>
      <c r="BC12" s="17"/>
      <c r="BD12" s="17">
        <v>0.17466714653398899</v>
      </c>
      <c r="BE12" s="17">
        <v>0.22339072336519999</v>
      </c>
      <c r="BF12" s="17">
        <v>0.202592443192537</v>
      </c>
      <c r="BG12" s="17">
        <v>0.158623915365978</v>
      </c>
      <c r="BH12" s="17"/>
      <c r="BI12" s="17">
        <v>0.18092615974395901</v>
      </c>
      <c r="BJ12" s="17">
        <v>0.20558460010732499</v>
      </c>
      <c r="BK12" s="17">
        <v>0.19866346447053901</v>
      </c>
      <c r="BL12" s="17">
        <v>0.191992067199101</v>
      </c>
      <c r="BM12" s="17"/>
      <c r="BN12" s="17">
        <v>0.167336649216385</v>
      </c>
      <c r="BO12" s="17">
        <v>0.22026996242532701</v>
      </c>
      <c r="BP12" s="17">
        <v>0.215779676739773</v>
      </c>
      <c r="BQ12" s="17">
        <v>0.170901556822282</v>
      </c>
      <c r="BR12" s="17"/>
      <c r="BS12" s="17">
        <v>0.195202812883045</v>
      </c>
      <c r="BT12" s="17">
        <v>0.22163109371277001</v>
      </c>
      <c r="BU12" s="17">
        <v>0.17874695791487599</v>
      </c>
      <c r="BV12" s="17">
        <v>0.21517564688148599</v>
      </c>
      <c r="BW12" s="17"/>
      <c r="BX12" s="17">
        <v>0.140420822352293</v>
      </c>
      <c r="BY12" s="17">
        <v>0.23445978307795501</v>
      </c>
      <c r="BZ12" s="17">
        <v>0.17217369091580001</v>
      </c>
      <c r="CA12" s="17">
        <v>0.197658257334378</v>
      </c>
    </row>
    <row r="13" spans="2:79" x14ac:dyDescent="0.3">
      <c r="B13" s="18" t="s">
        <v>83</v>
      </c>
      <c r="C13" s="17">
        <v>0.19687338889106801</v>
      </c>
      <c r="D13" s="17">
        <v>0.15674493011115401</v>
      </c>
      <c r="E13" s="17">
        <v>0.238110557685457</v>
      </c>
      <c r="F13" s="17"/>
      <c r="G13" s="17">
        <v>0.15486469248457099</v>
      </c>
      <c r="H13" s="17">
        <v>0.184376414615296</v>
      </c>
      <c r="I13" s="17">
        <v>0.23814979601901601</v>
      </c>
      <c r="J13" s="17"/>
      <c r="K13" s="17">
        <v>0.14200713000906101</v>
      </c>
      <c r="L13" s="17">
        <v>0.20004496767681901</v>
      </c>
      <c r="M13" s="17">
        <v>0.22989768113953901</v>
      </c>
      <c r="N13" s="17">
        <v>0.23556853962329799</v>
      </c>
      <c r="O13" s="17"/>
      <c r="P13" s="17">
        <v>0.214805601031478</v>
      </c>
      <c r="Q13" s="17">
        <v>0.199510718906212</v>
      </c>
      <c r="R13" s="17">
        <v>0.13347444235493799</v>
      </c>
      <c r="S13" s="17">
        <v>0.22416286210831499</v>
      </c>
      <c r="T13" s="17">
        <v>0.200183744364615</v>
      </c>
      <c r="U13" s="17"/>
      <c r="V13" s="17">
        <v>0.27792286938699901</v>
      </c>
      <c r="W13" s="17">
        <v>0.16025995352309499</v>
      </c>
      <c r="X13" s="17">
        <v>0.17055071739542799</v>
      </c>
      <c r="Y13" s="17"/>
      <c r="Z13" s="17">
        <v>0.21250661504780399</v>
      </c>
      <c r="AA13" s="17">
        <v>0.119889909320449</v>
      </c>
      <c r="AB13" s="17"/>
      <c r="AC13" s="17">
        <v>0.174840144870613</v>
      </c>
      <c r="AD13" s="17">
        <v>0.25035198287861798</v>
      </c>
      <c r="AE13" s="17"/>
      <c r="AF13" s="17">
        <v>0.19871381635516799</v>
      </c>
      <c r="AG13" s="17">
        <v>0.19003770131978601</v>
      </c>
      <c r="AH13" s="17">
        <v>0.197340373544829</v>
      </c>
      <c r="AI13" s="17"/>
      <c r="AJ13" s="17">
        <v>0.13585125822234201</v>
      </c>
      <c r="AK13" s="17">
        <v>0.15965397686622401</v>
      </c>
      <c r="AL13" s="17">
        <v>0.207041948455678</v>
      </c>
      <c r="AM13" s="17">
        <v>0.14443084259963901</v>
      </c>
      <c r="AN13" s="17">
        <v>0.21420021784331</v>
      </c>
      <c r="AO13" s="17">
        <v>0.21357790788580699</v>
      </c>
      <c r="AP13" s="17">
        <v>0.28342130793859499</v>
      </c>
      <c r="AQ13" s="17"/>
      <c r="AR13" s="17">
        <v>0.24371157352214401</v>
      </c>
      <c r="AS13" s="17">
        <v>0.16947408975599201</v>
      </c>
      <c r="AT13" s="17"/>
      <c r="AU13" s="17">
        <v>0.19403182068649699</v>
      </c>
      <c r="AV13" s="17">
        <v>0.19521196054812501</v>
      </c>
      <c r="AW13" s="17">
        <v>0.20993044014032899</v>
      </c>
      <c r="AX13" s="17"/>
      <c r="AY13" s="17">
        <v>0.24323355605624</v>
      </c>
      <c r="AZ13" s="17">
        <v>0.20435577081225101</v>
      </c>
      <c r="BA13" s="17">
        <v>0.17310985113761401</v>
      </c>
      <c r="BB13" s="17">
        <v>0.19396975827803201</v>
      </c>
      <c r="BC13" s="17"/>
      <c r="BD13" s="17">
        <v>0.26852351535825802</v>
      </c>
      <c r="BE13" s="17">
        <v>0.220677585116588</v>
      </c>
      <c r="BF13" s="17">
        <v>0.173591556707654</v>
      </c>
      <c r="BG13" s="17">
        <v>0.15000836802975301</v>
      </c>
      <c r="BH13" s="17"/>
      <c r="BI13" s="17">
        <v>0.14887178326084999</v>
      </c>
      <c r="BJ13" s="17">
        <v>0.25455103993140199</v>
      </c>
      <c r="BK13" s="17">
        <v>0.168228183364279</v>
      </c>
      <c r="BL13" s="17">
        <v>0.20820466711937</v>
      </c>
      <c r="BM13" s="17"/>
      <c r="BN13" s="17">
        <v>0.18851979594451401</v>
      </c>
      <c r="BO13" s="17">
        <v>0.17938768809406899</v>
      </c>
      <c r="BP13" s="17">
        <v>0.194158972438051</v>
      </c>
      <c r="BQ13" s="17">
        <v>0.21480631713329701</v>
      </c>
      <c r="BR13" s="17"/>
      <c r="BS13" s="17">
        <v>0.29436261564983102</v>
      </c>
      <c r="BT13" s="17">
        <v>0.19865051414225501</v>
      </c>
      <c r="BU13" s="17">
        <v>0.147787738572976</v>
      </c>
      <c r="BV13" s="17">
        <v>0.17243777335546001</v>
      </c>
      <c r="BW13" s="17"/>
      <c r="BX13" s="17">
        <v>0.21557665432773099</v>
      </c>
      <c r="BY13" s="17">
        <v>0.201307799121793</v>
      </c>
      <c r="BZ13" s="17">
        <v>0.21329053952423299</v>
      </c>
      <c r="CA13" s="17">
        <v>0.15317402581703701</v>
      </c>
    </row>
    <row r="14" spans="2:79" ht="43.2" x14ac:dyDescent="0.3">
      <c r="B14" s="18" t="s">
        <v>84</v>
      </c>
      <c r="C14" s="17">
        <v>0.18587064600823699</v>
      </c>
      <c r="D14" s="17">
        <v>0.14991514118292601</v>
      </c>
      <c r="E14" s="17">
        <v>0.21888596588109299</v>
      </c>
      <c r="F14" s="17"/>
      <c r="G14" s="17">
        <v>0.19356609506040601</v>
      </c>
      <c r="H14" s="17">
        <v>0.14427107383173601</v>
      </c>
      <c r="I14" s="17">
        <v>0.226027183752424</v>
      </c>
      <c r="J14" s="17"/>
      <c r="K14" s="17">
        <v>0.14798328479389</v>
      </c>
      <c r="L14" s="17">
        <v>0.231838620077081</v>
      </c>
      <c r="M14" s="17">
        <v>0.161246477254679</v>
      </c>
      <c r="N14" s="17">
        <v>0.20681174421371001</v>
      </c>
      <c r="O14" s="17"/>
      <c r="P14" s="17">
        <v>0.15577614182805999</v>
      </c>
      <c r="Q14" s="17">
        <v>0.197568633209765</v>
      </c>
      <c r="R14" s="17">
        <v>0.17583249201441201</v>
      </c>
      <c r="S14" s="17">
        <v>0.15979087758636301</v>
      </c>
      <c r="T14" s="17">
        <v>0.23476669473127099</v>
      </c>
      <c r="U14" s="17"/>
      <c r="V14" s="17">
        <v>0.23132386128664401</v>
      </c>
      <c r="W14" s="17">
        <v>0.18257348160894801</v>
      </c>
      <c r="X14" s="17">
        <v>0.15707698722412999</v>
      </c>
      <c r="Y14" s="17"/>
      <c r="Z14" s="17">
        <v>0.19150816802707599</v>
      </c>
      <c r="AA14" s="17">
        <v>0.16010862898662401</v>
      </c>
      <c r="AB14" s="17"/>
      <c r="AC14" s="17">
        <v>0.17150068682782699</v>
      </c>
      <c r="AD14" s="17">
        <v>0.22074908750842501</v>
      </c>
      <c r="AE14" s="17"/>
      <c r="AF14" s="17">
        <v>0.14954928202748799</v>
      </c>
      <c r="AG14" s="17">
        <v>0.144678263165612</v>
      </c>
      <c r="AH14" s="17">
        <v>0.19194104540812701</v>
      </c>
      <c r="AI14" s="17"/>
      <c r="AJ14" s="17">
        <v>0.18740194152655601</v>
      </c>
      <c r="AK14" s="17">
        <v>0.19119606966371999</v>
      </c>
      <c r="AL14" s="17">
        <v>0.14579050568006799</v>
      </c>
      <c r="AM14" s="17">
        <v>0.12078882051541701</v>
      </c>
      <c r="AN14" s="17">
        <v>0.20323369830513</v>
      </c>
      <c r="AO14" s="17">
        <v>0.225106861925776</v>
      </c>
      <c r="AP14" s="17">
        <v>0.215736449879874</v>
      </c>
      <c r="AQ14" s="17"/>
      <c r="AR14" s="17">
        <v>0.24092355005448701</v>
      </c>
      <c r="AS14" s="17">
        <v>0.15591732437030401</v>
      </c>
      <c r="AT14" s="17"/>
      <c r="AU14" s="17">
        <v>0.209955482610168</v>
      </c>
      <c r="AV14" s="17">
        <v>0.17289803748531499</v>
      </c>
      <c r="AW14" s="17">
        <v>0.19260233470492899</v>
      </c>
      <c r="AX14" s="17"/>
      <c r="AY14" s="17">
        <v>0.30226120031651699</v>
      </c>
      <c r="AZ14" s="17">
        <v>0.169379066201644</v>
      </c>
      <c r="BA14" s="17">
        <v>0.18682030437001901</v>
      </c>
      <c r="BB14" s="17">
        <v>0.158959024156929</v>
      </c>
      <c r="BC14" s="17"/>
      <c r="BD14" s="17">
        <v>0.20079248145947801</v>
      </c>
      <c r="BE14" s="17">
        <v>0.16508054991982299</v>
      </c>
      <c r="BF14" s="17">
        <v>0.195528202147358</v>
      </c>
      <c r="BG14" s="17">
        <v>0.18466045292977601</v>
      </c>
      <c r="BH14" s="17"/>
      <c r="BI14" s="17">
        <v>0.24609449554276799</v>
      </c>
      <c r="BJ14" s="17">
        <v>0.190319358240436</v>
      </c>
      <c r="BK14" s="17">
        <v>0.172409578914519</v>
      </c>
      <c r="BL14" s="17">
        <v>0.166480879747368</v>
      </c>
      <c r="BM14" s="17"/>
      <c r="BN14" s="17">
        <v>0.144976827973648</v>
      </c>
      <c r="BO14" s="17">
        <v>0.221624100213275</v>
      </c>
      <c r="BP14" s="17">
        <v>0.16965369723520299</v>
      </c>
      <c r="BQ14" s="17">
        <v>0.18968063732940901</v>
      </c>
      <c r="BR14" s="17"/>
      <c r="BS14" s="17">
        <v>0.189456737905741</v>
      </c>
      <c r="BT14" s="17">
        <v>0.18214245097863099</v>
      </c>
      <c r="BU14" s="17">
        <v>0.19361979712290101</v>
      </c>
      <c r="BV14" s="17">
        <v>0.150653471229104</v>
      </c>
      <c r="BW14" s="17"/>
      <c r="BX14" s="17">
        <v>0.233197528493157</v>
      </c>
      <c r="BY14" s="17">
        <v>0.20358190760950801</v>
      </c>
      <c r="BZ14" s="17">
        <v>0.15343902662614201</v>
      </c>
      <c r="CA14" s="17">
        <v>0.182510754008221</v>
      </c>
    </row>
    <row r="15" spans="2:79" x14ac:dyDescent="0.3">
      <c r="B15" s="18" t="s">
        <v>85</v>
      </c>
      <c r="C15" s="17">
        <v>0.17573054139034</v>
      </c>
      <c r="D15" s="17">
        <v>0.19260319210110499</v>
      </c>
      <c r="E15" s="17">
        <v>0.15994378235374901</v>
      </c>
      <c r="F15" s="17"/>
      <c r="G15" s="17">
        <v>0.16859353562524401</v>
      </c>
      <c r="H15" s="17">
        <v>0.18866541946344001</v>
      </c>
      <c r="I15" s="17">
        <v>0.166371398424491</v>
      </c>
      <c r="J15" s="17"/>
      <c r="K15" s="17">
        <v>0.18787262896885501</v>
      </c>
      <c r="L15" s="17">
        <v>0.17719697209670299</v>
      </c>
      <c r="M15" s="17">
        <v>0.174716525587335</v>
      </c>
      <c r="N15" s="17">
        <v>0.15558326303127001</v>
      </c>
      <c r="O15" s="17"/>
      <c r="P15" s="17">
        <v>0.206213721752905</v>
      </c>
      <c r="Q15" s="17">
        <v>0.158280171997007</v>
      </c>
      <c r="R15" s="17">
        <v>0.24165199480913199</v>
      </c>
      <c r="S15" s="17">
        <v>0.17296163948364299</v>
      </c>
      <c r="T15" s="17">
        <v>0.123103801284806</v>
      </c>
      <c r="U15" s="17"/>
      <c r="V15" s="17">
        <v>0.13806982578357199</v>
      </c>
      <c r="W15" s="17">
        <v>0.20138612558175201</v>
      </c>
      <c r="X15" s="17">
        <v>0.18247047607436001</v>
      </c>
      <c r="Y15" s="17"/>
      <c r="Z15" s="17">
        <v>0.15565475044646301</v>
      </c>
      <c r="AA15" s="17">
        <v>0.27625605259351499</v>
      </c>
      <c r="AB15" s="17"/>
      <c r="AC15" s="17">
        <v>0.18389208500183801</v>
      </c>
      <c r="AD15" s="17">
        <v>0.155921026427145</v>
      </c>
      <c r="AE15" s="17"/>
      <c r="AF15" s="17">
        <v>0.18763583511269599</v>
      </c>
      <c r="AG15" s="17">
        <v>0.20827688709450501</v>
      </c>
      <c r="AH15" s="17">
        <v>0.17345151373956599</v>
      </c>
      <c r="AI15" s="17"/>
      <c r="AJ15" s="17">
        <v>0.127576947191056</v>
      </c>
      <c r="AK15" s="17">
        <v>0.20448239955109601</v>
      </c>
      <c r="AL15" s="17">
        <v>0.20198754459613699</v>
      </c>
      <c r="AM15" s="17">
        <v>0.196294104546302</v>
      </c>
      <c r="AN15" s="17">
        <v>0.178609198170048</v>
      </c>
      <c r="AO15" s="17">
        <v>0.130573133936736</v>
      </c>
      <c r="AP15" s="17">
        <v>0.187657302563708</v>
      </c>
      <c r="AQ15" s="17"/>
      <c r="AR15" s="17">
        <v>0.204553847234869</v>
      </c>
      <c r="AS15" s="17">
        <v>0.16788095023415001</v>
      </c>
      <c r="AT15" s="17"/>
      <c r="AU15" s="17">
        <v>0.13461466605434699</v>
      </c>
      <c r="AV15" s="17">
        <v>0.19999567617886199</v>
      </c>
      <c r="AW15" s="17">
        <v>0.15504238865380399</v>
      </c>
      <c r="AX15" s="17"/>
      <c r="AY15" s="17">
        <v>0.1524262988043</v>
      </c>
      <c r="AZ15" s="17">
        <v>0.17450039506731599</v>
      </c>
      <c r="BA15" s="17">
        <v>0.151736130385524</v>
      </c>
      <c r="BB15" s="17">
        <v>0.25995326207351999</v>
      </c>
      <c r="BC15" s="17"/>
      <c r="BD15" s="17">
        <v>0.13416597464289301</v>
      </c>
      <c r="BE15" s="17">
        <v>0.16635070377550201</v>
      </c>
      <c r="BF15" s="17">
        <v>0.17170010311062001</v>
      </c>
      <c r="BG15" s="17">
        <v>0.24332388853849701</v>
      </c>
      <c r="BH15" s="17"/>
      <c r="BI15" s="17">
        <v>0.147790178808415</v>
      </c>
      <c r="BJ15" s="17">
        <v>0.140219088674197</v>
      </c>
      <c r="BK15" s="17">
        <v>0.191710544684499</v>
      </c>
      <c r="BL15" s="17">
        <v>0.237852880853891</v>
      </c>
      <c r="BM15" s="17"/>
      <c r="BN15" s="17">
        <v>0.162226086092597</v>
      </c>
      <c r="BO15" s="17">
        <v>0.15687685742961199</v>
      </c>
      <c r="BP15" s="17">
        <v>0.171315207806013</v>
      </c>
      <c r="BQ15" s="17">
        <v>0.197984456275553</v>
      </c>
      <c r="BR15" s="17"/>
      <c r="BS15" s="17">
        <v>0.144991929110138</v>
      </c>
      <c r="BT15" s="17">
        <v>0.14042607067078899</v>
      </c>
      <c r="BU15" s="17">
        <v>0.197743158809565</v>
      </c>
      <c r="BV15" s="17">
        <v>0.28001058120814099</v>
      </c>
      <c r="BW15" s="17"/>
      <c r="BX15" s="17">
        <v>8.2235773178324797E-2</v>
      </c>
      <c r="BY15" s="17">
        <v>0.18070661700693599</v>
      </c>
      <c r="BZ15" s="17">
        <v>0.16863918390395299</v>
      </c>
      <c r="CA15" s="17">
        <v>0.22160178267480901</v>
      </c>
    </row>
    <row r="16" spans="2:79" ht="28.8" x14ac:dyDescent="0.3">
      <c r="B16" s="18" t="s">
        <v>86</v>
      </c>
      <c r="C16" s="17">
        <v>0.10710458597905401</v>
      </c>
      <c r="D16" s="17">
        <v>9.9190417368242398E-2</v>
      </c>
      <c r="E16" s="17">
        <v>0.115647344875389</v>
      </c>
      <c r="F16" s="17"/>
      <c r="G16" s="17">
        <v>0.13330178738788701</v>
      </c>
      <c r="H16" s="17">
        <v>0.115881205550788</v>
      </c>
      <c r="I16" s="17">
        <v>8.0294927073494504E-2</v>
      </c>
      <c r="J16" s="17"/>
      <c r="K16" s="17">
        <v>0.108511427382206</v>
      </c>
      <c r="L16" s="17">
        <v>9.9724233508092203E-2</v>
      </c>
      <c r="M16" s="17">
        <v>0.12420162336613801</v>
      </c>
      <c r="N16" s="17">
        <v>9.4087881614872207E-2</v>
      </c>
      <c r="O16" s="17"/>
      <c r="P16" s="17">
        <v>0.124727865206452</v>
      </c>
      <c r="Q16" s="17">
        <v>0.119003637038943</v>
      </c>
      <c r="R16" s="17">
        <v>8.2979270433487795E-2</v>
      </c>
      <c r="S16" s="17">
        <v>8.3097936107625295E-2</v>
      </c>
      <c r="T16" s="17">
        <v>0.126766664831656</v>
      </c>
      <c r="U16" s="17"/>
      <c r="V16" s="17">
        <v>9.3192512123883395E-2</v>
      </c>
      <c r="W16" s="17">
        <v>0.13053316400399601</v>
      </c>
      <c r="X16" s="17">
        <v>9.1809875694705195E-2</v>
      </c>
      <c r="Y16" s="17"/>
      <c r="Z16" s="17">
        <v>0.10010510469997901</v>
      </c>
      <c r="AA16" s="17">
        <v>0.137379530551758</v>
      </c>
      <c r="AB16" s="17"/>
      <c r="AC16" s="17">
        <v>0.118071397005447</v>
      </c>
      <c r="AD16" s="17">
        <v>8.0486189084154294E-2</v>
      </c>
      <c r="AE16" s="17"/>
      <c r="AF16" s="17">
        <v>8.8974525181560293E-2</v>
      </c>
      <c r="AG16" s="17">
        <v>9.0999793511484406E-2</v>
      </c>
      <c r="AH16" s="17">
        <v>0.109402449969096</v>
      </c>
      <c r="AI16" s="17"/>
      <c r="AJ16" s="17">
        <v>0.18842449351562601</v>
      </c>
      <c r="AK16" s="17">
        <v>7.1182554133426501E-2</v>
      </c>
      <c r="AL16" s="17">
        <v>0.15410087555951199</v>
      </c>
      <c r="AM16" s="17">
        <v>9.7382546078505702E-2</v>
      </c>
      <c r="AN16" s="17">
        <v>9.1741559117062402E-2</v>
      </c>
      <c r="AO16" s="17">
        <v>8.9570784618417998E-2</v>
      </c>
      <c r="AP16" s="17">
        <v>7.9365521843460907E-2</v>
      </c>
      <c r="AQ16" s="17"/>
      <c r="AR16" s="17">
        <v>0.13641479322059399</v>
      </c>
      <c r="AS16" s="17">
        <v>9.1913138854267107E-2</v>
      </c>
      <c r="AT16" s="17"/>
      <c r="AU16" s="17">
        <v>6.0759632843425199E-2</v>
      </c>
      <c r="AV16" s="17">
        <v>0.12646177388374699</v>
      </c>
      <c r="AW16" s="17">
        <v>0.118474552514264</v>
      </c>
      <c r="AX16" s="17"/>
      <c r="AY16" s="17">
        <v>0.13030697650734399</v>
      </c>
      <c r="AZ16" s="17">
        <v>9.8490974342738E-2</v>
      </c>
      <c r="BA16" s="17">
        <v>0.120393181605548</v>
      </c>
      <c r="BB16" s="17">
        <v>8.8608884647467495E-2</v>
      </c>
      <c r="BC16" s="17"/>
      <c r="BD16" s="17">
        <v>9.21117450003342E-2</v>
      </c>
      <c r="BE16" s="17">
        <v>0.103922287413825</v>
      </c>
      <c r="BF16" s="17">
        <v>0.122735090691499</v>
      </c>
      <c r="BG16" s="17">
        <v>8.3537407398381197E-2</v>
      </c>
      <c r="BH16" s="17"/>
      <c r="BI16" s="17">
        <v>0.11303316215971999</v>
      </c>
      <c r="BJ16" s="17">
        <v>7.2258508719692E-2</v>
      </c>
      <c r="BK16" s="17">
        <v>0.12717636000209401</v>
      </c>
      <c r="BL16" s="17">
        <v>0.113167297332558</v>
      </c>
      <c r="BM16" s="17"/>
      <c r="BN16" s="17">
        <v>9.0882963845038606E-2</v>
      </c>
      <c r="BO16" s="17">
        <v>0.143729310208428</v>
      </c>
      <c r="BP16" s="17">
        <v>9.0396634174264995E-2</v>
      </c>
      <c r="BQ16" s="17">
        <v>0.103889871624086</v>
      </c>
      <c r="BR16" s="17"/>
      <c r="BS16" s="17">
        <v>7.2095450252515E-2</v>
      </c>
      <c r="BT16" s="17">
        <v>0.100419887840379</v>
      </c>
      <c r="BU16" s="17">
        <v>0.12799797714456801</v>
      </c>
      <c r="BV16" s="17">
        <v>0.121883662261876</v>
      </c>
      <c r="BW16" s="17"/>
      <c r="BX16" s="17">
        <v>0.11895809878232499</v>
      </c>
      <c r="BY16" s="17">
        <v>9.6845369168755593E-2</v>
      </c>
      <c r="BZ16" s="17">
        <v>0.1176684908736</v>
      </c>
      <c r="CA16" s="17">
        <v>0.10392052883342601</v>
      </c>
    </row>
    <row r="17" spans="2:79" ht="28.8" x14ac:dyDescent="0.3">
      <c r="B17" s="18" t="s">
        <v>87</v>
      </c>
      <c r="C17" s="17">
        <v>0.103433898866313</v>
      </c>
      <c r="D17" s="17">
        <v>0.115653889364269</v>
      </c>
      <c r="E17" s="17">
        <v>9.1857238375975397E-2</v>
      </c>
      <c r="F17" s="17"/>
      <c r="G17" s="17">
        <v>0.17098629848675101</v>
      </c>
      <c r="H17" s="17">
        <v>8.0621422245320207E-2</v>
      </c>
      <c r="I17" s="17">
        <v>8.3710833531502396E-2</v>
      </c>
      <c r="J17" s="17"/>
      <c r="K17" s="17">
        <v>6.7876743073794099E-2</v>
      </c>
      <c r="L17" s="17">
        <v>0.14111705661554699</v>
      </c>
      <c r="M17" s="17">
        <v>9.7650132936995801E-2</v>
      </c>
      <c r="N17" s="17">
        <v>0.11310567536511799</v>
      </c>
      <c r="O17" s="17"/>
      <c r="P17" s="17">
        <v>5.1652965836086702E-2</v>
      </c>
      <c r="Q17" s="17">
        <v>8.8870222519550096E-2</v>
      </c>
      <c r="R17" s="17">
        <v>0.122304888590404</v>
      </c>
      <c r="S17" s="17">
        <v>0.13788846099120899</v>
      </c>
      <c r="T17" s="17">
        <v>0.107438682324406</v>
      </c>
      <c r="U17" s="17"/>
      <c r="V17" s="17">
        <v>0.109193617308351</v>
      </c>
      <c r="W17" s="17">
        <v>0.10982296115217299</v>
      </c>
      <c r="X17" s="17">
        <v>0.10063859799571701</v>
      </c>
      <c r="Y17" s="17"/>
      <c r="Z17" s="17">
        <v>0.108075794311526</v>
      </c>
      <c r="AA17" s="17">
        <v>8.1358292904660498E-2</v>
      </c>
      <c r="AB17" s="17"/>
      <c r="AC17" s="17">
        <v>0.118783508729295</v>
      </c>
      <c r="AD17" s="17">
        <v>6.6177671278236802E-2</v>
      </c>
      <c r="AE17" s="17"/>
      <c r="AF17" s="17">
        <v>0.14034479048829701</v>
      </c>
      <c r="AG17" s="17">
        <v>5.4277396822657198E-2</v>
      </c>
      <c r="AH17" s="17">
        <v>0.104348910084411</v>
      </c>
      <c r="AI17" s="17"/>
      <c r="AJ17" s="17">
        <v>0.184518513612314</v>
      </c>
      <c r="AK17" s="17">
        <v>0.15877232565014501</v>
      </c>
      <c r="AL17" s="17">
        <v>0.103868121977713</v>
      </c>
      <c r="AM17" s="17">
        <v>4.3089485364982097E-2</v>
      </c>
      <c r="AN17" s="17">
        <v>8.0257131886007596E-2</v>
      </c>
      <c r="AO17" s="17">
        <v>8.1678225154168296E-2</v>
      </c>
      <c r="AP17" s="17">
        <v>7.8512858070249797E-2</v>
      </c>
      <c r="AQ17" s="17"/>
      <c r="AR17" s="17">
        <v>0.107925995913497</v>
      </c>
      <c r="AS17" s="17">
        <v>0.103862076603536</v>
      </c>
      <c r="AT17" s="17"/>
      <c r="AU17" s="17">
        <v>0.13571258646575801</v>
      </c>
      <c r="AV17" s="17">
        <v>9.4751908538826896E-2</v>
      </c>
      <c r="AW17" s="17">
        <v>7.4685383743632594E-2</v>
      </c>
      <c r="AX17" s="17"/>
      <c r="AY17" s="17">
        <v>6.4949225992896098E-2</v>
      </c>
      <c r="AZ17" s="17">
        <v>0.12706041448069499</v>
      </c>
      <c r="BA17" s="17">
        <v>6.40269028050275E-2</v>
      </c>
      <c r="BB17" s="17">
        <v>0.142704370697356</v>
      </c>
      <c r="BC17" s="17"/>
      <c r="BD17" s="17">
        <v>0.102522084634643</v>
      </c>
      <c r="BE17" s="17">
        <v>0.10922079502283601</v>
      </c>
      <c r="BF17" s="17">
        <v>0.10719023898197599</v>
      </c>
      <c r="BG17" s="17">
        <v>8.28217528357542E-2</v>
      </c>
      <c r="BH17" s="17"/>
      <c r="BI17" s="17">
        <v>0.126873749177638</v>
      </c>
      <c r="BJ17" s="17">
        <v>8.7793101659563902E-2</v>
      </c>
      <c r="BK17" s="17">
        <v>0.103197793651447</v>
      </c>
      <c r="BL17" s="17">
        <v>0.12370987578750001</v>
      </c>
      <c r="BM17" s="17"/>
      <c r="BN17" s="17">
        <v>0.166169478919198</v>
      </c>
      <c r="BO17" s="17">
        <v>0.10310832102791399</v>
      </c>
      <c r="BP17" s="17">
        <v>9.9830629778632801E-2</v>
      </c>
      <c r="BQ17" s="17">
        <v>9.0012090641552897E-2</v>
      </c>
      <c r="BR17" s="17"/>
      <c r="BS17" s="17">
        <v>0.12010213379081</v>
      </c>
      <c r="BT17" s="17">
        <v>0.12709049798268601</v>
      </c>
      <c r="BU17" s="17">
        <v>8.5733024999763499E-2</v>
      </c>
      <c r="BV17" s="17">
        <v>5.9287354771459598E-2</v>
      </c>
      <c r="BW17" s="17"/>
      <c r="BX17" s="17">
        <v>9.0407561582165105E-2</v>
      </c>
      <c r="BY17" s="17">
        <v>9.8939695994530702E-2</v>
      </c>
      <c r="BZ17" s="17">
        <v>0.12405142327234001</v>
      </c>
      <c r="CA17" s="17">
        <v>8.4748429765684197E-2</v>
      </c>
    </row>
    <row r="18" spans="2:79" ht="43.2" x14ac:dyDescent="0.3">
      <c r="B18" s="18" t="s">
        <v>88</v>
      </c>
      <c r="C18" s="17">
        <v>9.5667222987250597E-2</v>
      </c>
      <c r="D18" s="17">
        <v>0.12471556793041901</v>
      </c>
      <c r="E18" s="17">
        <v>6.5232860879924498E-2</v>
      </c>
      <c r="F18" s="17"/>
      <c r="G18" s="17">
        <v>5.9513524641251002E-2</v>
      </c>
      <c r="H18" s="17">
        <v>8.2364894870308097E-2</v>
      </c>
      <c r="I18" s="17">
        <v>0.13396004451916799</v>
      </c>
      <c r="J18" s="17"/>
      <c r="K18" s="17">
        <v>0.10742665928237299</v>
      </c>
      <c r="L18" s="17">
        <v>9.07144571699883E-2</v>
      </c>
      <c r="M18" s="17">
        <v>8.0466829054891706E-2</v>
      </c>
      <c r="N18" s="17">
        <v>0.100200813349327</v>
      </c>
      <c r="O18" s="17"/>
      <c r="P18" s="17">
        <v>0.155347990481808</v>
      </c>
      <c r="Q18" s="17">
        <v>8.3273527484231794E-2</v>
      </c>
      <c r="R18" s="17">
        <v>0.123529724687273</v>
      </c>
      <c r="S18" s="17">
        <v>6.2598450720274104E-2</v>
      </c>
      <c r="T18" s="17">
        <v>8.68677683552352E-2</v>
      </c>
      <c r="U18" s="17"/>
      <c r="V18" s="17">
        <v>0.118380302366544</v>
      </c>
      <c r="W18" s="17">
        <v>7.1865403650029497E-2</v>
      </c>
      <c r="X18" s="17">
        <v>0.10721408706013499</v>
      </c>
      <c r="Y18" s="17"/>
      <c r="Z18" s="17">
        <v>8.3986214966418699E-2</v>
      </c>
      <c r="AA18" s="17">
        <v>0.1533942683001</v>
      </c>
      <c r="AB18" s="17"/>
      <c r="AC18" s="17">
        <v>8.6550083014084997E-2</v>
      </c>
      <c r="AD18" s="17">
        <v>0.11779613993202399</v>
      </c>
      <c r="AE18" s="17"/>
      <c r="AF18" s="17">
        <v>9.85102536073479E-2</v>
      </c>
      <c r="AG18" s="17">
        <v>0.17762432651017801</v>
      </c>
      <c r="AH18" s="17">
        <v>8.7777925468946194E-2</v>
      </c>
      <c r="AI18" s="17"/>
      <c r="AJ18" s="17">
        <v>2.3289280720209499E-2</v>
      </c>
      <c r="AK18" s="17">
        <v>8.0759865000541206E-2</v>
      </c>
      <c r="AL18" s="17">
        <v>5.0707124386987698E-2</v>
      </c>
      <c r="AM18" s="17">
        <v>0.143757082117561</v>
      </c>
      <c r="AN18" s="17">
        <v>0.11831832040015799</v>
      </c>
      <c r="AO18" s="17">
        <v>0.11856663574835501</v>
      </c>
      <c r="AP18" s="17">
        <v>0.120633741718707</v>
      </c>
      <c r="AQ18" s="17"/>
      <c r="AR18" s="17">
        <v>0.11605325635013899</v>
      </c>
      <c r="AS18" s="17">
        <v>8.8275876986768503E-2</v>
      </c>
      <c r="AT18" s="17"/>
      <c r="AU18" s="17">
        <v>6.3588963677569998E-2</v>
      </c>
      <c r="AV18" s="17">
        <v>9.5564067356891699E-2</v>
      </c>
      <c r="AW18" s="17">
        <v>0.16212579169177899</v>
      </c>
      <c r="AX18" s="17"/>
      <c r="AY18" s="17">
        <v>9.6234449404152503E-2</v>
      </c>
      <c r="AZ18" s="17">
        <v>9.3281251715317703E-2</v>
      </c>
      <c r="BA18" s="17">
        <v>0.111646616176867</v>
      </c>
      <c r="BB18" s="17">
        <v>6.3315878091390193E-2</v>
      </c>
      <c r="BC18" s="17"/>
      <c r="BD18" s="17">
        <v>8.1064646534101101E-2</v>
      </c>
      <c r="BE18" s="17">
        <v>9.0090789455084905E-2</v>
      </c>
      <c r="BF18" s="17">
        <v>0.108644795501459</v>
      </c>
      <c r="BG18" s="17">
        <v>8.3675054425331297E-2</v>
      </c>
      <c r="BH18" s="17"/>
      <c r="BI18" s="17">
        <v>0.121912619328382</v>
      </c>
      <c r="BJ18" s="17">
        <v>8.9640320997673897E-2</v>
      </c>
      <c r="BK18" s="17">
        <v>8.8855151950797198E-2</v>
      </c>
      <c r="BL18" s="17">
        <v>0.11397101675900501</v>
      </c>
      <c r="BM18" s="17"/>
      <c r="BN18" s="17">
        <v>6.8228613617357103E-2</v>
      </c>
      <c r="BO18" s="17">
        <v>6.7958234561184896E-2</v>
      </c>
      <c r="BP18" s="17">
        <v>0.116186460823754</v>
      </c>
      <c r="BQ18" s="17">
        <v>0.100529799200427</v>
      </c>
      <c r="BR18" s="17"/>
      <c r="BS18" s="17">
        <v>7.9881611473313005E-2</v>
      </c>
      <c r="BT18" s="17">
        <v>0.106606729450465</v>
      </c>
      <c r="BU18" s="17">
        <v>9.1147566253972398E-2</v>
      </c>
      <c r="BV18" s="17">
        <v>0.120964858083983</v>
      </c>
      <c r="BW18" s="17"/>
      <c r="BX18" s="17">
        <v>7.5748056007982498E-2</v>
      </c>
      <c r="BY18" s="17">
        <v>6.4851486316303303E-2</v>
      </c>
      <c r="BZ18" s="17">
        <v>0.12815130445560999</v>
      </c>
      <c r="CA18" s="17">
        <v>0.110924118028823</v>
      </c>
    </row>
    <row r="19" spans="2:79" x14ac:dyDescent="0.3">
      <c r="B19" s="18" t="s">
        <v>89</v>
      </c>
      <c r="C19" s="17">
        <v>8.9030681717051599E-2</v>
      </c>
      <c r="D19" s="17">
        <v>9.6206925323419706E-2</v>
      </c>
      <c r="E19" s="17">
        <v>8.0347365733375406E-2</v>
      </c>
      <c r="F19" s="17"/>
      <c r="G19" s="17">
        <v>4.0005690096195298E-2</v>
      </c>
      <c r="H19" s="17">
        <v>0.11026897092141</v>
      </c>
      <c r="I19" s="17">
        <v>9.8253313598085507E-2</v>
      </c>
      <c r="J19" s="17"/>
      <c r="K19" s="17">
        <v>9.5776683169658997E-2</v>
      </c>
      <c r="L19" s="17">
        <v>7.5742058121695405E-2</v>
      </c>
      <c r="M19" s="17">
        <v>8.7106857122596901E-2</v>
      </c>
      <c r="N19" s="17">
        <v>9.7340053595586201E-2</v>
      </c>
      <c r="O19" s="17"/>
      <c r="P19" s="17">
        <v>9.9574818189812606E-2</v>
      </c>
      <c r="Q19" s="17">
        <v>8.8547494218048903E-2</v>
      </c>
      <c r="R19" s="17">
        <v>6.13382315278172E-2</v>
      </c>
      <c r="S19" s="17">
        <v>0.10431986872797699</v>
      </c>
      <c r="T19" s="17">
        <v>8.6568780849096194E-2</v>
      </c>
      <c r="U19" s="17"/>
      <c r="V19" s="17">
        <v>0.10159564735679801</v>
      </c>
      <c r="W19" s="17">
        <v>7.6843534050585902E-2</v>
      </c>
      <c r="X19" s="17">
        <v>9.7700253841749199E-2</v>
      </c>
      <c r="Y19" s="17"/>
      <c r="Z19" s="17">
        <v>9.1706250597976893E-2</v>
      </c>
      <c r="AA19" s="17">
        <v>7.68182322450114E-2</v>
      </c>
      <c r="AB19" s="17"/>
      <c r="AC19" s="17">
        <v>8.3912821106132199E-2</v>
      </c>
      <c r="AD19" s="17">
        <v>0.101452637804959</v>
      </c>
      <c r="AE19" s="17"/>
      <c r="AF19" s="17">
        <v>7.7664770391339205E-2</v>
      </c>
      <c r="AG19" s="17">
        <v>7.0992835919059194E-2</v>
      </c>
      <c r="AH19" s="17">
        <v>9.2092705426056007E-2</v>
      </c>
      <c r="AI19" s="17"/>
      <c r="AJ19" s="17">
        <v>4.9499286268386997E-2</v>
      </c>
      <c r="AK19" s="17">
        <v>4.93921469628502E-2</v>
      </c>
      <c r="AL19" s="17">
        <v>8.5701892423649201E-2</v>
      </c>
      <c r="AM19" s="17">
        <v>0.13005921852695199</v>
      </c>
      <c r="AN19" s="17">
        <v>0.107147439616259</v>
      </c>
      <c r="AO19" s="17">
        <v>0.161201197740794</v>
      </c>
      <c r="AP19" s="17">
        <v>4.3752989900394203E-2</v>
      </c>
      <c r="AQ19" s="17"/>
      <c r="AR19" s="17">
        <v>7.5423595410371497E-2</v>
      </c>
      <c r="AS19" s="17">
        <v>9.0360116085877698E-2</v>
      </c>
      <c r="AT19" s="17"/>
      <c r="AU19" s="17">
        <v>8.8871580525768601E-2</v>
      </c>
      <c r="AV19" s="17">
        <v>8.7491349466188806E-2</v>
      </c>
      <c r="AW19" s="17">
        <v>9.6037901023001193E-2</v>
      </c>
      <c r="AX19" s="17"/>
      <c r="AY19" s="17">
        <v>0.10417899455544199</v>
      </c>
      <c r="AZ19" s="17">
        <v>0.100418487325759</v>
      </c>
      <c r="BA19" s="17">
        <v>8.2790060446251298E-2</v>
      </c>
      <c r="BB19" s="17">
        <v>4.9562029011149401E-2</v>
      </c>
      <c r="BC19" s="17"/>
      <c r="BD19" s="17">
        <v>4.9336254372473201E-2</v>
      </c>
      <c r="BE19" s="17">
        <v>9.9217024222327199E-2</v>
      </c>
      <c r="BF19" s="17">
        <v>0.10168907665695601</v>
      </c>
      <c r="BG19" s="17">
        <v>7.1234798596328197E-2</v>
      </c>
      <c r="BH19" s="17"/>
      <c r="BI19" s="17">
        <v>7.0712706396688502E-2</v>
      </c>
      <c r="BJ19" s="17">
        <v>9.8262026971044997E-2</v>
      </c>
      <c r="BK19" s="17">
        <v>8.3704289096305104E-2</v>
      </c>
      <c r="BL19" s="17">
        <v>0.105506629272202</v>
      </c>
      <c r="BM19" s="17"/>
      <c r="BN19" s="17">
        <v>9.3702508748222196E-2</v>
      </c>
      <c r="BO19" s="17">
        <v>9.9667176169999205E-2</v>
      </c>
      <c r="BP19" s="17">
        <v>9.5499375847747106E-2</v>
      </c>
      <c r="BQ19" s="17">
        <v>7.28898336200626E-2</v>
      </c>
      <c r="BR19" s="17"/>
      <c r="BS19" s="17">
        <v>7.2653344406956005E-2</v>
      </c>
      <c r="BT19" s="17">
        <v>7.9668802473054398E-2</v>
      </c>
      <c r="BU19" s="17">
        <v>0.111337133037689</v>
      </c>
      <c r="BV19" s="17">
        <v>5.56317609659224E-2</v>
      </c>
      <c r="BW19" s="17"/>
      <c r="BX19" s="17">
        <v>7.4433080547711403E-2</v>
      </c>
      <c r="BY19" s="17">
        <v>0.10102390877329399</v>
      </c>
      <c r="BZ19" s="17">
        <v>7.8251856601758193E-2</v>
      </c>
      <c r="CA19" s="17">
        <v>9.0562656471786504E-2</v>
      </c>
    </row>
    <row r="20" spans="2:79" ht="28.8" x14ac:dyDescent="0.3">
      <c r="B20" s="18" t="s">
        <v>90</v>
      </c>
      <c r="C20" s="17">
        <v>7.0434445242768595E-2</v>
      </c>
      <c r="D20" s="17">
        <v>8.2875040938384298E-2</v>
      </c>
      <c r="E20" s="17">
        <v>5.8439456631633802E-2</v>
      </c>
      <c r="F20" s="17"/>
      <c r="G20" s="17">
        <v>3.6367064851390303E-2</v>
      </c>
      <c r="H20" s="17">
        <v>9.3157175227377306E-2</v>
      </c>
      <c r="I20" s="17">
        <v>6.8184129929002704E-2</v>
      </c>
      <c r="J20" s="17"/>
      <c r="K20" s="17">
        <v>9.9280793521787605E-2</v>
      </c>
      <c r="L20" s="17">
        <v>3.9567904226934299E-2</v>
      </c>
      <c r="M20" s="17">
        <v>6.7422695148251999E-2</v>
      </c>
      <c r="N20" s="17">
        <v>7.0625662380644105E-2</v>
      </c>
      <c r="O20" s="17"/>
      <c r="P20" s="17">
        <v>6.7464830722814298E-2</v>
      </c>
      <c r="Q20" s="17">
        <v>8.6147453853056596E-2</v>
      </c>
      <c r="R20" s="17">
        <v>6.7729721650708993E-2</v>
      </c>
      <c r="S20" s="17">
        <v>2.65384361871507E-2</v>
      </c>
      <c r="T20" s="17">
        <v>0.107090305466885</v>
      </c>
      <c r="U20" s="17"/>
      <c r="V20" s="17">
        <v>5.2672397438782902E-2</v>
      </c>
      <c r="W20" s="17">
        <v>6.7574669311982499E-2</v>
      </c>
      <c r="X20" s="17">
        <v>8.7999303659030595E-2</v>
      </c>
      <c r="Y20" s="17"/>
      <c r="Z20" s="17">
        <v>6.6879172932996805E-2</v>
      </c>
      <c r="AA20" s="17">
        <v>8.9946728486687305E-2</v>
      </c>
      <c r="AB20" s="17"/>
      <c r="AC20" s="17">
        <v>6.9387494493634003E-2</v>
      </c>
      <c r="AD20" s="17">
        <v>7.2975580537505497E-2</v>
      </c>
      <c r="AE20" s="17"/>
      <c r="AF20" s="17">
        <v>5.3106781631287001E-2</v>
      </c>
      <c r="AG20" s="17">
        <v>7.6051127049526795E-2</v>
      </c>
      <c r="AH20" s="17">
        <v>7.1633724985975894E-2</v>
      </c>
      <c r="AI20" s="17"/>
      <c r="AJ20" s="17">
        <v>4.5491733237270703E-2</v>
      </c>
      <c r="AK20" s="17">
        <v>3.1308390808806201E-2</v>
      </c>
      <c r="AL20" s="17">
        <v>5.8014617762119899E-2</v>
      </c>
      <c r="AM20" s="17">
        <v>0.13855606987687</v>
      </c>
      <c r="AN20" s="17">
        <v>7.5164183254328595E-2</v>
      </c>
      <c r="AO20" s="17">
        <v>8.5134504765745397E-2</v>
      </c>
      <c r="AP20" s="17">
        <v>6.1314911148441099E-2</v>
      </c>
      <c r="AQ20" s="17"/>
      <c r="AR20" s="17">
        <v>7.0115500608553205E-2</v>
      </c>
      <c r="AS20" s="17">
        <v>7.1932673306900993E-2</v>
      </c>
      <c r="AT20" s="17"/>
      <c r="AU20" s="17">
        <v>2.47254544221008E-2</v>
      </c>
      <c r="AV20" s="17">
        <v>8.2610271886678993E-2</v>
      </c>
      <c r="AW20" s="17">
        <v>0.111658713401277</v>
      </c>
      <c r="AX20" s="17"/>
      <c r="AY20" s="17">
        <v>5.3248220759549297E-2</v>
      </c>
      <c r="AZ20" s="17">
        <v>6.9859434049482194E-2</v>
      </c>
      <c r="BA20" s="17">
        <v>7.7983617566339897E-2</v>
      </c>
      <c r="BB20" s="17">
        <v>6.6250492767799707E-2</v>
      </c>
      <c r="BC20" s="17"/>
      <c r="BD20" s="17">
        <v>6.1617791007890603E-2</v>
      </c>
      <c r="BE20" s="17">
        <v>6.1140784692515597E-2</v>
      </c>
      <c r="BF20" s="17">
        <v>7.5082198945691403E-2</v>
      </c>
      <c r="BG20" s="17">
        <v>8.3334362674001503E-2</v>
      </c>
      <c r="BH20" s="17"/>
      <c r="BI20" s="17">
        <v>8.5729218324673895E-2</v>
      </c>
      <c r="BJ20" s="17">
        <v>6.0824117963736699E-2</v>
      </c>
      <c r="BK20" s="17">
        <v>7.2012591372258697E-2</v>
      </c>
      <c r="BL20" s="17">
        <v>7.4486887596219201E-2</v>
      </c>
      <c r="BM20" s="17"/>
      <c r="BN20" s="17">
        <v>1.7799377244817002E-2</v>
      </c>
      <c r="BO20" s="17">
        <v>0.100141625091395</v>
      </c>
      <c r="BP20" s="17">
        <v>8.2634366672746998E-2</v>
      </c>
      <c r="BQ20" s="17">
        <v>5.0351339482436301E-2</v>
      </c>
      <c r="BR20" s="17"/>
      <c r="BS20" s="17">
        <v>6.4373573814067206E-2</v>
      </c>
      <c r="BT20" s="17">
        <v>5.1723860910899901E-2</v>
      </c>
      <c r="BU20" s="17">
        <v>8.4890554222527406E-2</v>
      </c>
      <c r="BV20" s="17">
        <v>8.3539116806660693E-2</v>
      </c>
      <c r="BW20" s="17"/>
      <c r="BX20" s="17">
        <v>5.9912668624691801E-2</v>
      </c>
      <c r="BY20" s="17">
        <v>7.6666395239880003E-2</v>
      </c>
      <c r="BZ20" s="17">
        <v>5.91535315774969E-2</v>
      </c>
      <c r="CA20" s="17">
        <v>8.1784595058196699E-2</v>
      </c>
    </row>
    <row r="21" spans="2:79" ht="28.8" x14ac:dyDescent="0.3">
      <c r="B21" s="18" t="s">
        <v>91</v>
      </c>
      <c r="C21" s="17">
        <v>6.7083290452908895E-2</v>
      </c>
      <c r="D21" s="17">
        <v>5.4326102070639898E-2</v>
      </c>
      <c r="E21" s="17">
        <v>8.0219938151544698E-2</v>
      </c>
      <c r="F21" s="17"/>
      <c r="G21" s="17">
        <v>8.9781749684563303E-2</v>
      </c>
      <c r="H21" s="17">
        <v>5.5178280180777202E-2</v>
      </c>
      <c r="I21" s="17">
        <v>6.5065707297762607E-2</v>
      </c>
      <c r="J21" s="17"/>
      <c r="K21" s="17">
        <v>5.0724290078350297E-2</v>
      </c>
      <c r="L21" s="17">
        <v>4.87979359250727E-2</v>
      </c>
      <c r="M21" s="17">
        <v>6.8944313525714895E-2</v>
      </c>
      <c r="N21" s="17">
        <v>0.10760409911555401</v>
      </c>
      <c r="O21" s="17"/>
      <c r="P21" s="17">
        <v>0.10900271856195699</v>
      </c>
      <c r="Q21" s="17">
        <v>6.7396178693114997E-2</v>
      </c>
      <c r="R21" s="17">
        <v>3.4717402282290102E-2</v>
      </c>
      <c r="S21" s="17">
        <v>6.03689797584121E-2</v>
      </c>
      <c r="T21" s="17">
        <v>7.1525322238827294E-2</v>
      </c>
      <c r="U21" s="17"/>
      <c r="V21" s="17">
        <v>9.2675045533515105E-2</v>
      </c>
      <c r="W21" s="17">
        <v>6.5917674835078696E-2</v>
      </c>
      <c r="X21" s="17">
        <v>5.2339916844658302E-2</v>
      </c>
      <c r="Y21" s="17"/>
      <c r="Z21" s="17">
        <v>7.1044728378154898E-2</v>
      </c>
      <c r="AA21" s="17">
        <v>4.7875032036526897E-2</v>
      </c>
      <c r="AB21" s="17"/>
      <c r="AC21" s="17">
        <v>6.98950153915288E-2</v>
      </c>
      <c r="AD21" s="17">
        <v>6.0258734964959801E-2</v>
      </c>
      <c r="AE21" s="17"/>
      <c r="AF21" s="17">
        <v>4.4986161017566403E-2</v>
      </c>
      <c r="AG21" s="17">
        <v>0.11117907188612</v>
      </c>
      <c r="AH21" s="17">
        <v>6.2089335291612903E-2</v>
      </c>
      <c r="AI21" s="17"/>
      <c r="AJ21" s="17">
        <v>7.69584107166707E-2</v>
      </c>
      <c r="AK21" s="17">
        <v>9.0757101289300299E-2</v>
      </c>
      <c r="AL21" s="17">
        <v>6.6643473153404006E-2</v>
      </c>
      <c r="AM21" s="17">
        <v>3.4311172438224902E-2</v>
      </c>
      <c r="AN21" s="17">
        <v>8.9467175968349993E-2</v>
      </c>
      <c r="AO21" s="17">
        <v>6.1849539763962701E-2</v>
      </c>
      <c r="AP21" s="17">
        <v>5.5359327119764899E-2</v>
      </c>
      <c r="AQ21" s="17"/>
      <c r="AR21" s="17">
        <v>0.103645532752208</v>
      </c>
      <c r="AS21" s="17">
        <v>5.0638706741642801E-2</v>
      </c>
      <c r="AT21" s="17"/>
      <c r="AU21" s="17">
        <v>8.8426130836110506E-2</v>
      </c>
      <c r="AV21" s="17">
        <v>5.7204095686426398E-2</v>
      </c>
      <c r="AW21" s="17">
        <v>6.6033841613896305E-2</v>
      </c>
      <c r="AX21" s="17"/>
      <c r="AY21" s="17">
        <v>8.7738877924770795E-2</v>
      </c>
      <c r="AZ21" s="17">
        <v>5.9487681021461201E-2</v>
      </c>
      <c r="BA21" s="17">
        <v>8.0361688786207697E-2</v>
      </c>
      <c r="BB21" s="17">
        <v>4.6607122152345498E-2</v>
      </c>
      <c r="BC21" s="17"/>
      <c r="BD21" s="17">
        <v>0.11789127261969599</v>
      </c>
      <c r="BE21" s="17">
        <v>5.19876375246709E-2</v>
      </c>
      <c r="BF21" s="17">
        <v>6.4040770117072196E-2</v>
      </c>
      <c r="BG21" s="17">
        <v>5.71318079878676E-2</v>
      </c>
      <c r="BH21" s="17"/>
      <c r="BI21" s="17">
        <v>0.138671534970396</v>
      </c>
      <c r="BJ21" s="17">
        <v>7.4249928700366202E-2</v>
      </c>
      <c r="BK21" s="17">
        <v>5.11688462034093E-2</v>
      </c>
      <c r="BL21" s="17">
        <v>3.8314291642376298E-2</v>
      </c>
      <c r="BM21" s="17"/>
      <c r="BN21" s="17">
        <v>6.06538560248732E-2</v>
      </c>
      <c r="BO21" s="17">
        <v>4.9535493772088997E-2</v>
      </c>
      <c r="BP21" s="17">
        <v>6.7122218226998098E-2</v>
      </c>
      <c r="BQ21" s="17">
        <v>8.1463049751873004E-2</v>
      </c>
      <c r="BR21" s="17"/>
      <c r="BS21" s="17">
        <v>9.4168691968780693E-2</v>
      </c>
      <c r="BT21" s="17">
        <v>6.7525799125110295E-2</v>
      </c>
      <c r="BU21" s="17">
        <v>5.62067504809005E-2</v>
      </c>
      <c r="BV21" s="17">
        <v>4.6475818523558698E-2</v>
      </c>
      <c r="BW21" s="17"/>
      <c r="BX21" s="17">
        <v>0.16534731902312</v>
      </c>
      <c r="BY21" s="17">
        <v>5.0637748673815798E-2</v>
      </c>
      <c r="BZ21" s="17">
        <v>7.2070595319023101E-2</v>
      </c>
      <c r="CA21" s="17">
        <v>4.4110995852074397E-2</v>
      </c>
    </row>
    <row r="22" spans="2:79" ht="28.8" x14ac:dyDescent="0.3">
      <c r="B22" s="18" t="s">
        <v>92</v>
      </c>
      <c r="C22" s="17">
        <v>6.2524237746483899E-2</v>
      </c>
      <c r="D22" s="17">
        <v>8.8119536588397301E-2</v>
      </c>
      <c r="E22" s="17">
        <v>3.7351082918145498E-2</v>
      </c>
      <c r="F22" s="17"/>
      <c r="G22" s="17">
        <v>5.0242072186906801E-2</v>
      </c>
      <c r="H22" s="17">
        <v>6.6657638117780096E-2</v>
      </c>
      <c r="I22" s="17">
        <v>6.6125763216097103E-2</v>
      </c>
      <c r="J22" s="17"/>
      <c r="K22" s="17">
        <v>9.6159406803370706E-2</v>
      </c>
      <c r="L22" s="17">
        <v>3.5473359230865899E-2</v>
      </c>
      <c r="M22" s="17">
        <v>3.2956288047537599E-2</v>
      </c>
      <c r="N22" s="17">
        <v>7.6383799346678605E-2</v>
      </c>
      <c r="O22" s="17"/>
      <c r="P22" s="17">
        <v>0.110753693995118</v>
      </c>
      <c r="Q22" s="17">
        <v>5.8250871789728598E-2</v>
      </c>
      <c r="R22" s="17">
        <v>3.6174412160186901E-2</v>
      </c>
      <c r="S22" s="17">
        <v>5.6005492171946003E-2</v>
      </c>
      <c r="T22" s="17">
        <v>6.3932478317297606E-2</v>
      </c>
      <c r="U22" s="17"/>
      <c r="V22" s="17">
        <v>4.6606107866673102E-2</v>
      </c>
      <c r="W22" s="17">
        <v>6.1792268012327199E-2</v>
      </c>
      <c r="X22" s="17">
        <v>8.4047657293458505E-2</v>
      </c>
      <c r="Y22" s="17"/>
      <c r="Z22" s="17">
        <v>5.5127565750992397E-2</v>
      </c>
      <c r="AA22" s="17">
        <v>0.101657116139802</v>
      </c>
      <c r="AB22" s="17"/>
      <c r="AC22" s="17">
        <v>6.8362181783761994E-2</v>
      </c>
      <c r="AD22" s="17">
        <v>4.8354511372928198E-2</v>
      </c>
      <c r="AE22" s="17"/>
      <c r="AF22" s="17">
        <v>0.18136434114427299</v>
      </c>
      <c r="AG22" s="17">
        <v>0.102794205324961</v>
      </c>
      <c r="AH22" s="17">
        <v>5.1632374731060103E-2</v>
      </c>
      <c r="AI22" s="17"/>
      <c r="AJ22" s="17">
        <v>4.5312698088765202E-2</v>
      </c>
      <c r="AK22" s="17">
        <v>6.47127413493985E-2</v>
      </c>
      <c r="AL22" s="17">
        <v>5.4372418313533503E-2</v>
      </c>
      <c r="AM22" s="17">
        <v>7.7269621182236098E-2</v>
      </c>
      <c r="AN22" s="17">
        <v>6.7157949703917905E-2</v>
      </c>
      <c r="AO22" s="17">
        <v>8.6194370448051505E-2</v>
      </c>
      <c r="AP22" s="17">
        <v>4.2073697215026802E-2</v>
      </c>
      <c r="AQ22" s="17"/>
      <c r="AR22" s="17">
        <v>0.105676517916608</v>
      </c>
      <c r="AS22" s="17">
        <v>4.4129097906597303E-2</v>
      </c>
      <c r="AT22" s="17"/>
      <c r="AU22" s="17">
        <v>3.9584598397270299E-2</v>
      </c>
      <c r="AV22" s="17">
        <v>5.9266672040081798E-2</v>
      </c>
      <c r="AW22" s="17">
        <v>0.12386560279915999</v>
      </c>
      <c r="AX22" s="17"/>
      <c r="AY22" s="17">
        <v>1.83256031420416E-2</v>
      </c>
      <c r="AZ22" s="17">
        <v>5.2661126091249497E-2</v>
      </c>
      <c r="BA22" s="17">
        <v>6.7126020070787398E-2</v>
      </c>
      <c r="BB22" s="17">
        <v>0.122344810114677</v>
      </c>
      <c r="BC22" s="17"/>
      <c r="BD22" s="17">
        <v>1.6588071676772901E-2</v>
      </c>
      <c r="BE22" s="17">
        <v>3.8777244730227499E-2</v>
      </c>
      <c r="BF22" s="17">
        <v>7.88440493133057E-2</v>
      </c>
      <c r="BG22" s="17">
        <v>0.104819464423048</v>
      </c>
      <c r="BH22" s="17"/>
      <c r="BI22" s="17">
        <v>5.0051830484228101E-2</v>
      </c>
      <c r="BJ22" s="17">
        <v>4.0439964505187997E-2</v>
      </c>
      <c r="BK22" s="17">
        <v>7.2894836377524197E-2</v>
      </c>
      <c r="BL22" s="17">
        <v>9.4005153006935696E-2</v>
      </c>
      <c r="BM22" s="17"/>
      <c r="BN22" s="17">
        <v>5.0167486629426203E-2</v>
      </c>
      <c r="BO22" s="17">
        <v>5.5696049992857002E-2</v>
      </c>
      <c r="BP22" s="17">
        <v>5.9227926647586901E-2</v>
      </c>
      <c r="BQ22" s="17">
        <v>7.4568952770233898E-2</v>
      </c>
      <c r="BR22" s="17"/>
      <c r="BS22" s="17">
        <v>2.54857803156322E-2</v>
      </c>
      <c r="BT22" s="17">
        <v>2.2412054081632101E-2</v>
      </c>
      <c r="BU22" s="17">
        <v>9.5750631480903306E-2</v>
      </c>
      <c r="BV22" s="17">
        <v>0.14510028804858799</v>
      </c>
      <c r="BW22" s="17"/>
      <c r="BX22" s="17">
        <v>5.3428326737423502E-2</v>
      </c>
      <c r="BY22" s="17">
        <v>5.3352281055675299E-2</v>
      </c>
      <c r="BZ22" s="17">
        <v>5.5058534624568702E-2</v>
      </c>
      <c r="CA22" s="17">
        <v>9.6233850871273299E-2</v>
      </c>
    </row>
    <row r="23" spans="2:79" ht="28.8" x14ac:dyDescent="0.3">
      <c r="B23" s="18" t="s">
        <v>93</v>
      </c>
      <c r="C23" s="17">
        <v>6.07313561735413E-2</v>
      </c>
      <c r="D23" s="17">
        <v>5.6262675641606801E-2</v>
      </c>
      <c r="E23" s="17">
        <v>6.3501786313086006E-2</v>
      </c>
      <c r="F23" s="17"/>
      <c r="G23" s="17">
        <v>2.7696085144004901E-2</v>
      </c>
      <c r="H23" s="17">
        <v>7.1460497099969003E-2</v>
      </c>
      <c r="I23" s="17">
        <v>7.0840690206108503E-2</v>
      </c>
      <c r="J23" s="17"/>
      <c r="K23" s="17">
        <v>8.4921816823805896E-2</v>
      </c>
      <c r="L23" s="17">
        <v>4.45150408086303E-2</v>
      </c>
      <c r="M23" s="17">
        <v>7.5585638624931895E-2</v>
      </c>
      <c r="N23" s="17">
        <v>3.4143683749673297E-2</v>
      </c>
      <c r="O23" s="17"/>
      <c r="P23" s="17">
        <v>6.3727354752211501E-2</v>
      </c>
      <c r="Q23" s="17">
        <v>8.66429827679049E-2</v>
      </c>
      <c r="R23" s="17">
        <v>2.4671656169555401E-2</v>
      </c>
      <c r="S23" s="17">
        <v>5.0705912238147702E-2</v>
      </c>
      <c r="T23" s="17">
        <v>6.0034416494048497E-2</v>
      </c>
      <c r="U23" s="17"/>
      <c r="V23" s="17">
        <v>5.2509876807318202E-2</v>
      </c>
      <c r="W23" s="17">
        <v>5.1795921989306597E-2</v>
      </c>
      <c r="X23" s="17">
        <v>7.8093100971330806E-2</v>
      </c>
      <c r="Y23" s="17"/>
      <c r="Z23" s="17">
        <v>6.13861876839309E-2</v>
      </c>
      <c r="AA23" s="17">
        <v>5.8420099678078298E-2</v>
      </c>
      <c r="AB23" s="17"/>
      <c r="AC23" s="17">
        <v>5.2955543039773303E-2</v>
      </c>
      <c r="AD23" s="17">
        <v>7.9604634802769997E-2</v>
      </c>
      <c r="AE23" s="17"/>
      <c r="AF23" s="17">
        <v>0.10730646413846</v>
      </c>
      <c r="AG23" s="17">
        <v>6.7151061424202102E-2</v>
      </c>
      <c r="AH23" s="17">
        <v>5.7585015257444902E-2</v>
      </c>
      <c r="AI23" s="17"/>
      <c r="AJ23" s="17">
        <v>2.59383384750742E-2</v>
      </c>
      <c r="AK23" s="17">
        <v>3.0959692715100899E-2</v>
      </c>
      <c r="AL23" s="17">
        <v>5.7508088942699001E-2</v>
      </c>
      <c r="AM23" s="17">
        <v>9.6939337031199405E-2</v>
      </c>
      <c r="AN23" s="17">
        <v>6.3420679266863803E-2</v>
      </c>
      <c r="AO23" s="17">
        <v>5.9698777847568503E-2</v>
      </c>
      <c r="AP23" s="17">
        <v>8.5316136581055094E-2</v>
      </c>
      <c r="AQ23" s="17"/>
      <c r="AR23" s="17">
        <v>7.2763611582415205E-2</v>
      </c>
      <c r="AS23" s="17">
        <v>5.5333923518143598E-2</v>
      </c>
      <c r="AT23" s="17"/>
      <c r="AU23" s="17">
        <v>4.5090195629009101E-2</v>
      </c>
      <c r="AV23" s="17">
        <v>6.6232768627283597E-2</v>
      </c>
      <c r="AW23" s="17">
        <v>6.9044901977625098E-2</v>
      </c>
      <c r="AX23" s="17"/>
      <c r="AY23" s="17">
        <v>9.3260400294483597E-2</v>
      </c>
      <c r="AZ23" s="17">
        <v>4.0483301950556702E-2</v>
      </c>
      <c r="BA23" s="17">
        <v>8.4781066159992396E-2</v>
      </c>
      <c r="BB23" s="17">
        <v>5.2456962669302103E-2</v>
      </c>
      <c r="BC23" s="17"/>
      <c r="BD23" s="17">
        <v>2.56845277640101E-2</v>
      </c>
      <c r="BE23" s="17">
        <v>5.4047095814531501E-2</v>
      </c>
      <c r="BF23" s="17">
        <v>7.0205931323941803E-2</v>
      </c>
      <c r="BG23" s="17">
        <v>7.9556209427105298E-2</v>
      </c>
      <c r="BH23" s="17"/>
      <c r="BI23" s="17">
        <v>2.0990262975727501E-2</v>
      </c>
      <c r="BJ23" s="17">
        <v>6.1729048335415697E-2</v>
      </c>
      <c r="BK23" s="17">
        <v>6.2485162323384899E-2</v>
      </c>
      <c r="BL23" s="17">
        <v>9.3131327822347301E-2</v>
      </c>
      <c r="BM23" s="17"/>
      <c r="BN23" s="17">
        <v>7.7485727944293606E-2</v>
      </c>
      <c r="BO23" s="17">
        <v>5.3898008171343E-2</v>
      </c>
      <c r="BP23" s="17">
        <v>5.1484178362779701E-2</v>
      </c>
      <c r="BQ23" s="17">
        <v>7.1192719206643496E-2</v>
      </c>
      <c r="BR23" s="17"/>
      <c r="BS23" s="17">
        <v>4.1658379177089401E-2</v>
      </c>
      <c r="BT23" s="17">
        <v>6.3317009379338304E-2</v>
      </c>
      <c r="BU23" s="17">
        <v>5.16451381300813E-2</v>
      </c>
      <c r="BV23" s="17">
        <v>0.149395159810399</v>
      </c>
      <c r="BW23" s="17"/>
      <c r="BX23" s="17">
        <v>2.9446252733021001E-2</v>
      </c>
      <c r="BY23" s="17">
        <v>4.9486729570163597E-2</v>
      </c>
      <c r="BZ23" s="17">
        <v>6.1559305146294603E-2</v>
      </c>
      <c r="CA23" s="17">
        <v>9.5374666529189106E-2</v>
      </c>
    </row>
    <row r="24" spans="2:79" x14ac:dyDescent="0.3">
      <c r="B24" s="18" t="s">
        <v>94</v>
      </c>
      <c r="C24" s="17">
        <v>5.6962657061892401E-2</v>
      </c>
      <c r="D24" s="17">
        <v>6.6074417075166897E-2</v>
      </c>
      <c r="E24" s="17">
        <v>4.8209540027935503E-2</v>
      </c>
      <c r="F24" s="17"/>
      <c r="G24" s="17">
        <v>7.8908341255933906E-2</v>
      </c>
      <c r="H24" s="17">
        <v>6.4606290284977899E-2</v>
      </c>
      <c r="I24" s="17">
        <v>3.4187128893353902E-2</v>
      </c>
      <c r="J24" s="17"/>
      <c r="K24" s="17">
        <v>6.4786111158862694E-2</v>
      </c>
      <c r="L24" s="17">
        <v>5.835801630029E-2</v>
      </c>
      <c r="M24" s="17">
        <v>5.6793171764770098E-2</v>
      </c>
      <c r="N24" s="17">
        <v>4.5589780075717103E-2</v>
      </c>
      <c r="O24" s="17"/>
      <c r="P24" s="17">
        <v>3.2876501296288697E-2</v>
      </c>
      <c r="Q24" s="17">
        <v>7.4099630715341896E-2</v>
      </c>
      <c r="R24" s="17">
        <v>3.58336339325738E-2</v>
      </c>
      <c r="S24" s="17">
        <v>7.1051245042310404E-2</v>
      </c>
      <c r="T24" s="17">
        <v>4.7394764299922502E-2</v>
      </c>
      <c r="U24" s="17"/>
      <c r="V24" s="17">
        <v>5.8679945610904498E-2</v>
      </c>
      <c r="W24" s="17">
        <v>4.9853511847223198E-2</v>
      </c>
      <c r="X24" s="17">
        <v>6.1121393474876398E-2</v>
      </c>
      <c r="Y24" s="17"/>
      <c r="Z24" s="17">
        <v>6.2517881602083103E-2</v>
      </c>
      <c r="AA24" s="17">
        <v>2.3588110317478601E-2</v>
      </c>
      <c r="AB24" s="17"/>
      <c r="AC24" s="17">
        <v>6.5648534038240294E-2</v>
      </c>
      <c r="AD24" s="17">
        <v>3.5880491956623503E-2</v>
      </c>
      <c r="AE24" s="17"/>
      <c r="AF24" s="17">
        <v>6.4153179271045205E-2</v>
      </c>
      <c r="AG24" s="17">
        <v>3.7207382536805597E-2</v>
      </c>
      <c r="AH24" s="17">
        <v>5.87033189503492E-2</v>
      </c>
      <c r="AI24" s="17"/>
      <c r="AJ24" s="17">
        <v>0.10860895652943101</v>
      </c>
      <c r="AK24" s="17">
        <v>5.1249479343947801E-2</v>
      </c>
      <c r="AL24" s="17">
        <v>5.8414523665501303E-2</v>
      </c>
      <c r="AM24" s="17">
        <v>7.0314985968001897E-2</v>
      </c>
      <c r="AN24" s="17">
        <v>5.0683023821383302E-2</v>
      </c>
      <c r="AO24" s="17">
        <v>3.7317682088323097E-2</v>
      </c>
      <c r="AP24" s="17">
        <v>3.5054331428379701E-2</v>
      </c>
      <c r="AQ24" s="17"/>
      <c r="AR24" s="17">
        <v>3.9294033827937697E-2</v>
      </c>
      <c r="AS24" s="17">
        <v>6.7348976771980998E-2</v>
      </c>
      <c r="AT24" s="17"/>
      <c r="AU24" s="17">
        <v>3.2184652507692701E-2</v>
      </c>
      <c r="AV24" s="17">
        <v>6.8802034043191698E-2</v>
      </c>
      <c r="AW24" s="17">
        <v>5.65749508355489E-2</v>
      </c>
      <c r="AX24" s="17"/>
      <c r="AY24" s="17">
        <v>4.5265276301555198E-2</v>
      </c>
      <c r="AZ24" s="17">
        <v>6.1422041619274302E-2</v>
      </c>
      <c r="BA24" s="17">
        <v>5.2506457933939502E-2</v>
      </c>
      <c r="BB24" s="17">
        <v>6.0058291732357799E-2</v>
      </c>
      <c r="BC24" s="17"/>
      <c r="BD24" s="17">
        <v>6.3688581261132804E-2</v>
      </c>
      <c r="BE24" s="17">
        <v>3.9107677616214101E-2</v>
      </c>
      <c r="BF24" s="17">
        <v>7.0653123312201693E-2</v>
      </c>
      <c r="BG24" s="17">
        <v>4.6545319542613997E-2</v>
      </c>
      <c r="BH24" s="17"/>
      <c r="BI24" s="17">
        <v>4.7516819111024101E-2</v>
      </c>
      <c r="BJ24" s="17">
        <v>5.4325384757126102E-2</v>
      </c>
      <c r="BK24" s="17">
        <v>5.4138064348080599E-2</v>
      </c>
      <c r="BL24" s="17">
        <v>8.6846760973573994E-2</v>
      </c>
      <c r="BM24" s="17"/>
      <c r="BN24" s="17">
        <v>4.9555245685081697E-2</v>
      </c>
      <c r="BO24" s="17">
        <v>6.3991945640503395E-2</v>
      </c>
      <c r="BP24" s="17">
        <v>4.0512176727673502E-2</v>
      </c>
      <c r="BQ24" s="17">
        <v>7.2255091236332003E-2</v>
      </c>
      <c r="BR24" s="17"/>
      <c r="BS24" s="17">
        <v>5.5996484683131197E-2</v>
      </c>
      <c r="BT24" s="17">
        <v>3.8974238028936001E-2</v>
      </c>
      <c r="BU24" s="17">
        <v>7.3736116518997696E-2</v>
      </c>
      <c r="BV24" s="17">
        <v>4.1664825316846198E-2</v>
      </c>
      <c r="BW24" s="17"/>
      <c r="BX24" s="17">
        <v>5.8125517347766199E-2</v>
      </c>
      <c r="BY24" s="17">
        <v>4.68818657618226E-2</v>
      </c>
      <c r="BZ24" s="17">
        <v>5.3255481792818901E-2</v>
      </c>
      <c r="CA24" s="17">
        <v>8.1511235384335703E-2</v>
      </c>
    </row>
    <row r="25" spans="2:79" ht="28.8" x14ac:dyDescent="0.3">
      <c r="B25" s="18" t="s">
        <v>95</v>
      </c>
      <c r="C25" s="17">
        <v>5.4709171686868001E-2</v>
      </c>
      <c r="D25" s="17">
        <v>5.4430174747941297E-2</v>
      </c>
      <c r="E25" s="17">
        <v>5.5316128175119099E-2</v>
      </c>
      <c r="F25" s="17"/>
      <c r="G25" s="17">
        <v>9.0957715532536093E-2</v>
      </c>
      <c r="H25" s="17">
        <v>4.2605156591027198E-2</v>
      </c>
      <c r="I25" s="17">
        <v>4.3976697402268401E-2</v>
      </c>
      <c r="J25" s="17"/>
      <c r="K25" s="17">
        <v>4.1972636790044301E-2</v>
      </c>
      <c r="L25" s="17">
        <v>8.0880218835046105E-2</v>
      </c>
      <c r="M25" s="17">
        <v>5.5382956190534197E-2</v>
      </c>
      <c r="N25" s="17">
        <v>4.1472591319932001E-2</v>
      </c>
      <c r="O25" s="17"/>
      <c r="P25" s="17">
        <v>9.3166405662323301E-2</v>
      </c>
      <c r="Q25" s="17">
        <v>6.3876595277086695E-2</v>
      </c>
      <c r="R25" s="17">
        <v>3.4584562716659301E-2</v>
      </c>
      <c r="S25" s="17">
        <v>5.5685718937717898E-2</v>
      </c>
      <c r="T25" s="17">
        <v>2.4449792527666499E-2</v>
      </c>
      <c r="U25" s="17"/>
      <c r="V25" s="17">
        <v>7.0495489312980802E-2</v>
      </c>
      <c r="W25" s="17">
        <v>7.0334150239052595E-2</v>
      </c>
      <c r="X25" s="17">
        <v>2.44507672385865E-2</v>
      </c>
      <c r="Y25" s="17"/>
      <c r="Z25" s="17">
        <v>4.8289725296803497E-2</v>
      </c>
      <c r="AA25" s="17">
        <v>8.1088898833625703E-2</v>
      </c>
      <c r="AB25" s="17"/>
      <c r="AC25" s="17">
        <v>6.2286784498452798E-2</v>
      </c>
      <c r="AD25" s="17">
        <v>3.6316960418777799E-2</v>
      </c>
      <c r="AE25" s="17"/>
      <c r="AF25" s="17">
        <v>4.4083190873044298E-2</v>
      </c>
      <c r="AG25" s="17">
        <v>4.0119911142599503E-2</v>
      </c>
      <c r="AH25" s="17">
        <v>5.71420121238011E-2</v>
      </c>
      <c r="AI25" s="17"/>
      <c r="AJ25" s="17">
        <v>8.4845390030261994E-2</v>
      </c>
      <c r="AK25" s="17">
        <v>7.5393297198079703E-2</v>
      </c>
      <c r="AL25" s="17">
        <v>7.3703017238125904E-2</v>
      </c>
      <c r="AM25" s="17">
        <v>3.8430204822032098E-2</v>
      </c>
      <c r="AN25" s="17">
        <v>1.98571739033154E-2</v>
      </c>
      <c r="AO25" s="17">
        <v>3.9743577069099E-2</v>
      </c>
      <c r="AP25" s="17">
        <v>4.9759095359349498E-2</v>
      </c>
      <c r="AQ25" s="17"/>
      <c r="AR25" s="17">
        <v>5.46049039503285E-2</v>
      </c>
      <c r="AS25" s="17">
        <v>5.5539452598794802E-2</v>
      </c>
      <c r="AT25" s="17"/>
      <c r="AU25" s="17">
        <v>5.1733794842537401E-2</v>
      </c>
      <c r="AV25" s="17">
        <v>6.1747609755399502E-2</v>
      </c>
      <c r="AW25" s="17">
        <v>3.0289143173918901E-2</v>
      </c>
      <c r="AX25" s="17"/>
      <c r="AY25" s="17">
        <v>2.34390995567074E-2</v>
      </c>
      <c r="AZ25" s="17">
        <v>4.9289002393153702E-2</v>
      </c>
      <c r="BA25" s="17">
        <v>7.5771097028945106E-2</v>
      </c>
      <c r="BB25" s="17">
        <v>4.5149499168776697E-2</v>
      </c>
      <c r="BC25" s="17"/>
      <c r="BD25" s="17">
        <v>5.9411518960110703E-2</v>
      </c>
      <c r="BE25" s="17">
        <v>3.8370020874859703E-2</v>
      </c>
      <c r="BF25" s="17">
        <v>5.9500356205629698E-2</v>
      </c>
      <c r="BG25" s="17">
        <v>6.8064791830057106E-2</v>
      </c>
      <c r="BH25" s="17"/>
      <c r="BI25" s="17">
        <v>3.4784164923257803E-2</v>
      </c>
      <c r="BJ25" s="17">
        <v>6.5681994531858995E-2</v>
      </c>
      <c r="BK25" s="17">
        <v>4.7908931102413101E-2</v>
      </c>
      <c r="BL25" s="17">
        <v>7.43279041918114E-2</v>
      </c>
      <c r="BM25" s="17"/>
      <c r="BN25" s="17">
        <v>3.7796748000338901E-2</v>
      </c>
      <c r="BO25" s="17">
        <v>5.9071722773917201E-2</v>
      </c>
      <c r="BP25" s="17">
        <v>4.6283886013442598E-2</v>
      </c>
      <c r="BQ25" s="17">
        <v>6.5685267968857E-2</v>
      </c>
      <c r="BR25" s="17"/>
      <c r="BS25" s="17">
        <v>5.4883664845540803E-2</v>
      </c>
      <c r="BT25" s="17">
        <v>4.98982780681285E-2</v>
      </c>
      <c r="BU25" s="17">
        <v>5.66478672943714E-2</v>
      </c>
      <c r="BV25" s="17">
        <v>6.2358534150659603E-2</v>
      </c>
      <c r="BW25" s="17"/>
      <c r="BX25" s="17">
        <v>8.9778976496255894E-2</v>
      </c>
      <c r="BY25" s="17">
        <v>4.7680663825698501E-2</v>
      </c>
      <c r="BZ25" s="17">
        <v>4.9591207215757098E-2</v>
      </c>
      <c r="CA25" s="17">
        <v>5.9852088482686201E-2</v>
      </c>
    </row>
    <row r="26" spans="2:79" ht="28.8" x14ac:dyDescent="0.3">
      <c r="B26" s="18" t="s">
        <v>96</v>
      </c>
      <c r="C26" s="17">
        <v>5.1595724588034297E-2</v>
      </c>
      <c r="D26" s="17">
        <v>6.3411595680224003E-2</v>
      </c>
      <c r="E26" s="17">
        <v>4.0111213357082703E-2</v>
      </c>
      <c r="F26" s="17"/>
      <c r="G26" s="17">
        <v>5.1949613815187E-2</v>
      </c>
      <c r="H26" s="17">
        <v>3.8279248131277102E-2</v>
      </c>
      <c r="I26" s="17">
        <v>6.5840708437073306E-2</v>
      </c>
      <c r="J26" s="17"/>
      <c r="K26" s="17">
        <v>5.4991950419453699E-2</v>
      </c>
      <c r="L26" s="17">
        <v>5.4409118178514002E-2</v>
      </c>
      <c r="M26" s="17">
        <v>7.9210655886977302E-2</v>
      </c>
      <c r="N26" s="17">
        <v>1.9010069379512901E-2</v>
      </c>
      <c r="O26" s="17"/>
      <c r="P26" s="17">
        <v>5.2966746744494003E-2</v>
      </c>
      <c r="Q26" s="17">
        <v>3.2345877093519E-2</v>
      </c>
      <c r="R26" s="17">
        <v>6.3874857900861004E-2</v>
      </c>
      <c r="S26" s="17">
        <v>5.87281962860473E-2</v>
      </c>
      <c r="T26" s="17">
        <v>6.3232122442910196E-2</v>
      </c>
      <c r="U26" s="17"/>
      <c r="V26" s="17">
        <v>3.8079886725838202E-2</v>
      </c>
      <c r="W26" s="17">
        <v>4.95250586710222E-2</v>
      </c>
      <c r="X26" s="17">
        <v>6.9385552103208403E-2</v>
      </c>
      <c r="Y26" s="17"/>
      <c r="Z26" s="17">
        <v>4.38293551350405E-2</v>
      </c>
      <c r="AA26" s="17">
        <v>9.2439960670228194E-2</v>
      </c>
      <c r="AB26" s="17"/>
      <c r="AC26" s="17">
        <v>5.0374393374373598E-2</v>
      </c>
      <c r="AD26" s="17">
        <v>5.4560112221514197E-2</v>
      </c>
      <c r="AE26" s="17"/>
      <c r="AF26" s="17">
        <v>7.4833355841226398E-2</v>
      </c>
      <c r="AG26" s="17">
        <v>6.2101197794170997E-2</v>
      </c>
      <c r="AH26" s="17">
        <v>4.9545477576548397E-2</v>
      </c>
      <c r="AI26" s="17"/>
      <c r="AJ26" s="17">
        <v>6.6042466469246205E-2</v>
      </c>
      <c r="AK26" s="17">
        <v>3.8655160469914497E-2</v>
      </c>
      <c r="AL26" s="17">
        <v>5.3953380371441699E-2</v>
      </c>
      <c r="AM26" s="17">
        <v>1.5578257395738E-2</v>
      </c>
      <c r="AN26" s="17">
        <v>5.5224584038178398E-2</v>
      </c>
      <c r="AO26" s="17">
        <v>7.5069602703625504E-2</v>
      </c>
      <c r="AP26" s="17">
        <v>5.63293064140587E-2</v>
      </c>
      <c r="AQ26" s="17"/>
      <c r="AR26" s="17">
        <v>5.8102513014109701E-2</v>
      </c>
      <c r="AS26" s="17">
        <v>4.7207161963058498E-2</v>
      </c>
      <c r="AT26" s="17"/>
      <c r="AU26" s="17">
        <v>3.06725989596748E-2</v>
      </c>
      <c r="AV26" s="17">
        <v>5.83141957659973E-2</v>
      </c>
      <c r="AW26" s="17">
        <v>6.5497208863587397E-2</v>
      </c>
      <c r="AX26" s="17"/>
      <c r="AY26" s="17">
        <v>2.3987244077005799E-2</v>
      </c>
      <c r="AZ26" s="17">
        <v>4.5469981986248201E-2</v>
      </c>
      <c r="BA26" s="17">
        <v>5.4475444123210398E-2</v>
      </c>
      <c r="BB26" s="17">
        <v>8.8812701705991801E-2</v>
      </c>
      <c r="BC26" s="17"/>
      <c r="BD26" s="17">
        <v>3.1631927965035202E-2</v>
      </c>
      <c r="BE26" s="17">
        <v>5.72980540518995E-2</v>
      </c>
      <c r="BF26" s="17">
        <v>3.9079838459155698E-2</v>
      </c>
      <c r="BG26" s="17">
        <v>9.4117031714503294E-2</v>
      </c>
      <c r="BH26" s="17"/>
      <c r="BI26" s="17">
        <v>2.8902698128022201E-2</v>
      </c>
      <c r="BJ26" s="17">
        <v>5.9096689578316597E-2</v>
      </c>
      <c r="BK26" s="17">
        <v>5.6837050741359703E-2</v>
      </c>
      <c r="BL26" s="17">
        <v>3.2055737717692399E-2</v>
      </c>
      <c r="BM26" s="17"/>
      <c r="BN26" s="17">
        <v>2.45102306111506E-2</v>
      </c>
      <c r="BO26" s="17">
        <v>2.3778720365328899E-2</v>
      </c>
      <c r="BP26" s="17">
        <v>5.07456278966903E-2</v>
      </c>
      <c r="BQ26" s="17">
        <v>8.0157143999576505E-2</v>
      </c>
      <c r="BR26" s="17"/>
      <c r="BS26" s="17">
        <v>5.6496382016299702E-2</v>
      </c>
      <c r="BT26" s="17">
        <v>2.9463734518288001E-2</v>
      </c>
      <c r="BU26" s="17">
        <v>5.24232507277149E-2</v>
      </c>
      <c r="BV26" s="17">
        <v>0.116625443996105</v>
      </c>
      <c r="BW26" s="17"/>
      <c r="BX26" s="17">
        <v>0</v>
      </c>
      <c r="BY26" s="17">
        <v>3.8585163427977402E-2</v>
      </c>
      <c r="BZ26" s="17">
        <v>6.1057251126707901E-2</v>
      </c>
      <c r="CA26" s="17">
        <v>8.5161270832768199E-2</v>
      </c>
    </row>
    <row r="27" spans="2:79" ht="28.8" x14ac:dyDescent="0.3">
      <c r="B27" s="18" t="s">
        <v>97</v>
      </c>
      <c r="C27" s="17">
        <v>5.1099403109981498E-2</v>
      </c>
      <c r="D27" s="17">
        <v>4.8873112270181499E-2</v>
      </c>
      <c r="E27" s="17">
        <v>5.3628423718685397E-2</v>
      </c>
      <c r="F27" s="17"/>
      <c r="G27" s="17">
        <v>2.5262011801808398E-2</v>
      </c>
      <c r="H27" s="17">
        <v>4.7906178851866099E-2</v>
      </c>
      <c r="I27" s="17">
        <v>7.1601394512345207E-2</v>
      </c>
      <c r="J27" s="17"/>
      <c r="K27" s="17">
        <v>5.8427212905303401E-2</v>
      </c>
      <c r="L27" s="17">
        <v>5.6948247602394197E-2</v>
      </c>
      <c r="M27" s="17">
        <v>2.3193179599550699E-2</v>
      </c>
      <c r="N27" s="17">
        <v>6.0655798177519399E-2</v>
      </c>
      <c r="O27" s="17"/>
      <c r="P27" s="17">
        <v>6.1972999823162699E-2</v>
      </c>
      <c r="Q27" s="17">
        <v>4.3617815893142897E-2</v>
      </c>
      <c r="R27" s="17">
        <v>6.3095476195181896E-2</v>
      </c>
      <c r="S27" s="17">
        <v>6.3443596580566294E-2</v>
      </c>
      <c r="T27" s="17">
        <v>2.7347626788638099E-2</v>
      </c>
      <c r="U27" s="17"/>
      <c r="V27" s="17">
        <v>5.46785576227189E-2</v>
      </c>
      <c r="W27" s="17">
        <v>4.9514382605641602E-2</v>
      </c>
      <c r="X27" s="17">
        <v>5.2738929937754898E-2</v>
      </c>
      <c r="Y27" s="17"/>
      <c r="Z27" s="17">
        <v>4.4926498557073598E-2</v>
      </c>
      <c r="AA27" s="17">
        <v>8.3739010115246607E-2</v>
      </c>
      <c r="AB27" s="17"/>
      <c r="AC27" s="17">
        <v>3.8528798182504403E-2</v>
      </c>
      <c r="AD27" s="17">
        <v>8.1610492465245293E-2</v>
      </c>
      <c r="AE27" s="17"/>
      <c r="AF27" s="17">
        <v>9.7914110948110894E-2</v>
      </c>
      <c r="AG27" s="17">
        <v>6.0563347957215803E-2</v>
      </c>
      <c r="AH27" s="17">
        <v>4.5727639667020002E-2</v>
      </c>
      <c r="AI27" s="17"/>
      <c r="AJ27" s="17">
        <v>1.8825435232943302E-2</v>
      </c>
      <c r="AK27" s="17">
        <v>2.86257587954479E-2</v>
      </c>
      <c r="AL27" s="17">
        <v>2.6556488601824899E-2</v>
      </c>
      <c r="AM27" s="17">
        <v>7.6809481741790003E-2</v>
      </c>
      <c r="AN27" s="17">
        <v>4.6898515779076402E-2</v>
      </c>
      <c r="AO27" s="17">
        <v>6.6801351695831707E-2</v>
      </c>
      <c r="AP27" s="17">
        <v>8.1079752393651894E-2</v>
      </c>
      <c r="AQ27" s="17"/>
      <c r="AR27" s="17">
        <v>5.8332323329566303E-2</v>
      </c>
      <c r="AS27" s="17">
        <v>4.6346533331679797E-2</v>
      </c>
      <c r="AT27" s="17"/>
      <c r="AU27" s="17">
        <v>4.1506045489804098E-2</v>
      </c>
      <c r="AV27" s="17">
        <v>5.4191320979876001E-2</v>
      </c>
      <c r="AW27" s="17">
        <v>5.7423550381169898E-2</v>
      </c>
      <c r="AX27" s="17"/>
      <c r="AY27" s="17">
        <v>3.8453267460921897E-2</v>
      </c>
      <c r="AZ27" s="17">
        <v>5.1509371327671402E-2</v>
      </c>
      <c r="BA27" s="17">
        <v>3.5373877434251598E-2</v>
      </c>
      <c r="BB27" s="17">
        <v>9.9600676965429097E-2</v>
      </c>
      <c r="BC27" s="17"/>
      <c r="BD27" s="17">
        <v>3.3092737933350498E-2</v>
      </c>
      <c r="BE27" s="17">
        <v>2.77201802107046E-2</v>
      </c>
      <c r="BF27" s="17">
        <v>6.8214748161305197E-2</v>
      </c>
      <c r="BG27" s="17">
        <v>6.4581255426017906E-2</v>
      </c>
      <c r="BH27" s="17"/>
      <c r="BI27" s="17">
        <v>1.7666476296473801E-2</v>
      </c>
      <c r="BJ27" s="17">
        <v>5.1213140540517503E-2</v>
      </c>
      <c r="BK27" s="17">
        <v>5.9089641717057897E-2</v>
      </c>
      <c r="BL27" s="17">
        <v>5.2276612183250699E-2</v>
      </c>
      <c r="BM27" s="17"/>
      <c r="BN27" s="17">
        <v>8.3075642574738401E-2</v>
      </c>
      <c r="BO27" s="17">
        <v>4.1498054700662097E-2</v>
      </c>
      <c r="BP27" s="17">
        <v>3.8362439441848001E-2</v>
      </c>
      <c r="BQ27" s="17">
        <v>6.31403326705329E-2</v>
      </c>
      <c r="BR27" s="17"/>
      <c r="BS27" s="17">
        <v>1.55338095895141E-2</v>
      </c>
      <c r="BT27" s="17">
        <v>4.3100260019161098E-2</v>
      </c>
      <c r="BU27" s="17">
        <v>6.58286800819326E-2</v>
      </c>
      <c r="BV27" s="17">
        <v>0.10358901756136001</v>
      </c>
      <c r="BW27" s="17"/>
      <c r="BX27" s="17">
        <v>5.5387039119516798E-2</v>
      </c>
      <c r="BY27" s="17">
        <v>3.9182364215158298E-2</v>
      </c>
      <c r="BZ27" s="17">
        <v>6.3917302983545296E-2</v>
      </c>
      <c r="CA27" s="17">
        <v>5.0963399671903699E-2</v>
      </c>
    </row>
    <row r="28" spans="2:79" x14ac:dyDescent="0.3">
      <c r="B28" s="18" t="s">
        <v>98</v>
      </c>
      <c r="C28" s="17">
        <v>3.3642196848391301E-2</v>
      </c>
      <c r="D28" s="17">
        <v>3.9742205374683898E-2</v>
      </c>
      <c r="E28" s="17">
        <v>2.7755315817099301E-2</v>
      </c>
      <c r="F28" s="17"/>
      <c r="G28" s="17">
        <v>2.4229226872202199E-2</v>
      </c>
      <c r="H28" s="17">
        <v>4.1802559749227503E-2</v>
      </c>
      <c r="I28" s="17">
        <v>3.09742656118989E-2</v>
      </c>
      <c r="J28" s="17"/>
      <c r="K28" s="17">
        <v>2.39481242841455E-2</v>
      </c>
      <c r="L28" s="17">
        <v>1.8232988814209102E-2</v>
      </c>
      <c r="M28" s="17">
        <v>6.00338375655401E-2</v>
      </c>
      <c r="N28" s="17">
        <v>3.9689466666981102E-2</v>
      </c>
      <c r="O28" s="17"/>
      <c r="P28" s="17">
        <v>3.1497989978105698E-2</v>
      </c>
      <c r="Q28" s="17">
        <v>2.3974458473025598E-2</v>
      </c>
      <c r="R28" s="17">
        <v>6.6011772639173003E-2</v>
      </c>
      <c r="S28" s="17">
        <v>3.3022266013666798E-2</v>
      </c>
      <c r="T28" s="17">
        <v>2.2845052399745401E-2</v>
      </c>
      <c r="U28" s="17"/>
      <c r="V28" s="17">
        <v>2.49578896244067E-2</v>
      </c>
      <c r="W28" s="17">
        <v>3.5844900472255498E-2</v>
      </c>
      <c r="X28" s="17">
        <v>3.4431583124234499E-2</v>
      </c>
      <c r="Y28" s="17"/>
      <c r="Z28" s="17">
        <v>3.77580505864362E-2</v>
      </c>
      <c r="AA28" s="17">
        <v>1.30577448255264E-2</v>
      </c>
      <c r="AB28" s="17"/>
      <c r="AC28" s="17">
        <v>3.3623937906969298E-2</v>
      </c>
      <c r="AD28" s="17">
        <v>3.3686514540059699E-2</v>
      </c>
      <c r="AE28" s="17"/>
      <c r="AF28" s="17">
        <v>0</v>
      </c>
      <c r="AG28" s="17">
        <v>5.9884292192819898E-2</v>
      </c>
      <c r="AH28" s="17">
        <v>3.3783318539794001E-2</v>
      </c>
      <c r="AI28" s="17"/>
      <c r="AJ28" s="17">
        <v>2.6205928724166501E-2</v>
      </c>
      <c r="AK28" s="17">
        <v>1.8799456164412899E-2</v>
      </c>
      <c r="AL28" s="17">
        <v>4.5799162373211598E-2</v>
      </c>
      <c r="AM28" s="17">
        <v>5.0384357200294501E-2</v>
      </c>
      <c r="AN28" s="17">
        <v>2.6548667154115999E-2</v>
      </c>
      <c r="AO28" s="17">
        <v>4.9174915089695098E-2</v>
      </c>
      <c r="AP28" s="17">
        <v>1.9879499690260701E-2</v>
      </c>
      <c r="AQ28" s="17"/>
      <c r="AR28" s="17">
        <v>2.5511982065268401E-2</v>
      </c>
      <c r="AS28" s="17">
        <v>3.7746898207957597E-2</v>
      </c>
      <c r="AT28" s="17"/>
      <c r="AU28" s="17">
        <v>2.1419575884004501E-2</v>
      </c>
      <c r="AV28" s="17">
        <v>3.94513467999437E-2</v>
      </c>
      <c r="AW28" s="17">
        <v>3.3585636649075101E-2</v>
      </c>
      <c r="AX28" s="17"/>
      <c r="AY28" s="17">
        <v>3.3348625470152403E-2</v>
      </c>
      <c r="AZ28" s="17">
        <v>2.8616608718542599E-2</v>
      </c>
      <c r="BA28" s="17">
        <v>3.6791154636913001E-2</v>
      </c>
      <c r="BB28" s="17">
        <v>4.5196391294162898E-2</v>
      </c>
      <c r="BC28" s="17"/>
      <c r="BD28" s="17">
        <v>2.8902054281281401E-2</v>
      </c>
      <c r="BE28" s="17">
        <v>1.63154281584535E-2</v>
      </c>
      <c r="BF28" s="17">
        <v>5.04143257700388E-2</v>
      </c>
      <c r="BG28" s="17">
        <v>2.4273481259865899E-2</v>
      </c>
      <c r="BH28" s="17"/>
      <c r="BI28" s="17">
        <v>2.45096265581187E-2</v>
      </c>
      <c r="BJ28" s="17">
        <v>1.9451580748486099E-2</v>
      </c>
      <c r="BK28" s="17">
        <v>4.2991507000957101E-2</v>
      </c>
      <c r="BL28" s="17">
        <v>4.3473829870141902E-2</v>
      </c>
      <c r="BM28" s="17"/>
      <c r="BN28" s="17">
        <v>3.2036517949743701E-2</v>
      </c>
      <c r="BO28" s="17">
        <v>4.3757528447038299E-2</v>
      </c>
      <c r="BP28" s="17">
        <v>2.27280712068159E-2</v>
      </c>
      <c r="BQ28" s="17">
        <v>3.89380649692075E-2</v>
      </c>
      <c r="BR28" s="17"/>
      <c r="BS28" s="17">
        <v>2.0853296880090799E-2</v>
      </c>
      <c r="BT28" s="17">
        <v>3.02406755169474E-2</v>
      </c>
      <c r="BU28" s="17">
        <v>4.4626422621012997E-2</v>
      </c>
      <c r="BV28" s="17">
        <v>2.56159067043445E-2</v>
      </c>
      <c r="BW28" s="17"/>
      <c r="BX28" s="17">
        <v>6.6708991433390596E-2</v>
      </c>
      <c r="BY28" s="17">
        <v>2.37478481531819E-2</v>
      </c>
      <c r="BZ28" s="17">
        <v>3.3919966850595597E-2</v>
      </c>
      <c r="CA28" s="17">
        <v>3.6437786387024503E-2</v>
      </c>
    </row>
    <row r="29" spans="2:79" x14ac:dyDescent="0.3">
      <c r="B29" s="18" t="s">
        <v>73</v>
      </c>
      <c r="C29" s="17">
        <v>2.1552208759149798E-2</v>
      </c>
      <c r="D29" s="17">
        <v>1.8104068045821198E-2</v>
      </c>
      <c r="E29" s="17">
        <v>2.5123448515842198E-2</v>
      </c>
      <c r="F29" s="17"/>
      <c r="G29" s="17">
        <v>1.1372227987284701E-2</v>
      </c>
      <c r="H29" s="17">
        <v>2.6156474261374001E-2</v>
      </c>
      <c r="I29" s="17">
        <v>2.3256177953092198E-2</v>
      </c>
      <c r="J29" s="17"/>
      <c r="K29" s="17">
        <v>2.1152171909558402E-2</v>
      </c>
      <c r="L29" s="17">
        <v>3.4325009512023302E-2</v>
      </c>
      <c r="M29" s="17">
        <v>1.1327511596396399E-2</v>
      </c>
      <c r="N29" s="17">
        <v>1.71192027465377E-2</v>
      </c>
      <c r="O29" s="17"/>
      <c r="P29" s="17">
        <v>1.0592976919158901E-2</v>
      </c>
      <c r="Q29" s="17">
        <v>1.6696687726864601E-2</v>
      </c>
      <c r="R29" s="17">
        <v>4.4890054517261697E-2</v>
      </c>
      <c r="S29" s="17">
        <v>1.32489396107522E-2</v>
      </c>
      <c r="T29" s="17">
        <v>2.8424705543887999E-2</v>
      </c>
      <c r="U29" s="17"/>
      <c r="V29" s="17">
        <v>2.3188518402695299E-2</v>
      </c>
      <c r="W29" s="17">
        <v>2.35744872135767E-2</v>
      </c>
      <c r="X29" s="17">
        <v>1.71619897614806E-2</v>
      </c>
      <c r="Y29" s="17"/>
      <c r="Z29" s="17">
        <v>2.4037663006162301E-2</v>
      </c>
      <c r="AA29" s="17">
        <v>9.1433269764022093E-3</v>
      </c>
      <c r="AB29" s="17"/>
      <c r="AC29" s="17">
        <v>1.84749699654971E-2</v>
      </c>
      <c r="AD29" s="17">
        <v>2.90212135001543E-2</v>
      </c>
      <c r="AE29" s="17"/>
      <c r="AF29" s="17">
        <v>3.2306378290544301E-2</v>
      </c>
      <c r="AG29" s="17">
        <v>2.2985546764683801E-2</v>
      </c>
      <c r="AH29" s="17">
        <v>2.0890089951199401E-2</v>
      </c>
      <c r="AI29" s="17"/>
      <c r="AJ29" s="17">
        <v>2.18495224390809E-2</v>
      </c>
      <c r="AK29" s="17">
        <v>2.5013109229217199E-2</v>
      </c>
      <c r="AL29" s="17">
        <v>4.3037812898097999E-3</v>
      </c>
      <c r="AM29" s="17">
        <v>2.20106262741371E-2</v>
      </c>
      <c r="AN29" s="17">
        <v>2.4183226852935499E-2</v>
      </c>
      <c r="AO29" s="17">
        <v>1.9630069591284299E-2</v>
      </c>
      <c r="AP29" s="17">
        <v>3.1038998517897501E-2</v>
      </c>
      <c r="AQ29" s="17"/>
      <c r="AR29" s="17">
        <v>1.9714554072539199E-2</v>
      </c>
      <c r="AS29" s="17">
        <v>2.0528817025866598E-2</v>
      </c>
      <c r="AT29" s="17"/>
      <c r="AU29" s="17">
        <v>2.8521171908803201E-2</v>
      </c>
      <c r="AV29" s="17">
        <v>1.88339059497174E-2</v>
      </c>
      <c r="AW29" s="17">
        <v>1.90072890276053E-2</v>
      </c>
      <c r="AX29" s="17"/>
      <c r="AY29" s="17">
        <v>2.3463093564774901E-2</v>
      </c>
      <c r="AZ29" s="17">
        <v>2.6175578025132599E-2</v>
      </c>
      <c r="BA29" s="17">
        <v>1.45419707768318E-2</v>
      </c>
      <c r="BB29" s="17">
        <v>2.0271302517300999E-2</v>
      </c>
      <c r="BC29" s="17"/>
      <c r="BD29" s="17">
        <v>2.4821188109630399E-2</v>
      </c>
      <c r="BE29" s="17">
        <v>2.57437246312467E-2</v>
      </c>
      <c r="BF29" s="17">
        <v>2.0161497215010701E-2</v>
      </c>
      <c r="BG29" s="17">
        <v>1.44260582398354E-2</v>
      </c>
      <c r="BH29" s="17"/>
      <c r="BI29" s="17">
        <v>1.0978343902066499E-2</v>
      </c>
      <c r="BJ29" s="17">
        <v>2.32192591602737E-2</v>
      </c>
      <c r="BK29" s="17">
        <v>2.65317851229275E-2</v>
      </c>
      <c r="BL29" s="17">
        <v>6.6878990901506896E-3</v>
      </c>
      <c r="BM29" s="17"/>
      <c r="BN29" s="17">
        <v>3.5279491000053197E-2</v>
      </c>
      <c r="BO29" s="17">
        <v>1.7288962261682E-2</v>
      </c>
      <c r="BP29" s="17">
        <v>2.1238216826866999E-2</v>
      </c>
      <c r="BQ29" s="17">
        <v>2.11019702215718E-2</v>
      </c>
      <c r="BR29" s="17"/>
      <c r="BS29" s="17">
        <v>2.8380983674999301E-2</v>
      </c>
      <c r="BT29" s="17">
        <v>2.1047313827027798E-2</v>
      </c>
      <c r="BU29" s="17">
        <v>2.14108874791521E-2</v>
      </c>
      <c r="BV29" s="17">
        <v>5.4608686582370402E-3</v>
      </c>
      <c r="BW29" s="17"/>
      <c r="BX29" s="17">
        <v>2.2424310086196102E-2</v>
      </c>
      <c r="BY29" s="17">
        <v>1.5630369880563301E-2</v>
      </c>
      <c r="BZ29" s="17">
        <v>2.9092404667618098E-2</v>
      </c>
      <c r="CA29" s="17">
        <v>2.0183337162284199E-2</v>
      </c>
    </row>
    <row r="30" spans="2:79" x14ac:dyDescent="0.3">
      <c r="B30" s="18" t="s">
        <v>99</v>
      </c>
      <c r="C30" s="17">
        <v>1.0189439261189299E-2</v>
      </c>
      <c r="D30" s="17">
        <v>1.6029769586646099E-2</v>
      </c>
      <c r="E30" s="17">
        <v>4.4209537396783204E-3</v>
      </c>
      <c r="F30" s="17"/>
      <c r="G30" s="17">
        <v>9.1646634099007297E-3</v>
      </c>
      <c r="H30" s="17">
        <v>5.06987285103392E-3</v>
      </c>
      <c r="I30" s="17">
        <v>1.6431110552270301E-2</v>
      </c>
      <c r="J30" s="17"/>
      <c r="K30" s="17">
        <v>6.7829295564969102E-3</v>
      </c>
      <c r="L30" s="17">
        <v>6.8420846131793996E-3</v>
      </c>
      <c r="M30" s="17">
        <v>1.7030696212680899E-2</v>
      </c>
      <c r="N30" s="17">
        <v>1.22002972645635E-2</v>
      </c>
      <c r="O30" s="17"/>
      <c r="P30" s="17">
        <v>0</v>
      </c>
      <c r="Q30" s="17">
        <v>1.4439452629846999E-2</v>
      </c>
      <c r="R30" s="17">
        <v>2.2031000485566998E-2</v>
      </c>
      <c r="S30" s="17">
        <v>0</v>
      </c>
      <c r="T30" s="17">
        <v>1.37293063985465E-2</v>
      </c>
      <c r="U30" s="17"/>
      <c r="V30" s="17">
        <v>1.7351008641983901E-2</v>
      </c>
      <c r="W30" s="17">
        <v>4.4743218734002903E-3</v>
      </c>
      <c r="X30" s="17">
        <v>5.4261271547855301E-3</v>
      </c>
      <c r="Y30" s="17"/>
      <c r="Z30" s="17">
        <v>9.5315196667525096E-3</v>
      </c>
      <c r="AA30" s="17">
        <v>1.37507715562547E-2</v>
      </c>
      <c r="AB30" s="17"/>
      <c r="AC30" s="17">
        <v>9.9501188253356895E-3</v>
      </c>
      <c r="AD30" s="17">
        <v>1.07703124367442E-2</v>
      </c>
      <c r="AE30" s="17"/>
      <c r="AF30" s="17">
        <v>1.05419606764916E-2</v>
      </c>
      <c r="AG30" s="17">
        <v>1.21931196780503E-2</v>
      </c>
      <c r="AH30" s="17">
        <v>9.3630682392620498E-3</v>
      </c>
      <c r="AI30" s="17"/>
      <c r="AJ30" s="17">
        <v>1.7608116812742599E-2</v>
      </c>
      <c r="AK30" s="17">
        <v>0</v>
      </c>
      <c r="AL30" s="17">
        <v>4.6195656816281697E-3</v>
      </c>
      <c r="AM30" s="17">
        <v>9.9604598807848596E-3</v>
      </c>
      <c r="AN30" s="17">
        <v>2.4858713890680902E-2</v>
      </c>
      <c r="AO30" s="17">
        <v>1.38094710948921E-2</v>
      </c>
      <c r="AP30" s="17">
        <v>5.4394473257160601E-3</v>
      </c>
      <c r="AQ30" s="17"/>
      <c r="AR30" s="17">
        <v>8.7612430528385202E-3</v>
      </c>
      <c r="AS30" s="17">
        <v>1.13615774437605E-2</v>
      </c>
      <c r="AT30" s="17"/>
      <c r="AU30" s="17">
        <v>1.17956116959119E-2</v>
      </c>
      <c r="AV30" s="17">
        <v>1.17758799587306E-2</v>
      </c>
      <c r="AW30" s="17">
        <v>0</v>
      </c>
      <c r="AX30" s="17"/>
      <c r="AY30" s="17">
        <v>2.90505292205031E-2</v>
      </c>
      <c r="AZ30" s="17">
        <v>7.2270686141342397E-3</v>
      </c>
      <c r="BA30" s="17">
        <v>1.03918519159672E-2</v>
      </c>
      <c r="BB30" s="17">
        <v>6.8249441547257204E-3</v>
      </c>
      <c r="BC30" s="17"/>
      <c r="BD30" s="17">
        <v>2.8354017314541902E-2</v>
      </c>
      <c r="BE30" s="17">
        <v>4.45156616531572E-3</v>
      </c>
      <c r="BF30" s="17">
        <v>9.7250668581896505E-3</v>
      </c>
      <c r="BG30" s="17">
        <v>5.5441020935612702E-3</v>
      </c>
      <c r="BH30" s="17"/>
      <c r="BI30" s="17">
        <v>2.0038008592085901E-2</v>
      </c>
      <c r="BJ30" s="17">
        <v>1.9724027716676099E-3</v>
      </c>
      <c r="BK30" s="17">
        <v>1.5504654925498899E-2</v>
      </c>
      <c r="BL30" s="17">
        <v>0</v>
      </c>
      <c r="BM30" s="17"/>
      <c r="BN30" s="17">
        <v>2.2122935231404298E-2</v>
      </c>
      <c r="BO30" s="17">
        <v>8.5442691018926594E-3</v>
      </c>
      <c r="BP30" s="17">
        <v>1.247329322748E-2</v>
      </c>
      <c r="BQ30" s="17">
        <v>5.4784377411399203E-3</v>
      </c>
      <c r="BR30" s="17"/>
      <c r="BS30" s="17">
        <v>1.50925655875578E-2</v>
      </c>
      <c r="BT30" s="17">
        <v>1.40937282717078E-2</v>
      </c>
      <c r="BU30" s="17">
        <v>6.6792069978989501E-3</v>
      </c>
      <c r="BV30" s="17">
        <v>0</v>
      </c>
      <c r="BW30" s="17"/>
      <c r="BX30" s="17">
        <v>1.4520477015306701E-2</v>
      </c>
      <c r="BY30" s="17">
        <v>1.3604592238083E-2</v>
      </c>
      <c r="BZ30" s="17">
        <v>6.9186600535067998E-3</v>
      </c>
      <c r="CA30" s="17">
        <v>6.9707951110425199E-3</v>
      </c>
    </row>
    <row r="31" spans="2:79" x14ac:dyDescent="0.3">
      <c r="B31" s="18" t="s">
        <v>100</v>
      </c>
      <c r="C31" s="19">
        <v>2.8116137996705402E-2</v>
      </c>
      <c r="D31" s="19">
        <v>3.3130246325382001E-2</v>
      </c>
      <c r="E31" s="19">
        <v>2.3279995611207398E-2</v>
      </c>
      <c r="F31" s="19"/>
      <c r="G31" s="19">
        <v>3.4811478338891602E-2</v>
      </c>
      <c r="H31" s="19">
        <v>1.4602913073154099E-2</v>
      </c>
      <c r="I31" s="19">
        <v>3.8395199005645399E-2</v>
      </c>
      <c r="J31" s="19"/>
      <c r="K31" s="19">
        <v>2.8828733632425801E-2</v>
      </c>
      <c r="L31" s="19">
        <v>1.73510487142895E-2</v>
      </c>
      <c r="M31" s="19">
        <v>2.4397945735337E-2</v>
      </c>
      <c r="N31" s="19">
        <v>4.2826340994304601E-2</v>
      </c>
      <c r="O31" s="19"/>
      <c r="P31" s="19">
        <v>4.0729594907119603E-2</v>
      </c>
      <c r="Q31" s="19">
        <v>1.41248216535215E-2</v>
      </c>
      <c r="R31" s="19">
        <v>3.8663344245383098E-2</v>
      </c>
      <c r="S31" s="19">
        <v>5.2124898550696602E-2</v>
      </c>
      <c r="T31" s="19">
        <v>0</v>
      </c>
      <c r="U31" s="19"/>
      <c r="V31" s="19">
        <v>2.07783005097469E-2</v>
      </c>
      <c r="W31" s="19">
        <v>3.2937695465432501E-2</v>
      </c>
      <c r="X31" s="19">
        <v>2.6782149755784201E-2</v>
      </c>
      <c r="Y31" s="19"/>
      <c r="Z31" s="19">
        <v>2.3395990369841999E-2</v>
      </c>
      <c r="AA31" s="19">
        <v>5.2883521002077501E-2</v>
      </c>
      <c r="AB31" s="19"/>
      <c r="AC31" s="19">
        <v>2.3135168580200201E-2</v>
      </c>
      <c r="AD31" s="19">
        <v>4.02058348585198E-2</v>
      </c>
      <c r="AE31" s="19"/>
      <c r="AF31" s="19">
        <v>2.09317351845273E-2</v>
      </c>
      <c r="AG31" s="19">
        <v>1.04381178039363E-2</v>
      </c>
      <c r="AH31" s="19">
        <v>3.0386010619080799E-2</v>
      </c>
      <c r="AI31" s="19"/>
      <c r="AJ31" s="19">
        <v>2.7719530467717499E-2</v>
      </c>
      <c r="AK31" s="19">
        <v>3.1114951994455901E-2</v>
      </c>
      <c r="AL31" s="19">
        <v>9.9632506221526106E-3</v>
      </c>
      <c r="AM31" s="19">
        <v>3.18159102171615E-2</v>
      </c>
      <c r="AN31" s="19">
        <v>0</v>
      </c>
      <c r="AO31" s="19">
        <v>3.9903688884626101E-2</v>
      </c>
      <c r="AP31" s="19">
        <v>4.4260150647116497E-2</v>
      </c>
      <c r="AQ31" s="19"/>
      <c r="AR31" s="19">
        <v>1.8315708669066701E-2</v>
      </c>
      <c r="AS31" s="19">
        <v>3.3352617308628103E-2</v>
      </c>
      <c r="AT31" s="19"/>
      <c r="AU31" s="19">
        <v>3.7084584280112999E-2</v>
      </c>
      <c r="AV31" s="19">
        <v>2.6747298036128998E-2</v>
      </c>
      <c r="AW31" s="19">
        <v>1.5600768685331501E-2</v>
      </c>
      <c r="AX31" s="19"/>
      <c r="AY31" s="19">
        <v>2.3921557508918799E-2</v>
      </c>
      <c r="AZ31" s="19">
        <v>2.29607831183361E-2</v>
      </c>
      <c r="BA31" s="19">
        <v>3.8597627990971203E-2</v>
      </c>
      <c r="BB31" s="19">
        <v>2.4247385247926301E-2</v>
      </c>
      <c r="BC31" s="19"/>
      <c r="BD31" s="19">
        <v>0</v>
      </c>
      <c r="BE31" s="19">
        <v>3.9744846521904201E-2</v>
      </c>
      <c r="BF31" s="19">
        <v>1.5255014795056501E-2</v>
      </c>
      <c r="BG31" s="19">
        <v>6.7894140155467797E-2</v>
      </c>
      <c r="BH31" s="19"/>
      <c r="BI31" s="19">
        <v>4.5304519443479303E-2</v>
      </c>
      <c r="BJ31" s="19">
        <v>3.1971341770003103E-2</v>
      </c>
      <c r="BK31" s="19">
        <v>2.1008793529577401E-2</v>
      </c>
      <c r="BL31" s="19">
        <v>2.9331585136929499E-2</v>
      </c>
      <c r="BM31" s="19"/>
      <c r="BN31" s="19">
        <v>5.7949194649897999E-2</v>
      </c>
      <c r="BO31" s="19">
        <v>1.58596783363457E-2</v>
      </c>
      <c r="BP31" s="19">
        <v>2.8321386133628002E-2</v>
      </c>
      <c r="BQ31" s="19">
        <v>2.8302514525953899E-2</v>
      </c>
      <c r="BR31" s="19"/>
      <c r="BS31" s="19">
        <v>1.45910917536674E-2</v>
      </c>
      <c r="BT31" s="19">
        <v>2.7158474310540501E-2</v>
      </c>
      <c r="BU31" s="19">
        <v>3.0504103435482301E-2</v>
      </c>
      <c r="BV31" s="19">
        <v>5.6599733470174898E-2</v>
      </c>
      <c r="BW31" s="19"/>
      <c r="BX31" s="19">
        <v>3.9056912018523002E-2</v>
      </c>
      <c r="BY31" s="19">
        <v>3.9588086413644898E-2</v>
      </c>
      <c r="BZ31" s="19">
        <v>1.4812517664687001E-2</v>
      </c>
      <c r="CA31" s="19">
        <v>2.2739075490710001E-2</v>
      </c>
    </row>
    <row r="32" spans="2:79" x14ac:dyDescent="0.3">
      <c r="B32" s="16"/>
    </row>
    <row r="33" spans="2:2" x14ac:dyDescent="0.3">
      <c r="B33" t="s">
        <v>76</v>
      </c>
    </row>
    <row r="34" spans="2:2" x14ac:dyDescent="0.3">
      <c r="B34" t="s">
        <v>77</v>
      </c>
    </row>
    <row r="36" spans="2:2" x14ac:dyDescent="0.3">
      <c r="B36" s="8" t="str">
        <f>HYPERLINK("#'Contents'!A1", "Return to Contents")</f>
        <v>Return to Contents</v>
      </c>
    </row>
  </sheetData>
  <mergeCells count="18">
    <mergeCell ref="BX5:CA5"/>
    <mergeCell ref="D2:BL2"/>
    <mergeCell ref="AU5:AW5"/>
    <mergeCell ref="AY5:BB5"/>
    <mergeCell ref="BD5:BG5"/>
    <mergeCell ref="BI5:BL5"/>
    <mergeCell ref="BN5:BQ5"/>
    <mergeCell ref="Z5:AA5"/>
    <mergeCell ref="AC5:AD5"/>
    <mergeCell ref="AF5:AH5"/>
    <mergeCell ref="AJ5:AP5"/>
    <mergeCell ref="AR5:AS5"/>
    <mergeCell ref="D5:E5"/>
    <mergeCell ref="G5:I5"/>
    <mergeCell ref="K5:N5"/>
    <mergeCell ref="P5:T5"/>
    <mergeCell ref="V5:X5"/>
    <mergeCell ref="BS5:BV5"/>
  </mergeCells>
  <pageMargins left="0.7" right="0.7" top="0.75" bottom="0.75" header="0.3" footer="0.3"/>
  <pageSetup paperSize="9" orientation="portrait" horizontalDpi="300" verticalDpi="30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CA30"/>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9" width="10.77734375" customWidth="1"/>
    <col min="10" max="10" width="2.21875" customWidth="1"/>
    <col min="11" max="14" width="10.77734375" customWidth="1"/>
    <col min="15" max="15" width="2.21875" customWidth="1"/>
    <col min="16" max="20" width="10.77734375" customWidth="1"/>
    <col min="21" max="21" width="2.21875" customWidth="1"/>
    <col min="22" max="24" width="10.77734375" customWidth="1"/>
    <col min="25" max="25" width="2.21875" customWidth="1"/>
    <col min="26" max="27" width="10.77734375" customWidth="1"/>
    <col min="28" max="28" width="2.21875" customWidth="1"/>
    <col min="29" max="30" width="10.77734375" customWidth="1"/>
    <col min="31" max="31" width="2.21875" customWidth="1"/>
    <col min="32" max="34" width="10.77734375" customWidth="1"/>
    <col min="35" max="35" width="2.21875" customWidth="1"/>
    <col min="36" max="42" width="10.77734375" customWidth="1"/>
    <col min="43" max="43" width="2.21875" customWidth="1"/>
    <col min="44" max="45" width="10.77734375" customWidth="1"/>
    <col min="46" max="46" width="2.21875" customWidth="1"/>
    <col min="47" max="49" width="10.77734375" customWidth="1"/>
    <col min="50" max="50" width="2.21875" customWidth="1"/>
    <col min="51" max="54" width="10.77734375" customWidth="1"/>
    <col min="55" max="55" width="2.21875" customWidth="1"/>
    <col min="56" max="59" width="10.77734375" customWidth="1"/>
    <col min="60" max="60" width="2.21875" customWidth="1"/>
    <col min="61" max="64" width="10.77734375" customWidth="1"/>
    <col min="65" max="65" width="2.21875" customWidth="1"/>
    <col min="66" max="69" width="10.77734375" customWidth="1"/>
    <col min="70" max="70" width="2.21875" customWidth="1"/>
    <col min="71" max="74" width="10.77734375" customWidth="1"/>
    <col min="75" max="75" width="2.21875" customWidth="1"/>
    <col min="76" max="79" width="10.77734375" customWidth="1"/>
    <col min="80" max="80" width="2.21875" customWidth="1"/>
  </cols>
  <sheetData>
    <row r="2" spans="2:79" ht="40.049999999999997" customHeight="1" x14ac:dyDescent="0.3">
      <c r="D2" s="30" t="s">
        <v>117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9" ht="30" customHeight="1" x14ac:dyDescent="0.3">
      <c r="B5" s="15"/>
      <c r="C5" s="15"/>
      <c r="D5" s="29" t="s">
        <v>54</v>
      </c>
      <c r="E5" s="29"/>
      <c r="F5" s="15"/>
      <c r="G5" s="29" t="s">
        <v>55</v>
      </c>
      <c r="H5" s="29"/>
      <c r="I5" s="29"/>
      <c r="J5" s="15"/>
      <c r="K5" s="29" t="s">
        <v>56</v>
      </c>
      <c r="L5" s="29"/>
      <c r="M5" s="29"/>
      <c r="N5" s="29"/>
      <c r="O5" s="15"/>
      <c r="P5" s="29" t="s">
        <v>57</v>
      </c>
      <c r="Q5" s="29"/>
      <c r="R5" s="29"/>
      <c r="S5" s="29"/>
      <c r="T5" s="29"/>
      <c r="U5" s="15"/>
      <c r="V5" s="29" t="s">
        <v>58</v>
      </c>
      <c r="W5" s="29"/>
      <c r="X5" s="29"/>
      <c r="Y5" s="15"/>
      <c r="Z5" s="29" t="s">
        <v>59</v>
      </c>
      <c r="AA5" s="29"/>
      <c r="AB5" s="15"/>
      <c r="AC5" s="29" t="s">
        <v>60</v>
      </c>
      <c r="AD5" s="29"/>
      <c r="AE5" s="15"/>
      <c r="AF5" s="29" t="s">
        <v>61</v>
      </c>
      <c r="AG5" s="29"/>
      <c r="AH5" s="29"/>
      <c r="AI5" s="15"/>
      <c r="AJ5" s="29" t="s">
        <v>62</v>
      </c>
      <c r="AK5" s="29"/>
      <c r="AL5" s="29"/>
      <c r="AM5" s="29"/>
      <c r="AN5" s="29"/>
      <c r="AO5" s="29"/>
      <c r="AP5" s="29"/>
      <c r="AQ5" s="15"/>
      <c r="AR5" s="29" t="s">
        <v>63</v>
      </c>
      <c r="AS5" s="29"/>
      <c r="AT5" s="15"/>
      <c r="AU5" s="29" t="s">
        <v>64</v>
      </c>
      <c r="AV5" s="29"/>
      <c r="AW5" s="29"/>
      <c r="AX5" s="15"/>
      <c r="AY5" s="29" t="s">
        <v>65</v>
      </c>
      <c r="AZ5" s="29"/>
      <c r="BA5" s="29"/>
      <c r="BB5" s="29"/>
      <c r="BC5" s="15"/>
      <c r="BD5" s="29" t="s">
        <v>66</v>
      </c>
      <c r="BE5" s="29"/>
      <c r="BF5" s="29"/>
      <c r="BG5" s="29"/>
      <c r="BH5" s="15"/>
      <c r="BI5" s="29" t="s">
        <v>67</v>
      </c>
      <c r="BJ5" s="29"/>
      <c r="BK5" s="29"/>
      <c r="BL5" s="29"/>
      <c r="BM5" s="15"/>
      <c r="BN5" s="29" t="s">
        <v>68</v>
      </c>
      <c r="BO5" s="29"/>
      <c r="BP5" s="29"/>
      <c r="BQ5" s="29"/>
      <c r="BR5" s="15"/>
      <c r="BS5" s="29" t="s">
        <v>69</v>
      </c>
      <c r="BT5" s="29"/>
      <c r="BU5" s="29"/>
      <c r="BV5" s="29"/>
      <c r="BW5" s="15"/>
      <c r="BX5" s="29" t="s">
        <v>70</v>
      </c>
      <c r="BY5" s="29"/>
      <c r="BZ5" s="29"/>
      <c r="CA5" s="29"/>
    </row>
    <row r="6" spans="2:79" ht="43.2" x14ac:dyDescent="0.3">
      <c r="B6" t="s">
        <v>13</v>
      </c>
      <c r="C6" s="9" t="s">
        <v>14</v>
      </c>
      <c r="D6" s="12" t="s">
        <v>15</v>
      </c>
      <c r="E6" s="12" t="s">
        <v>16</v>
      </c>
      <c r="G6" s="12" t="s">
        <v>19</v>
      </c>
      <c r="H6" s="12" t="s">
        <v>20</v>
      </c>
      <c r="I6" s="12" t="s">
        <v>21</v>
      </c>
      <c r="K6" s="12" t="s">
        <v>22</v>
      </c>
      <c r="L6" s="12" t="s">
        <v>23</v>
      </c>
      <c r="M6" s="12" t="s">
        <v>24</v>
      </c>
      <c r="N6" s="12" t="s">
        <v>25</v>
      </c>
      <c r="P6" s="12" t="s">
        <v>26</v>
      </c>
      <c r="Q6" s="12" t="s">
        <v>27</v>
      </c>
      <c r="R6" s="12" t="s">
        <v>28</v>
      </c>
      <c r="S6" s="12" t="s">
        <v>29</v>
      </c>
      <c r="T6" s="12" t="s">
        <v>30</v>
      </c>
      <c r="V6" s="12" t="s">
        <v>31</v>
      </c>
      <c r="W6" s="12" t="s">
        <v>32</v>
      </c>
      <c r="X6" s="12" t="s">
        <v>33</v>
      </c>
      <c r="Z6" s="12" t="s">
        <v>34</v>
      </c>
      <c r="AA6" s="12" t="s">
        <v>35</v>
      </c>
      <c r="AC6" s="12" t="s">
        <v>36</v>
      </c>
      <c r="AD6" s="12" t="s">
        <v>37</v>
      </c>
      <c r="AF6" s="12" t="s">
        <v>38</v>
      </c>
      <c r="AG6" s="12" t="s">
        <v>39</v>
      </c>
      <c r="AH6" s="12" t="s">
        <v>40</v>
      </c>
      <c r="AJ6" s="12" t="s">
        <v>41</v>
      </c>
      <c r="AK6" s="12" t="s">
        <v>42</v>
      </c>
      <c r="AL6" s="12" t="s">
        <v>43</v>
      </c>
      <c r="AM6" s="12" t="s">
        <v>44</v>
      </c>
      <c r="AN6" s="12" t="s">
        <v>45</v>
      </c>
      <c r="AO6" s="12" t="s">
        <v>46</v>
      </c>
      <c r="AP6" s="12" t="s">
        <v>47</v>
      </c>
      <c r="AR6" s="12" t="s">
        <v>48</v>
      </c>
      <c r="AS6" s="12" t="s">
        <v>49</v>
      </c>
      <c r="AU6" s="12" t="s">
        <v>50</v>
      </c>
      <c r="AV6" s="12" t="s">
        <v>51</v>
      </c>
      <c r="AW6" s="12" t="s">
        <v>52</v>
      </c>
      <c r="AY6" s="12" t="s">
        <v>50</v>
      </c>
      <c r="AZ6" s="12" t="s">
        <v>51</v>
      </c>
      <c r="BA6" s="12" t="s">
        <v>52</v>
      </c>
      <c r="BB6" s="12" t="s">
        <v>53</v>
      </c>
      <c r="BD6" s="12" t="s">
        <v>50</v>
      </c>
      <c r="BE6" s="12" t="s">
        <v>51</v>
      </c>
      <c r="BF6" s="12" t="s">
        <v>52</v>
      </c>
      <c r="BG6" s="12" t="s">
        <v>53</v>
      </c>
      <c r="BI6" s="12" t="s">
        <v>50</v>
      </c>
      <c r="BJ6" s="12" t="s">
        <v>51</v>
      </c>
      <c r="BK6" s="12" t="s">
        <v>52</v>
      </c>
      <c r="BL6" s="12" t="s">
        <v>53</v>
      </c>
      <c r="BN6" s="12" t="s">
        <v>50</v>
      </c>
      <c r="BO6" s="12" t="s">
        <v>51</v>
      </c>
      <c r="BP6" s="12" t="s">
        <v>52</v>
      </c>
      <c r="BQ6" s="12" t="s">
        <v>53</v>
      </c>
      <c r="BS6" s="12" t="s">
        <v>50</v>
      </c>
      <c r="BT6" s="12" t="s">
        <v>51</v>
      </c>
      <c r="BU6" s="12" t="s">
        <v>52</v>
      </c>
      <c r="BV6" s="12" t="s">
        <v>53</v>
      </c>
      <c r="BX6" s="12" t="s">
        <v>50</v>
      </c>
      <c r="BY6" s="12" t="s">
        <v>51</v>
      </c>
      <c r="BZ6" s="12" t="s">
        <v>52</v>
      </c>
      <c r="CA6" s="12" t="s">
        <v>53</v>
      </c>
    </row>
    <row r="7" spans="2:79" ht="30" customHeight="1" x14ac:dyDescent="0.3">
      <c r="B7" s="10" t="s">
        <v>17</v>
      </c>
      <c r="C7" s="10">
        <v>1000</v>
      </c>
      <c r="D7" s="10">
        <v>513</v>
      </c>
      <c r="E7" s="10">
        <v>484</v>
      </c>
      <c r="F7" s="10"/>
      <c r="G7" s="10">
        <v>206</v>
      </c>
      <c r="H7" s="10">
        <v>470</v>
      </c>
      <c r="I7" s="10">
        <v>324</v>
      </c>
      <c r="J7" s="10"/>
      <c r="K7" s="10">
        <v>413</v>
      </c>
      <c r="L7" s="10">
        <v>261</v>
      </c>
      <c r="M7" s="10">
        <v>173</v>
      </c>
      <c r="N7" s="10">
        <v>152</v>
      </c>
      <c r="O7" s="10"/>
      <c r="P7" s="10">
        <v>137</v>
      </c>
      <c r="Q7" s="10">
        <v>313</v>
      </c>
      <c r="R7" s="10">
        <v>147</v>
      </c>
      <c r="S7" s="10">
        <v>264</v>
      </c>
      <c r="T7" s="10">
        <v>139</v>
      </c>
      <c r="U7" s="10"/>
      <c r="V7" s="10">
        <v>235</v>
      </c>
      <c r="W7" s="10">
        <v>387</v>
      </c>
      <c r="X7" s="10">
        <v>344</v>
      </c>
      <c r="Y7" s="10"/>
      <c r="Z7" s="10">
        <v>831</v>
      </c>
      <c r="AA7" s="10">
        <v>166</v>
      </c>
      <c r="AB7" s="10"/>
      <c r="AC7" s="10">
        <v>745</v>
      </c>
      <c r="AD7" s="10">
        <v>255</v>
      </c>
      <c r="AE7" s="10"/>
      <c r="AF7" s="10">
        <v>72</v>
      </c>
      <c r="AG7" s="10">
        <v>86</v>
      </c>
      <c r="AH7" s="10">
        <v>836</v>
      </c>
      <c r="AI7" s="10"/>
      <c r="AJ7" s="10">
        <v>111</v>
      </c>
      <c r="AK7" s="10">
        <v>143</v>
      </c>
      <c r="AL7" s="10">
        <v>154</v>
      </c>
      <c r="AM7" s="10">
        <v>160</v>
      </c>
      <c r="AN7" s="10">
        <v>145</v>
      </c>
      <c r="AO7" s="10">
        <v>154</v>
      </c>
      <c r="AP7" s="10">
        <v>133</v>
      </c>
      <c r="AQ7" s="10"/>
      <c r="AR7" s="10">
        <v>294</v>
      </c>
      <c r="AS7" s="10">
        <v>675</v>
      </c>
      <c r="AT7" s="10"/>
      <c r="AU7" s="10">
        <v>252</v>
      </c>
      <c r="AV7" s="10">
        <v>591</v>
      </c>
      <c r="AW7" s="10">
        <v>157</v>
      </c>
      <c r="AX7" s="10"/>
      <c r="AY7" s="10">
        <v>92</v>
      </c>
      <c r="AZ7" s="10">
        <v>463</v>
      </c>
      <c r="BA7" s="10">
        <v>311</v>
      </c>
      <c r="BB7" s="10">
        <v>134</v>
      </c>
      <c r="BC7" s="10"/>
      <c r="BD7" s="10">
        <v>139</v>
      </c>
      <c r="BE7" s="10">
        <v>283</v>
      </c>
      <c r="BF7" s="10">
        <v>421</v>
      </c>
      <c r="BG7" s="10">
        <v>157</v>
      </c>
      <c r="BH7" s="10"/>
      <c r="BI7" s="10">
        <v>112</v>
      </c>
      <c r="BJ7" s="10">
        <v>303</v>
      </c>
      <c r="BK7" s="10">
        <v>469</v>
      </c>
      <c r="BL7" s="10">
        <v>116</v>
      </c>
      <c r="BM7" s="10"/>
      <c r="BN7" s="10">
        <v>92</v>
      </c>
      <c r="BO7" s="10">
        <v>231</v>
      </c>
      <c r="BP7" s="10">
        <v>347</v>
      </c>
      <c r="BQ7" s="10">
        <v>330</v>
      </c>
      <c r="BR7" s="10"/>
      <c r="BS7" s="10">
        <v>210</v>
      </c>
      <c r="BT7" s="10">
        <v>284</v>
      </c>
      <c r="BU7" s="10">
        <v>411</v>
      </c>
      <c r="BV7" s="10">
        <v>95</v>
      </c>
      <c r="BW7" s="10"/>
      <c r="BX7" s="10">
        <v>95</v>
      </c>
      <c r="BY7" s="10">
        <v>369</v>
      </c>
      <c r="BZ7" s="10">
        <v>329</v>
      </c>
      <c r="CA7" s="10">
        <v>207</v>
      </c>
    </row>
    <row r="8" spans="2:79" ht="30" customHeight="1" x14ac:dyDescent="0.3">
      <c r="B8" s="11" t="s">
        <v>18</v>
      </c>
      <c r="C8" s="11">
        <v>1000</v>
      </c>
      <c r="D8" s="11">
        <v>498</v>
      </c>
      <c r="E8" s="11">
        <v>499</v>
      </c>
      <c r="F8" s="11"/>
      <c r="G8" s="11">
        <v>240</v>
      </c>
      <c r="H8" s="11">
        <v>396</v>
      </c>
      <c r="I8" s="11">
        <v>364</v>
      </c>
      <c r="J8" s="11"/>
      <c r="K8" s="11">
        <v>300</v>
      </c>
      <c r="L8" s="11">
        <v>259</v>
      </c>
      <c r="M8" s="11">
        <v>210</v>
      </c>
      <c r="N8" s="11">
        <v>230</v>
      </c>
      <c r="O8" s="11"/>
      <c r="P8" s="11">
        <v>140</v>
      </c>
      <c r="Q8" s="11">
        <v>300</v>
      </c>
      <c r="R8" s="11">
        <v>160</v>
      </c>
      <c r="S8" s="11">
        <v>230</v>
      </c>
      <c r="T8" s="11">
        <v>170</v>
      </c>
      <c r="U8" s="11"/>
      <c r="V8" s="11">
        <v>283</v>
      </c>
      <c r="W8" s="11">
        <v>396</v>
      </c>
      <c r="X8" s="11">
        <v>281</v>
      </c>
      <c r="Y8" s="11"/>
      <c r="Z8" s="11">
        <v>835</v>
      </c>
      <c r="AA8" s="11">
        <v>162</v>
      </c>
      <c r="AB8" s="11"/>
      <c r="AC8" s="11">
        <v>708</v>
      </c>
      <c r="AD8" s="11">
        <v>292</v>
      </c>
      <c r="AE8" s="11"/>
      <c r="AF8" s="11">
        <v>56</v>
      </c>
      <c r="AG8" s="11">
        <v>77</v>
      </c>
      <c r="AH8" s="11">
        <v>860</v>
      </c>
      <c r="AI8" s="11"/>
      <c r="AJ8" s="11">
        <v>125</v>
      </c>
      <c r="AK8" s="11">
        <v>157</v>
      </c>
      <c r="AL8" s="11">
        <v>131</v>
      </c>
      <c r="AM8" s="11">
        <v>141</v>
      </c>
      <c r="AN8" s="11">
        <v>114</v>
      </c>
      <c r="AO8" s="11">
        <v>160</v>
      </c>
      <c r="AP8" s="11">
        <v>172</v>
      </c>
      <c r="AQ8" s="11"/>
      <c r="AR8" s="11">
        <v>320</v>
      </c>
      <c r="AS8" s="11">
        <v>650</v>
      </c>
      <c r="AT8" s="11"/>
      <c r="AU8" s="11">
        <v>278</v>
      </c>
      <c r="AV8" s="11">
        <v>587</v>
      </c>
      <c r="AW8" s="11">
        <v>135</v>
      </c>
      <c r="AX8" s="11"/>
      <c r="AY8" s="11">
        <v>92</v>
      </c>
      <c r="AZ8" s="11">
        <v>472</v>
      </c>
      <c r="BA8" s="11">
        <v>314</v>
      </c>
      <c r="BB8" s="11">
        <v>122</v>
      </c>
      <c r="BC8" s="11"/>
      <c r="BD8" s="11">
        <v>140</v>
      </c>
      <c r="BE8" s="11">
        <v>287</v>
      </c>
      <c r="BF8" s="11">
        <v>421</v>
      </c>
      <c r="BG8" s="11">
        <v>151</v>
      </c>
      <c r="BH8" s="11"/>
      <c r="BI8" s="11">
        <v>117</v>
      </c>
      <c r="BJ8" s="11">
        <v>308</v>
      </c>
      <c r="BK8" s="11">
        <v>467</v>
      </c>
      <c r="BL8" s="11">
        <v>108</v>
      </c>
      <c r="BM8" s="11"/>
      <c r="BN8" s="11">
        <v>90</v>
      </c>
      <c r="BO8" s="11">
        <v>231</v>
      </c>
      <c r="BP8" s="11">
        <v>357</v>
      </c>
      <c r="BQ8" s="11">
        <v>322</v>
      </c>
      <c r="BR8" s="11"/>
      <c r="BS8" s="11">
        <v>218</v>
      </c>
      <c r="BT8" s="11">
        <v>298</v>
      </c>
      <c r="BU8" s="11">
        <v>404</v>
      </c>
      <c r="BV8" s="11">
        <v>80</v>
      </c>
      <c r="BW8" s="11"/>
      <c r="BX8" s="11">
        <v>94</v>
      </c>
      <c r="BY8" s="11">
        <v>381</v>
      </c>
      <c r="BZ8" s="11">
        <v>324</v>
      </c>
      <c r="CA8" s="11">
        <v>201</v>
      </c>
    </row>
    <row r="9" spans="2:79" ht="28.8" x14ac:dyDescent="0.3">
      <c r="B9" s="18" t="s">
        <v>102</v>
      </c>
      <c r="C9" s="17">
        <v>0.39673358012201598</v>
      </c>
      <c r="D9" s="17">
        <v>0.36622280463338303</v>
      </c>
      <c r="E9" s="17">
        <v>0.42562137646018899</v>
      </c>
      <c r="F9" s="17"/>
      <c r="G9" s="17">
        <v>0.42788481413682899</v>
      </c>
      <c r="H9" s="17">
        <v>0.37183209715912102</v>
      </c>
      <c r="I9" s="17">
        <v>0.40327484633299099</v>
      </c>
      <c r="J9" s="17"/>
      <c r="K9" s="17">
        <v>0.39710030105781902</v>
      </c>
      <c r="L9" s="17">
        <v>0.36982986820588198</v>
      </c>
      <c r="M9" s="17">
        <v>0.34354855875931101</v>
      </c>
      <c r="N9" s="17">
        <v>0.47248555584801299</v>
      </c>
      <c r="O9" s="17"/>
      <c r="P9" s="17">
        <v>0.35161054315470502</v>
      </c>
      <c r="Q9" s="17">
        <v>0.43074396302615398</v>
      </c>
      <c r="R9" s="17">
        <v>0.392226699713904</v>
      </c>
      <c r="S9" s="17">
        <v>0.38836616572786697</v>
      </c>
      <c r="T9" s="17">
        <v>0.38946576387623999</v>
      </c>
      <c r="U9" s="17"/>
      <c r="V9" s="17">
        <v>0.46674495153779499</v>
      </c>
      <c r="W9" s="17">
        <v>0.35972367924550902</v>
      </c>
      <c r="X9" s="17">
        <v>0.38979213838188698</v>
      </c>
      <c r="Y9" s="17"/>
      <c r="Z9" s="17">
        <v>0.39529459099868203</v>
      </c>
      <c r="AA9" s="17">
        <v>0.40524662444832599</v>
      </c>
      <c r="AB9" s="17"/>
      <c r="AC9" s="17">
        <v>0.39326146524164202</v>
      </c>
      <c r="AD9" s="17">
        <v>0.405161019213295</v>
      </c>
      <c r="AE9" s="17"/>
      <c r="AF9" s="17">
        <v>0.34294953466963202</v>
      </c>
      <c r="AG9" s="17">
        <v>0.30968220944095898</v>
      </c>
      <c r="AH9" s="17">
        <v>0.40930430163743398</v>
      </c>
      <c r="AI9" s="17"/>
      <c r="AJ9" s="17">
        <v>0.37990396577013202</v>
      </c>
      <c r="AK9" s="17">
        <v>0.43577359114178399</v>
      </c>
      <c r="AL9" s="17">
        <v>0.37688530330623399</v>
      </c>
      <c r="AM9" s="17">
        <v>0.37345465196531802</v>
      </c>
      <c r="AN9" s="17">
        <v>0.40664965887242799</v>
      </c>
      <c r="AO9" s="17">
        <v>0.39840919847495299</v>
      </c>
      <c r="AP9" s="17">
        <v>0.399318668085761</v>
      </c>
      <c r="AQ9" s="17"/>
      <c r="AR9" s="17">
        <v>0.44417259492501299</v>
      </c>
      <c r="AS9" s="17">
        <v>0.37383486933313098</v>
      </c>
      <c r="AT9" s="17"/>
      <c r="AU9" s="17">
        <v>0.37314069187940502</v>
      </c>
      <c r="AV9" s="17">
        <v>0.39867921798146999</v>
      </c>
      <c r="AW9" s="17">
        <v>0.43684028630170901</v>
      </c>
      <c r="AX9" s="17"/>
      <c r="AY9" s="17">
        <v>0.36718036304344898</v>
      </c>
      <c r="AZ9" s="17">
        <v>0.42670543776634201</v>
      </c>
      <c r="BA9" s="17">
        <v>0.38230836322439199</v>
      </c>
      <c r="BB9" s="17">
        <v>0.34035026217049802</v>
      </c>
      <c r="BC9" s="17"/>
      <c r="BD9" s="17">
        <v>0.40073351688414199</v>
      </c>
      <c r="BE9" s="17">
        <v>0.39625493179038301</v>
      </c>
      <c r="BF9" s="17">
        <v>0.41794723023816299</v>
      </c>
      <c r="BG9" s="17">
        <v>0.33487055943951799</v>
      </c>
      <c r="BH9" s="17"/>
      <c r="BI9" s="17">
        <v>0.44746605260633798</v>
      </c>
      <c r="BJ9" s="17">
        <v>0.40385428784333599</v>
      </c>
      <c r="BK9" s="17">
        <v>0.391590672676212</v>
      </c>
      <c r="BL9" s="17">
        <v>0.34403044942034899</v>
      </c>
      <c r="BM9" s="17"/>
      <c r="BN9" s="17">
        <v>0.31123856791583099</v>
      </c>
      <c r="BO9" s="17">
        <v>0.37480891911545899</v>
      </c>
      <c r="BP9" s="17">
        <v>0.42476424037710703</v>
      </c>
      <c r="BQ9" s="17">
        <v>0.40543914074721099</v>
      </c>
      <c r="BR9" s="17"/>
      <c r="BS9" s="17">
        <v>0.461189160436556</v>
      </c>
      <c r="BT9" s="17">
        <v>0.39073671725213399</v>
      </c>
      <c r="BU9" s="17">
        <v>0.40224347134750998</v>
      </c>
      <c r="BV9" s="17">
        <v>0.21472016813036501</v>
      </c>
      <c r="BW9" s="17"/>
      <c r="BX9" s="17">
        <v>0.43630137699397198</v>
      </c>
      <c r="BY9" s="17">
        <v>0.41475609692056098</v>
      </c>
      <c r="BZ9" s="17">
        <v>0.36841716045901202</v>
      </c>
      <c r="CA9" s="17">
        <v>0.38977360817631701</v>
      </c>
    </row>
    <row r="10" spans="2:79" ht="28.8" x14ac:dyDescent="0.3">
      <c r="B10" s="18" t="s">
        <v>103</v>
      </c>
      <c r="C10" s="17">
        <v>0.33169247317187001</v>
      </c>
      <c r="D10" s="17">
        <v>0.275301459956317</v>
      </c>
      <c r="E10" s="17">
        <v>0.38791721901528498</v>
      </c>
      <c r="F10" s="17"/>
      <c r="G10" s="17">
        <v>0.37293495177937303</v>
      </c>
      <c r="H10" s="17">
        <v>0.35748617554465101</v>
      </c>
      <c r="I10" s="17">
        <v>0.276464331295804</v>
      </c>
      <c r="J10" s="17"/>
      <c r="K10" s="17">
        <v>0.30302755983615198</v>
      </c>
      <c r="L10" s="17">
        <v>0.32477980938085099</v>
      </c>
      <c r="M10" s="17">
        <v>0.34496908739041199</v>
      </c>
      <c r="N10" s="17">
        <v>0.36618533437234102</v>
      </c>
      <c r="O10" s="17"/>
      <c r="P10" s="17">
        <v>0.23266866198403999</v>
      </c>
      <c r="Q10" s="17">
        <v>0.39472107733837902</v>
      </c>
      <c r="R10" s="17">
        <v>0.32179171587458499</v>
      </c>
      <c r="S10" s="17">
        <v>0.31007918439097598</v>
      </c>
      <c r="T10" s="17">
        <v>0.340638638885988</v>
      </c>
      <c r="U10" s="17"/>
      <c r="V10" s="17">
        <v>0.347300642393504</v>
      </c>
      <c r="W10" s="17">
        <v>0.33218480773951797</v>
      </c>
      <c r="X10" s="17">
        <v>0.31582570504924801</v>
      </c>
      <c r="Y10" s="17"/>
      <c r="Z10" s="17">
        <v>0.35061587213953899</v>
      </c>
      <c r="AA10" s="17">
        <v>0.240132155030571</v>
      </c>
      <c r="AB10" s="17"/>
      <c r="AC10" s="17">
        <v>0.35149284634100803</v>
      </c>
      <c r="AD10" s="17">
        <v>0.28363345305975102</v>
      </c>
      <c r="AE10" s="17"/>
      <c r="AF10" s="17">
        <v>0.22456851165817199</v>
      </c>
      <c r="AG10" s="17">
        <v>0.240431335629814</v>
      </c>
      <c r="AH10" s="17">
        <v>0.34602057022038302</v>
      </c>
      <c r="AI10" s="17"/>
      <c r="AJ10" s="17">
        <v>0.41456348316258301</v>
      </c>
      <c r="AK10" s="17">
        <v>0.35633081718460402</v>
      </c>
      <c r="AL10" s="17">
        <v>0.40991753766713301</v>
      </c>
      <c r="AM10" s="17">
        <v>0.27250786754872203</v>
      </c>
      <c r="AN10" s="17">
        <v>0.370323009196102</v>
      </c>
      <c r="AO10" s="17">
        <v>0.240966123616842</v>
      </c>
      <c r="AP10" s="17">
        <v>0.29620140053079802</v>
      </c>
      <c r="AQ10" s="17"/>
      <c r="AR10" s="17">
        <v>0.31737407623229102</v>
      </c>
      <c r="AS10" s="17">
        <v>0.33223074369697703</v>
      </c>
      <c r="AT10" s="17"/>
      <c r="AU10" s="17">
        <v>0.347971403510688</v>
      </c>
      <c r="AV10" s="17">
        <v>0.31960768455274602</v>
      </c>
      <c r="AW10" s="17">
        <v>0.35063459706833</v>
      </c>
      <c r="AX10" s="17"/>
      <c r="AY10" s="17">
        <v>0.32385932643573401</v>
      </c>
      <c r="AZ10" s="17">
        <v>0.34104291097797401</v>
      </c>
      <c r="BA10" s="17">
        <v>0.33275402721719899</v>
      </c>
      <c r="BB10" s="17">
        <v>0.298727595490965</v>
      </c>
      <c r="BC10" s="17"/>
      <c r="BD10" s="17">
        <v>0.41463072721285199</v>
      </c>
      <c r="BE10" s="17">
        <v>0.33145154929278797</v>
      </c>
      <c r="BF10" s="17">
        <v>0.324401318704092</v>
      </c>
      <c r="BG10" s="17">
        <v>0.27554084637281201</v>
      </c>
      <c r="BH10" s="17"/>
      <c r="BI10" s="17">
        <v>0.32144636613144201</v>
      </c>
      <c r="BJ10" s="17">
        <v>0.35665404778239901</v>
      </c>
      <c r="BK10" s="17">
        <v>0.33234298935618001</v>
      </c>
      <c r="BL10" s="17">
        <v>0.26888738595425798</v>
      </c>
      <c r="BM10" s="17"/>
      <c r="BN10" s="17">
        <v>0.335338544812957</v>
      </c>
      <c r="BO10" s="17">
        <v>0.345932813555198</v>
      </c>
      <c r="BP10" s="17">
        <v>0.33136150118563601</v>
      </c>
      <c r="BQ10" s="17">
        <v>0.32079764371423197</v>
      </c>
      <c r="BR10" s="17"/>
      <c r="BS10" s="17">
        <v>0.42149423824700499</v>
      </c>
      <c r="BT10" s="17">
        <v>0.37086185624989698</v>
      </c>
      <c r="BU10" s="17">
        <v>0.268520970263943</v>
      </c>
      <c r="BV10" s="17">
        <v>0.26014910921520201</v>
      </c>
      <c r="BW10" s="17"/>
      <c r="BX10" s="17">
        <v>0.37485685435760302</v>
      </c>
      <c r="BY10" s="17">
        <v>0.389539284610113</v>
      </c>
      <c r="BZ10" s="17">
        <v>0.31556156057648899</v>
      </c>
      <c r="CA10" s="17">
        <v>0.22788625283337999</v>
      </c>
    </row>
    <row r="11" spans="2:79" ht="28.8" x14ac:dyDescent="0.3">
      <c r="B11" s="18" t="s">
        <v>104</v>
      </c>
      <c r="C11" s="17">
        <v>0.32002616058641198</v>
      </c>
      <c r="D11" s="17">
        <v>0.336630659022775</v>
      </c>
      <c r="E11" s="17">
        <v>0.30537340254114997</v>
      </c>
      <c r="F11" s="17"/>
      <c r="G11" s="17">
        <v>0.31769998430927199</v>
      </c>
      <c r="H11" s="17">
        <v>0.31138992214858502</v>
      </c>
      <c r="I11" s="17">
        <v>0.33094909921762999</v>
      </c>
      <c r="J11" s="17"/>
      <c r="K11" s="17">
        <v>0.250354596576149</v>
      </c>
      <c r="L11" s="17">
        <v>0.32212446913884202</v>
      </c>
      <c r="M11" s="17">
        <v>0.367606898433744</v>
      </c>
      <c r="N11" s="17">
        <v>0.36213677638731301</v>
      </c>
      <c r="O11" s="17"/>
      <c r="P11" s="17">
        <v>0.26109416805797703</v>
      </c>
      <c r="Q11" s="17">
        <v>0.29322094805715199</v>
      </c>
      <c r="R11" s="17">
        <v>0.33556670327326099</v>
      </c>
      <c r="S11" s="17">
        <v>0.26793340792492498</v>
      </c>
      <c r="T11" s="17">
        <v>0.47177011311209699</v>
      </c>
      <c r="U11" s="17"/>
      <c r="V11" s="17">
        <v>0.35484889214146698</v>
      </c>
      <c r="W11" s="17">
        <v>0.31280835787745198</v>
      </c>
      <c r="X11" s="17">
        <v>0.28032716259796497</v>
      </c>
      <c r="Y11" s="17"/>
      <c r="Z11" s="17">
        <v>0.33007775370311598</v>
      </c>
      <c r="AA11" s="17">
        <v>0.26630419555192703</v>
      </c>
      <c r="AB11" s="17"/>
      <c r="AC11" s="17">
        <v>0.32839172605745598</v>
      </c>
      <c r="AD11" s="17">
        <v>0.299721448357614</v>
      </c>
      <c r="AE11" s="17"/>
      <c r="AF11" s="17">
        <v>0.26787713159028798</v>
      </c>
      <c r="AG11" s="17">
        <v>0.294520938505343</v>
      </c>
      <c r="AH11" s="17">
        <v>0.32494669558910999</v>
      </c>
      <c r="AI11" s="17"/>
      <c r="AJ11" s="17">
        <v>0.35719507573274101</v>
      </c>
      <c r="AK11" s="17">
        <v>0.293726262949082</v>
      </c>
      <c r="AL11" s="17">
        <v>0.36047126134784302</v>
      </c>
      <c r="AM11" s="17">
        <v>0.27684665836693401</v>
      </c>
      <c r="AN11" s="17">
        <v>0.300140288573019</v>
      </c>
      <c r="AO11" s="17">
        <v>0.28907944803308899</v>
      </c>
      <c r="AP11" s="17">
        <v>0.36352108859740001</v>
      </c>
      <c r="AQ11" s="17"/>
      <c r="AR11" s="17">
        <v>0.33590947863462001</v>
      </c>
      <c r="AS11" s="17">
        <v>0.31491494151470001</v>
      </c>
      <c r="AT11" s="17"/>
      <c r="AU11" s="17">
        <v>0.36571055925465901</v>
      </c>
      <c r="AV11" s="17">
        <v>0.33037448423305199</v>
      </c>
      <c r="AW11" s="17">
        <v>0.18111059973374899</v>
      </c>
      <c r="AX11" s="17"/>
      <c r="AY11" s="17">
        <v>0.423158075685789</v>
      </c>
      <c r="AZ11" s="17">
        <v>0.34333933557230101</v>
      </c>
      <c r="BA11" s="17">
        <v>0.28519799346881503</v>
      </c>
      <c r="BB11" s="17">
        <v>0.24132560861945501</v>
      </c>
      <c r="BC11" s="17"/>
      <c r="BD11" s="17">
        <v>0.445910778942533</v>
      </c>
      <c r="BE11" s="17">
        <v>0.32920239708652399</v>
      </c>
      <c r="BF11" s="17">
        <v>0.28431215881847</v>
      </c>
      <c r="BG11" s="17">
        <v>0.28528616583716199</v>
      </c>
      <c r="BH11" s="17"/>
      <c r="BI11" s="17">
        <v>0.34883240806409099</v>
      </c>
      <c r="BJ11" s="17">
        <v>0.31623749924848399</v>
      </c>
      <c r="BK11" s="17">
        <v>0.32929660970860097</v>
      </c>
      <c r="BL11" s="17">
        <v>0.25972341361127499</v>
      </c>
      <c r="BM11" s="17"/>
      <c r="BN11" s="17">
        <v>0.41371855182737199</v>
      </c>
      <c r="BO11" s="17">
        <v>0.33814815987028701</v>
      </c>
      <c r="BP11" s="17">
        <v>0.34379398984479698</v>
      </c>
      <c r="BQ11" s="17">
        <v>0.254249203840056</v>
      </c>
      <c r="BR11" s="17"/>
      <c r="BS11" s="17">
        <v>0.43915078283387099</v>
      </c>
      <c r="BT11" s="17">
        <v>0.34404718875239398</v>
      </c>
      <c r="BU11" s="17">
        <v>0.26397652924021903</v>
      </c>
      <c r="BV11" s="17">
        <v>0.188638841521867</v>
      </c>
      <c r="BW11" s="17"/>
      <c r="BX11" s="17">
        <v>0.28173145310822201</v>
      </c>
      <c r="BY11" s="17">
        <v>0.31249387996817901</v>
      </c>
      <c r="BZ11" s="17">
        <v>0.34805456339124502</v>
      </c>
      <c r="CA11" s="17">
        <v>0.30697420140028397</v>
      </c>
    </row>
    <row r="12" spans="2:79" x14ac:dyDescent="0.3">
      <c r="B12" s="18" t="s">
        <v>105</v>
      </c>
      <c r="C12" s="17">
        <v>0.25458198335152499</v>
      </c>
      <c r="D12" s="17">
        <v>0.26514417584515798</v>
      </c>
      <c r="E12" s="17">
        <v>0.24355411643514699</v>
      </c>
      <c r="F12" s="17"/>
      <c r="G12" s="17">
        <v>0.37224568916390799</v>
      </c>
      <c r="H12" s="17">
        <v>0.278619132864105</v>
      </c>
      <c r="I12" s="17">
        <v>0.150892171444857</v>
      </c>
      <c r="J12" s="17"/>
      <c r="K12" s="17">
        <v>0.25473864162869603</v>
      </c>
      <c r="L12" s="17">
        <v>0.246498919118008</v>
      </c>
      <c r="M12" s="17">
        <v>0.27060911810949401</v>
      </c>
      <c r="N12" s="17">
        <v>0.249954658843725</v>
      </c>
      <c r="O12" s="17"/>
      <c r="P12" s="17">
        <v>0.29291571315874798</v>
      </c>
      <c r="Q12" s="17">
        <v>0.26878869770547997</v>
      </c>
      <c r="R12" s="17">
        <v>0.23507701728722599</v>
      </c>
      <c r="S12" s="17">
        <v>0.29067033428039102</v>
      </c>
      <c r="T12" s="17">
        <v>0.167438453100237</v>
      </c>
      <c r="U12" s="17"/>
      <c r="V12" s="17">
        <v>0.22493919748479499</v>
      </c>
      <c r="W12" s="17">
        <v>0.287126322930425</v>
      </c>
      <c r="X12" s="17">
        <v>0.25321198788778798</v>
      </c>
      <c r="Y12" s="17"/>
      <c r="Z12" s="17">
        <v>0.25998282227692199</v>
      </c>
      <c r="AA12" s="17">
        <v>0.23123308894022601</v>
      </c>
      <c r="AB12" s="17"/>
      <c r="AC12" s="17">
        <v>0.30614363856507998</v>
      </c>
      <c r="AD12" s="17">
        <v>0.129432694307579</v>
      </c>
      <c r="AE12" s="17"/>
      <c r="AF12" s="17">
        <v>0.26949463244140798</v>
      </c>
      <c r="AG12" s="17">
        <v>0.25553486540015002</v>
      </c>
      <c r="AH12" s="17">
        <v>0.254378744803957</v>
      </c>
      <c r="AI12" s="17"/>
      <c r="AJ12" s="17">
        <v>0.40532717843015598</v>
      </c>
      <c r="AK12" s="17">
        <v>0.32983573857950099</v>
      </c>
      <c r="AL12" s="17">
        <v>0.24971436422801599</v>
      </c>
      <c r="AM12" s="17">
        <v>0.32843984224907602</v>
      </c>
      <c r="AN12" s="17">
        <v>0.20608108891429999</v>
      </c>
      <c r="AO12" s="17">
        <v>0.17972389299241601</v>
      </c>
      <c r="AP12" s="17">
        <v>0.121251064732273</v>
      </c>
      <c r="AQ12" s="17"/>
      <c r="AR12" s="17">
        <v>0.25862037415456501</v>
      </c>
      <c r="AS12" s="17">
        <v>0.25233091983010503</v>
      </c>
      <c r="AT12" s="17"/>
      <c r="AU12" s="17">
        <v>0.21138511739694299</v>
      </c>
      <c r="AV12" s="17">
        <v>0.271525060901945</v>
      </c>
      <c r="AW12" s="17">
        <v>0.26994964245870601</v>
      </c>
      <c r="AX12" s="17"/>
      <c r="AY12" s="17">
        <v>0.17897936929531799</v>
      </c>
      <c r="AZ12" s="17">
        <v>0.25782227130498198</v>
      </c>
      <c r="BA12" s="17">
        <v>0.273364586260334</v>
      </c>
      <c r="BB12" s="17">
        <v>0.25100859662939201</v>
      </c>
      <c r="BC12" s="17"/>
      <c r="BD12" s="17">
        <v>0.18543522386699801</v>
      </c>
      <c r="BE12" s="17">
        <v>0.25864998974306602</v>
      </c>
      <c r="BF12" s="17">
        <v>0.29000526865107301</v>
      </c>
      <c r="BG12" s="17">
        <v>0.21234420570338799</v>
      </c>
      <c r="BH12" s="17"/>
      <c r="BI12" s="17">
        <v>0.28556287680384601</v>
      </c>
      <c r="BJ12" s="17">
        <v>0.249849171412415</v>
      </c>
      <c r="BK12" s="17">
        <v>0.24323339919895501</v>
      </c>
      <c r="BL12" s="17">
        <v>0.28369950150981799</v>
      </c>
      <c r="BM12" s="17"/>
      <c r="BN12" s="17">
        <v>0.19239151190770401</v>
      </c>
      <c r="BO12" s="17">
        <v>0.25571947186993299</v>
      </c>
      <c r="BP12" s="17">
        <v>0.24640050777741301</v>
      </c>
      <c r="BQ12" s="17">
        <v>0.28034817851076699</v>
      </c>
      <c r="BR12" s="17"/>
      <c r="BS12" s="17">
        <v>0.26067392479330198</v>
      </c>
      <c r="BT12" s="17">
        <v>0.228291712552706</v>
      </c>
      <c r="BU12" s="17">
        <v>0.26968161152021197</v>
      </c>
      <c r="BV12" s="17">
        <v>0.25945659622945899</v>
      </c>
      <c r="BW12" s="17"/>
      <c r="BX12" s="17">
        <v>0.26767979965090499</v>
      </c>
      <c r="BY12" s="17">
        <v>0.27514980275830703</v>
      </c>
      <c r="BZ12" s="17">
        <v>0.21681565125786201</v>
      </c>
      <c r="CA12" s="17">
        <v>0.27047937826523599</v>
      </c>
    </row>
    <row r="13" spans="2:79" x14ac:dyDescent="0.3">
      <c r="B13" s="18" t="s">
        <v>106</v>
      </c>
      <c r="C13" s="17">
        <v>0.228971929016651</v>
      </c>
      <c r="D13" s="17">
        <v>0.21974959067993699</v>
      </c>
      <c r="E13" s="17">
        <v>0.23955214915095599</v>
      </c>
      <c r="F13" s="17"/>
      <c r="G13" s="17">
        <v>0.16244234528925</v>
      </c>
      <c r="H13" s="17">
        <v>0.249192603886259</v>
      </c>
      <c r="I13" s="17">
        <v>0.25083874412299501</v>
      </c>
      <c r="J13" s="17"/>
      <c r="K13" s="17">
        <v>0.28078422898892202</v>
      </c>
      <c r="L13" s="17">
        <v>0.245209766079101</v>
      </c>
      <c r="M13" s="17">
        <v>0.207177053163208</v>
      </c>
      <c r="N13" s="17">
        <v>0.16400262077057101</v>
      </c>
      <c r="O13" s="17"/>
      <c r="P13" s="17">
        <v>0.317993182638168</v>
      </c>
      <c r="Q13" s="17">
        <v>0.20911095031902399</v>
      </c>
      <c r="R13" s="17">
        <v>0.200219396325898</v>
      </c>
      <c r="S13" s="17">
        <v>0.230666265866971</v>
      </c>
      <c r="T13" s="17">
        <v>0.21541562952850701</v>
      </c>
      <c r="U13" s="17"/>
      <c r="V13" s="17">
        <v>0.21521408113460699</v>
      </c>
      <c r="W13" s="17">
        <v>0.20300726303085501</v>
      </c>
      <c r="X13" s="17">
        <v>0.287446401988244</v>
      </c>
      <c r="Y13" s="17"/>
      <c r="Z13" s="17">
        <v>0.20877878992617599</v>
      </c>
      <c r="AA13" s="17">
        <v>0.32343676160664497</v>
      </c>
      <c r="AB13" s="17"/>
      <c r="AC13" s="17">
        <v>0.215673654133999</v>
      </c>
      <c r="AD13" s="17">
        <v>0.26124920250955802</v>
      </c>
      <c r="AE13" s="17"/>
      <c r="AF13" s="17">
        <v>0.37995780929088202</v>
      </c>
      <c r="AG13" s="17">
        <v>0.26321414290977502</v>
      </c>
      <c r="AH13" s="17">
        <v>0.21450637235240499</v>
      </c>
      <c r="AI13" s="17"/>
      <c r="AJ13" s="17">
        <v>0.143625340229109</v>
      </c>
      <c r="AK13" s="17">
        <v>0.18891741593851699</v>
      </c>
      <c r="AL13" s="17">
        <v>0.225315320518434</v>
      </c>
      <c r="AM13" s="17">
        <v>0.25580056448390298</v>
      </c>
      <c r="AN13" s="17">
        <v>0.26995924474098298</v>
      </c>
      <c r="AO13" s="17">
        <v>0.27023389522218499</v>
      </c>
      <c r="AP13" s="17">
        <v>0.242871354396656</v>
      </c>
      <c r="AQ13" s="17"/>
      <c r="AR13" s="17">
        <v>0.22401357720085099</v>
      </c>
      <c r="AS13" s="17">
        <v>0.22931333231008699</v>
      </c>
      <c r="AT13" s="17"/>
      <c r="AU13" s="17">
        <v>0.16256548445659999</v>
      </c>
      <c r="AV13" s="17">
        <v>0.237799527849864</v>
      </c>
      <c r="AW13" s="17">
        <v>0.327316993935512</v>
      </c>
      <c r="AX13" s="17"/>
      <c r="AY13" s="17">
        <v>0.29422645768146999</v>
      </c>
      <c r="AZ13" s="17">
        <v>0.20763215897991</v>
      </c>
      <c r="BA13" s="17">
        <v>0.23534945124888601</v>
      </c>
      <c r="BB13" s="17">
        <v>0.245614615085056</v>
      </c>
      <c r="BC13" s="17"/>
      <c r="BD13" s="17">
        <v>0.19685647659773101</v>
      </c>
      <c r="BE13" s="17">
        <v>0.224215919649772</v>
      </c>
      <c r="BF13" s="17">
        <v>0.244704721874378</v>
      </c>
      <c r="BG13" s="17">
        <v>0.22398914856603699</v>
      </c>
      <c r="BH13" s="17"/>
      <c r="BI13" s="17">
        <v>0.23881337172645001</v>
      </c>
      <c r="BJ13" s="17">
        <v>0.201253451411471</v>
      </c>
      <c r="BK13" s="17">
        <v>0.25055698613901101</v>
      </c>
      <c r="BL13" s="17">
        <v>0.203998365576612</v>
      </c>
      <c r="BM13" s="17"/>
      <c r="BN13" s="17">
        <v>0.24060927465352799</v>
      </c>
      <c r="BO13" s="17">
        <v>0.20934963199106599</v>
      </c>
      <c r="BP13" s="17">
        <v>0.22871958709410001</v>
      </c>
      <c r="BQ13" s="17">
        <v>0.24008167550458001</v>
      </c>
      <c r="BR13" s="17"/>
      <c r="BS13" s="17">
        <v>0.169978831760945</v>
      </c>
      <c r="BT13" s="17">
        <v>0.203027153048363</v>
      </c>
      <c r="BU13" s="17">
        <v>0.27051924771432101</v>
      </c>
      <c r="BV13" s="17">
        <v>0.27652223832998302</v>
      </c>
      <c r="BW13" s="17"/>
      <c r="BX13" s="17">
        <v>0.15931871256299901</v>
      </c>
      <c r="BY13" s="17">
        <v>0.22041070901288101</v>
      </c>
      <c r="BZ13" s="17">
        <v>0.25578161463156801</v>
      </c>
      <c r="CA13" s="17">
        <v>0.23454449243155701</v>
      </c>
    </row>
    <row r="14" spans="2:79" x14ac:dyDescent="0.3">
      <c r="B14" s="18" t="s">
        <v>107</v>
      </c>
      <c r="C14" s="17">
        <v>0.203093026806628</v>
      </c>
      <c r="D14" s="17">
        <v>0.21395595903477299</v>
      </c>
      <c r="E14" s="17">
        <v>0.191455834218969</v>
      </c>
      <c r="F14" s="17"/>
      <c r="G14" s="17">
        <v>0.18741614057719899</v>
      </c>
      <c r="H14" s="17">
        <v>0.22744614289265899</v>
      </c>
      <c r="I14" s="17">
        <v>0.186948372606351</v>
      </c>
      <c r="J14" s="17"/>
      <c r="K14" s="17">
        <v>0.19324383976791101</v>
      </c>
      <c r="L14" s="17">
        <v>0.27777294865153102</v>
      </c>
      <c r="M14" s="17">
        <v>0.15433167865450001</v>
      </c>
      <c r="N14" s="17">
        <v>0.17724345120770801</v>
      </c>
      <c r="O14" s="17"/>
      <c r="P14" s="17">
        <v>0.16631939180654201</v>
      </c>
      <c r="Q14" s="17">
        <v>0.19739937363044499</v>
      </c>
      <c r="R14" s="17">
        <v>0.216022098929082</v>
      </c>
      <c r="S14" s="17">
        <v>0.21751143082409699</v>
      </c>
      <c r="T14" s="17">
        <v>0.211775659914961</v>
      </c>
      <c r="U14" s="17"/>
      <c r="V14" s="17">
        <v>0.20138876398619701</v>
      </c>
      <c r="W14" s="17">
        <v>0.21707351564623201</v>
      </c>
      <c r="X14" s="17">
        <v>0.19363059841312799</v>
      </c>
      <c r="Y14" s="17"/>
      <c r="Z14" s="17">
        <v>0.198056415386408</v>
      </c>
      <c r="AA14" s="17">
        <v>0.23253316061229301</v>
      </c>
      <c r="AB14" s="17"/>
      <c r="AC14" s="17">
        <v>0.209834906201528</v>
      </c>
      <c r="AD14" s="17">
        <v>0.18672928887779</v>
      </c>
      <c r="AE14" s="17"/>
      <c r="AF14" s="17">
        <v>0.21701445194757499</v>
      </c>
      <c r="AG14" s="17">
        <v>0.184588948024725</v>
      </c>
      <c r="AH14" s="17">
        <v>0.20309651684531899</v>
      </c>
      <c r="AI14" s="17"/>
      <c r="AJ14" s="17">
        <v>0.19441428358877899</v>
      </c>
      <c r="AK14" s="17">
        <v>0.18139432663522601</v>
      </c>
      <c r="AL14" s="17">
        <v>0.229678415301692</v>
      </c>
      <c r="AM14" s="17">
        <v>0.26293595251933399</v>
      </c>
      <c r="AN14" s="17">
        <v>0.18215973345382699</v>
      </c>
      <c r="AO14" s="17">
        <v>0.19906784821368101</v>
      </c>
      <c r="AP14" s="17">
        <v>0.17761417818059899</v>
      </c>
      <c r="AQ14" s="17"/>
      <c r="AR14" s="17">
        <v>0.21225020757269</v>
      </c>
      <c r="AS14" s="17">
        <v>0.20136766537852199</v>
      </c>
      <c r="AT14" s="17"/>
      <c r="AU14" s="17">
        <v>0.22458722147366</v>
      </c>
      <c r="AV14" s="17">
        <v>0.18499450201887899</v>
      </c>
      <c r="AW14" s="17">
        <v>0.23739929971366799</v>
      </c>
      <c r="AX14" s="17"/>
      <c r="AY14" s="17">
        <v>0.138308662725764</v>
      </c>
      <c r="AZ14" s="17">
        <v>0.211932248188127</v>
      </c>
      <c r="BA14" s="17">
        <v>0.204668418644991</v>
      </c>
      <c r="BB14" s="17">
        <v>0.213970033505025</v>
      </c>
      <c r="BC14" s="17"/>
      <c r="BD14" s="17">
        <v>0.24171335257679599</v>
      </c>
      <c r="BE14" s="17">
        <v>0.23477289906086901</v>
      </c>
      <c r="BF14" s="17">
        <v>0.187138107406189</v>
      </c>
      <c r="BG14" s="17">
        <v>0.15148787052526799</v>
      </c>
      <c r="BH14" s="17"/>
      <c r="BI14" s="17">
        <v>0.26038304288397901</v>
      </c>
      <c r="BJ14" s="17">
        <v>0.22727164624670201</v>
      </c>
      <c r="BK14" s="17">
        <v>0.175782077147765</v>
      </c>
      <c r="BL14" s="17">
        <v>0.19055125393490999</v>
      </c>
      <c r="BM14" s="17"/>
      <c r="BN14" s="17">
        <v>0.16921274919888701</v>
      </c>
      <c r="BO14" s="17">
        <v>0.20546483120998699</v>
      </c>
      <c r="BP14" s="17">
        <v>0.18383243299805799</v>
      </c>
      <c r="BQ14" s="17">
        <v>0.23230283223703199</v>
      </c>
      <c r="BR14" s="17"/>
      <c r="BS14" s="17">
        <v>0.23890463543019499</v>
      </c>
      <c r="BT14" s="17">
        <v>0.22296121048301401</v>
      </c>
      <c r="BU14" s="17">
        <v>0.167484875804635</v>
      </c>
      <c r="BV14" s="17">
        <v>0.211555750619837</v>
      </c>
      <c r="BW14" s="17"/>
      <c r="BX14" s="17">
        <v>0.247641110347423</v>
      </c>
      <c r="BY14" s="17">
        <v>0.22660017617053499</v>
      </c>
      <c r="BZ14" s="17">
        <v>0.173124755733538</v>
      </c>
      <c r="CA14" s="17">
        <v>0.18607237432910301</v>
      </c>
    </row>
    <row r="15" spans="2:79" ht="28.8" x14ac:dyDescent="0.3">
      <c r="B15" s="18" t="s">
        <v>108</v>
      </c>
      <c r="C15" s="17">
        <v>0.192858635361744</v>
      </c>
      <c r="D15" s="17">
        <v>0.21883963249546701</v>
      </c>
      <c r="E15" s="17">
        <v>0.16614725884676099</v>
      </c>
      <c r="F15" s="17"/>
      <c r="G15" s="17">
        <v>0.217875797112944</v>
      </c>
      <c r="H15" s="17">
        <v>0.177330554540757</v>
      </c>
      <c r="I15" s="17">
        <v>0.19325188467580101</v>
      </c>
      <c r="J15" s="17"/>
      <c r="K15" s="17">
        <v>0.13306095047448899</v>
      </c>
      <c r="L15" s="17">
        <v>0.210433508244838</v>
      </c>
      <c r="M15" s="17">
        <v>0.26058111851407501</v>
      </c>
      <c r="N15" s="17">
        <v>0.19006946247998599</v>
      </c>
      <c r="O15" s="17"/>
      <c r="P15" s="17">
        <v>0.19954545724581399</v>
      </c>
      <c r="Q15" s="17">
        <v>0.23581057456662999</v>
      </c>
      <c r="R15" s="17">
        <v>0.19819198582532699</v>
      </c>
      <c r="S15" s="17">
        <v>0.19688219551053901</v>
      </c>
      <c r="T15" s="17">
        <v>0.101076440731941</v>
      </c>
      <c r="U15" s="17"/>
      <c r="V15" s="17">
        <v>0.18311666550126099</v>
      </c>
      <c r="W15" s="17">
        <v>0.20284356077605301</v>
      </c>
      <c r="X15" s="17">
        <v>0.17599107563699901</v>
      </c>
      <c r="Y15" s="17"/>
      <c r="Z15" s="17">
        <v>0.20651545087791501</v>
      </c>
      <c r="AA15" s="17">
        <v>0.12597096398532001</v>
      </c>
      <c r="AB15" s="17"/>
      <c r="AC15" s="17">
        <v>0.19031144062979599</v>
      </c>
      <c r="AD15" s="17">
        <v>0.19904112908579999</v>
      </c>
      <c r="AE15" s="17"/>
      <c r="AF15" s="17">
        <v>8.4262076933394298E-2</v>
      </c>
      <c r="AG15" s="17">
        <v>0.23166518841914899</v>
      </c>
      <c r="AH15" s="17">
        <v>0.19462092253532901</v>
      </c>
      <c r="AI15" s="17"/>
      <c r="AJ15" s="17">
        <v>0.210573382929408</v>
      </c>
      <c r="AK15" s="17">
        <v>0.17402905818505501</v>
      </c>
      <c r="AL15" s="17">
        <v>0.17958243627098999</v>
      </c>
      <c r="AM15" s="17">
        <v>0.19155965951061901</v>
      </c>
      <c r="AN15" s="17">
        <v>0.20945758659941599</v>
      </c>
      <c r="AO15" s="17">
        <v>0.20875649301726701</v>
      </c>
      <c r="AP15" s="17">
        <v>0.18258210991437701</v>
      </c>
      <c r="AQ15" s="17"/>
      <c r="AR15" s="17">
        <v>0.168109369438661</v>
      </c>
      <c r="AS15" s="17">
        <v>0.20696106792617</v>
      </c>
      <c r="AT15" s="17"/>
      <c r="AU15" s="17">
        <v>0.2363508598512</v>
      </c>
      <c r="AV15" s="17">
        <v>0.18934251087148801</v>
      </c>
      <c r="AW15" s="17">
        <v>0.11861790648725</v>
      </c>
      <c r="AX15" s="17"/>
      <c r="AY15" s="17">
        <v>0.18071225100466001</v>
      </c>
      <c r="AZ15" s="17">
        <v>0.21362597710492001</v>
      </c>
      <c r="BA15" s="17">
        <v>0.176545925428432</v>
      </c>
      <c r="BB15" s="17">
        <v>0.16374274794705801</v>
      </c>
      <c r="BC15" s="17"/>
      <c r="BD15" s="17">
        <v>0.170219842815653</v>
      </c>
      <c r="BE15" s="17">
        <v>0.192531964056535</v>
      </c>
      <c r="BF15" s="17">
        <v>0.200472547288989</v>
      </c>
      <c r="BG15" s="17">
        <v>0.19327395125761199</v>
      </c>
      <c r="BH15" s="17"/>
      <c r="BI15" s="17">
        <v>0.17172272255969201</v>
      </c>
      <c r="BJ15" s="17">
        <v>0.21744655930895801</v>
      </c>
      <c r="BK15" s="17">
        <v>0.17891387930002101</v>
      </c>
      <c r="BL15" s="17">
        <v>0.205902267248603</v>
      </c>
      <c r="BM15" s="17"/>
      <c r="BN15" s="17">
        <v>0.242123571901703</v>
      </c>
      <c r="BO15" s="17">
        <v>0.19984024770566899</v>
      </c>
      <c r="BP15" s="17">
        <v>0.19113869671994199</v>
      </c>
      <c r="BQ15" s="17">
        <v>0.175884809799387</v>
      </c>
      <c r="BR15" s="17"/>
      <c r="BS15" s="17">
        <v>0.184698797574781</v>
      </c>
      <c r="BT15" s="17">
        <v>0.208671810787321</v>
      </c>
      <c r="BU15" s="17">
        <v>0.20002449397188701</v>
      </c>
      <c r="BV15" s="17">
        <v>0.119785185224543</v>
      </c>
      <c r="BW15" s="17"/>
      <c r="BX15" s="17">
        <v>0.21533564878495401</v>
      </c>
      <c r="BY15" s="17">
        <v>0.181365931231386</v>
      </c>
      <c r="BZ15" s="17">
        <v>0.19976187648472199</v>
      </c>
      <c r="CA15" s="17">
        <v>0.19294475549207099</v>
      </c>
    </row>
    <row r="16" spans="2:79" x14ac:dyDescent="0.3">
      <c r="B16" s="18" t="s">
        <v>109</v>
      </c>
      <c r="C16" s="17">
        <v>0.156990991315161</v>
      </c>
      <c r="D16" s="17">
        <v>0.15015934276864501</v>
      </c>
      <c r="E16" s="17">
        <v>0.164752721245677</v>
      </c>
      <c r="F16" s="17"/>
      <c r="G16" s="17">
        <v>0.147380099531772</v>
      </c>
      <c r="H16" s="17">
        <v>0.14781578656200201</v>
      </c>
      <c r="I16" s="17">
        <v>0.173301486546828</v>
      </c>
      <c r="J16" s="17"/>
      <c r="K16" s="17">
        <v>0.227390503154349</v>
      </c>
      <c r="L16" s="17">
        <v>0.133561363508685</v>
      </c>
      <c r="M16" s="17">
        <v>0.105536107546692</v>
      </c>
      <c r="N16" s="17">
        <v>0.13921481669355801</v>
      </c>
      <c r="O16" s="17"/>
      <c r="P16" s="17">
        <v>0.17256945139194099</v>
      </c>
      <c r="Q16" s="17">
        <v>0.177367634188001</v>
      </c>
      <c r="R16" s="17">
        <v>0.166790692968488</v>
      </c>
      <c r="S16" s="17">
        <v>0.12391391470688699</v>
      </c>
      <c r="T16" s="17">
        <v>0.14371921534519899</v>
      </c>
      <c r="U16" s="17"/>
      <c r="V16" s="17">
        <v>0.12823488222774801</v>
      </c>
      <c r="W16" s="17">
        <v>0.171570943850642</v>
      </c>
      <c r="X16" s="17">
        <v>0.165533425273652</v>
      </c>
      <c r="Y16" s="17"/>
      <c r="Z16" s="17">
        <v>0.1564287693178</v>
      </c>
      <c r="AA16" s="17">
        <v>0.156822284048525</v>
      </c>
      <c r="AB16" s="17"/>
      <c r="AC16" s="17">
        <v>0.15002755933658901</v>
      </c>
      <c r="AD16" s="17">
        <v>0.173892476688637</v>
      </c>
      <c r="AE16" s="17"/>
      <c r="AF16" s="17">
        <v>0.221006538211339</v>
      </c>
      <c r="AG16" s="17">
        <v>0.176387680335581</v>
      </c>
      <c r="AH16" s="17">
        <v>0.15231105841105599</v>
      </c>
      <c r="AI16" s="17"/>
      <c r="AJ16" s="17">
        <v>0.171928673750186</v>
      </c>
      <c r="AK16" s="17">
        <v>0.137511706314801</v>
      </c>
      <c r="AL16" s="17">
        <v>0.11431073191293201</v>
      </c>
      <c r="AM16" s="17">
        <v>0.16004391062751999</v>
      </c>
      <c r="AN16" s="17">
        <v>0.16251691822813299</v>
      </c>
      <c r="AO16" s="17">
        <v>0.16522210146764099</v>
      </c>
      <c r="AP16" s="17">
        <v>0.18279908573860501</v>
      </c>
      <c r="AQ16" s="17"/>
      <c r="AR16" s="17">
        <v>0.121839774235052</v>
      </c>
      <c r="AS16" s="17">
        <v>0.17796652486040901</v>
      </c>
      <c r="AT16" s="17"/>
      <c r="AU16" s="17">
        <v>0.126092307556781</v>
      </c>
      <c r="AV16" s="17">
        <v>0.15989284056172501</v>
      </c>
      <c r="AW16" s="17">
        <v>0.20798222044408901</v>
      </c>
      <c r="AX16" s="17"/>
      <c r="AY16" s="17">
        <v>0.14086094125239901</v>
      </c>
      <c r="AZ16" s="17">
        <v>0.14885262286457099</v>
      </c>
      <c r="BA16" s="17">
        <v>0.180208131032977</v>
      </c>
      <c r="BB16" s="17">
        <v>0.14091508247885301</v>
      </c>
      <c r="BC16" s="17"/>
      <c r="BD16" s="17">
        <v>0.106269452928672</v>
      </c>
      <c r="BE16" s="17">
        <v>0.160492575602462</v>
      </c>
      <c r="BF16" s="17">
        <v>0.18222072277573401</v>
      </c>
      <c r="BG16" s="17">
        <v>0.127125013237291</v>
      </c>
      <c r="BH16" s="17"/>
      <c r="BI16" s="17">
        <v>0.11554687297119</v>
      </c>
      <c r="BJ16" s="17">
        <v>0.159111694094593</v>
      </c>
      <c r="BK16" s="17">
        <v>0.180156750205062</v>
      </c>
      <c r="BL16" s="17">
        <v>9.5528109187282301E-2</v>
      </c>
      <c r="BM16" s="17"/>
      <c r="BN16" s="17">
        <v>0.106505214790766</v>
      </c>
      <c r="BO16" s="17">
        <v>0.159260544130674</v>
      </c>
      <c r="BP16" s="17">
        <v>0.15830296542731401</v>
      </c>
      <c r="BQ16" s="17">
        <v>0.16811141106229499</v>
      </c>
      <c r="BR16" s="17"/>
      <c r="BS16" s="17">
        <v>8.6160317138849099E-2</v>
      </c>
      <c r="BT16" s="17">
        <v>0.15024605517091399</v>
      </c>
      <c r="BU16" s="17">
        <v>0.187608455850171</v>
      </c>
      <c r="BV16" s="17">
        <v>0.220713328025855</v>
      </c>
      <c r="BW16" s="17"/>
      <c r="BX16" s="17">
        <v>0.12751578027252</v>
      </c>
      <c r="BY16" s="17">
        <v>0.15168024119184001</v>
      </c>
      <c r="BZ16" s="17">
        <v>0.16842121593283399</v>
      </c>
      <c r="CA16" s="17">
        <v>0.162410325009996</v>
      </c>
    </row>
    <row r="17" spans="2:79" ht="43.2" x14ac:dyDescent="0.3">
      <c r="B17" s="18" t="s">
        <v>110</v>
      </c>
      <c r="C17" s="17">
        <v>0.152191748249067</v>
      </c>
      <c r="D17" s="17">
        <v>0.14299468071051999</v>
      </c>
      <c r="E17" s="17">
        <v>0.162285762116891</v>
      </c>
      <c r="F17" s="17"/>
      <c r="G17" s="17">
        <v>0.13706408270036499</v>
      </c>
      <c r="H17" s="17">
        <v>0.171403638636689</v>
      </c>
      <c r="I17" s="17">
        <v>0.141274847023866</v>
      </c>
      <c r="J17" s="17"/>
      <c r="K17" s="17">
        <v>0.16029282478552101</v>
      </c>
      <c r="L17" s="17">
        <v>0.15401648834437201</v>
      </c>
      <c r="M17" s="17">
        <v>0.132960951086253</v>
      </c>
      <c r="N17" s="17">
        <v>0.15779024140971201</v>
      </c>
      <c r="O17" s="17"/>
      <c r="P17" s="17">
        <v>0.221185144124046</v>
      </c>
      <c r="Q17" s="17">
        <v>0.131386850444972</v>
      </c>
      <c r="R17" s="17">
        <v>0.15784732288456799</v>
      </c>
      <c r="S17" s="17">
        <v>0.126340256576982</v>
      </c>
      <c r="T17" s="17">
        <v>0.161696692076401</v>
      </c>
      <c r="U17" s="17"/>
      <c r="V17" s="17">
        <v>0.13734732638515099</v>
      </c>
      <c r="W17" s="17">
        <v>0.15909277155370399</v>
      </c>
      <c r="X17" s="17">
        <v>0.15596084715483199</v>
      </c>
      <c r="Y17" s="17"/>
      <c r="Z17" s="17">
        <v>0.14896282785391801</v>
      </c>
      <c r="AA17" s="17">
        <v>0.16385742561102901</v>
      </c>
      <c r="AB17" s="17"/>
      <c r="AC17" s="17">
        <v>0.155937044928669</v>
      </c>
      <c r="AD17" s="17">
        <v>0.14310124844316299</v>
      </c>
      <c r="AE17" s="17"/>
      <c r="AF17" s="17">
        <v>0.20128281165085901</v>
      </c>
      <c r="AG17" s="17">
        <v>0.22196352583133</v>
      </c>
      <c r="AH17" s="17">
        <v>0.14396861065200101</v>
      </c>
      <c r="AI17" s="17"/>
      <c r="AJ17" s="17">
        <v>0.108034991440302</v>
      </c>
      <c r="AK17" s="17">
        <v>0.17035428058931101</v>
      </c>
      <c r="AL17" s="17">
        <v>0.20313465955999699</v>
      </c>
      <c r="AM17" s="17">
        <v>0.137296756314672</v>
      </c>
      <c r="AN17" s="17">
        <v>0.13634765150432801</v>
      </c>
      <c r="AO17" s="17">
        <v>0.12542719184440701</v>
      </c>
      <c r="AP17" s="17">
        <v>0.176358753735844</v>
      </c>
      <c r="AQ17" s="17"/>
      <c r="AR17" s="17">
        <v>0.195535001022074</v>
      </c>
      <c r="AS17" s="17">
        <v>0.13347322746144799</v>
      </c>
      <c r="AT17" s="17"/>
      <c r="AU17" s="17">
        <v>0.12571661948097901</v>
      </c>
      <c r="AV17" s="17">
        <v>0.15676173674553401</v>
      </c>
      <c r="AW17" s="17">
        <v>0.18684137791074401</v>
      </c>
      <c r="AX17" s="17"/>
      <c r="AY17" s="17">
        <v>0.152880372190107</v>
      </c>
      <c r="AZ17" s="17">
        <v>0.16366217907695499</v>
      </c>
      <c r="BA17" s="17">
        <v>0.152177980209454</v>
      </c>
      <c r="BB17" s="17">
        <v>0.10733285920162799</v>
      </c>
      <c r="BC17" s="17"/>
      <c r="BD17" s="17">
        <v>0.194633685675381</v>
      </c>
      <c r="BE17" s="17">
        <v>0.152437996135452</v>
      </c>
      <c r="BF17" s="17">
        <v>0.14937032729629399</v>
      </c>
      <c r="BG17" s="17">
        <v>0.12022218991502</v>
      </c>
      <c r="BH17" s="17"/>
      <c r="BI17" s="17">
        <v>0.162387277337459</v>
      </c>
      <c r="BJ17" s="17">
        <v>0.14974764501360299</v>
      </c>
      <c r="BK17" s="17">
        <v>0.156398702021395</v>
      </c>
      <c r="BL17" s="17">
        <v>0.129988171172888</v>
      </c>
      <c r="BM17" s="17"/>
      <c r="BN17" s="17">
        <v>0.12568092395675301</v>
      </c>
      <c r="BO17" s="17">
        <v>0.15861422994759999</v>
      </c>
      <c r="BP17" s="17">
        <v>0.17188882526326399</v>
      </c>
      <c r="BQ17" s="17">
        <v>0.13317177332042099</v>
      </c>
      <c r="BR17" s="17"/>
      <c r="BS17" s="17">
        <v>0.180979208661256</v>
      </c>
      <c r="BT17" s="17">
        <v>0.171231619388728</v>
      </c>
      <c r="BU17" s="17">
        <v>0.12614791521594801</v>
      </c>
      <c r="BV17" s="17">
        <v>0.134443467848329</v>
      </c>
      <c r="BW17" s="17"/>
      <c r="BX17" s="17">
        <v>0.131073309655</v>
      </c>
      <c r="BY17" s="17">
        <v>0.124035778009667</v>
      </c>
      <c r="BZ17" s="17">
        <v>0.18126714832438501</v>
      </c>
      <c r="CA17" s="17">
        <v>0.16847777983620199</v>
      </c>
    </row>
    <row r="18" spans="2:79" x14ac:dyDescent="0.3">
      <c r="B18" s="18" t="s">
        <v>111</v>
      </c>
      <c r="C18" s="17">
        <v>0.12580161352230701</v>
      </c>
      <c r="D18" s="17">
        <v>0.126726477306976</v>
      </c>
      <c r="E18" s="17">
        <v>0.125633741260195</v>
      </c>
      <c r="F18" s="17"/>
      <c r="G18" s="17">
        <v>6.3359037773631804E-2</v>
      </c>
      <c r="H18" s="17">
        <v>9.96570936588283E-2</v>
      </c>
      <c r="I18" s="17">
        <v>0.195384784201558</v>
      </c>
      <c r="J18" s="17"/>
      <c r="K18" s="17">
        <v>0.123303936082514</v>
      </c>
      <c r="L18" s="17">
        <v>0.12939430711128699</v>
      </c>
      <c r="M18" s="17">
        <v>0.14152715974333099</v>
      </c>
      <c r="N18" s="17">
        <v>0.11120337697614401</v>
      </c>
      <c r="O18" s="17"/>
      <c r="P18" s="17">
        <v>0.15361345478894001</v>
      </c>
      <c r="Q18" s="17">
        <v>0.12870306764551401</v>
      </c>
      <c r="R18" s="17">
        <v>0.12296707747817399</v>
      </c>
      <c r="S18" s="17">
        <v>0.12110470615402</v>
      </c>
      <c r="T18" s="17">
        <v>0.106779168044457</v>
      </c>
      <c r="U18" s="17"/>
      <c r="V18" s="17">
        <v>0.13951494840145301</v>
      </c>
      <c r="W18" s="17">
        <v>0.13243563711920001</v>
      </c>
      <c r="X18" s="17">
        <v>0.108535425271487</v>
      </c>
      <c r="Y18" s="17"/>
      <c r="Z18" s="17">
        <v>0.121001492563306</v>
      </c>
      <c r="AA18" s="17">
        <v>0.14866120467032101</v>
      </c>
      <c r="AB18" s="17"/>
      <c r="AC18" s="17">
        <v>9.2602030205970104E-2</v>
      </c>
      <c r="AD18" s="17">
        <v>0.20638289492970599</v>
      </c>
      <c r="AE18" s="17"/>
      <c r="AF18" s="17">
        <v>0.16197275788021001</v>
      </c>
      <c r="AG18" s="17">
        <v>0.15391899083542299</v>
      </c>
      <c r="AH18" s="17">
        <v>0.121925327255565</v>
      </c>
      <c r="AI18" s="17"/>
      <c r="AJ18" s="17">
        <v>9.3457072620165699E-2</v>
      </c>
      <c r="AK18" s="17">
        <v>6.4204780783181106E-2</v>
      </c>
      <c r="AL18" s="17">
        <v>8.5541891216426094E-2</v>
      </c>
      <c r="AM18" s="17">
        <v>0.105237213641624</v>
      </c>
      <c r="AN18" s="17">
        <v>0.105110098981622</v>
      </c>
      <c r="AO18" s="17">
        <v>0.20351581692352</v>
      </c>
      <c r="AP18" s="17">
        <v>0.19478075125285499</v>
      </c>
      <c r="AQ18" s="17"/>
      <c r="AR18" s="17">
        <v>0.15352080832592099</v>
      </c>
      <c r="AS18" s="17">
        <v>0.113562081705947</v>
      </c>
      <c r="AT18" s="17"/>
      <c r="AU18" s="17">
        <v>9.5692727051457205E-2</v>
      </c>
      <c r="AV18" s="17">
        <v>0.143815878125062</v>
      </c>
      <c r="AW18" s="17">
        <v>0.109588372292088</v>
      </c>
      <c r="AX18" s="17"/>
      <c r="AY18" s="17">
        <v>0.15073203629055701</v>
      </c>
      <c r="AZ18" s="17">
        <v>0.108762375578142</v>
      </c>
      <c r="BA18" s="17">
        <v>0.151606953283034</v>
      </c>
      <c r="BB18" s="17">
        <v>0.10635528185063001</v>
      </c>
      <c r="BC18" s="17"/>
      <c r="BD18" s="17">
        <v>5.0985431533635502E-2</v>
      </c>
      <c r="BE18" s="17">
        <v>0.116826057827203</v>
      </c>
      <c r="BF18" s="17">
        <v>0.14082307450635201</v>
      </c>
      <c r="BG18" s="17">
        <v>0.170416424328241</v>
      </c>
      <c r="BH18" s="17"/>
      <c r="BI18" s="17">
        <v>0.10917330235346399</v>
      </c>
      <c r="BJ18" s="17">
        <v>0.10713058842944299</v>
      </c>
      <c r="BK18" s="17">
        <v>0.13198213929913699</v>
      </c>
      <c r="BL18" s="17">
        <v>0.17014837150117901</v>
      </c>
      <c r="BM18" s="17"/>
      <c r="BN18" s="17">
        <v>0.111809303027955</v>
      </c>
      <c r="BO18" s="17">
        <v>0.110699045200941</v>
      </c>
      <c r="BP18" s="17">
        <v>0.114688037474503</v>
      </c>
      <c r="BQ18" s="17">
        <v>0.15293172446306499</v>
      </c>
      <c r="BR18" s="17"/>
      <c r="BS18" s="17">
        <v>6.0162475955872902E-2</v>
      </c>
      <c r="BT18" s="17">
        <v>0.112543637674765</v>
      </c>
      <c r="BU18" s="17">
        <v>0.14501845545988301</v>
      </c>
      <c r="BV18" s="17">
        <v>0.25748360029207201</v>
      </c>
      <c r="BW18" s="17"/>
      <c r="BX18" s="17">
        <v>0.12715948404522301</v>
      </c>
      <c r="BY18" s="17">
        <v>0.104344402068762</v>
      </c>
      <c r="BZ18" s="17">
        <v>0.139646901909388</v>
      </c>
      <c r="CA18" s="17">
        <v>0.14345936763803799</v>
      </c>
    </row>
    <row r="19" spans="2:79" x14ac:dyDescent="0.3">
      <c r="B19" s="18" t="s">
        <v>112</v>
      </c>
      <c r="C19" s="17">
        <v>0.11286791892671701</v>
      </c>
      <c r="D19" s="17">
        <v>0.102308545892483</v>
      </c>
      <c r="E19" s="17">
        <v>0.124085652921333</v>
      </c>
      <c r="F19" s="17"/>
      <c r="G19" s="17">
        <v>6.8335708460030203E-2</v>
      </c>
      <c r="H19" s="17">
        <v>8.4618910855705401E-2</v>
      </c>
      <c r="I19" s="17">
        <v>0.17293393277706801</v>
      </c>
      <c r="J19" s="17"/>
      <c r="K19" s="17">
        <v>0.119906355263644</v>
      </c>
      <c r="L19" s="17">
        <v>0.113152231673347</v>
      </c>
      <c r="M19" s="17">
        <v>8.9268315944726603E-2</v>
      </c>
      <c r="N19" s="17">
        <v>0.125404746873367</v>
      </c>
      <c r="O19" s="17"/>
      <c r="P19" s="17">
        <v>7.2186302778930997E-2</v>
      </c>
      <c r="Q19" s="17">
        <v>0.1038329817804</v>
      </c>
      <c r="R19" s="17">
        <v>0.106268447993629</v>
      </c>
      <c r="S19" s="17">
        <v>0.121894519743518</v>
      </c>
      <c r="T19" s="17">
        <v>0.156344588361295</v>
      </c>
      <c r="U19" s="17"/>
      <c r="V19" s="17">
        <v>0.106977097288178</v>
      </c>
      <c r="W19" s="17">
        <v>0.113017698255025</v>
      </c>
      <c r="X19" s="17">
        <v>0.120164471304742</v>
      </c>
      <c r="Y19" s="17"/>
      <c r="Z19" s="17">
        <v>0.119350304200149</v>
      </c>
      <c r="AA19" s="17">
        <v>8.1489922168317699E-2</v>
      </c>
      <c r="AB19" s="17"/>
      <c r="AC19" s="17">
        <v>8.6861415162043099E-2</v>
      </c>
      <c r="AD19" s="17">
        <v>0.17599031953987701</v>
      </c>
      <c r="AE19" s="17"/>
      <c r="AF19" s="17">
        <v>0.138486886043935</v>
      </c>
      <c r="AG19" s="17">
        <v>0.108829590195008</v>
      </c>
      <c r="AH19" s="17">
        <v>0.111738488743169</v>
      </c>
      <c r="AI19" s="17"/>
      <c r="AJ19" s="17">
        <v>5.9244840157958799E-2</v>
      </c>
      <c r="AK19" s="17">
        <v>6.15797268919272E-2</v>
      </c>
      <c r="AL19" s="17">
        <v>6.6211075062092603E-2</v>
      </c>
      <c r="AM19" s="17">
        <v>0.11060077732523101</v>
      </c>
      <c r="AN19" s="17">
        <v>0.115220545951989</v>
      </c>
      <c r="AO19" s="17">
        <v>0.17178718974526999</v>
      </c>
      <c r="AP19" s="17">
        <v>0.17998339389613299</v>
      </c>
      <c r="AQ19" s="17"/>
      <c r="AR19" s="17">
        <v>0.110706003235547</v>
      </c>
      <c r="AS19" s="17">
        <v>0.111986327940822</v>
      </c>
      <c r="AT19" s="17"/>
      <c r="AU19" s="17">
        <v>0.10710112890217</v>
      </c>
      <c r="AV19" s="17">
        <v>0.121736695224025</v>
      </c>
      <c r="AW19" s="17">
        <v>8.6249467188608195E-2</v>
      </c>
      <c r="AX19" s="17"/>
      <c r="AY19" s="17">
        <v>0.12988998125182699</v>
      </c>
      <c r="AZ19" s="17">
        <v>0.105184740288069</v>
      </c>
      <c r="BA19" s="17">
        <v>0.110439002403987</v>
      </c>
      <c r="BB19" s="17">
        <v>0.135936304774817</v>
      </c>
      <c r="BC19" s="17"/>
      <c r="BD19" s="17">
        <v>0.117781566820905</v>
      </c>
      <c r="BE19" s="17">
        <v>0.12997716535881801</v>
      </c>
      <c r="BF19" s="17">
        <v>0.106538508951994</v>
      </c>
      <c r="BG19" s="17">
        <v>9.3414297738830407E-2</v>
      </c>
      <c r="BH19" s="17"/>
      <c r="BI19" s="17">
        <v>6.7011922925719503E-2</v>
      </c>
      <c r="BJ19" s="17">
        <v>0.115953397462653</v>
      </c>
      <c r="BK19" s="17">
        <v>0.117631270454697</v>
      </c>
      <c r="BL19" s="17">
        <v>0.13291308468636001</v>
      </c>
      <c r="BM19" s="17"/>
      <c r="BN19" s="17">
        <v>0.14887070738191299</v>
      </c>
      <c r="BO19" s="17">
        <v>0.11048731764387799</v>
      </c>
      <c r="BP19" s="17">
        <v>0.108116904968312</v>
      </c>
      <c r="BQ19" s="17">
        <v>0.109720678475938</v>
      </c>
      <c r="BR19" s="17"/>
      <c r="BS19" s="17">
        <v>8.3485746783615394E-2</v>
      </c>
      <c r="BT19" s="17">
        <v>0.10299206172304901</v>
      </c>
      <c r="BU19" s="17">
        <v>0.13112903706218401</v>
      </c>
      <c r="BV19" s="17">
        <v>0.137516533003225</v>
      </c>
      <c r="BW19" s="17"/>
      <c r="BX19" s="17">
        <v>7.63273460202578E-2</v>
      </c>
      <c r="BY19" s="17">
        <v>0.106292485572913</v>
      </c>
      <c r="BZ19" s="17">
        <v>0.12717808296660499</v>
      </c>
      <c r="CA19" s="17">
        <v>0.11934422325978999</v>
      </c>
    </row>
    <row r="20" spans="2:79" x14ac:dyDescent="0.3">
      <c r="B20" s="18" t="s">
        <v>113</v>
      </c>
      <c r="C20" s="17">
        <v>0.105698194780211</v>
      </c>
      <c r="D20" s="17">
        <v>0.114937256979634</v>
      </c>
      <c r="E20" s="17">
        <v>9.5055898587498203E-2</v>
      </c>
      <c r="F20" s="17"/>
      <c r="G20" s="17">
        <v>9.6659081657283194E-2</v>
      </c>
      <c r="H20" s="17">
        <v>0.138216009315658</v>
      </c>
      <c r="I20" s="17">
        <v>7.6301380619679601E-2</v>
      </c>
      <c r="J20" s="17"/>
      <c r="K20" s="17">
        <v>0.13340481963529999</v>
      </c>
      <c r="L20" s="17">
        <v>5.8485302281314898E-2</v>
      </c>
      <c r="M20" s="17">
        <v>0.119920193982458</v>
      </c>
      <c r="N20" s="17">
        <v>0.105853587186135</v>
      </c>
      <c r="O20" s="17"/>
      <c r="P20" s="17">
        <v>0.155084110688746</v>
      </c>
      <c r="Q20" s="17">
        <v>0.100366653605734</v>
      </c>
      <c r="R20" s="17">
        <v>0.134285359186645</v>
      </c>
      <c r="S20" s="17">
        <v>7.2680524649327102E-2</v>
      </c>
      <c r="T20" s="17">
        <v>9.2169288357275697E-2</v>
      </c>
      <c r="U20" s="17"/>
      <c r="V20" s="17">
        <v>0.105001423977261</v>
      </c>
      <c r="W20" s="17">
        <v>9.1297735345911804E-2</v>
      </c>
      <c r="X20" s="17">
        <v>0.119764546860268</v>
      </c>
      <c r="Y20" s="17"/>
      <c r="Z20" s="17">
        <v>0.102128909467332</v>
      </c>
      <c r="AA20" s="17">
        <v>0.125896227914993</v>
      </c>
      <c r="AB20" s="17"/>
      <c r="AC20" s="17">
        <v>0.117491235100605</v>
      </c>
      <c r="AD20" s="17">
        <v>7.7074392738729694E-2</v>
      </c>
      <c r="AE20" s="17"/>
      <c r="AF20" s="17">
        <v>9.6698043303936901E-2</v>
      </c>
      <c r="AG20" s="17">
        <v>0.14887408548365</v>
      </c>
      <c r="AH20" s="17">
        <v>0.100517370089415</v>
      </c>
      <c r="AI20" s="17"/>
      <c r="AJ20" s="17">
        <v>0.104553844088702</v>
      </c>
      <c r="AK20" s="17">
        <v>0.10996365043940599</v>
      </c>
      <c r="AL20" s="17">
        <v>0.13297523656388299</v>
      </c>
      <c r="AM20" s="17">
        <v>0.15198817510242499</v>
      </c>
      <c r="AN20" s="17">
        <v>0.106864313346127</v>
      </c>
      <c r="AO20" s="17">
        <v>9.0538229260331199E-2</v>
      </c>
      <c r="AP20" s="17">
        <v>5.7187393691279301E-2</v>
      </c>
      <c r="AQ20" s="17"/>
      <c r="AR20" s="17">
        <v>0.118571695349845</v>
      </c>
      <c r="AS20" s="17">
        <v>0.10092937447420899</v>
      </c>
      <c r="AT20" s="17"/>
      <c r="AU20" s="17">
        <v>9.5572171353984298E-2</v>
      </c>
      <c r="AV20" s="17">
        <v>0.108883774674917</v>
      </c>
      <c r="AW20" s="17">
        <v>0.112712027080193</v>
      </c>
      <c r="AX20" s="17"/>
      <c r="AY20" s="17">
        <v>2.7662670667714599E-2</v>
      </c>
      <c r="AZ20" s="17">
        <v>0.10586496982949101</v>
      </c>
      <c r="BA20" s="17">
        <v>0.12530840524301701</v>
      </c>
      <c r="BB20" s="17">
        <v>0.113728000407361</v>
      </c>
      <c r="BC20" s="17"/>
      <c r="BD20" s="17">
        <v>6.9549940532924903E-2</v>
      </c>
      <c r="BE20" s="17">
        <v>8.3705183723718796E-2</v>
      </c>
      <c r="BF20" s="17">
        <v>9.5661312461339201E-2</v>
      </c>
      <c r="BG20" s="17">
        <v>0.20896614453537199</v>
      </c>
      <c r="BH20" s="17"/>
      <c r="BI20" s="17">
        <v>7.5476915406628597E-2</v>
      </c>
      <c r="BJ20" s="17">
        <v>8.7258253401477096E-2</v>
      </c>
      <c r="BK20" s="17">
        <v>0.113678496084766</v>
      </c>
      <c r="BL20" s="17">
        <v>0.156256753117854</v>
      </c>
      <c r="BM20" s="17"/>
      <c r="BN20" s="17">
        <v>6.0332904219250298E-2</v>
      </c>
      <c r="BO20" s="17">
        <v>0.10377841664245201</v>
      </c>
      <c r="BP20" s="17">
        <v>9.7841634474767097E-2</v>
      </c>
      <c r="BQ20" s="17">
        <v>0.12856623825995001</v>
      </c>
      <c r="BR20" s="17"/>
      <c r="BS20" s="17">
        <v>5.4723902948218398E-2</v>
      </c>
      <c r="BT20" s="17">
        <v>8.2883647168640801E-2</v>
      </c>
      <c r="BU20" s="17">
        <v>0.121561792908589</v>
      </c>
      <c r="BV20" s="17">
        <v>0.24993640796831099</v>
      </c>
      <c r="BW20" s="17"/>
      <c r="BX20" s="17">
        <v>4.3971633384770802E-2</v>
      </c>
      <c r="BY20" s="17">
        <v>9.3604406053091796E-2</v>
      </c>
      <c r="BZ20" s="17">
        <v>0.124656782068055</v>
      </c>
      <c r="CA20" s="17">
        <v>0.12693302787479099</v>
      </c>
    </row>
    <row r="21" spans="2:79" ht="28.8" x14ac:dyDescent="0.3">
      <c r="B21" s="18" t="s">
        <v>114</v>
      </c>
      <c r="C21" s="17">
        <v>7.4574601574247001E-2</v>
      </c>
      <c r="D21" s="17">
        <v>6.0360587833592903E-2</v>
      </c>
      <c r="E21" s="17">
        <v>8.5219932701918993E-2</v>
      </c>
      <c r="F21" s="17"/>
      <c r="G21" s="17">
        <v>5.40148663838457E-2</v>
      </c>
      <c r="H21" s="17">
        <v>5.2205791095199197E-2</v>
      </c>
      <c r="I21" s="17">
        <v>0.11244645250540899</v>
      </c>
      <c r="J21" s="17"/>
      <c r="K21" s="17">
        <v>5.7035154355024202E-2</v>
      </c>
      <c r="L21" s="17">
        <v>0.103709435707698</v>
      </c>
      <c r="M21" s="17">
        <v>8.16864803951413E-2</v>
      </c>
      <c r="N21" s="17">
        <v>5.8473320453255498E-2</v>
      </c>
      <c r="O21" s="17"/>
      <c r="P21" s="17">
        <v>4.10210977588642E-2</v>
      </c>
      <c r="Q21" s="17">
        <v>7.60349404196001E-2</v>
      </c>
      <c r="R21" s="17">
        <v>7.8240168089727294E-2</v>
      </c>
      <c r="S21" s="17">
        <v>5.98914879781988E-2</v>
      </c>
      <c r="T21" s="17">
        <v>0.116072013681447</v>
      </c>
      <c r="U21" s="17"/>
      <c r="V21" s="17">
        <v>6.9127100460533705E-2</v>
      </c>
      <c r="W21" s="17">
        <v>7.6765369925301905E-2</v>
      </c>
      <c r="X21" s="17">
        <v>7.4537203152405904E-2</v>
      </c>
      <c r="Y21" s="17"/>
      <c r="Z21" s="17">
        <v>8.1487235648614098E-2</v>
      </c>
      <c r="AA21" s="17">
        <v>4.0317222987917102E-2</v>
      </c>
      <c r="AB21" s="17"/>
      <c r="AC21" s="17">
        <v>6.1081139173641198E-2</v>
      </c>
      <c r="AD21" s="17">
        <v>0.107325629817675</v>
      </c>
      <c r="AE21" s="17"/>
      <c r="AF21" s="17">
        <v>4.2392990888346999E-2</v>
      </c>
      <c r="AG21" s="17">
        <v>0.10015573975263301</v>
      </c>
      <c r="AH21" s="17">
        <v>7.35409453886504E-2</v>
      </c>
      <c r="AI21" s="17"/>
      <c r="AJ21" s="17">
        <v>2.3412131701726398E-2</v>
      </c>
      <c r="AK21" s="17">
        <v>7.1857985744310404E-2</v>
      </c>
      <c r="AL21" s="17">
        <v>5.1897117757469899E-2</v>
      </c>
      <c r="AM21" s="17">
        <v>5.55136455966301E-2</v>
      </c>
      <c r="AN21" s="17">
        <v>6.5022833416385803E-2</v>
      </c>
      <c r="AO21" s="17">
        <v>9.7400238365545594E-2</v>
      </c>
      <c r="AP21" s="17">
        <v>0.132353773963127</v>
      </c>
      <c r="AQ21" s="17"/>
      <c r="AR21" s="17">
        <v>8.2362271027053194E-2</v>
      </c>
      <c r="AS21" s="17">
        <v>6.9324338995852094E-2</v>
      </c>
      <c r="AT21" s="17"/>
      <c r="AU21" s="17">
        <v>6.2538966948664301E-2</v>
      </c>
      <c r="AV21" s="17">
        <v>8.1306637663446493E-2</v>
      </c>
      <c r="AW21" s="17">
        <v>7.01284624686037E-2</v>
      </c>
      <c r="AX21" s="17"/>
      <c r="AY21" s="17">
        <v>0.11808602167705801</v>
      </c>
      <c r="AZ21" s="17">
        <v>8.0193502470885095E-2</v>
      </c>
      <c r="BA21" s="17">
        <v>3.56754948418814E-2</v>
      </c>
      <c r="BB21" s="17">
        <v>0.120017940378331</v>
      </c>
      <c r="BC21" s="17"/>
      <c r="BD21" s="17">
        <v>0.114055630337937</v>
      </c>
      <c r="BE21" s="17">
        <v>8.8534046038018996E-2</v>
      </c>
      <c r="BF21" s="17">
        <v>5.5383910590270001E-2</v>
      </c>
      <c r="BG21" s="17">
        <v>6.4861734173401603E-2</v>
      </c>
      <c r="BH21" s="17"/>
      <c r="BI21" s="17">
        <v>7.9795260049928193E-2</v>
      </c>
      <c r="BJ21" s="17">
        <v>8.96108662789733E-2</v>
      </c>
      <c r="BK21" s="17">
        <v>6.6980103044480599E-2</v>
      </c>
      <c r="BL21" s="17">
        <v>5.8970087171252697E-2</v>
      </c>
      <c r="BM21" s="17"/>
      <c r="BN21" s="17">
        <v>5.1722950635910397E-2</v>
      </c>
      <c r="BO21" s="17">
        <v>8.9890786699359196E-2</v>
      </c>
      <c r="BP21" s="17">
        <v>8.4270693694351501E-2</v>
      </c>
      <c r="BQ21" s="17">
        <v>5.92333231361531E-2</v>
      </c>
      <c r="BR21" s="17"/>
      <c r="BS21" s="17">
        <v>9.7620920311231499E-2</v>
      </c>
      <c r="BT21" s="17">
        <v>8.6038615665095505E-2</v>
      </c>
      <c r="BU21" s="17">
        <v>6.1818665747904303E-2</v>
      </c>
      <c r="BV21" s="17">
        <v>3.3404760940504298E-2</v>
      </c>
      <c r="BW21" s="17"/>
      <c r="BX21" s="17">
        <v>5.7472868989782801E-2</v>
      </c>
      <c r="BY21" s="17">
        <v>6.1645358220981501E-2</v>
      </c>
      <c r="BZ21" s="17">
        <v>9.1959002713200899E-2</v>
      </c>
      <c r="CA21" s="17">
        <v>7.9009370755535893E-2</v>
      </c>
    </row>
    <row r="22" spans="2:79" x14ac:dyDescent="0.3">
      <c r="B22" s="18" t="s">
        <v>115</v>
      </c>
      <c r="C22" s="17">
        <v>4.20737968612616E-2</v>
      </c>
      <c r="D22" s="17">
        <v>5.9323623231031901E-2</v>
      </c>
      <c r="E22" s="17">
        <v>2.5108087489444E-2</v>
      </c>
      <c r="F22" s="17"/>
      <c r="G22" s="17">
        <v>5.4461245227850702E-2</v>
      </c>
      <c r="H22" s="17">
        <v>4.5264418328239103E-2</v>
      </c>
      <c r="I22" s="17">
        <v>3.0439886698097E-2</v>
      </c>
      <c r="J22" s="17"/>
      <c r="K22" s="17">
        <v>4.3335234465720601E-2</v>
      </c>
      <c r="L22" s="17">
        <v>3.9647961697283303E-2</v>
      </c>
      <c r="M22" s="17">
        <v>4.1191123106261003E-2</v>
      </c>
      <c r="N22" s="17">
        <v>4.4149138337746099E-2</v>
      </c>
      <c r="O22" s="17"/>
      <c r="P22" s="17">
        <v>5.4032238341269398E-2</v>
      </c>
      <c r="Q22" s="17">
        <v>3.0549610318864599E-2</v>
      </c>
      <c r="R22" s="17">
        <v>3.6907689446350499E-2</v>
      </c>
      <c r="S22" s="17">
        <v>5.3851958430018797E-2</v>
      </c>
      <c r="T22" s="17">
        <v>4.1481501189480602E-2</v>
      </c>
      <c r="U22" s="17"/>
      <c r="V22" s="17">
        <v>3.2678206524092097E-2</v>
      </c>
      <c r="W22" s="17">
        <v>5.4444971682161898E-2</v>
      </c>
      <c r="X22" s="17">
        <v>4.0025676580555003E-2</v>
      </c>
      <c r="Y22" s="17"/>
      <c r="Z22" s="17">
        <v>3.8341140034880601E-2</v>
      </c>
      <c r="AA22" s="17">
        <v>6.20049145237907E-2</v>
      </c>
      <c r="AB22" s="17"/>
      <c r="AC22" s="17">
        <v>4.3758093143960002E-2</v>
      </c>
      <c r="AD22" s="17">
        <v>3.7985710832098299E-2</v>
      </c>
      <c r="AE22" s="17"/>
      <c r="AF22" s="17">
        <v>4.3048844242427997E-2</v>
      </c>
      <c r="AG22" s="17">
        <v>5.5237351416781398E-2</v>
      </c>
      <c r="AH22" s="17">
        <v>4.1173084933765702E-2</v>
      </c>
      <c r="AI22" s="17"/>
      <c r="AJ22" s="17">
        <v>5.2733996501755601E-2</v>
      </c>
      <c r="AK22" s="17">
        <v>4.6673835395474997E-2</v>
      </c>
      <c r="AL22" s="17">
        <v>2.1137115918124099E-2</v>
      </c>
      <c r="AM22" s="17">
        <v>6.9481345808882003E-2</v>
      </c>
      <c r="AN22" s="17">
        <v>3.9570047449469702E-2</v>
      </c>
      <c r="AO22" s="17">
        <v>3.2118919519912401E-2</v>
      </c>
      <c r="AP22" s="17">
        <v>3.4639477965251297E-2</v>
      </c>
      <c r="AQ22" s="17"/>
      <c r="AR22" s="17">
        <v>4.92548257043035E-2</v>
      </c>
      <c r="AS22" s="17">
        <v>3.80800537455677E-2</v>
      </c>
      <c r="AT22" s="17"/>
      <c r="AU22" s="17">
        <v>2.51932718508871E-2</v>
      </c>
      <c r="AV22" s="17">
        <v>4.6692940883681401E-2</v>
      </c>
      <c r="AW22" s="17">
        <v>5.6766257250230497E-2</v>
      </c>
      <c r="AX22" s="17"/>
      <c r="AY22" s="17">
        <v>9.0695689115618105E-3</v>
      </c>
      <c r="AZ22" s="17">
        <v>4.5254501627896099E-2</v>
      </c>
      <c r="BA22" s="17">
        <v>4.0247806961194198E-2</v>
      </c>
      <c r="BB22" s="17">
        <v>5.9499924769850103E-2</v>
      </c>
      <c r="BC22" s="17"/>
      <c r="BD22" s="17">
        <v>1.39372577475728E-2</v>
      </c>
      <c r="BE22" s="17">
        <v>2.7099741814289199E-2</v>
      </c>
      <c r="BF22" s="17">
        <v>4.4150390948130801E-2</v>
      </c>
      <c r="BG22" s="17">
        <v>9.0844752104029397E-2</v>
      </c>
      <c r="BH22" s="17"/>
      <c r="BI22" s="17">
        <v>4.7559001552882098E-2</v>
      </c>
      <c r="BJ22" s="17">
        <v>2.0927464058676098E-2</v>
      </c>
      <c r="BK22" s="17">
        <v>3.1214240729047101E-2</v>
      </c>
      <c r="BL22" s="17">
        <v>0.14325513608746199</v>
      </c>
      <c r="BM22" s="17"/>
      <c r="BN22" s="17">
        <v>6.9296758709852897E-3</v>
      </c>
      <c r="BO22" s="17">
        <v>4.3596237659033199E-2</v>
      </c>
      <c r="BP22" s="17">
        <v>5.1113251992804497E-2</v>
      </c>
      <c r="BQ22" s="17">
        <v>4.0835945711990597E-2</v>
      </c>
      <c r="BR22" s="17"/>
      <c r="BS22" s="17">
        <v>2.08705024860967E-2</v>
      </c>
      <c r="BT22" s="17">
        <v>3.3051234492942998E-2</v>
      </c>
      <c r="BU22" s="17">
        <v>4.3811669162482102E-2</v>
      </c>
      <c r="BV22" s="17">
        <v>0.12499109130036801</v>
      </c>
      <c r="BW22" s="17"/>
      <c r="BX22" s="17">
        <v>3.89140311151688E-2</v>
      </c>
      <c r="BY22" s="17">
        <v>2.64419498298301E-2</v>
      </c>
      <c r="BZ22" s="17">
        <v>3.5176954157423501E-2</v>
      </c>
      <c r="CA22" s="17">
        <v>8.4322843234808598E-2</v>
      </c>
    </row>
    <row r="23" spans="2:79" x14ac:dyDescent="0.3">
      <c r="B23" s="18" t="s">
        <v>116</v>
      </c>
      <c r="C23" s="17">
        <v>2.5557165457086601E-2</v>
      </c>
      <c r="D23" s="17">
        <v>2.70519091475988E-2</v>
      </c>
      <c r="E23" s="17">
        <v>2.4218595183909699E-2</v>
      </c>
      <c r="F23" s="17"/>
      <c r="G23" s="17">
        <v>3.16856201928249E-2</v>
      </c>
      <c r="H23" s="17">
        <v>2.9464036463124201E-2</v>
      </c>
      <c r="I23" s="17">
        <v>1.7270004211633699E-2</v>
      </c>
      <c r="J23" s="17"/>
      <c r="K23" s="17">
        <v>2.3785523142529599E-2</v>
      </c>
      <c r="L23" s="17">
        <v>3.06492461999259E-2</v>
      </c>
      <c r="M23" s="17">
        <v>4.0721775573672502E-3</v>
      </c>
      <c r="N23" s="17">
        <v>4.1860433172604197E-2</v>
      </c>
      <c r="O23" s="17"/>
      <c r="P23" s="17">
        <v>9.8835729970619107E-3</v>
      </c>
      <c r="Q23" s="17">
        <v>2.4232154711325199E-2</v>
      </c>
      <c r="R23" s="17">
        <v>1.46025504405839E-2</v>
      </c>
      <c r="S23" s="17">
        <v>3.34694283638554E-2</v>
      </c>
      <c r="T23" s="17">
        <v>4.0419691171371598E-2</v>
      </c>
      <c r="U23" s="17"/>
      <c r="V23" s="17">
        <v>2.7789273007756798E-2</v>
      </c>
      <c r="W23" s="17">
        <v>2.76515341080012E-2</v>
      </c>
      <c r="X23" s="17">
        <v>2.1372310524982799E-2</v>
      </c>
      <c r="Y23" s="17"/>
      <c r="Z23" s="17">
        <v>2.7389254314162201E-2</v>
      </c>
      <c r="AA23" s="17">
        <v>1.6578566548811902E-2</v>
      </c>
      <c r="AB23" s="17"/>
      <c r="AC23" s="17">
        <v>2.82284830899153E-2</v>
      </c>
      <c r="AD23" s="17">
        <v>1.9073403421627701E-2</v>
      </c>
      <c r="AE23" s="17"/>
      <c r="AF23" s="17">
        <v>4.26861163258812E-2</v>
      </c>
      <c r="AG23" s="17">
        <v>8.0286006034673407E-3</v>
      </c>
      <c r="AH23" s="17">
        <v>2.6196566217180899E-2</v>
      </c>
      <c r="AI23" s="17"/>
      <c r="AJ23" s="17">
        <v>4.84396003202111E-2</v>
      </c>
      <c r="AK23" s="17">
        <v>1.53200748181833E-2</v>
      </c>
      <c r="AL23" s="17">
        <v>2.3605749555620101E-2</v>
      </c>
      <c r="AM23" s="17">
        <v>2.89005923480289E-2</v>
      </c>
      <c r="AN23" s="17">
        <v>4.5222629400726598E-2</v>
      </c>
      <c r="AO23" s="17">
        <v>1.47842768644242E-2</v>
      </c>
      <c r="AP23" s="17">
        <v>1.39883997780904E-2</v>
      </c>
      <c r="AQ23" s="17"/>
      <c r="AR23" s="17">
        <v>3.6497752407936901E-2</v>
      </c>
      <c r="AS23" s="17">
        <v>2.1339338598431901E-2</v>
      </c>
      <c r="AT23" s="17"/>
      <c r="AU23" s="17">
        <v>8.9634073829756595E-3</v>
      </c>
      <c r="AV23" s="17">
        <v>3.4258266570607002E-2</v>
      </c>
      <c r="AW23" s="17">
        <v>2.19461607529511E-2</v>
      </c>
      <c r="AX23" s="17"/>
      <c r="AY23" s="17">
        <v>2.83636801649025E-2</v>
      </c>
      <c r="AZ23" s="17">
        <v>1.9329390696852002E-2</v>
      </c>
      <c r="BA23" s="17">
        <v>2.1524068652664801E-2</v>
      </c>
      <c r="BB23" s="17">
        <v>5.7906668909306097E-2</v>
      </c>
      <c r="BC23" s="17"/>
      <c r="BD23" s="17">
        <v>1.28684494884184E-2</v>
      </c>
      <c r="BE23" s="17">
        <v>2.4758801852233E-2</v>
      </c>
      <c r="BF23" s="17">
        <v>3.0069057051469499E-2</v>
      </c>
      <c r="BG23" s="17">
        <v>2.6278913182738301E-2</v>
      </c>
      <c r="BH23" s="17"/>
      <c r="BI23" s="17">
        <v>4.2040289252562299E-2</v>
      </c>
      <c r="BJ23" s="17">
        <v>1.6455184490613301E-2</v>
      </c>
      <c r="BK23" s="17">
        <v>2.8704035770281199E-2</v>
      </c>
      <c r="BL23" s="17">
        <v>2.0105655617106401E-2</v>
      </c>
      <c r="BM23" s="17"/>
      <c r="BN23" s="17">
        <v>0</v>
      </c>
      <c r="BO23" s="17">
        <v>2.9420679346394699E-2</v>
      </c>
      <c r="BP23" s="17">
        <v>2.9341424752074501E-2</v>
      </c>
      <c r="BQ23" s="17">
        <v>2.5771903638011101E-2</v>
      </c>
      <c r="BR23" s="17"/>
      <c r="BS23" s="17">
        <v>2.1924259318840102E-2</v>
      </c>
      <c r="BT23" s="17">
        <v>1.77119161182058E-2</v>
      </c>
      <c r="BU23" s="17">
        <v>3.2251557795997497E-2</v>
      </c>
      <c r="BV23" s="17">
        <v>3.08280109024839E-2</v>
      </c>
      <c r="BW23" s="17"/>
      <c r="BX23" s="17">
        <v>1.9523386905376399E-2</v>
      </c>
      <c r="BY23" s="17">
        <v>2.74271530621981E-2</v>
      </c>
      <c r="BZ23" s="17">
        <v>2.4041161965606701E-2</v>
      </c>
      <c r="CA23" s="17">
        <v>2.72922095710318E-2</v>
      </c>
    </row>
    <row r="24" spans="2:79" x14ac:dyDescent="0.3">
      <c r="B24" s="18" t="s">
        <v>73</v>
      </c>
      <c r="C24" s="17">
        <v>1.6883290157272701E-3</v>
      </c>
      <c r="D24" s="17">
        <v>3.3899028068272601E-3</v>
      </c>
      <c r="E24" s="17">
        <v>0</v>
      </c>
      <c r="F24" s="17"/>
      <c r="G24" s="17">
        <v>7.0347042321969701E-3</v>
      </c>
      <c r="H24" s="17">
        <v>0</v>
      </c>
      <c r="I24" s="17">
        <v>0</v>
      </c>
      <c r="J24" s="17"/>
      <c r="K24" s="17">
        <v>0</v>
      </c>
      <c r="L24" s="17">
        <v>0</v>
      </c>
      <c r="M24" s="17">
        <v>8.0399519378451592E-3</v>
      </c>
      <c r="N24" s="17">
        <v>0</v>
      </c>
      <c r="O24" s="17"/>
      <c r="P24" s="17">
        <v>1.2050787198877E-2</v>
      </c>
      <c r="Q24" s="17">
        <v>0</v>
      </c>
      <c r="R24" s="17">
        <v>0</v>
      </c>
      <c r="S24" s="17">
        <v>0</v>
      </c>
      <c r="T24" s="17">
        <v>0</v>
      </c>
      <c r="U24" s="17"/>
      <c r="V24" s="17">
        <v>0</v>
      </c>
      <c r="W24" s="17">
        <v>0</v>
      </c>
      <c r="X24" s="17">
        <v>6.0082039910050698E-3</v>
      </c>
      <c r="Y24" s="17"/>
      <c r="Z24" s="17">
        <v>2.0222862261509498E-3</v>
      </c>
      <c r="AA24" s="17">
        <v>0</v>
      </c>
      <c r="AB24" s="17"/>
      <c r="AC24" s="17">
        <v>2.3839225685232598E-3</v>
      </c>
      <c r="AD24" s="17">
        <v>0</v>
      </c>
      <c r="AE24" s="17"/>
      <c r="AF24" s="17">
        <v>0</v>
      </c>
      <c r="AG24" s="17">
        <v>0</v>
      </c>
      <c r="AH24" s="17">
        <v>1.96298481246889E-3</v>
      </c>
      <c r="AI24" s="17"/>
      <c r="AJ24" s="17">
        <v>0</v>
      </c>
      <c r="AK24" s="17">
        <v>1.07380369224357E-2</v>
      </c>
      <c r="AL24" s="17">
        <v>0</v>
      </c>
      <c r="AM24" s="17">
        <v>0</v>
      </c>
      <c r="AN24" s="17">
        <v>0</v>
      </c>
      <c r="AO24" s="17">
        <v>0</v>
      </c>
      <c r="AP24" s="17">
        <v>0</v>
      </c>
      <c r="AQ24" s="17"/>
      <c r="AR24" s="17">
        <v>0</v>
      </c>
      <c r="AS24" s="17">
        <v>2.59803126753345E-3</v>
      </c>
      <c r="AT24" s="17"/>
      <c r="AU24" s="17">
        <v>0</v>
      </c>
      <c r="AV24" s="17">
        <v>2.87802252431528E-3</v>
      </c>
      <c r="AW24" s="17">
        <v>0</v>
      </c>
      <c r="AX24" s="17"/>
      <c r="AY24" s="17">
        <v>0</v>
      </c>
      <c r="AZ24" s="17">
        <v>3.5796868080790901E-3</v>
      </c>
      <c r="BA24" s="17">
        <v>0</v>
      </c>
      <c r="BB24" s="17">
        <v>0</v>
      </c>
      <c r="BC24" s="17"/>
      <c r="BD24" s="17">
        <v>1.20386938302768E-2</v>
      </c>
      <c r="BE24" s="17">
        <v>0</v>
      </c>
      <c r="BF24" s="17">
        <v>0</v>
      </c>
      <c r="BG24" s="17">
        <v>0</v>
      </c>
      <c r="BH24" s="17"/>
      <c r="BI24" s="17">
        <v>0</v>
      </c>
      <c r="BJ24" s="17">
        <v>0</v>
      </c>
      <c r="BK24" s="17">
        <v>3.6123076218408301E-3</v>
      </c>
      <c r="BL24" s="17">
        <v>0</v>
      </c>
      <c r="BM24" s="17"/>
      <c r="BN24" s="17">
        <v>0</v>
      </c>
      <c r="BO24" s="17">
        <v>7.3053378940311896E-3</v>
      </c>
      <c r="BP24" s="17">
        <v>0</v>
      </c>
      <c r="BQ24" s="17">
        <v>0</v>
      </c>
      <c r="BR24" s="17"/>
      <c r="BS24" s="17">
        <v>7.7376299431111701E-3</v>
      </c>
      <c r="BT24" s="17">
        <v>0</v>
      </c>
      <c r="BU24" s="17">
        <v>0</v>
      </c>
      <c r="BV24" s="17">
        <v>0</v>
      </c>
      <c r="BW24" s="17"/>
      <c r="BX24" s="17">
        <v>1.7928307792946099E-2</v>
      </c>
      <c r="BY24" s="17">
        <v>0</v>
      </c>
      <c r="BZ24" s="17">
        <v>0</v>
      </c>
      <c r="CA24" s="17">
        <v>0</v>
      </c>
    </row>
    <row r="25" spans="2:79" x14ac:dyDescent="0.3">
      <c r="B25" s="18" t="s">
        <v>100</v>
      </c>
      <c r="C25" s="19">
        <v>1.38836099578239E-2</v>
      </c>
      <c r="D25" s="19">
        <v>1.7520964576260799E-2</v>
      </c>
      <c r="E25" s="19">
        <v>1.0336255545662899E-2</v>
      </c>
      <c r="F25" s="19"/>
      <c r="G25" s="19">
        <v>1.5805016598550301E-2</v>
      </c>
      <c r="H25" s="19">
        <v>1.21547384529804E-2</v>
      </c>
      <c r="I25" s="19">
        <v>1.4496857583513999E-2</v>
      </c>
      <c r="J25" s="19"/>
      <c r="K25" s="19">
        <v>2.43375939218155E-2</v>
      </c>
      <c r="L25" s="19">
        <v>1.0417958024416999E-2</v>
      </c>
      <c r="M25" s="19">
        <v>0</v>
      </c>
      <c r="N25" s="19">
        <v>1.68873234494498E-2</v>
      </c>
      <c r="O25" s="19"/>
      <c r="P25" s="19">
        <v>1.2452660087827999E-2</v>
      </c>
      <c r="Q25" s="19">
        <v>1.38547301273201E-2</v>
      </c>
      <c r="R25" s="19">
        <v>1.41842916338971E-2</v>
      </c>
      <c r="S25" s="19">
        <v>2.4844647204827201E-2</v>
      </c>
      <c r="T25" s="19">
        <v>0</v>
      </c>
      <c r="U25" s="19"/>
      <c r="V25" s="19">
        <v>8.4978839188723006E-3</v>
      </c>
      <c r="W25" s="19">
        <v>1.32002322222378E-2</v>
      </c>
      <c r="X25" s="19">
        <v>2.22300625226854E-2</v>
      </c>
      <c r="Y25" s="19"/>
      <c r="Z25" s="19">
        <v>1.2887063525391301E-2</v>
      </c>
      <c r="AA25" s="19">
        <v>1.925095793977E-2</v>
      </c>
      <c r="AB25" s="19"/>
      <c r="AC25" s="19">
        <v>1.28995693660104E-2</v>
      </c>
      <c r="AD25" s="19">
        <v>1.6272051134620501E-2</v>
      </c>
      <c r="AE25" s="19"/>
      <c r="AF25" s="19">
        <v>0</v>
      </c>
      <c r="AG25" s="19">
        <v>0</v>
      </c>
      <c r="AH25" s="19">
        <v>1.6142182735460801E-2</v>
      </c>
      <c r="AI25" s="19"/>
      <c r="AJ25" s="19">
        <v>6.2060413713619202E-3</v>
      </c>
      <c r="AK25" s="19">
        <v>2.3182403670355602E-2</v>
      </c>
      <c r="AL25" s="19">
        <v>5.4219437900241904E-3</v>
      </c>
      <c r="AM25" s="19">
        <v>1.9719674137609E-2</v>
      </c>
      <c r="AN25" s="19">
        <v>6.1335990506498099E-3</v>
      </c>
      <c r="AO25" s="19">
        <v>2.5160852784147099E-2</v>
      </c>
      <c r="AP25" s="19">
        <v>7.3048582277922798E-3</v>
      </c>
      <c r="AQ25" s="19"/>
      <c r="AR25" s="19">
        <v>4.4141764794739299E-3</v>
      </c>
      <c r="AS25" s="19">
        <v>1.6740747513580501E-2</v>
      </c>
      <c r="AT25" s="19"/>
      <c r="AU25" s="19">
        <v>1.6085091155605202E-2</v>
      </c>
      <c r="AV25" s="19">
        <v>1.25400090058688E-2</v>
      </c>
      <c r="AW25" s="19">
        <v>1.51838398333202E-2</v>
      </c>
      <c r="AX25" s="19"/>
      <c r="AY25" s="19">
        <v>1.89797951889677E-2</v>
      </c>
      <c r="AZ25" s="19">
        <v>3.74641490755102E-3</v>
      </c>
      <c r="BA25" s="19">
        <v>2.3759719216058101E-2</v>
      </c>
      <c r="BB25" s="19">
        <v>2.38001643942422E-2</v>
      </c>
      <c r="BC25" s="19"/>
      <c r="BD25" s="19">
        <v>2.0819484043613001E-2</v>
      </c>
      <c r="BE25" s="19">
        <v>1.2019834189246299E-2</v>
      </c>
      <c r="BF25" s="19">
        <v>8.7164607806072807E-3</v>
      </c>
      <c r="BG25" s="19">
        <v>2.5380878525548201E-2</v>
      </c>
      <c r="BH25" s="19"/>
      <c r="BI25" s="19">
        <v>1.02134199216844E-2</v>
      </c>
      <c r="BJ25" s="19">
        <v>1.6871792165652801E-2</v>
      </c>
      <c r="BK25" s="19">
        <v>1.43855994803217E-2</v>
      </c>
      <c r="BL25" s="19">
        <v>7.1655804112330497E-3</v>
      </c>
      <c r="BM25" s="19"/>
      <c r="BN25" s="19">
        <v>4.56564818290544E-2</v>
      </c>
      <c r="BO25" s="19">
        <v>0</v>
      </c>
      <c r="BP25" s="19">
        <v>1.15180477025908E-2</v>
      </c>
      <c r="BQ25" s="19">
        <v>1.7547354284940801E-2</v>
      </c>
      <c r="BR25" s="19"/>
      <c r="BS25" s="19">
        <v>1.5974086807573298E-2</v>
      </c>
      <c r="BT25" s="19">
        <v>1.39797115064657E-2</v>
      </c>
      <c r="BU25" s="19">
        <v>1.20090340480121E-2</v>
      </c>
      <c r="BV25" s="19">
        <v>1.7314314104251199E-2</v>
      </c>
      <c r="BW25" s="19"/>
      <c r="BX25" s="19">
        <v>3.0739806733497702E-2</v>
      </c>
      <c r="BY25" s="19">
        <v>9.3484264871036196E-3</v>
      </c>
      <c r="BZ25" s="19">
        <v>1.0269932875494501E-2</v>
      </c>
      <c r="CA25" s="19">
        <v>2.04121733710068E-2</v>
      </c>
    </row>
    <row r="26" spans="2:79" x14ac:dyDescent="0.3">
      <c r="B26" s="16" t="s">
        <v>118</v>
      </c>
    </row>
    <row r="27" spans="2:79" x14ac:dyDescent="0.3">
      <c r="B27" t="s">
        <v>76</v>
      </c>
    </row>
    <row r="28" spans="2:79" x14ac:dyDescent="0.3">
      <c r="B28" t="s">
        <v>77</v>
      </c>
    </row>
    <row r="30" spans="2:79" x14ac:dyDescent="0.3">
      <c r="B30" s="8" t="str">
        <f>HYPERLINK("#'Contents'!A1", "Return to Contents")</f>
        <v>Return to Contents</v>
      </c>
    </row>
  </sheetData>
  <mergeCells count="18">
    <mergeCell ref="BX5:CA5"/>
    <mergeCell ref="D2:BL2"/>
    <mergeCell ref="AU5:AW5"/>
    <mergeCell ref="AY5:BB5"/>
    <mergeCell ref="BD5:BG5"/>
    <mergeCell ref="BI5:BL5"/>
    <mergeCell ref="BN5:BQ5"/>
    <mergeCell ref="Z5:AA5"/>
    <mergeCell ref="AC5:AD5"/>
    <mergeCell ref="AF5:AH5"/>
    <mergeCell ref="AJ5:AP5"/>
    <mergeCell ref="AR5:AS5"/>
    <mergeCell ref="D5:E5"/>
    <mergeCell ref="G5:I5"/>
    <mergeCell ref="K5:N5"/>
    <mergeCell ref="P5:T5"/>
    <mergeCell ref="V5:X5"/>
    <mergeCell ref="BS5:BV5"/>
  </mergeCells>
  <pageMargins left="0.7" right="0.7" top="0.75" bottom="0.75" header="0.3" footer="0.3"/>
  <pageSetup paperSize="9" orientation="portrait" horizontalDpi="300" verticalDpi="30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I18"/>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9" width="20.77734375" customWidth="1"/>
  </cols>
  <sheetData>
    <row r="2" spans="2:9" ht="40.049999999999997" customHeight="1" x14ac:dyDescent="0.3">
      <c r="D2" s="30" t="s">
        <v>130</v>
      </c>
      <c r="E2" s="26"/>
      <c r="F2" s="26"/>
      <c r="G2" s="26"/>
      <c r="H2" s="26"/>
      <c r="I2" s="26"/>
    </row>
    <row r="6" spans="2:9" ht="49.95" customHeight="1" x14ac:dyDescent="0.3">
      <c r="B6" s="20" t="s">
        <v>13</v>
      </c>
      <c r="C6" s="20" t="s">
        <v>119</v>
      </c>
      <c r="D6" s="20" t="s">
        <v>120</v>
      </c>
      <c r="E6" s="20" t="s">
        <v>121</v>
      </c>
      <c r="F6" s="20" t="s">
        <v>122</v>
      </c>
      <c r="G6" s="20" t="s">
        <v>123</v>
      </c>
      <c r="H6" s="20" t="s">
        <v>124</v>
      </c>
    </row>
    <row r="7" spans="2:9" x14ac:dyDescent="0.3">
      <c r="B7" s="18" t="s">
        <v>125</v>
      </c>
      <c r="C7" s="17">
        <v>0.29956753531583402</v>
      </c>
      <c r="D7" s="17">
        <v>0.15860525941074599</v>
      </c>
      <c r="E7" s="17">
        <v>0.39510729497298103</v>
      </c>
      <c r="F7" s="17">
        <v>0.21136444726868001</v>
      </c>
      <c r="G7" s="17">
        <v>0.36079236848671697</v>
      </c>
      <c r="H7" s="17">
        <v>0.10869567632942501</v>
      </c>
    </row>
    <row r="8" spans="2:9" x14ac:dyDescent="0.3">
      <c r="B8" s="18" t="s">
        <v>126</v>
      </c>
      <c r="C8" s="17">
        <v>0.51897647315519502</v>
      </c>
      <c r="D8" s="17">
        <v>0.38682848982888202</v>
      </c>
      <c r="E8" s="17">
        <v>0.457243037288943</v>
      </c>
      <c r="F8" s="17">
        <v>0.43057225967553298</v>
      </c>
      <c r="G8" s="17">
        <v>0.49803065469294799</v>
      </c>
      <c r="H8" s="17">
        <v>0.203607031163064</v>
      </c>
    </row>
    <row r="9" spans="2:9" x14ac:dyDescent="0.3">
      <c r="B9" s="18" t="s">
        <v>127</v>
      </c>
      <c r="C9" s="17">
        <v>0.136406965581606</v>
      </c>
      <c r="D9" s="17">
        <v>0.32520731496475203</v>
      </c>
      <c r="E9" s="17">
        <v>0.100886863112955</v>
      </c>
      <c r="F9" s="17">
        <v>0.21270465932403301</v>
      </c>
      <c r="G9" s="17">
        <v>0.10109562890153299</v>
      </c>
      <c r="H9" s="17">
        <v>0.33804015502694801</v>
      </c>
    </row>
    <row r="10" spans="2:9" x14ac:dyDescent="0.3">
      <c r="B10" s="18" t="s">
        <v>128</v>
      </c>
      <c r="C10" s="17">
        <v>4.0466313520339997E-2</v>
      </c>
      <c r="D10" s="17">
        <v>0.109450215927603</v>
      </c>
      <c r="E10" s="17">
        <v>3.7675061877827903E-2</v>
      </c>
      <c r="F10" s="17">
        <v>0.12784256752162801</v>
      </c>
      <c r="G10" s="17">
        <v>3.1482988768458599E-2</v>
      </c>
      <c r="H10" s="17">
        <v>0.286183842193798</v>
      </c>
    </row>
    <row r="11" spans="2:9" x14ac:dyDescent="0.3">
      <c r="B11" s="18" t="s">
        <v>129</v>
      </c>
      <c r="C11" s="17">
        <v>4.5827124270256103E-3</v>
      </c>
      <c r="D11" s="17">
        <v>1.9908719868017202E-2</v>
      </c>
      <c r="E11" s="17">
        <v>9.0877427472926993E-3</v>
      </c>
      <c r="F11" s="17">
        <v>1.7516066210125501E-2</v>
      </c>
      <c r="G11" s="17">
        <v>8.59835915034287E-3</v>
      </c>
      <c r="H11" s="17">
        <v>6.3473295286765305E-2</v>
      </c>
    </row>
    <row r="12" spans="2:9" x14ac:dyDescent="0.3">
      <c r="B12" s="16" t="s">
        <v>118</v>
      </c>
      <c r="C12" s="16"/>
      <c r="D12" s="16"/>
      <c r="E12" s="16"/>
      <c r="F12" s="16"/>
      <c r="G12" s="16"/>
      <c r="H12" s="16"/>
    </row>
    <row r="13" spans="2:9" x14ac:dyDescent="0.3">
      <c r="B13" t="s">
        <v>76</v>
      </c>
    </row>
    <row r="14" spans="2:9" x14ac:dyDescent="0.3">
      <c r="B14" t="s">
        <v>77</v>
      </c>
    </row>
    <row r="18" spans="2:2" x14ac:dyDescent="0.3">
      <c r="B18" s="8" t="str">
        <f>HYPERLINK("#'Contents'!A1", "Return to Contents")</f>
        <v>Return to Contents</v>
      </c>
    </row>
  </sheetData>
  <mergeCells count="1">
    <mergeCell ref="D2:I2"/>
  </mergeCells>
  <pageMargins left="0.7" right="0.7" top="0.75" bottom="0.75" header="0.3" footer="0.3"/>
  <pageSetup paperSize="9" orientation="portrait" horizontalDpi="300" verticalDpi="300"/>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CA18"/>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9" width="10.77734375" customWidth="1"/>
    <col min="10" max="10" width="2.21875" customWidth="1"/>
    <col min="11" max="14" width="10.77734375" customWidth="1"/>
    <col min="15" max="15" width="2.21875" customWidth="1"/>
    <col min="16" max="20" width="10.77734375" customWidth="1"/>
    <col min="21" max="21" width="2.21875" customWidth="1"/>
    <col min="22" max="24" width="10.77734375" customWidth="1"/>
    <col min="25" max="25" width="2.21875" customWidth="1"/>
    <col min="26" max="27" width="10.77734375" customWidth="1"/>
    <col min="28" max="28" width="2.21875" customWidth="1"/>
    <col min="29" max="30" width="10.77734375" customWidth="1"/>
    <col min="31" max="31" width="2.21875" customWidth="1"/>
    <col min="32" max="34" width="10.77734375" customWidth="1"/>
    <col min="35" max="35" width="2.21875" customWidth="1"/>
    <col min="36" max="42" width="10.77734375" customWidth="1"/>
    <col min="43" max="43" width="2.21875" customWidth="1"/>
    <col min="44" max="45" width="10.77734375" customWidth="1"/>
    <col min="46" max="46" width="2.21875" customWidth="1"/>
    <col min="47" max="49" width="10.77734375" customWidth="1"/>
    <col min="50" max="50" width="2.21875" customWidth="1"/>
    <col min="51" max="54" width="10.77734375" customWidth="1"/>
    <col min="55" max="55" width="2.21875" customWidth="1"/>
    <col min="56" max="59" width="10.77734375" customWidth="1"/>
    <col min="60" max="60" width="2.21875" customWidth="1"/>
    <col min="61" max="64" width="10.77734375" customWidth="1"/>
    <col min="65" max="65" width="2.21875" customWidth="1"/>
    <col min="66" max="69" width="10.77734375" customWidth="1"/>
    <col min="70" max="70" width="2.21875" customWidth="1"/>
    <col min="71" max="74" width="10.77734375" customWidth="1"/>
    <col min="75" max="75" width="2.21875" customWidth="1"/>
    <col min="76" max="79" width="10.77734375" customWidth="1"/>
    <col min="80" max="80" width="2.21875" customWidth="1"/>
  </cols>
  <sheetData>
    <row r="2" spans="2:79" ht="40.049999999999997" customHeight="1" x14ac:dyDescent="0.3">
      <c r="D2" s="30" t="s">
        <v>131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9" ht="30" customHeight="1" x14ac:dyDescent="0.3">
      <c r="B5" s="15"/>
      <c r="C5" s="15"/>
      <c r="D5" s="29" t="s">
        <v>54</v>
      </c>
      <c r="E5" s="29"/>
      <c r="F5" s="15"/>
      <c r="G5" s="29" t="s">
        <v>55</v>
      </c>
      <c r="H5" s="29"/>
      <c r="I5" s="29"/>
      <c r="J5" s="15"/>
      <c r="K5" s="29" t="s">
        <v>56</v>
      </c>
      <c r="L5" s="29"/>
      <c r="M5" s="29"/>
      <c r="N5" s="29"/>
      <c r="O5" s="15"/>
      <c r="P5" s="29" t="s">
        <v>57</v>
      </c>
      <c r="Q5" s="29"/>
      <c r="R5" s="29"/>
      <c r="S5" s="29"/>
      <c r="T5" s="29"/>
      <c r="U5" s="15"/>
      <c r="V5" s="29" t="s">
        <v>58</v>
      </c>
      <c r="W5" s="29"/>
      <c r="X5" s="29"/>
      <c r="Y5" s="15"/>
      <c r="Z5" s="29" t="s">
        <v>59</v>
      </c>
      <c r="AA5" s="29"/>
      <c r="AB5" s="15"/>
      <c r="AC5" s="29" t="s">
        <v>60</v>
      </c>
      <c r="AD5" s="29"/>
      <c r="AE5" s="15"/>
      <c r="AF5" s="29" t="s">
        <v>61</v>
      </c>
      <c r="AG5" s="29"/>
      <c r="AH5" s="29"/>
      <c r="AI5" s="15"/>
      <c r="AJ5" s="29" t="s">
        <v>62</v>
      </c>
      <c r="AK5" s="29"/>
      <c r="AL5" s="29"/>
      <c r="AM5" s="29"/>
      <c r="AN5" s="29"/>
      <c r="AO5" s="29"/>
      <c r="AP5" s="29"/>
      <c r="AQ5" s="15"/>
      <c r="AR5" s="29" t="s">
        <v>63</v>
      </c>
      <c r="AS5" s="29"/>
      <c r="AT5" s="15"/>
      <c r="AU5" s="29" t="s">
        <v>64</v>
      </c>
      <c r="AV5" s="29"/>
      <c r="AW5" s="29"/>
      <c r="AX5" s="15"/>
      <c r="AY5" s="29" t="s">
        <v>65</v>
      </c>
      <c r="AZ5" s="29"/>
      <c r="BA5" s="29"/>
      <c r="BB5" s="29"/>
      <c r="BC5" s="15"/>
      <c r="BD5" s="29" t="s">
        <v>66</v>
      </c>
      <c r="BE5" s="29"/>
      <c r="BF5" s="29"/>
      <c r="BG5" s="29"/>
      <c r="BH5" s="15"/>
      <c r="BI5" s="29" t="s">
        <v>67</v>
      </c>
      <c r="BJ5" s="29"/>
      <c r="BK5" s="29"/>
      <c r="BL5" s="29"/>
      <c r="BM5" s="15"/>
      <c r="BN5" s="29" t="s">
        <v>68</v>
      </c>
      <c r="BO5" s="29"/>
      <c r="BP5" s="29"/>
      <c r="BQ5" s="29"/>
      <c r="BR5" s="15"/>
      <c r="BS5" s="29" t="s">
        <v>69</v>
      </c>
      <c r="BT5" s="29"/>
      <c r="BU5" s="29"/>
      <c r="BV5" s="29"/>
      <c r="BW5" s="15"/>
      <c r="BX5" s="29" t="s">
        <v>70</v>
      </c>
      <c r="BY5" s="29"/>
      <c r="BZ5" s="29"/>
      <c r="CA5" s="29"/>
    </row>
    <row r="6" spans="2:79" ht="43.2" x14ac:dyDescent="0.3">
      <c r="B6" t="s">
        <v>13</v>
      </c>
      <c r="C6" s="9" t="s">
        <v>14</v>
      </c>
      <c r="D6" s="12" t="s">
        <v>15</v>
      </c>
      <c r="E6" s="12" t="s">
        <v>16</v>
      </c>
      <c r="G6" s="12" t="s">
        <v>19</v>
      </c>
      <c r="H6" s="12" t="s">
        <v>20</v>
      </c>
      <c r="I6" s="12" t="s">
        <v>21</v>
      </c>
      <c r="K6" s="12" t="s">
        <v>22</v>
      </c>
      <c r="L6" s="12" t="s">
        <v>23</v>
      </c>
      <c r="M6" s="12" t="s">
        <v>24</v>
      </c>
      <c r="N6" s="12" t="s">
        <v>25</v>
      </c>
      <c r="P6" s="12" t="s">
        <v>26</v>
      </c>
      <c r="Q6" s="12" t="s">
        <v>27</v>
      </c>
      <c r="R6" s="12" t="s">
        <v>28</v>
      </c>
      <c r="S6" s="12" t="s">
        <v>29</v>
      </c>
      <c r="T6" s="12" t="s">
        <v>30</v>
      </c>
      <c r="V6" s="12" t="s">
        <v>31</v>
      </c>
      <c r="W6" s="12" t="s">
        <v>32</v>
      </c>
      <c r="X6" s="12" t="s">
        <v>33</v>
      </c>
      <c r="Z6" s="12" t="s">
        <v>34</v>
      </c>
      <c r="AA6" s="12" t="s">
        <v>35</v>
      </c>
      <c r="AC6" s="12" t="s">
        <v>36</v>
      </c>
      <c r="AD6" s="12" t="s">
        <v>37</v>
      </c>
      <c r="AF6" s="12" t="s">
        <v>38</v>
      </c>
      <c r="AG6" s="12" t="s">
        <v>39</v>
      </c>
      <c r="AH6" s="12" t="s">
        <v>40</v>
      </c>
      <c r="AJ6" s="12" t="s">
        <v>41</v>
      </c>
      <c r="AK6" s="12" t="s">
        <v>42</v>
      </c>
      <c r="AL6" s="12" t="s">
        <v>43</v>
      </c>
      <c r="AM6" s="12" t="s">
        <v>44</v>
      </c>
      <c r="AN6" s="12" t="s">
        <v>45</v>
      </c>
      <c r="AO6" s="12" t="s">
        <v>46</v>
      </c>
      <c r="AP6" s="12" t="s">
        <v>47</v>
      </c>
      <c r="AR6" s="12" t="s">
        <v>48</v>
      </c>
      <c r="AS6" s="12" t="s">
        <v>49</v>
      </c>
      <c r="AU6" s="12" t="s">
        <v>50</v>
      </c>
      <c r="AV6" s="12" t="s">
        <v>51</v>
      </c>
      <c r="AW6" s="12" t="s">
        <v>52</v>
      </c>
      <c r="AY6" s="12" t="s">
        <v>50</v>
      </c>
      <c r="AZ6" s="12" t="s">
        <v>51</v>
      </c>
      <c r="BA6" s="12" t="s">
        <v>52</v>
      </c>
      <c r="BB6" s="12" t="s">
        <v>53</v>
      </c>
      <c r="BD6" s="12" t="s">
        <v>50</v>
      </c>
      <c r="BE6" s="12" t="s">
        <v>51</v>
      </c>
      <c r="BF6" s="12" t="s">
        <v>52</v>
      </c>
      <c r="BG6" s="12" t="s">
        <v>53</v>
      </c>
      <c r="BI6" s="12" t="s">
        <v>50</v>
      </c>
      <c r="BJ6" s="12" t="s">
        <v>51</v>
      </c>
      <c r="BK6" s="12" t="s">
        <v>52</v>
      </c>
      <c r="BL6" s="12" t="s">
        <v>53</v>
      </c>
      <c r="BN6" s="12" t="s">
        <v>50</v>
      </c>
      <c r="BO6" s="12" t="s">
        <v>51</v>
      </c>
      <c r="BP6" s="12" t="s">
        <v>52</v>
      </c>
      <c r="BQ6" s="12" t="s">
        <v>53</v>
      </c>
      <c r="BS6" s="12" t="s">
        <v>50</v>
      </c>
      <c r="BT6" s="12" t="s">
        <v>51</v>
      </c>
      <c r="BU6" s="12" t="s">
        <v>52</v>
      </c>
      <c r="BV6" s="12" t="s">
        <v>53</v>
      </c>
      <c r="BX6" s="12" t="s">
        <v>50</v>
      </c>
      <c r="BY6" s="12" t="s">
        <v>51</v>
      </c>
      <c r="BZ6" s="12" t="s">
        <v>52</v>
      </c>
      <c r="CA6" s="12" t="s">
        <v>53</v>
      </c>
    </row>
    <row r="7" spans="2:79" ht="30" customHeight="1" x14ac:dyDescent="0.3">
      <c r="B7" s="10" t="s">
        <v>17</v>
      </c>
      <c r="C7" s="10">
        <v>971</v>
      </c>
      <c r="D7" s="10">
        <v>496</v>
      </c>
      <c r="E7" s="10">
        <v>472</v>
      </c>
      <c r="F7" s="10"/>
      <c r="G7" s="10">
        <v>191</v>
      </c>
      <c r="H7" s="10">
        <v>458</v>
      </c>
      <c r="I7" s="10">
        <v>322</v>
      </c>
      <c r="J7" s="10"/>
      <c r="K7" s="10">
        <v>400</v>
      </c>
      <c r="L7" s="10">
        <v>253</v>
      </c>
      <c r="M7" s="10">
        <v>169</v>
      </c>
      <c r="N7" s="10">
        <v>148</v>
      </c>
      <c r="O7" s="10"/>
      <c r="P7" s="10">
        <v>133</v>
      </c>
      <c r="Q7" s="10">
        <v>303</v>
      </c>
      <c r="R7" s="10">
        <v>140</v>
      </c>
      <c r="S7" s="10">
        <v>257</v>
      </c>
      <c r="T7" s="10">
        <v>138</v>
      </c>
      <c r="U7" s="10"/>
      <c r="V7" s="10">
        <v>229</v>
      </c>
      <c r="W7" s="10">
        <v>372</v>
      </c>
      <c r="X7" s="10">
        <v>337</v>
      </c>
      <c r="Y7" s="10"/>
      <c r="Z7" s="10">
        <v>816</v>
      </c>
      <c r="AA7" s="10">
        <v>152</v>
      </c>
      <c r="AB7" s="10"/>
      <c r="AC7" s="10">
        <v>717</v>
      </c>
      <c r="AD7" s="10">
        <v>254</v>
      </c>
      <c r="AE7" s="10"/>
      <c r="AF7" s="10">
        <v>69</v>
      </c>
      <c r="AG7" s="10">
        <v>83</v>
      </c>
      <c r="AH7" s="10">
        <v>814</v>
      </c>
      <c r="AI7" s="10"/>
      <c r="AJ7" s="10">
        <v>103</v>
      </c>
      <c r="AK7" s="10">
        <v>134</v>
      </c>
      <c r="AL7" s="10">
        <v>150</v>
      </c>
      <c r="AM7" s="10">
        <v>156</v>
      </c>
      <c r="AN7" s="10">
        <v>142</v>
      </c>
      <c r="AO7" s="10">
        <v>153</v>
      </c>
      <c r="AP7" s="10">
        <v>133</v>
      </c>
      <c r="AQ7" s="10"/>
      <c r="AR7" s="10">
        <v>284</v>
      </c>
      <c r="AS7" s="10">
        <v>657</v>
      </c>
      <c r="AT7" s="10"/>
      <c r="AU7" s="10">
        <v>244</v>
      </c>
      <c r="AV7" s="10">
        <v>579</v>
      </c>
      <c r="AW7" s="10">
        <v>148</v>
      </c>
      <c r="AX7" s="10"/>
      <c r="AY7" s="10">
        <v>89</v>
      </c>
      <c r="AZ7" s="10">
        <v>451</v>
      </c>
      <c r="BA7" s="10">
        <v>302</v>
      </c>
      <c r="BB7" s="10">
        <v>129</v>
      </c>
      <c r="BC7" s="10"/>
      <c r="BD7" s="10">
        <v>137</v>
      </c>
      <c r="BE7" s="10">
        <v>275</v>
      </c>
      <c r="BF7" s="10">
        <v>407</v>
      </c>
      <c r="BG7" s="10">
        <v>152</v>
      </c>
      <c r="BH7" s="10"/>
      <c r="BI7" s="10">
        <v>103</v>
      </c>
      <c r="BJ7" s="10">
        <v>298</v>
      </c>
      <c r="BK7" s="10">
        <v>457</v>
      </c>
      <c r="BL7" s="10">
        <v>113</v>
      </c>
      <c r="BM7" s="10"/>
      <c r="BN7" s="10">
        <v>88</v>
      </c>
      <c r="BO7" s="10">
        <v>229</v>
      </c>
      <c r="BP7" s="10">
        <v>334</v>
      </c>
      <c r="BQ7" s="10">
        <v>320</v>
      </c>
      <c r="BR7" s="10"/>
      <c r="BS7" s="10">
        <v>205</v>
      </c>
      <c r="BT7" s="10">
        <v>281</v>
      </c>
      <c r="BU7" s="10">
        <v>392</v>
      </c>
      <c r="BV7" s="10">
        <v>93</v>
      </c>
      <c r="BW7" s="10"/>
      <c r="BX7" s="10">
        <v>91</v>
      </c>
      <c r="BY7" s="10">
        <v>358</v>
      </c>
      <c r="BZ7" s="10">
        <v>317</v>
      </c>
      <c r="CA7" s="10">
        <v>205</v>
      </c>
    </row>
    <row r="8" spans="2:79" ht="30" customHeight="1" x14ac:dyDescent="0.3">
      <c r="B8" s="11" t="s">
        <v>18</v>
      </c>
      <c r="C8" s="11">
        <v>970</v>
      </c>
      <c r="D8" s="11">
        <v>480</v>
      </c>
      <c r="E8" s="11">
        <v>488</v>
      </c>
      <c r="F8" s="11"/>
      <c r="G8" s="11">
        <v>222</v>
      </c>
      <c r="H8" s="11">
        <v>386</v>
      </c>
      <c r="I8" s="11">
        <v>362</v>
      </c>
      <c r="J8" s="11"/>
      <c r="K8" s="11">
        <v>291</v>
      </c>
      <c r="L8" s="11">
        <v>250</v>
      </c>
      <c r="M8" s="11">
        <v>205</v>
      </c>
      <c r="N8" s="11">
        <v>223</v>
      </c>
      <c r="O8" s="11"/>
      <c r="P8" s="11">
        <v>135</v>
      </c>
      <c r="Q8" s="11">
        <v>291</v>
      </c>
      <c r="R8" s="11">
        <v>153</v>
      </c>
      <c r="S8" s="11">
        <v>224</v>
      </c>
      <c r="T8" s="11">
        <v>167</v>
      </c>
      <c r="U8" s="11"/>
      <c r="V8" s="11">
        <v>276</v>
      </c>
      <c r="W8" s="11">
        <v>380</v>
      </c>
      <c r="X8" s="11">
        <v>276</v>
      </c>
      <c r="Y8" s="11"/>
      <c r="Z8" s="11">
        <v>818</v>
      </c>
      <c r="AA8" s="11">
        <v>150</v>
      </c>
      <c r="AB8" s="11"/>
      <c r="AC8" s="11">
        <v>680</v>
      </c>
      <c r="AD8" s="11">
        <v>290</v>
      </c>
      <c r="AE8" s="11"/>
      <c r="AF8" s="11">
        <v>54</v>
      </c>
      <c r="AG8" s="11">
        <v>73</v>
      </c>
      <c r="AH8" s="11">
        <v>837</v>
      </c>
      <c r="AI8" s="11"/>
      <c r="AJ8" s="11">
        <v>115</v>
      </c>
      <c r="AK8" s="11">
        <v>148</v>
      </c>
      <c r="AL8" s="11">
        <v>128</v>
      </c>
      <c r="AM8" s="11">
        <v>137</v>
      </c>
      <c r="AN8" s="11">
        <v>112</v>
      </c>
      <c r="AO8" s="11">
        <v>158</v>
      </c>
      <c r="AP8" s="11">
        <v>172</v>
      </c>
      <c r="AQ8" s="11"/>
      <c r="AR8" s="11">
        <v>308</v>
      </c>
      <c r="AS8" s="11">
        <v>633</v>
      </c>
      <c r="AT8" s="11"/>
      <c r="AU8" s="11">
        <v>269</v>
      </c>
      <c r="AV8" s="11">
        <v>574</v>
      </c>
      <c r="AW8" s="11">
        <v>128</v>
      </c>
      <c r="AX8" s="11"/>
      <c r="AY8" s="11">
        <v>90</v>
      </c>
      <c r="AZ8" s="11">
        <v>457</v>
      </c>
      <c r="BA8" s="11">
        <v>306</v>
      </c>
      <c r="BB8" s="11">
        <v>118</v>
      </c>
      <c r="BC8" s="11"/>
      <c r="BD8" s="11">
        <v>139</v>
      </c>
      <c r="BE8" s="11">
        <v>281</v>
      </c>
      <c r="BF8" s="11">
        <v>406</v>
      </c>
      <c r="BG8" s="11">
        <v>145</v>
      </c>
      <c r="BH8" s="11"/>
      <c r="BI8" s="11">
        <v>106</v>
      </c>
      <c r="BJ8" s="11">
        <v>302</v>
      </c>
      <c r="BK8" s="11">
        <v>457</v>
      </c>
      <c r="BL8" s="11">
        <v>106</v>
      </c>
      <c r="BM8" s="11"/>
      <c r="BN8" s="11">
        <v>87</v>
      </c>
      <c r="BO8" s="11">
        <v>227</v>
      </c>
      <c r="BP8" s="11">
        <v>344</v>
      </c>
      <c r="BQ8" s="11">
        <v>312</v>
      </c>
      <c r="BR8" s="11"/>
      <c r="BS8" s="11">
        <v>213</v>
      </c>
      <c r="BT8" s="11">
        <v>295</v>
      </c>
      <c r="BU8" s="11">
        <v>386</v>
      </c>
      <c r="BV8" s="11">
        <v>77</v>
      </c>
      <c r="BW8" s="11"/>
      <c r="BX8" s="11">
        <v>89</v>
      </c>
      <c r="BY8" s="11">
        <v>368</v>
      </c>
      <c r="BZ8" s="11">
        <v>315</v>
      </c>
      <c r="CA8" s="11">
        <v>199</v>
      </c>
    </row>
    <row r="9" spans="2:79" x14ac:dyDescent="0.3">
      <c r="B9" s="18" t="s">
        <v>125</v>
      </c>
      <c r="C9" s="17">
        <v>0.29956753531583402</v>
      </c>
      <c r="D9" s="17">
        <v>0.31179618725518499</v>
      </c>
      <c r="E9" s="17">
        <v>0.28938133778289798</v>
      </c>
      <c r="F9" s="17"/>
      <c r="G9" s="17">
        <v>0.32987589084479602</v>
      </c>
      <c r="H9" s="17">
        <v>0.31392787205862599</v>
      </c>
      <c r="I9" s="17">
        <v>0.26559436282914001</v>
      </c>
      <c r="J9" s="17"/>
      <c r="K9" s="17">
        <v>0.29174241720274302</v>
      </c>
      <c r="L9" s="17">
        <v>0.27550744775374703</v>
      </c>
      <c r="M9" s="17">
        <v>0.33999987314187202</v>
      </c>
      <c r="N9" s="17">
        <v>0.29638172698939802</v>
      </c>
      <c r="O9" s="17"/>
      <c r="P9" s="17">
        <v>0.329527758700148</v>
      </c>
      <c r="Q9" s="17">
        <v>0.271315797565087</v>
      </c>
      <c r="R9" s="17">
        <v>0.30838424316382101</v>
      </c>
      <c r="S9" s="17">
        <v>0.296368548695365</v>
      </c>
      <c r="T9" s="17">
        <v>0.32071400700702801</v>
      </c>
      <c r="U9" s="17"/>
      <c r="V9" s="17">
        <v>0.30084874598751299</v>
      </c>
      <c r="W9" s="17">
        <v>0.28000350447648498</v>
      </c>
      <c r="X9" s="17">
        <v>0.327693506219009</v>
      </c>
      <c r="Y9" s="17"/>
      <c r="Z9" s="17">
        <v>0.28898488147763801</v>
      </c>
      <c r="AA9" s="17">
        <v>0.34856905144797601</v>
      </c>
      <c r="AB9" s="17"/>
      <c r="AC9" s="17">
        <v>0.32622371226838898</v>
      </c>
      <c r="AD9" s="17">
        <v>0.23707893242924699</v>
      </c>
      <c r="AE9" s="17"/>
      <c r="AF9" s="17">
        <v>0.343461318641193</v>
      </c>
      <c r="AG9" s="17">
        <v>0.354091592795091</v>
      </c>
      <c r="AH9" s="17">
        <v>0.290640456812781</v>
      </c>
      <c r="AI9" s="17"/>
      <c r="AJ9" s="17">
        <v>0.38459744585105898</v>
      </c>
      <c r="AK9" s="17">
        <v>0.297459360477839</v>
      </c>
      <c r="AL9" s="17">
        <v>0.29970758792266</v>
      </c>
      <c r="AM9" s="17">
        <v>0.33335447932391599</v>
      </c>
      <c r="AN9" s="17">
        <v>0.29186248273598803</v>
      </c>
      <c r="AO9" s="17">
        <v>0.27871182308961601</v>
      </c>
      <c r="AP9" s="17">
        <v>0.24150727958037499</v>
      </c>
      <c r="AQ9" s="17"/>
      <c r="AR9" s="17">
        <v>0.33161194241471098</v>
      </c>
      <c r="AS9" s="17">
        <v>0.28975741438789399</v>
      </c>
      <c r="AT9" s="17"/>
      <c r="AU9" s="17">
        <v>0.30214899226118302</v>
      </c>
      <c r="AV9" s="17">
        <v>0.31255371321601599</v>
      </c>
      <c r="AW9" s="17">
        <v>0.23582152911157001</v>
      </c>
      <c r="AX9" s="17"/>
      <c r="AY9" s="17">
        <v>0.31628607722404301</v>
      </c>
      <c r="AZ9" s="17">
        <v>0.25989233764532099</v>
      </c>
      <c r="BA9" s="17">
        <v>0.34946352934134201</v>
      </c>
      <c r="BB9" s="17">
        <v>0.31084148086986702</v>
      </c>
      <c r="BC9" s="17"/>
      <c r="BD9" s="17">
        <v>0.32955309433801799</v>
      </c>
      <c r="BE9" s="17">
        <v>0.26188799603792901</v>
      </c>
      <c r="BF9" s="17">
        <v>0.28773905175020398</v>
      </c>
      <c r="BG9" s="17">
        <v>0.37668907233467502</v>
      </c>
      <c r="BH9" s="17"/>
      <c r="BI9" s="17">
        <v>0.31908873330466903</v>
      </c>
      <c r="BJ9" s="17">
        <v>0.27120851929676598</v>
      </c>
      <c r="BK9" s="17">
        <v>0.30275853851684498</v>
      </c>
      <c r="BL9" s="17">
        <v>0.34718026683360498</v>
      </c>
      <c r="BM9" s="17"/>
      <c r="BN9" s="17">
        <v>0.27594363644319803</v>
      </c>
      <c r="BO9" s="17">
        <v>0.22606514506237299</v>
      </c>
      <c r="BP9" s="17">
        <v>0.28803331685186101</v>
      </c>
      <c r="BQ9" s="17">
        <v>0.372424460369979</v>
      </c>
      <c r="BR9" s="17"/>
      <c r="BS9" s="17">
        <v>0.34976825913005899</v>
      </c>
      <c r="BT9" s="17">
        <v>0.26883436703099101</v>
      </c>
      <c r="BU9" s="17">
        <v>0.26458221127443898</v>
      </c>
      <c r="BV9" s="17">
        <v>0.45422738610343499</v>
      </c>
      <c r="BW9" s="17"/>
      <c r="BX9" s="17">
        <v>0.201589350822999</v>
      </c>
      <c r="BY9" s="17">
        <v>0.19957396238660299</v>
      </c>
      <c r="BZ9" s="17">
        <v>0.36913230963027699</v>
      </c>
      <c r="CA9" s="17">
        <v>0.41810121273172401</v>
      </c>
    </row>
    <row r="10" spans="2:79" x14ac:dyDescent="0.3">
      <c r="B10" s="18" t="s">
        <v>126</v>
      </c>
      <c r="C10" s="17">
        <v>0.51897647315519502</v>
      </c>
      <c r="D10" s="17">
        <v>0.51697893578515597</v>
      </c>
      <c r="E10" s="17">
        <v>0.52004629870677599</v>
      </c>
      <c r="F10" s="17"/>
      <c r="G10" s="17">
        <v>0.45960521647843799</v>
      </c>
      <c r="H10" s="17">
        <v>0.50760864132285</v>
      </c>
      <c r="I10" s="17">
        <v>0.56761867303812796</v>
      </c>
      <c r="J10" s="17"/>
      <c r="K10" s="17">
        <v>0.51258276421299098</v>
      </c>
      <c r="L10" s="17">
        <v>0.56560685774625696</v>
      </c>
      <c r="M10" s="17">
        <v>0.45337333758006099</v>
      </c>
      <c r="N10" s="17">
        <v>0.53775046201594101</v>
      </c>
      <c r="O10" s="17"/>
      <c r="P10" s="17">
        <v>0.42974916769126398</v>
      </c>
      <c r="Q10" s="17">
        <v>0.53184525403680605</v>
      </c>
      <c r="R10" s="17">
        <v>0.53850994731800295</v>
      </c>
      <c r="S10" s="17">
        <v>0.51138293330359896</v>
      </c>
      <c r="T10" s="17">
        <v>0.56110747543880202</v>
      </c>
      <c r="U10" s="17"/>
      <c r="V10" s="17">
        <v>0.52345950698640498</v>
      </c>
      <c r="W10" s="17">
        <v>0.533057773556468</v>
      </c>
      <c r="X10" s="17">
        <v>0.49284491821690202</v>
      </c>
      <c r="Y10" s="17"/>
      <c r="Z10" s="17">
        <v>0.52700408474132598</v>
      </c>
      <c r="AA10" s="17">
        <v>0.48488032405331499</v>
      </c>
      <c r="AB10" s="17"/>
      <c r="AC10" s="17">
        <v>0.48712717878589501</v>
      </c>
      <c r="AD10" s="17">
        <v>0.59363901428416099</v>
      </c>
      <c r="AE10" s="17"/>
      <c r="AF10" s="17">
        <v>0.53822556874799199</v>
      </c>
      <c r="AG10" s="17">
        <v>0.46569614185736802</v>
      </c>
      <c r="AH10" s="17">
        <v>0.52530416606732999</v>
      </c>
      <c r="AI10" s="17"/>
      <c r="AJ10" s="17">
        <v>0.49086635287991898</v>
      </c>
      <c r="AK10" s="17">
        <v>0.44892268334325902</v>
      </c>
      <c r="AL10" s="17">
        <v>0.504406932252082</v>
      </c>
      <c r="AM10" s="17">
        <v>0.49634907775258602</v>
      </c>
      <c r="AN10" s="17">
        <v>0.49527721418293802</v>
      </c>
      <c r="AO10" s="17">
        <v>0.53921861493048395</v>
      </c>
      <c r="AP10" s="17">
        <v>0.62392723887369395</v>
      </c>
      <c r="AQ10" s="17"/>
      <c r="AR10" s="17">
        <v>0.46509436737089599</v>
      </c>
      <c r="AS10" s="17">
        <v>0.54111870156478303</v>
      </c>
      <c r="AT10" s="17"/>
      <c r="AU10" s="17">
        <v>0.51671860585585805</v>
      </c>
      <c r="AV10" s="17">
        <v>0.51550675796249001</v>
      </c>
      <c r="AW10" s="17">
        <v>0.53930351949212996</v>
      </c>
      <c r="AX10" s="17"/>
      <c r="AY10" s="17">
        <v>0.46662561528444302</v>
      </c>
      <c r="AZ10" s="17">
        <v>0.55246274659674199</v>
      </c>
      <c r="BA10" s="17">
        <v>0.50096817218917999</v>
      </c>
      <c r="BB10" s="17">
        <v>0.47591274156555002</v>
      </c>
      <c r="BC10" s="17"/>
      <c r="BD10" s="17">
        <v>0.48073236160034999</v>
      </c>
      <c r="BE10" s="17">
        <v>0.51815286476289402</v>
      </c>
      <c r="BF10" s="17">
        <v>0.57701607433275603</v>
      </c>
      <c r="BG10" s="17">
        <v>0.39514050623949998</v>
      </c>
      <c r="BH10" s="17"/>
      <c r="BI10" s="17">
        <v>0.46346201209438098</v>
      </c>
      <c r="BJ10" s="17">
        <v>0.516210705173483</v>
      </c>
      <c r="BK10" s="17">
        <v>0.54993176804835098</v>
      </c>
      <c r="BL10" s="17">
        <v>0.44890824446677502</v>
      </c>
      <c r="BM10" s="17"/>
      <c r="BN10" s="17">
        <v>0.50073137878516305</v>
      </c>
      <c r="BO10" s="17">
        <v>0.56660189644057501</v>
      </c>
      <c r="BP10" s="17">
        <v>0.53994379445599106</v>
      </c>
      <c r="BQ10" s="17">
        <v>0.46621890876852501</v>
      </c>
      <c r="BR10" s="17"/>
      <c r="BS10" s="17">
        <v>0.45577712966912698</v>
      </c>
      <c r="BT10" s="17">
        <v>0.55534840501138805</v>
      </c>
      <c r="BU10" s="17">
        <v>0.556651098099609</v>
      </c>
      <c r="BV10" s="17">
        <v>0.365188675288311</v>
      </c>
      <c r="BW10" s="17"/>
      <c r="BX10" s="17">
        <v>0.487110293479325</v>
      </c>
      <c r="BY10" s="17">
        <v>0.58627537386241702</v>
      </c>
      <c r="BZ10" s="17">
        <v>0.49068969451545602</v>
      </c>
      <c r="CA10" s="17">
        <v>0.453630310284167</v>
      </c>
    </row>
    <row r="11" spans="2:79" x14ac:dyDescent="0.3">
      <c r="B11" s="18" t="s">
        <v>127</v>
      </c>
      <c r="C11" s="17">
        <v>0.136406965581606</v>
      </c>
      <c r="D11" s="17">
        <v>0.14464217451174</v>
      </c>
      <c r="E11" s="17">
        <v>0.12708638961577301</v>
      </c>
      <c r="F11" s="17"/>
      <c r="G11" s="17">
        <v>0.16913772525929899</v>
      </c>
      <c r="H11" s="17">
        <v>0.11859054114475399</v>
      </c>
      <c r="I11" s="17">
        <v>0.13531997707611201</v>
      </c>
      <c r="J11" s="17"/>
      <c r="K11" s="17">
        <v>0.13568596286092399</v>
      </c>
      <c r="L11" s="17">
        <v>0.13491678982158001</v>
      </c>
      <c r="M11" s="17">
        <v>0.15433181782725799</v>
      </c>
      <c r="N11" s="17">
        <v>0.12310564370364099</v>
      </c>
      <c r="O11" s="17"/>
      <c r="P11" s="17">
        <v>0.168767995922114</v>
      </c>
      <c r="Q11" s="17">
        <v>0.153982863431047</v>
      </c>
      <c r="R11" s="17">
        <v>0.12503606718322399</v>
      </c>
      <c r="S11" s="17">
        <v>0.14874843072190799</v>
      </c>
      <c r="T11" s="17">
        <v>7.3525608964518194E-2</v>
      </c>
      <c r="U11" s="17"/>
      <c r="V11" s="17">
        <v>0.131304987005913</v>
      </c>
      <c r="W11" s="17">
        <v>0.13634034830751399</v>
      </c>
      <c r="X11" s="17">
        <v>0.13949460863207999</v>
      </c>
      <c r="Y11" s="17"/>
      <c r="Z11" s="17">
        <v>0.13970302727491901</v>
      </c>
      <c r="AA11" s="17">
        <v>0.116599181064514</v>
      </c>
      <c r="AB11" s="17"/>
      <c r="AC11" s="17">
        <v>0.13302629917866901</v>
      </c>
      <c r="AD11" s="17">
        <v>0.144332075049523</v>
      </c>
      <c r="AE11" s="17"/>
      <c r="AF11" s="17">
        <v>7.72456812296895E-2</v>
      </c>
      <c r="AG11" s="17">
        <v>0.112280909221595</v>
      </c>
      <c r="AH11" s="17">
        <v>0.142075150166797</v>
      </c>
      <c r="AI11" s="17"/>
      <c r="AJ11" s="17">
        <v>8.4345344583001094E-2</v>
      </c>
      <c r="AK11" s="17">
        <v>0.214509804670107</v>
      </c>
      <c r="AL11" s="17">
        <v>0.11263301392728001</v>
      </c>
      <c r="AM11" s="17">
        <v>0.11246966957248999</v>
      </c>
      <c r="AN11" s="17">
        <v>0.145889633678672</v>
      </c>
      <c r="AO11" s="17">
        <v>0.150434152858272</v>
      </c>
      <c r="AP11" s="17">
        <v>0.121828295613225</v>
      </c>
      <c r="AQ11" s="17"/>
      <c r="AR11" s="17">
        <v>0.14108000250139999</v>
      </c>
      <c r="AS11" s="17">
        <v>0.131574526619465</v>
      </c>
      <c r="AT11" s="17"/>
      <c r="AU11" s="17">
        <v>0.13585876368412</v>
      </c>
      <c r="AV11" s="17">
        <v>0.12559783924780399</v>
      </c>
      <c r="AW11" s="17">
        <v>0.18610332342149899</v>
      </c>
      <c r="AX11" s="17"/>
      <c r="AY11" s="17">
        <v>0.177121792552731</v>
      </c>
      <c r="AZ11" s="17">
        <v>0.141511524221893</v>
      </c>
      <c r="BA11" s="17">
        <v>0.114210478138907</v>
      </c>
      <c r="BB11" s="17">
        <v>0.14331826158625</v>
      </c>
      <c r="BC11" s="17"/>
      <c r="BD11" s="17">
        <v>0.10063493828002799</v>
      </c>
      <c r="BE11" s="17">
        <v>0.18528460109706901</v>
      </c>
      <c r="BF11" s="17">
        <v>0.10826668050166401</v>
      </c>
      <c r="BG11" s="17">
        <v>0.15467054105476699</v>
      </c>
      <c r="BH11" s="17"/>
      <c r="BI11" s="17">
        <v>0.14324393108670999</v>
      </c>
      <c r="BJ11" s="17">
        <v>0.176874569877776</v>
      </c>
      <c r="BK11" s="17">
        <v>0.10839334677361501</v>
      </c>
      <c r="BL11" s="17">
        <v>0.13499892815609599</v>
      </c>
      <c r="BM11" s="17"/>
      <c r="BN11" s="17">
        <v>0.15524133119647901</v>
      </c>
      <c r="BO11" s="17">
        <v>0.16525173000754201</v>
      </c>
      <c r="BP11" s="17">
        <v>0.13556299155015999</v>
      </c>
      <c r="BQ11" s="17">
        <v>0.111078563392254</v>
      </c>
      <c r="BR11" s="17"/>
      <c r="BS11" s="17">
        <v>0.130801187567855</v>
      </c>
      <c r="BT11" s="17">
        <v>0.147395623642641</v>
      </c>
      <c r="BU11" s="17">
        <v>0.13311444635866199</v>
      </c>
      <c r="BV11" s="17">
        <v>0.126230400451912</v>
      </c>
      <c r="BW11" s="17"/>
      <c r="BX11" s="17">
        <v>0.21875604606479601</v>
      </c>
      <c r="BY11" s="17">
        <v>0.171789536641932</v>
      </c>
      <c r="BZ11" s="17">
        <v>0.101804704477211</v>
      </c>
      <c r="CA11" s="17">
        <v>8.8933661883642504E-2</v>
      </c>
    </row>
    <row r="12" spans="2:79" x14ac:dyDescent="0.3">
      <c r="B12" s="18" t="s">
        <v>128</v>
      </c>
      <c r="C12" s="17">
        <v>4.0466313520339997E-2</v>
      </c>
      <c r="D12" s="17">
        <v>2.5222772383475901E-2</v>
      </c>
      <c r="E12" s="17">
        <v>5.5705745794814299E-2</v>
      </c>
      <c r="F12" s="17"/>
      <c r="G12" s="17">
        <v>3.4166643581358097E-2</v>
      </c>
      <c r="H12" s="17">
        <v>5.6271754828022699E-2</v>
      </c>
      <c r="I12" s="17">
        <v>2.7453556253276799E-2</v>
      </c>
      <c r="J12" s="17"/>
      <c r="K12" s="17">
        <v>5.5071593983045203E-2</v>
      </c>
      <c r="L12" s="17">
        <v>1.83232470092261E-2</v>
      </c>
      <c r="M12" s="17">
        <v>5.2294971450807998E-2</v>
      </c>
      <c r="N12" s="17">
        <v>3.5563868579639502E-2</v>
      </c>
      <c r="O12" s="17"/>
      <c r="P12" s="17">
        <v>6.6054040225014501E-2</v>
      </c>
      <c r="Q12" s="17">
        <v>3.4735566063709297E-2</v>
      </c>
      <c r="R12" s="17">
        <v>2.8069742334951998E-2</v>
      </c>
      <c r="S12" s="17">
        <v>3.77639151057865E-2</v>
      </c>
      <c r="T12" s="17">
        <v>4.4652908589651999E-2</v>
      </c>
      <c r="U12" s="17"/>
      <c r="V12" s="17">
        <v>3.6202567676873298E-2</v>
      </c>
      <c r="W12" s="17">
        <v>4.8595721491116302E-2</v>
      </c>
      <c r="X12" s="17">
        <v>3.4784718434137399E-2</v>
      </c>
      <c r="Y12" s="17"/>
      <c r="Z12" s="17">
        <v>3.96688258921742E-2</v>
      </c>
      <c r="AA12" s="17">
        <v>4.5590973047329598E-2</v>
      </c>
      <c r="AB12" s="17"/>
      <c r="AC12" s="17">
        <v>4.9219148342478203E-2</v>
      </c>
      <c r="AD12" s="17">
        <v>1.99475264374816E-2</v>
      </c>
      <c r="AE12" s="17"/>
      <c r="AF12" s="17">
        <v>2.6213495188910699E-2</v>
      </c>
      <c r="AG12" s="17">
        <v>6.7931356125946293E-2</v>
      </c>
      <c r="AH12" s="17">
        <v>3.7623852365416502E-2</v>
      </c>
      <c r="AI12" s="17"/>
      <c r="AJ12" s="17">
        <v>4.0190856686020397E-2</v>
      </c>
      <c r="AK12" s="17">
        <v>2.82551424535974E-2</v>
      </c>
      <c r="AL12" s="17">
        <v>8.3252465897977301E-2</v>
      </c>
      <c r="AM12" s="17">
        <v>5.22612908600876E-2</v>
      </c>
      <c r="AN12" s="17">
        <v>4.8426572441844701E-2</v>
      </c>
      <c r="AO12" s="17">
        <v>3.1635409121628003E-2</v>
      </c>
      <c r="AP12" s="17">
        <v>1.2737185932705499E-2</v>
      </c>
      <c r="AQ12" s="17"/>
      <c r="AR12" s="17">
        <v>5.9619729047385099E-2</v>
      </c>
      <c r="AS12" s="17">
        <v>3.29921794525454E-2</v>
      </c>
      <c r="AT12" s="17"/>
      <c r="AU12" s="17">
        <v>4.5273638198839602E-2</v>
      </c>
      <c r="AV12" s="17">
        <v>3.9920427095251503E-2</v>
      </c>
      <c r="AW12" s="17">
        <v>3.2816533855374197E-2</v>
      </c>
      <c r="AX12" s="17"/>
      <c r="AY12" s="17">
        <v>3.9966514938782803E-2</v>
      </c>
      <c r="AZ12" s="17">
        <v>4.33239084427103E-2</v>
      </c>
      <c r="BA12" s="17">
        <v>2.76367044104752E-2</v>
      </c>
      <c r="BB12" s="17">
        <v>6.3140812939135996E-2</v>
      </c>
      <c r="BC12" s="17"/>
      <c r="BD12" s="17">
        <v>7.2019709441228E-2</v>
      </c>
      <c r="BE12" s="17">
        <v>3.4674538102108597E-2</v>
      </c>
      <c r="BF12" s="17">
        <v>2.3816321806460001E-2</v>
      </c>
      <c r="BG12" s="17">
        <v>6.8004406900754003E-2</v>
      </c>
      <c r="BH12" s="17"/>
      <c r="BI12" s="17">
        <v>6.7050258725464107E-2</v>
      </c>
      <c r="BJ12" s="17">
        <v>2.8230361230898001E-2</v>
      </c>
      <c r="BK12" s="17">
        <v>3.7536053719541697E-2</v>
      </c>
      <c r="BL12" s="17">
        <v>6.1340154922957003E-2</v>
      </c>
      <c r="BM12" s="17"/>
      <c r="BN12" s="17">
        <v>6.8083653575160705E-2</v>
      </c>
      <c r="BO12" s="17">
        <v>3.9309438845473603E-2</v>
      </c>
      <c r="BP12" s="17">
        <v>3.42482923404058E-2</v>
      </c>
      <c r="BQ12" s="17">
        <v>4.0485908458218998E-2</v>
      </c>
      <c r="BR12" s="17"/>
      <c r="BS12" s="17">
        <v>5.2547391105555001E-2</v>
      </c>
      <c r="BT12" s="17">
        <v>2.8421604314979899E-2</v>
      </c>
      <c r="BU12" s="17">
        <v>4.2324966813441701E-2</v>
      </c>
      <c r="BV12" s="17">
        <v>4.3938079700395601E-2</v>
      </c>
      <c r="BW12" s="17"/>
      <c r="BX12" s="17">
        <v>8.3990349779156204E-2</v>
      </c>
      <c r="BY12" s="17">
        <v>3.8873124815945397E-2</v>
      </c>
      <c r="BZ12" s="17">
        <v>3.3273377410182103E-2</v>
      </c>
      <c r="CA12" s="17">
        <v>3.5321899521507098E-2</v>
      </c>
    </row>
    <row r="13" spans="2:79" x14ac:dyDescent="0.3">
      <c r="B13" s="18" t="s">
        <v>129</v>
      </c>
      <c r="C13" s="19">
        <v>4.5827124270256103E-3</v>
      </c>
      <c r="D13" s="19">
        <v>1.3599300644431499E-3</v>
      </c>
      <c r="E13" s="19">
        <v>7.7802280997386697E-3</v>
      </c>
      <c r="F13" s="19"/>
      <c r="G13" s="19">
        <v>7.2145238361086697E-3</v>
      </c>
      <c r="H13" s="19">
        <v>3.60119064574697E-3</v>
      </c>
      <c r="I13" s="19">
        <v>4.0134308033433104E-3</v>
      </c>
      <c r="J13" s="19"/>
      <c r="K13" s="19">
        <v>4.9172617402975204E-3</v>
      </c>
      <c r="L13" s="19">
        <v>5.6456576691892397E-3</v>
      </c>
      <c r="M13" s="19">
        <v>0</v>
      </c>
      <c r="N13" s="19">
        <v>7.1982987113803102E-3</v>
      </c>
      <c r="O13" s="19"/>
      <c r="P13" s="19">
        <v>5.90103746145968E-3</v>
      </c>
      <c r="Q13" s="19">
        <v>8.1205189033507399E-3</v>
      </c>
      <c r="R13" s="19">
        <v>0</v>
      </c>
      <c r="S13" s="19">
        <v>5.7361721733421699E-3</v>
      </c>
      <c r="T13" s="19">
        <v>0</v>
      </c>
      <c r="U13" s="19"/>
      <c r="V13" s="19">
        <v>8.1841923432950606E-3</v>
      </c>
      <c r="W13" s="19">
        <v>2.0026521684170301E-3</v>
      </c>
      <c r="X13" s="19">
        <v>5.1822484978713999E-3</v>
      </c>
      <c r="Y13" s="19"/>
      <c r="Z13" s="19">
        <v>4.6391806139419404E-3</v>
      </c>
      <c r="AA13" s="19">
        <v>4.3604703868656298E-3</v>
      </c>
      <c r="AB13" s="19"/>
      <c r="AC13" s="19">
        <v>4.4036614245689396E-3</v>
      </c>
      <c r="AD13" s="19">
        <v>5.0024517995873501E-3</v>
      </c>
      <c r="AE13" s="19"/>
      <c r="AF13" s="19">
        <v>1.48539361922146E-2</v>
      </c>
      <c r="AG13" s="19">
        <v>0</v>
      </c>
      <c r="AH13" s="19">
        <v>4.3563745876759302E-3</v>
      </c>
      <c r="AI13" s="19"/>
      <c r="AJ13" s="19">
        <v>0</v>
      </c>
      <c r="AK13" s="19">
        <v>1.0853009055197101E-2</v>
      </c>
      <c r="AL13" s="19">
        <v>0</v>
      </c>
      <c r="AM13" s="19">
        <v>5.5654824909197502E-3</v>
      </c>
      <c r="AN13" s="19">
        <v>1.85440969605574E-2</v>
      </c>
      <c r="AO13" s="19">
        <v>0</v>
      </c>
      <c r="AP13" s="19">
        <v>0</v>
      </c>
      <c r="AQ13" s="19"/>
      <c r="AR13" s="19">
        <v>2.5939586656077598E-3</v>
      </c>
      <c r="AS13" s="19">
        <v>4.5571779753130603E-3</v>
      </c>
      <c r="AT13" s="19"/>
      <c r="AU13" s="19">
        <v>0</v>
      </c>
      <c r="AV13" s="19">
        <v>6.4212624784391803E-3</v>
      </c>
      <c r="AW13" s="19">
        <v>5.9550941194270101E-3</v>
      </c>
      <c r="AX13" s="19"/>
      <c r="AY13" s="19">
        <v>0</v>
      </c>
      <c r="AZ13" s="19">
        <v>2.8094830933340798E-3</v>
      </c>
      <c r="BA13" s="19">
        <v>7.7211159200958404E-3</v>
      </c>
      <c r="BB13" s="19">
        <v>6.7867030391968704E-3</v>
      </c>
      <c r="BC13" s="19"/>
      <c r="BD13" s="19">
        <v>1.7059896340375101E-2</v>
      </c>
      <c r="BE13" s="19">
        <v>0</v>
      </c>
      <c r="BF13" s="19">
        <v>3.1618716089159399E-3</v>
      </c>
      <c r="BG13" s="19">
        <v>5.4954734703035104E-3</v>
      </c>
      <c r="BH13" s="19"/>
      <c r="BI13" s="19">
        <v>7.1550647887760801E-3</v>
      </c>
      <c r="BJ13" s="19">
        <v>7.47584442107727E-3</v>
      </c>
      <c r="BK13" s="19">
        <v>1.38029294164697E-3</v>
      </c>
      <c r="BL13" s="19">
        <v>7.5724056205672E-3</v>
      </c>
      <c r="BM13" s="19"/>
      <c r="BN13" s="19">
        <v>0</v>
      </c>
      <c r="BO13" s="19">
        <v>2.7717896440373701E-3</v>
      </c>
      <c r="BP13" s="19">
        <v>2.2116048015824699E-3</v>
      </c>
      <c r="BQ13" s="19">
        <v>9.7921590110232205E-3</v>
      </c>
      <c r="BR13" s="19"/>
      <c r="BS13" s="19">
        <v>1.11060325274041E-2</v>
      </c>
      <c r="BT13" s="19">
        <v>0</v>
      </c>
      <c r="BU13" s="19">
        <v>3.3272774538486202E-3</v>
      </c>
      <c r="BV13" s="19">
        <v>1.0415458455946399E-2</v>
      </c>
      <c r="BW13" s="19"/>
      <c r="BX13" s="19">
        <v>8.5539598537236004E-3</v>
      </c>
      <c r="BY13" s="19">
        <v>3.4880022931037501E-3</v>
      </c>
      <c r="BZ13" s="19">
        <v>5.0999139668729196E-3</v>
      </c>
      <c r="CA13" s="19">
        <v>4.0129155789594504E-3</v>
      </c>
    </row>
    <row r="14" spans="2:79" x14ac:dyDescent="0.3">
      <c r="B14" s="16" t="s">
        <v>118</v>
      </c>
    </row>
    <row r="15" spans="2:79" x14ac:dyDescent="0.3">
      <c r="B15" t="s">
        <v>76</v>
      </c>
    </row>
    <row r="16" spans="2:79" x14ac:dyDescent="0.3">
      <c r="B16" t="s">
        <v>77</v>
      </c>
    </row>
    <row r="18" spans="2:2" x14ac:dyDescent="0.3">
      <c r="B18" s="8" t="str">
        <f>HYPERLINK("#'Contents'!A1", "Return to Contents")</f>
        <v>Return to Contents</v>
      </c>
    </row>
  </sheetData>
  <mergeCells count="18">
    <mergeCell ref="BX5:CA5"/>
    <mergeCell ref="D2:BL2"/>
    <mergeCell ref="AU5:AW5"/>
    <mergeCell ref="AY5:BB5"/>
    <mergeCell ref="BD5:BG5"/>
    <mergeCell ref="BI5:BL5"/>
    <mergeCell ref="BN5:BQ5"/>
    <mergeCell ref="Z5:AA5"/>
    <mergeCell ref="AC5:AD5"/>
    <mergeCell ref="AF5:AH5"/>
    <mergeCell ref="AJ5:AP5"/>
    <mergeCell ref="AR5:AS5"/>
    <mergeCell ref="D5:E5"/>
    <mergeCell ref="G5:I5"/>
    <mergeCell ref="K5:N5"/>
    <mergeCell ref="P5:T5"/>
    <mergeCell ref="V5:X5"/>
    <mergeCell ref="BS5:BV5"/>
  </mergeCells>
  <pageMargins left="0.7" right="0.7" top="0.75" bottom="0.75" header="0.3" footer="0.3"/>
  <pageSetup paperSize="9" orientation="portrait" horizontalDpi="300" verticalDpi="300"/>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2:CA18"/>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9" width="10.77734375" customWidth="1"/>
    <col min="10" max="10" width="2.21875" customWidth="1"/>
    <col min="11" max="14" width="10.77734375" customWidth="1"/>
    <col min="15" max="15" width="2.21875" customWidth="1"/>
    <col min="16" max="20" width="10.77734375" customWidth="1"/>
    <col min="21" max="21" width="2.21875" customWidth="1"/>
    <col min="22" max="24" width="10.77734375" customWidth="1"/>
    <col min="25" max="25" width="2.21875" customWidth="1"/>
    <col min="26" max="27" width="10.77734375" customWidth="1"/>
    <col min="28" max="28" width="2.21875" customWidth="1"/>
    <col min="29" max="30" width="10.77734375" customWidth="1"/>
    <col min="31" max="31" width="2.21875" customWidth="1"/>
    <col min="32" max="34" width="10.77734375" customWidth="1"/>
    <col min="35" max="35" width="2.21875" customWidth="1"/>
    <col min="36" max="42" width="10.77734375" customWidth="1"/>
    <col min="43" max="43" width="2.21875" customWidth="1"/>
    <col min="44" max="45" width="10.77734375" customWidth="1"/>
    <col min="46" max="46" width="2.21875" customWidth="1"/>
    <col min="47" max="49" width="10.77734375" customWidth="1"/>
    <col min="50" max="50" width="2.21875" customWidth="1"/>
    <col min="51" max="54" width="10.77734375" customWidth="1"/>
    <col min="55" max="55" width="2.21875" customWidth="1"/>
    <col min="56" max="59" width="10.77734375" customWidth="1"/>
    <col min="60" max="60" width="2.21875" customWidth="1"/>
    <col min="61" max="64" width="10.77734375" customWidth="1"/>
    <col min="65" max="65" width="2.21875" customWidth="1"/>
    <col min="66" max="69" width="10.77734375" customWidth="1"/>
    <col min="70" max="70" width="2.21875" customWidth="1"/>
    <col min="71" max="74" width="10.77734375" customWidth="1"/>
    <col min="75" max="75" width="2.21875" customWidth="1"/>
    <col min="76" max="79" width="10.77734375" customWidth="1"/>
    <col min="80" max="80" width="2.21875" customWidth="1"/>
  </cols>
  <sheetData>
    <row r="2" spans="2:79" ht="40.049999999999997" customHeight="1" x14ac:dyDescent="0.3">
      <c r="D2" s="30" t="s">
        <v>132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9" ht="30" customHeight="1" x14ac:dyDescent="0.3">
      <c r="B5" s="15"/>
      <c r="C5" s="15"/>
      <c r="D5" s="29" t="s">
        <v>54</v>
      </c>
      <c r="E5" s="29"/>
      <c r="F5" s="15"/>
      <c r="G5" s="29" t="s">
        <v>55</v>
      </c>
      <c r="H5" s="29"/>
      <c r="I5" s="29"/>
      <c r="J5" s="15"/>
      <c r="K5" s="29" t="s">
        <v>56</v>
      </c>
      <c r="L5" s="29"/>
      <c r="M5" s="29"/>
      <c r="N5" s="29"/>
      <c r="O5" s="15"/>
      <c r="P5" s="29" t="s">
        <v>57</v>
      </c>
      <c r="Q5" s="29"/>
      <c r="R5" s="29"/>
      <c r="S5" s="29"/>
      <c r="T5" s="29"/>
      <c r="U5" s="15"/>
      <c r="V5" s="29" t="s">
        <v>58</v>
      </c>
      <c r="W5" s="29"/>
      <c r="X5" s="29"/>
      <c r="Y5" s="15"/>
      <c r="Z5" s="29" t="s">
        <v>59</v>
      </c>
      <c r="AA5" s="29"/>
      <c r="AB5" s="15"/>
      <c r="AC5" s="29" t="s">
        <v>60</v>
      </c>
      <c r="AD5" s="29"/>
      <c r="AE5" s="15"/>
      <c r="AF5" s="29" t="s">
        <v>61</v>
      </c>
      <c r="AG5" s="29"/>
      <c r="AH5" s="29"/>
      <c r="AI5" s="15"/>
      <c r="AJ5" s="29" t="s">
        <v>62</v>
      </c>
      <c r="AK5" s="29"/>
      <c r="AL5" s="29"/>
      <c r="AM5" s="29"/>
      <c r="AN5" s="29"/>
      <c r="AO5" s="29"/>
      <c r="AP5" s="29"/>
      <c r="AQ5" s="15"/>
      <c r="AR5" s="29" t="s">
        <v>63</v>
      </c>
      <c r="AS5" s="29"/>
      <c r="AT5" s="15"/>
      <c r="AU5" s="29" t="s">
        <v>64</v>
      </c>
      <c r="AV5" s="29"/>
      <c r="AW5" s="29"/>
      <c r="AX5" s="15"/>
      <c r="AY5" s="29" t="s">
        <v>65</v>
      </c>
      <c r="AZ5" s="29"/>
      <c r="BA5" s="29"/>
      <c r="BB5" s="29"/>
      <c r="BC5" s="15"/>
      <c r="BD5" s="29" t="s">
        <v>66</v>
      </c>
      <c r="BE5" s="29"/>
      <c r="BF5" s="29"/>
      <c r="BG5" s="29"/>
      <c r="BH5" s="15"/>
      <c r="BI5" s="29" t="s">
        <v>67</v>
      </c>
      <c r="BJ5" s="29"/>
      <c r="BK5" s="29"/>
      <c r="BL5" s="29"/>
      <c r="BM5" s="15"/>
      <c r="BN5" s="29" t="s">
        <v>68</v>
      </c>
      <c r="BO5" s="29"/>
      <c r="BP5" s="29"/>
      <c r="BQ5" s="29"/>
      <c r="BR5" s="15"/>
      <c r="BS5" s="29" t="s">
        <v>69</v>
      </c>
      <c r="BT5" s="29"/>
      <c r="BU5" s="29"/>
      <c r="BV5" s="29"/>
      <c r="BW5" s="15"/>
      <c r="BX5" s="29" t="s">
        <v>70</v>
      </c>
      <c r="BY5" s="29"/>
      <c r="BZ5" s="29"/>
      <c r="CA5" s="29"/>
    </row>
    <row r="6" spans="2:79" ht="43.2" x14ac:dyDescent="0.3">
      <c r="B6" t="s">
        <v>13</v>
      </c>
      <c r="C6" s="9" t="s">
        <v>14</v>
      </c>
      <c r="D6" s="12" t="s">
        <v>15</v>
      </c>
      <c r="E6" s="12" t="s">
        <v>16</v>
      </c>
      <c r="G6" s="12" t="s">
        <v>19</v>
      </c>
      <c r="H6" s="12" t="s">
        <v>20</v>
      </c>
      <c r="I6" s="12" t="s">
        <v>21</v>
      </c>
      <c r="K6" s="12" t="s">
        <v>22</v>
      </c>
      <c r="L6" s="12" t="s">
        <v>23</v>
      </c>
      <c r="M6" s="12" t="s">
        <v>24</v>
      </c>
      <c r="N6" s="12" t="s">
        <v>25</v>
      </c>
      <c r="P6" s="12" t="s">
        <v>26</v>
      </c>
      <c r="Q6" s="12" t="s">
        <v>27</v>
      </c>
      <c r="R6" s="12" t="s">
        <v>28</v>
      </c>
      <c r="S6" s="12" t="s">
        <v>29</v>
      </c>
      <c r="T6" s="12" t="s">
        <v>30</v>
      </c>
      <c r="V6" s="12" t="s">
        <v>31</v>
      </c>
      <c r="W6" s="12" t="s">
        <v>32</v>
      </c>
      <c r="X6" s="12" t="s">
        <v>33</v>
      </c>
      <c r="Z6" s="12" t="s">
        <v>34</v>
      </c>
      <c r="AA6" s="12" t="s">
        <v>35</v>
      </c>
      <c r="AC6" s="12" t="s">
        <v>36</v>
      </c>
      <c r="AD6" s="12" t="s">
        <v>37</v>
      </c>
      <c r="AF6" s="12" t="s">
        <v>38</v>
      </c>
      <c r="AG6" s="12" t="s">
        <v>39</v>
      </c>
      <c r="AH6" s="12" t="s">
        <v>40</v>
      </c>
      <c r="AJ6" s="12" t="s">
        <v>41</v>
      </c>
      <c r="AK6" s="12" t="s">
        <v>42</v>
      </c>
      <c r="AL6" s="12" t="s">
        <v>43</v>
      </c>
      <c r="AM6" s="12" t="s">
        <v>44</v>
      </c>
      <c r="AN6" s="12" t="s">
        <v>45</v>
      </c>
      <c r="AO6" s="12" t="s">
        <v>46</v>
      </c>
      <c r="AP6" s="12" t="s">
        <v>47</v>
      </c>
      <c r="AR6" s="12" t="s">
        <v>48</v>
      </c>
      <c r="AS6" s="12" t="s">
        <v>49</v>
      </c>
      <c r="AU6" s="12" t="s">
        <v>50</v>
      </c>
      <c r="AV6" s="12" t="s">
        <v>51</v>
      </c>
      <c r="AW6" s="12" t="s">
        <v>52</v>
      </c>
      <c r="AY6" s="12" t="s">
        <v>50</v>
      </c>
      <c r="AZ6" s="12" t="s">
        <v>51</v>
      </c>
      <c r="BA6" s="12" t="s">
        <v>52</v>
      </c>
      <c r="BB6" s="12" t="s">
        <v>53</v>
      </c>
      <c r="BD6" s="12" t="s">
        <v>50</v>
      </c>
      <c r="BE6" s="12" t="s">
        <v>51</v>
      </c>
      <c r="BF6" s="12" t="s">
        <v>52</v>
      </c>
      <c r="BG6" s="12" t="s">
        <v>53</v>
      </c>
      <c r="BI6" s="12" t="s">
        <v>50</v>
      </c>
      <c r="BJ6" s="12" t="s">
        <v>51</v>
      </c>
      <c r="BK6" s="12" t="s">
        <v>52</v>
      </c>
      <c r="BL6" s="12" t="s">
        <v>53</v>
      </c>
      <c r="BN6" s="12" t="s">
        <v>50</v>
      </c>
      <c r="BO6" s="12" t="s">
        <v>51</v>
      </c>
      <c r="BP6" s="12" t="s">
        <v>52</v>
      </c>
      <c r="BQ6" s="12" t="s">
        <v>53</v>
      </c>
      <c r="BS6" s="12" t="s">
        <v>50</v>
      </c>
      <c r="BT6" s="12" t="s">
        <v>51</v>
      </c>
      <c r="BU6" s="12" t="s">
        <v>52</v>
      </c>
      <c r="BV6" s="12" t="s">
        <v>53</v>
      </c>
      <c r="BX6" s="12" t="s">
        <v>50</v>
      </c>
      <c r="BY6" s="12" t="s">
        <v>51</v>
      </c>
      <c r="BZ6" s="12" t="s">
        <v>52</v>
      </c>
      <c r="CA6" s="12" t="s">
        <v>53</v>
      </c>
    </row>
    <row r="7" spans="2:79" ht="30" customHeight="1" x14ac:dyDescent="0.3">
      <c r="B7" s="10" t="s">
        <v>17</v>
      </c>
      <c r="C7" s="10">
        <v>971</v>
      </c>
      <c r="D7" s="10">
        <v>496</v>
      </c>
      <c r="E7" s="10">
        <v>472</v>
      </c>
      <c r="F7" s="10"/>
      <c r="G7" s="10">
        <v>191</v>
      </c>
      <c r="H7" s="10">
        <v>458</v>
      </c>
      <c r="I7" s="10">
        <v>322</v>
      </c>
      <c r="J7" s="10"/>
      <c r="K7" s="10">
        <v>400</v>
      </c>
      <c r="L7" s="10">
        <v>253</v>
      </c>
      <c r="M7" s="10">
        <v>169</v>
      </c>
      <c r="N7" s="10">
        <v>148</v>
      </c>
      <c r="O7" s="10"/>
      <c r="P7" s="10">
        <v>133</v>
      </c>
      <c r="Q7" s="10">
        <v>303</v>
      </c>
      <c r="R7" s="10">
        <v>140</v>
      </c>
      <c r="S7" s="10">
        <v>257</v>
      </c>
      <c r="T7" s="10">
        <v>138</v>
      </c>
      <c r="U7" s="10"/>
      <c r="V7" s="10">
        <v>229</v>
      </c>
      <c r="W7" s="10">
        <v>372</v>
      </c>
      <c r="X7" s="10">
        <v>337</v>
      </c>
      <c r="Y7" s="10"/>
      <c r="Z7" s="10">
        <v>816</v>
      </c>
      <c r="AA7" s="10">
        <v>152</v>
      </c>
      <c r="AB7" s="10"/>
      <c r="AC7" s="10">
        <v>717</v>
      </c>
      <c r="AD7" s="10">
        <v>254</v>
      </c>
      <c r="AE7" s="10"/>
      <c r="AF7" s="10">
        <v>69</v>
      </c>
      <c r="AG7" s="10">
        <v>83</v>
      </c>
      <c r="AH7" s="10">
        <v>814</v>
      </c>
      <c r="AI7" s="10"/>
      <c r="AJ7" s="10">
        <v>103</v>
      </c>
      <c r="AK7" s="10">
        <v>134</v>
      </c>
      <c r="AL7" s="10">
        <v>150</v>
      </c>
      <c r="AM7" s="10">
        <v>156</v>
      </c>
      <c r="AN7" s="10">
        <v>142</v>
      </c>
      <c r="AO7" s="10">
        <v>153</v>
      </c>
      <c r="AP7" s="10">
        <v>133</v>
      </c>
      <c r="AQ7" s="10"/>
      <c r="AR7" s="10">
        <v>284</v>
      </c>
      <c r="AS7" s="10">
        <v>657</v>
      </c>
      <c r="AT7" s="10"/>
      <c r="AU7" s="10">
        <v>244</v>
      </c>
      <c r="AV7" s="10">
        <v>579</v>
      </c>
      <c r="AW7" s="10">
        <v>148</v>
      </c>
      <c r="AX7" s="10"/>
      <c r="AY7" s="10">
        <v>89</v>
      </c>
      <c r="AZ7" s="10">
        <v>451</v>
      </c>
      <c r="BA7" s="10">
        <v>302</v>
      </c>
      <c r="BB7" s="10">
        <v>129</v>
      </c>
      <c r="BC7" s="10"/>
      <c r="BD7" s="10">
        <v>137</v>
      </c>
      <c r="BE7" s="10">
        <v>275</v>
      </c>
      <c r="BF7" s="10">
        <v>407</v>
      </c>
      <c r="BG7" s="10">
        <v>152</v>
      </c>
      <c r="BH7" s="10"/>
      <c r="BI7" s="10">
        <v>103</v>
      </c>
      <c r="BJ7" s="10">
        <v>298</v>
      </c>
      <c r="BK7" s="10">
        <v>457</v>
      </c>
      <c r="BL7" s="10">
        <v>113</v>
      </c>
      <c r="BM7" s="10"/>
      <c r="BN7" s="10">
        <v>88</v>
      </c>
      <c r="BO7" s="10">
        <v>229</v>
      </c>
      <c r="BP7" s="10">
        <v>334</v>
      </c>
      <c r="BQ7" s="10">
        <v>320</v>
      </c>
      <c r="BR7" s="10"/>
      <c r="BS7" s="10">
        <v>205</v>
      </c>
      <c r="BT7" s="10">
        <v>281</v>
      </c>
      <c r="BU7" s="10">
        <v>392</v>
      </c>
      <c r="BV7" s="10">
        <v>93</v>
      </c>
      <c r="BW7" s="10"/>
      <c r="BX7" s="10">
        <v>91</v>
      </c>
      <c r="BY7" s="10">
        <v>358</v>
      </c>
      <c r="BZ7" s="10">
        <v>317</v>
      </c>
      <c r="CA7" s="10">
        <v>205</v>
      </c>
    </row>
    <row r="8" spans="2:79" ht="30" customHeight="1" x14ac:dyDescent="0.3">
      <c r="B8" s="11" t="s">
        <v>18</v>
      </c>
      <c r="C8" s="11">
        <v>970</v>
      </c>
      <c r="D8" s="11">
        <v>480</v>
      </c>
      <c r="E8" s="11">
        <v>488</v>
      </c>
      <c r="F8" s="11"/>
      <c r="G8" s="11">
        <v>222</v>
      </c>
      <c r="H8" s="11">
        <v>386</v>
      </c>
      <c r="I8" s="11">
        <v>362</v>
      </c>
      <c r="J8" s="11"/>
      <c r="K8" s="11">
        <v>291</v>
      </c>
      <c r="L8" s="11">
        <v>250</v>
      </c>
      <c r="M8" s="11">
        <v>205</v>
      </c>
      <c r="N8" s="11">
        <v>223</v>
      </c>
      <c r="O8" s="11"/>
      <c r="P8" s="11">
        <v>135</v>
      </c>
      <c r="Q8" s="11">
        <v>291</v>
      </c>
      <c r="R8" s="11">
        <v>153</v>
      </c>
      <c r="S8" s="11">
        <v>224</v>
      </c>
      <c r="T8" s="11">
        <v>167</v>
      </c>
      <c r="U8" s="11"/>
      <c r="V8" s="11">
        <v>276</v>
      </c>
      <c r="W8" s="11">
        <v>380</v>
      </c>
      <c r="X8" s="11">
        <v>276</v>
      </c>
      <c r="Y8" s="11"/>
      <c r="Z8" s="11">
        <v>818</v>
      </c>
      <c r="AA8" s="11">
        <v>150</v>
      </c>
      <c r="AB8" s="11"/>
      <c r="AC8" s="11">
        <v>680</v>
      </c>
      <c r="AD8" s="11">
        <v>290</v>
      </c>
      <c r="AE8" s="11"/>
      <c r="AF8" s="11">
        <v>54</v>
      </c>
      <c r="AG8" s="11">
        <v>73</v>
      </c>
      <c r="AH8" s="11">
        <v>837</v>
      </c>
      <c r="AI8" s="11"/>
      <c r="AJ8" s="11">
        <v>115</v>
      </c>
      <c r="AK8" s="11">
        <v>148</v>
      </c>
      <c r="AL8" s="11">
        <v>128</v>
      </c>
      <c r="AM8" s="11">
        <v>137</v>
      </c>
      <c r="AN8" s="11">
        <v>112</v>
      </c>
      <c r="AO8" s="11">
        <v>158</v>
      </c>
      <c r="AP8" s="11">
        <v>172</v>
      </c>
      <c r="AQ8" s="11"/>
      <c r="AR8" s="11">
        <v>308</v>
      </c>
      <c r="AS8" s="11">
        <v>633</v>
      </c>
      <c r="AT8" s="11"/>
      <c r="AU8" s="11">
        <v>269</v>
      </c>
      <c r="AV8" s="11">
        <v>574</v>
      </c>
      <c r="AW8" s="11">
        <v>128</v>
      </c>
      <c r="AX8" s="11"/>
      <c r="AY8" s="11">
        <v>90</v>
      </c>
      <c r="AZ8" s="11">
        <v>457</v>
      </c>
      <c r="BA8" s="11">
        <v>306</v>
      </c>
      <c r="BB8" s="11">
        <v>118</v>
      </c>
      <c r="BC8" s="11"/>
      <c r="BD8" s="11">
        <v>139</v>
      </c>
      <c r="BE8" s="11">
        <v>281</v>
      </c>
      <c r="BF8" s="11">
        <v>406</v>
      </c>
      <c r="BG8" s="11">
        <v>145</v>
      </c>
      <c r="BH8" s="11"/>
      <c r="BI8" s="11">
        <v>106</v>
      </c>
      <c r="BJ8" s="11">
        <v>302</v>
      </c>
      <c r="BK8" s="11">
        <v>457</v>
      </c>
      <c r="BL8" s="11">
        <v>106</v>
      </c>
      <c r="BM8" s="11"/>
      <c r="BN8" s="11">
        <v>87</v>
      </c>
      <c r="BO8" s="11">
        <v>227</v>
      </c>
      <c r="BP8" s="11">
        <v>344</v>
      </c>
      <c r="BQ8" s="11">
        <v>312</v>
      </c>
      <c r="BR8" s="11"/>
      <c r="BS8" s="11">
        <v>213</v>
      </c>
      <c r="BT8" s="11">
        <v>295</v>
      </c>
      <c r="BU8" s="11">
        <v>386</v>
      </c>
      <c r="BV8" s="11">
        <v>77</v>
      </c>
      <c r="BW8" s="11"/>
      <c r="BX8" s="11">
        <v>89</v>
      </c>
      <c r="BY8" s="11">
        <v>368</v>
      </c>
      <c r="BZ8" s="11">
        <v>315</v>
      </c>
      <c r="CA8" s="11">
        <v>199</v>
      </c>
    </row>
    <row r="9" spans="2:79" x14ac:dyDescent="0.3">
      <c r="B9" s="18" t="s">
        <v>125</v>
      </c>
      <c r="C9" s="17">
        <v>0.15860525941074599</v>
      </c>
      <c r="D9" s="17">
        <v>0.15652701446786299</v>
      </c>
      <c r="E9" s="17">
        <v>0.16162313269846801</v>
      </c>
      <c r="F9" s="17"/>
      <c r="G9" s="17">
        <v>0.16149977429211801</v>
      </c>
      <c r="H9" s="17">
        <v>0.16663404046226399</v>
      </c>
      <c r="I9" s="17">
        <v>0.14824852931091301</v>
      </c>
      <c r="J9" s="17"/>
      <c r="K9" s="17">
        <v>0.18831137139479401</v>
      </c>
      <c r="L9" s="17">
        <v>0.148268787282968</v>
      </c>
      <c r="M9" s="17">
        <v>0.134805076620892</v>
      </c>
      <c r="N9" s="17">
        <v>0.154120163735672</v>
      </c>
      <c r="O9" s="17"/>
      <c r="P9" s="17">
        <v>0.241222481939391</v>
      </c>
      <c r="Q9" s="17">
        <v>0.14427848130156401</v>
      </c>
      <c r="R9" s="17">
        <v>0.122295189299704</v>
      </c>
      <c r="S9" s="17">
        <v>0.15604163240486099</v>
      </c>
      <c r="T9" s="17">
        <v>0.15323409801035301</v>
      </c>
      <c r="U9" s="17"/>
      <c r="V9" s="17">
        <v>0.16827488288231701</v>
      </c>
      <c r="W9" s="17">
        <v>0.148446397030748</v>
      </c>
      <c r="X9" s="17">
        <v>0.17095009574921299</v>
      </c>
      <c r="Y9" s="17"/>
      <c r="Z9" s="17">
        <v>0.14149473804055199</v>
      </c>
      <c r="AA9" s="17">
        <v>0.240639483560176</v>
      </c>
      <c r="AB9" s="17"/>
      <c r="AC9" s="17">
        <v>0.16668018771455001</v>
      </c>
      <c r="AD9" s="17">
        <v>0.13967565112475</v>
      </c>
      <c r="AE9" s="17"/>
      <c r="AF9" s="17">
        <v>0.28557479547220599</v>
      </c>
      <c r="AG9" s="17">
        <v>0.222999762864905</v>
      </c>
      <c r="AH9" s="17">
        <v>0.145907333276661</v>
      </c>
      <c r="AI9" s="17"/>
      <c r="AJ9" s="17">
        <v>0.21662922794078801</v>
      </c>
      <c r="AK9" s="17">
        <v>0.137992737099188</v>
      </c>
      <c r="AL9" s="17">
        <v>0.13440555184567499</v>
      </c>
      <c r="AM9" s="17">
        <v>0.19353209871535301</v>
      </c>
      <c r="AN9" s="17">
        <v>0.144663536432348</v>
      </c>
      <c r="AO9" s="17">
        <v>0.162263181056712</v>
      </c>
      <c r="AP9" s="17">
        <v>0.13336680019041</v>
      </c>
      <c r="AQ9" s="17"/>
      <c r="AR9" s="17">
        <v>0.20014758738055599</v>
      </c>
      <c r="AS9" s="17">
        <v>0.14071071268756899</v>
      </c>
      <c r="AT9" s="17"/>
      <c r="AU9" s="17">
        <v>0.12541956832131301</v>
      </c>
      <c r="AV9" s="17">
        <v>0.16223650347113799</v>
      </c>
      <c r="AW9" s="17">
        <v>0.212028539901123</v>
      </c>
      <c r="AX9" s="17"/>
      <c r="AY9" s="17">
        <v>0.132253737717728</v>
      </c>
      <c r="AZ9" s="17">
        <v>0.112040123417978</v>
      </c>
      <c r="BA9" s="17">
        <v>0.22497732782048899</v>
      </c>
      <c r="BB9" s="17">
        <v>0.18656372079547001</v>
      </c>
      <c r="BC9" s="17"/>
      <c r="BD9" s="17">
        <v>0.16910557651626801</v>
      </c>
      <c r="BE9" s="17">
        <v>0.118836340036442</v>
      </c>
      <c r="BF9" s="17">
        <v>0.15074403664652</v>
      </c>
      <c r="BG9" s="17">
        <v>0.24726787559322</v>
      </c>
      <c r="BH9" s="17"/>
      <c r="BI9" s="17">
        <v>0.13086784989477601</v>
      </c>
      <c r="BJ9" s="17">
        <v>0.13006176050938001</v>
      </c>
      <c r="BK9" s="17">
        <v>0.16287754757035</v>
      </c>
      <c r="BL9" s="17">
        <v>0.24969729564738299</v>
      </c>
      <c r="BM9" s="17"/>
      <c r="BN9" s="17">
        <v>0.18007127118487101</v>
      </c>
      <c r="BO9" s="17">
        <v>9.7250457295546405E-2</v>
      </c>
      <c r="BP9" s="17">
        <v>0.12072677988478001</v>
      </c>
      <c r="BQ9" s="17">
        <v>0.23912374083516899</v>
      </c>
      <c r="BR9" s="17"/>
      <c r="BS9" s="17">
        <v>0.16068754065955601</v>
      </c>
      <c r="BT9" s="17">
        <v>0.113584291295588</v>
      </c>
      <c r="BU9" s="17">
        <v>0.145786750283038</v>
      </c>
      <c r="BV9" s="17">
        <v>0.39041626435369903</v>
      </c>
      <c r="BW9" s="17"/>
      <c r="BX9" s="17">
        <v>9.0891763899769704E-2</v>
      </c>
      <c r="BY9" s="17">
        <v>9.6680645940797505E-2</v>
      </c>
      <c r="BZ9" s="17">
        <v>0.17550683045910501</v>
      </c>
      <c r="CA9" s="17">
        <v>0.27649605331997001</v>
      </c>
    </row>
    <row r="10" spans="2:79" x14ac:dyDescent="0.3">
      <c r="B10" s="18" t="s">
        <v>126</v>
      </c>
      <c r="C10" s="17">
        <v>0.38682848982888202</v>
      </c>
      <c r="D10" s="17">
        <v>0.39956533520256199</v>
      </c>
      <c r="E10" s="17">
        <v>0.37259654195066499</v>
      </c>
      <c r="F10" s="17"/>
      <c r="G10" s="17">
        <v>0.33003405912508099</v>
      </c>
      <c r="H10" s="17">
        <v>0.35693700391597499</v>
      </c>
      <c r="I10" s="17">
        <v>0.45367595383618398</v>
      </c>
      <c r="J10" s="17"/>
      <c r="K10" s="17">
        <v>0.33119880043280298</v>
      </c>
      <c r="L10" s="17">
        <v>0.41577202486282799</v>
      </c>
      <c r="M10" s="17">
        <v>0.39137065640662799</v>
      </c>
      <c r="N10" s="17">
        <v>0.42443591450781498</v>
      </c>
      <c r="O10" s="17"/>
      <c r="P10" s="17">
        <v>0.32592389792461601</v>
      </c>
      <c r="Q10" s="17">
        <v>0.41666094672574</v>
      </c>
      <c r="R10" s="17">
        <v>0.40065944709592199</v>
      </c>
      <c r="S10" s="17">
        <v>0.35769655759306701</v>
      </c>
      <c r="T10" s="17">
        <v>0.41049839857268899</v>
      </c>
      <c r="U10" s="17"/>
      <c r="V10" s="17">
        <v>0.38324737297948502</v>
      </c>
      <c r="W10" s="17">
        <v>0.41011925880278899</v>
      </c>
      <c r="X10" s="17">
        <v>0.36477949225691098</v>
      </c>
      <c r="Y10" s="17"/>
      <c r="Z10" s="17">
        <v>0.39105160663894001</v>
      </c>
      <c r="AA10" s="17">
        <v>0.37104016087461</v>
      </c>
      <c r="AB10" s="17"/>
      <c r="AC10" s="17">
        <v>0.36566950453929897</v>
      </c>
      <c r="AD10" s="17">
        <v>0.43643033001763898</v>
      </c>
      <c r="AE10" s="17"/>
      <c r="AF10" s="17">
        <v>0.37453245358273102</v>
      </c>
      <c r="AG10" s="17">
        <v>0.455208541969985</v>
      </c>
      <c r="AH10" s="17">
        <v>0.38240959413738201</v>
      </c>
      <c r="AI10" s="17"/>
      <c r="AJ10" s="17">
        <v>0.34426373981937097</v>
      </c>
      <c r="AK10" s="17">
        <v>0.324925408144349</v>
      </c>
      <c r="AL10" s="17">
        <v>0.36586372368310299</v>
      </c>
      <c r="AM10" s="17">
        <v>0.36395241530154698</v>
      </c>
      <c r="AN10" s="17">
        <v>0.385972864699894</v>
      </c>
      <c r="AO10" s="17">
        <v>0.45466525199147401</v>
      </c>
      <c r="AP10" s="17">
        <v>0.44059923620256902</v>
      </c>
      <c r="AQ10" s="17"/>
      <c r="AR10" s="17">
        <v>0.376552638575195</v>
      </c>
      <c r="AS10" s="17">
        <v>0.39788178752342801</v>
      </c>
      <c r="AT10" s="17"/>
      <c r="AU10" s="17">
        <v>0.41965740135191798</v>
      </c>
      <c r="AV10" s="17">
        <v>0.38429545291356598</v>
      </c>
      <c r="AW10" s="17">
        <v>0.32922277666534799</v>
      </c>
      <c r="AX10" s="17"/>
      <c r="AY10" s="17">
        <v>0.33547963223106603</v>
      </c>
      <c r="AZ10" s="17">
        <v>0.41988310856979999</v>
      </c>
      <c r="BA10" s="17">
        <v>0.36316243674329102</v>
      </c>
      <c r="BB10" s="17">
        <v>0.35939066686379401</v>
      </c>
      <c r="BC10" s="17"/>
      <c r="BD10" s="17">
        <v>0.224993830214826</v>
      </c>
      <c r="BE10" s="17">
        <v>0.39766344781415702</v>
      </c>
      <c r="BF10" s="17">
        <v>0.440181773955234</v>
      </c>
      <c r="BG10" s="17">
        <v>0.37137752178736999</v>
      </c>
      <c r="BH10" s="17"/>
      <c r="BI10" s="17">
        <v>0.38286039417877699</v>
      </c>
      <c r="BJ10" s="17">
        <v>0.34370074317934901</v>
      </c>
      <c r="BK10" s="17">
        <v>0.42332947850688901</v>
      </c>
      <c r="BL10" s="17">
        <v>0.356231355067192</v>
      </c>
      <c r="BM10" s="17"/>
      <c r="BN10" s="17">
        <v>0.32675793958258498</v>
      </c>
      <c r="BO10" s="17">
        <v>0.38458974509856297</v>
      </c>
      <c r="BP10" s="17">
        <v>0.45491113656035298</v>
      </c>
      <c r="BQ10" s="17">
        <v>0.330078909421547</v>
      </c>
      <c r="BR10" s="17"/>
      <c r="BS10" s="17">
        <v>0.314656117042803</v>
      </c>
      <c r="BT10" s="17">
        <v>0.39525642447088</v>
      </c>
      <c r="BU10" s="17">
        <v>0.43391060246121799</v>
      </c>
      <c r="BV10" s="17">
        <v>0.31818608965303102</v>
      </c>
      <c r="BW10" s="17"/>
      <c r="BX10" s="17">
        <v>0.32800359353891101</v>
      </c>
      <c r="BY10" s="17">
        <v>0.38741860480210399</v>
      </c>
      <c r="BZ10" s="17">
        <v>0.39702568371973901</v>
      </c>
      <c r="CA10" s="17">
        <v>0.39591641188924898</v>
      </c>
    </row>
    <row r="11" spans="2:79" x14ac:dyDescent="0.3">
      <c r="B11" s="18" t="s">
        <v>127</v>
      </c>
      <c r="C11" s="17">
        <v>0.32520731496475203</v>
      </c>
      <c r="D11" s="17">
        <v>0.33007729759937998</v>
      </c>
      <c r="E11" s="17">
        <v>0.32241529736782898</v>
      </c>
      <c r="F11" s="17"/>
      <c r="G11" s="17">
        <v>0.33589902505979002</v>
      </c>
      <c r="H11" s="17">
        <v>0.35744153664463502</v>
      </c>
      <c r="I11" s="17">
        <v>0.28419803008758598</v>
      </c>
      <c r="J11" s="17"/>
      <c r="K11" s="17">
        <v>0.33162678828959902</v>
      </c>
      <c r="L11" s="17">
        <v>0.34723178195592802</v>
      </c>
      <c r="M11" s="17">
        <v>0.33511338477797498</v>
      </c>
      <c r="N11" s="17">
        <v>0.284412665985671</v>
      </c>
      <c r="O11" s="17"/>
      <c r="P11" s="17">
        <v>0.27485870523858602</v>
      </c>
      <c r="Q11" s="17">
        <v>0.313655165171141</v>
      </c>
      <c r="R11" s="17">
        <v>0.34819104806830897</v>
      </c>
      <c r="S11" s="17">
        <v>0.35285692766174298</v>
      </c>
      <c r="T11" s="17">
        <v>0.328145085529775</v>
      </c>
      <c r="U11" s="17"/>
      <c r="V11" s="17">
        <v>0.33706185051968302</v>
      </c>
      <c r="W11" s="17">
        <v>0.30526154080776902</v>
      </c>
      <c r="X11" s="17">
        <v>0.33512008385528103</v>
      </c>
      <c r="Y11" s="17"/>
      <c r="Z11" s="17">
        <v>0.33859623217722001</v>
      </c>
      <c r="AA11" s="17">
        <v>0.25377680158937499</v>
      </c>
      <c r="AB11" s="17"/>
      <c r="AC11" s="17">
        <v>0.33166014268466798</v>
      </c>
      <c r="AD11" s="17">
        <v>0.31008030745714599</v>
      </c>
      <c r="AE11" s="17"/>
      <c r="AF11" s="17">
        <v>0.16283012030625299</v>
      </c>
      <c r="AG11" s="17">
        <v>0.20063593148780601</v>
      </c>
      <c r="AH11" s="17">
        <v>0.34660093896414401</v>
      </c>
      <c r="AI11" s="17"/>
      <c r="AJ11" s="17">
        <v>0.287938565924301</v>
      </c>
      <c r="AK11" s="17">
        <v>0.35946030393307199</v>
      </c>
      <c r="AL11" s="17">
        <v>0.37931862318378001</v>
      </c>
      <c r="AM11" s="17">
        <v>0.32106283375309902</v>
      </c>
      <c r="AN11" s="17">
        <v>0.34423462209236499</v>
      </c>
      <c r="AO11" s="17">
        <v>0.27798845480036999</v>
      </c>
      <c r="AP11" s="17">
        <v>0.31473868111611902</v>
      </c>
      <c r="AQ11" s="17"/>
      <c r="AR11" s="17">
        <v>0.26088326594544597</v>
      </c>
      <c r="AS11" s="17">
        <v>0.35053288849208902</v>
      </c>
      <c r="AT11" s="17"/>
      <c r="AU11" s="17">
        <v>0.30988844113605202</v>
      </c>
      <c r="AV11" s="17">
        <v>0.322214181597891</v>
      </c>
      <c r="AW11" s="17">
        <v>0.37083843785341097</v>
      </c>
      <c r="AX11" s="17"/>
      <c r="AY11" s="17">
        <v>0.39593349016444201</v>
      </c>
      <c r="AZ11" s="17">
        <v>0.34074337554330097</v>
      </c>
      <c r="BA11" s="17">
        <v>0.31434011414146801</v>
      </c>
      <c r="BB11" s="17">
        <v>0.23933488626038199</v>
      </c>
      <c r="BC11" s="17"/>
      <c r="BD11" s="17">
        <v>0.441212663673757</v>
      </c>
      <c r="BE11" s="17">
        <v>0.32842702056403</v>
      </c>
      <c r="BF11" s="17">
        <v>0.30711840635835003</v>
      </c>
      <c r="BG11" s="17">
        <v>0.25886458705918902</v>
      </c>
      <c r="BH11" s="17"/>
      <c r="BI11" s="17">
        <v>0.32218844264852298</v>
      </c>
      <c r="BJ11" s="17">
        <v>0.41684849850038802</v>
      </c>
      <c r="BK11" s="17">
        <v>0.288920418092594</v>
      </c>
      <c r="BL11" s="17">
        <v>0.22319495519912899</v>
      </c>
      <c r="BM11" s="17"/>
      <c r="BN11" s="17">
        <v>0.33159654020553803</v>
      </c>
      <c r="BO11" s="17">
        <v>0.36040337454645499</v>
      </c>
      <c r="BP11" s="17">
        <v>0.32287261051349803</v>
      </c>
      <c r="BQ11" s="17">
        <v>0.30035597053259899</v>
      </c>
      <c r="BR11" s="17"/>
      <c r="BS11" s="17">
        <v>0.33959441828316</v>
      </c>
      <c r="BT11" s="17">
        <v>0.36356542388272201</v>
      </c>
      <c r="BU11" s="17">
        <v>0.31438586433107302</v>
      </c>
      <c r="BV11" s="17">
        <v>0.19207628259382101</v>
      </c>
      <c r="BW11" s="17"/>
      <c r="BX11" s="17">
        <v>0.37340859460797299</v>
      </c>
      <c r="BY11" s="17">
        <v>0.39112901339739198</v>
      </c>
      <c r="BZ11" s="17">
        <v>0.29197157037532501</v>
      </c>
      <c r="CA11" s="17">
        <v>0.234448338813323</v>
      </c>
    </row>
    <row r="12" spans="2:79" x14ac:dyDescent="0.3">
      <c r="B12" s="18" t="s">
        <v>128</v>
      </c>
      <c r="C12" s="17">
        <v>0.109450215927603</v>
      </c>
      <c r="D12" s="17">
        <v>0.103055342810672</v>
      </c>
      <c r="E12" s="17">
        <v>0.11435170256692199</v>
      </c>
      <c r="F12" s="17"/>
      <c r="G12" s="17">
        <v>0.14189419096637099</v>
      </c>
      <c r="H12" s="17">
        <v>0.10815536236555801</v>
      </c>
      <c r="I12" s="17">
        <v>9.0889073887240907E-2</v>
      </c>
      <c r="J12" s="17"/>
      <c r="K12" s="17">
        <v>0.13710517541964401</v>
      </c>
      <c r="L12" s="17">
        <v>7.7894928353376899E-2</v>
      </c>
      <c r="M12" s="17">
        <v>0.112128973126097</v>
      </c>
      <c r="N12" s="17">
        <v>0.106843924512612</v>
      </c>
      <c r="O12" s="17"/>
      <c r="P12" s="17">
        <v>0.109311621079153</v>
      </c>
      <c r="Q12" s="17">
        <v>0.11494038393238799</v>
      </c>
      <c r="R12" s="17">
        <v>0.11146628296111601</v>
      </c>
      <c r="S12" s="17">
        <v>0.12301722728994099</v>
      </c>
      <c r="T12" s="17">
        <v>8.0046254616502305E-2</v>
      </c>
      <c r="U12" s="17"/>
      <c r="V12" s="17">
        <v>9.66847652531026E-2</v>
      </c>
      <c r="W12" s="17">
        <v>0.11609776890074699</v>
      </c>
      <c r="X12" s="17">
        <v>0.11362064515254</v>
      </c>
      <c r="Y12" s="17"/>
      <c r="Z12" s="17">
        <v>0.111800659042254</v>
      </c>
      <c r="AA12" s="17">
        <v>9.8664553298879604E-2</v>
      </c>
      <c r="AB12" s="17"/>
      <c r="AC12" s="17">
        <v>0.11645311234868901</v>
      </c>
      <c r="AD12" s="17">
        <v>9.3033712754922004E-2</v>
      </c>
      <c r="AE12" s="17"/>
      <c r="AF12" s="17">
        <v>0.14039839993018699</v>
      </c>
      <c r="AG12" s="17">
        <v>0.101306598216545</v>
      </c>
      <c r="AH12" s="17">
        <v>0.106106061798586</v>
      </c>
      <c r="AI12" s="17"/>
      <c r="AJ12" s="17">
        <v>0.14381026999798499</v>
      </c>
      <c r="AK12" s="17">
        <v>0.13722089389897599</v>
      </c>
      <c r="AL12" s="17">
        <v>8.77794926308713E-2</v>
      </c>
      <c r="AM12" s="17">
        <v>0.121452652230001</v>
      </c>
      <c r="AN12" s="17">
        <v>9.7659657114210693E-2</v>
      </c>
      <c r="AO12" s="17">
        <v>9.0415025854454503E-2</v>
      </c>
      <c r="AP12" s="17">
        <v>9.4354404550443902E-2</v>
      </c>
      <c r="AQ12" s="17"/>
      <c r="AR12" s="17">
        <v>0.12097026448561</v>
      </c>
      <c r="AS12" s="17">
        <v>0.10053586986073799</v>
      </c>
      <c r="AT12" s="17"/>
      <c r="AU12" s="17">
        <v>0.13066602124280299</v>
      </c>
      <c r="AV12" s="17">
        <v>0.106465966173541</v>
      </c>
      <c r="AW12" s="17">
        <v>7.8272962045248307E-2</v>
      </c>
      <c r="AX12" s="17"/>
      <c r="AY12" s="17">
        <v>0.12968390589550799</v>
      </c>
      <c r="AZ12" s="17">
        <v>0.121850921355698</v>
      </c>
      <c r="BA12" s="17">
        <v>6.3542852355538595E-2</v>
      </c>
      <c r="BB12" s="17">
        <v>0.165364352208973</v>
      </c>
      <c r="BC12" s="17"/>
      <c r="BD12" s="17">
        <v>0.135768563472835</v>
      </c>
      <c r="BE12" s="17">
        <v>0.13636852305048899</v>
      </c>
      <c r="BF12" s="17">
        <v>8.7317621941062407E-2</v>
      </c>
      <c r="BG12" s="17">
        <v>9.4146709351750402E-2</v>
      </c>
      <c r="BH12" s="17"/>
      <c r="BI12" s="17">
        <v>0.11387464876021899</v>
      </c>
      <c r="BJ12" s="17">
        <v>9.5666097595711805E-2</v>
      </c>
      <c r="BK12" s="17">
        <v>0.110168810955875</v>
      </c>
      <c r="BL12" s="17">
        <v>0.141297976015687</v>
      </c>
      <c r="BM12" s="17"/>
      <c r="BN12" s="17">
        <v>0.120020913361377</v>
      </c>
      <c r="BO12" s="17">
        <v>0.141347440832468</v>
      </c>
      <c r="BP12" s="17">
        <v>8.5779757426820202E-2</v>
      </c>
      <c r="BQ12" s="17">
        <v>0.109371254029292</v>
      </c>
      <c r="BR12" s="17"/>
      <c r="BS12" s="17">
        <v>0.163230743900978</v>
      </c>
      <c r="BT12" s="17">
        <v>0.110046439738028</v>
      </c>
      <c r="BU12" s="17">
        <v>8.5966836143579597E-2</v>
      </c>
      <c r="BV12" s="17">
        <v>7.5871024820926003E-2</v>
      </c>
      <c r="BW12" s="17"/>
      <c r="BX12" s="17">
        <v>0.16627088607125601</v>
      </c>
      <c r="BY12" s="17">
        <v>0.109898289608842</v>
      </c>
      <c r="BZ12" s="17">
        <v>0.110353827762343</v>
      </c>
      <c r="CA12" s="17">
        <v>8.1810955779170094E-2</v>
      </c>
    </row>
    <row r="13" spans="2:79" x14ac:dyDescent="0.3">
      <c r="B13" s="18" t="s">
        <v>129</v>
      </c>
      <c r="C13" s="19">
        <v>1.9908719868017202E-2</v>
      </c>
      <c r="D13" s="19">
        <v>1.07750099195228E-2</v>
      </c>
      <c r="E13" s="19">
        <v>2.9013325416116599E-2</v>
      </c>
      <c r="F13" s="19"/>
      <c r="G13" s="19">
        <v>3.0672950556638701E-2</v>
      </c>
      <c r="H13" s="19">
        <v>1.0832056611567499E-2</v>
      </c>
      <c r="I13" s="19">
        <v>2.29884128780754E-2</v>
      </c>
      <c r="J13" s="19"/>
      <c r="K13" s="19">
        <v>1.17578644631597E-2</v>
      </c>
      <c r="L13" s="19">
        <v>1.08324775448997E-2</v>
      </c>
      <c r="M13" s="19">
        <v>2.6581909068407999E-2</v>
      </c>
      <c r="N13" s="19">
        <v>3.0187331258229401E-2</v>
      </c>
      <c r="O13" s="19"/>
      <c r="P13" s="19">
        <v>4.8683293818253703E-2</v>
      </c>
      <c r="Q13" s="19">
        <v>1.04650228691665E-2</v>
      </c>
      <c r="R13" s="19">
        <v>1.7388032574949201E-2</v>
      </c>
      <c r="S13" s="19">
        <v>1.03876550503877E-2</v>
      </c>
      <c r="T13" s="19">
        <v>2.8076163270680701E-2</v>
      </c>
      <c r="U13" s="19"/>
      <c r="V13" s="19">
        <v>1.4731128365412601E-2</v>
      </c>
      <c r="W13" s="19">
        <v>2.0075034457946998E-2</v>
      </c>
      <c r="X13" s="19">
        <v>1.55296829860551E-2</v>
      </c>
      <c r="Y13" s="19"/>
      <c r="Z13" s="19">
        <v>1.7056764101034801E-2</v>
      </c>
      <c r="AA13" s="19">
        <v>3.5879000676959601E-2</v>
      </c>
      <c r="AB13" s="19"/>
      <c r="AC13" s="19">
        <v>1.9537052712793899E-2</v>
      </c>
      <c r="AD13" s="19">
        <v>2.07799986455432E-2</v>
      </c>
      <c r="AE13" s="19"/>
      <c r="AF13" s="19">
        <v>3.6664230708622299E-2</v>
      </c>
      <c r="AG13" s="19">
        <v>1.98491654607592E-2</v>
      </c>
      <c r="AH13" s="19">
        <v>1.8976071823227799E-2</v>
      </c>
      <c r="AI13" s="19"/>
      <c r="AJ13" s="19">
        <v>7.3581963175551298E-3</v>
      </c>
      <c r="AK13" s="19">
        <v>4.04006569244156E-2</v>
      </c>
      <c r="AL13" s="19">
        <v>3.2632608656570902E-2</v>
      </c>
      <c r="AM13" s="19">
        <v>0</v>
      </c>
      <c r="AN13" s="19">
        <v>2.7469319661182798E-2</v>
      </c>
      <c r="AO13" s="19">
        <v>1.46680862969888E-2</v>
      </c>
      <c r="AP13" s="19">
        <v>1.6940877940458201E-2</v>
      </c>
      <c r="AQ13" s="19"/>
      <c r="AR13" s="19">
        <v>4.1446243613192602E-2</v>
      </c>
      <c r="AS13" s="19">
        <v>1.03387414361751E-2</v>
      </c>
      <c r="AT13" s="19"/>
      <c r="AU13" s="19">
        <v>1.4368567947914E-2</v>
      </c>
      <c r="AV13" s="19">
        <v>2.4787895843864299E-2</v>
      </c>
      <c r="AW13" s="19">
        <v>9.6372835348691992E-3</v>
      </c>
      <c r="AX13" s="19"/>
      <c r="AY13" s="19">
        <v>6.6492339912558604E-3</v>
      </c>
      <c r="AZ13" s="19">
        <v>5.4824711132226102E-3</v>
      </c>
      <c r="BA13" s="19">
        <v>3.3977268939213399E-2</v>
      </c>
      <c r="BB13" s="19">
        <v>4.9346373871381299E-2</v>
      </c>
      <c r="BC13" s="19"/>
      <c r="BD13" s="19">
        <v>2.8919366122314501E-2</v>
      </c>
      <c r="BE13" s="19">
        <v>1.8704668534882399E-2</v>
      </c>
      <c r="BF13" s="19">
        <v>1.46381610988334E-2</v>
      </c>
      <c r="BG13" s="19">
        <v>2.8343306208470899E-2</v>
      </c>
      <c r="BH13" s="19"/>
      <c r="BI13" s="19">
        <v>5.0208664517705302E-2</v>
      </c>
      <c r="BJ13" s="19">
        <v>1.3722900215171E-2</v>
      </c>
      <c r="BK13" s="19">
        <v>1.4703744874292501E-2</v>
      </c>
      <c r="BL13" s="19">
        <v>2.9578418070608799E-2</v>
      </c>
      <c r="BM13" s="19"/>
      <c r="BN13" s="19">
        <v>4.1553335665629097E-2</v>
      </c>
      <c r="BO13" s="19">
        <v>1.6408982226967701E-2</v>
      </c>
      <c r="BP13" s="19">
        <v>1.5709715614549102E-2</v>
      </c>
      <c r="BQ13" s="19">
        <v>2.1070125181392198E-2</v>
      </c>
      <c r="BR13" s="19"/>
      <c r="BS13" s="19">
        <v>2.1831180113502401E-2</v>
      </c>
      <c r="BT13" s="19">
        <v>1.7547420612782701E-2</v>
      </c>
      <c r="BU13" s="19">
        <v>1.99499467810915E-2</v>
      </c>
      <c r="BV13" s="19">
        <v>2.34503385785228E-2</v>
      </c>
      <c r="BW13" s="19"/>
      <c r="BX13" s="19">
        <v>4.1425161882090902E-2</v>
      </c>
      <c r="BY13" s="19">
        <v>1.4873446250864999E-2</v>
      </c>
      <c r="BZ13" s="19">
        <v>2.5142087683487802E-2</v>
      </c>
      <c r="CA13" s="19">
        <v>1.13282401982873E-2</v>
      </c>
    </row>
    <row r="14" spans="2:79" x14ac:dyDescent="0.3">
      <c r="B14" s="16" t="s">
        <v>118</v>
      </c>
    </row>
    <row r="15" spans="2:79" x14ac:dyDescent="0.3">
      <c r="B15" t="s">
        <v>76</v>
      </c>
    </row>
    <row r="16" spans="2:79" x14ac:dyDescent="0.3">
      <c r="B16" t="s">
        <v>77</v>
      </c>
    </row>
    <row r="18" spans="2:2" x14ac:dyDescent="0.3">
      <c r="B18" s="8" t="str">
        <f>HYPERLINK("#'Contents'!A1", "Return to Contents")</f>
        <v>Return to Contents</v>
      </c>
    </row>
  </sheetData>
  <mergeCells count="18">
    <mergeCell ref="BX5:CA5"/>
    <mergeCell ref="D2:BL2"/>
    <mergeCell ref="AU5:AW5"/>
    <mergeCell ref="AY5:BB5"/>
    <mergeCell ref="BD5:BG5"/>
    <mergeCell ref="BI5:BL5"/>
    <mergeCell ref="BN5:BQ5"/>
    <mergeCell ref="Z5:AA5"/>
    <mergeCell ref="AC5:AD5"/>
    <mergeCell ref="AF5:AH5"/>
    <mergeCell ref="AJ5:AP5"/>
    <mergeCell ref="AR5:AS5"/>
    <mergeCell ref="D5:E5"/>
    <mergeCell ref="G5:I5"/>
    <mergeCell ref="K5:N5"/>
    <mergeCell ref="P5:T5"/>
    <mergeCell ref="V5:X5"/>
    <mergeCell ref="BS5:BV5"/>
  </mergeCells>
  <pageMargins left="0.7" right="0.7" top="0.75" bottom="0.75" header="0.3" footer="0.3"/>
  <pageSetup paperSize="9" orientation="portrait" horizontalDpi="300" verticalDpi="300"/>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2:CA18"/>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9" width="10.77734375" customWidth="1"/>
    <col min="10" max="10" width="2.21875" customWidth="1"/>
    <col min="11" max="14" width="10.77734375" customWidth="1"/>
    <col min="15" max="15" width="2.21875" customWidth="1"/>
    <col min="16" max="20" width="10.77734375" customWidth="1"/>
    <col min="21" max="21" width="2.21875" customWidth="1"/>
    <col min="22" max="24" width="10.77734375" customWidth="1"/>
    <col min="25" max="25" width="2.21875" customWidth="1"/>
    <col min="26" max="27" width="10.77734375" customWidth="1"/>
    <col min="28" max="28" width="2.21875" customWidth="1"/>
    <col min="29" max="30" width="10.77734375" customWidth="1"/>
    <col min="31" max="31" width="2.21875" customWidth="1"/>
    <col min="32" max="34" width="10.77734375" customWidth="1"/>
    <col min="35" max="35" width="2.21875" customWidth="1"/>
    <col min="36" max="42" width="10.77734375" customWidth="1"/>
    <col min="43" max="43" width="2.21875" customWidth="1"/>
    <col min="44" max="45" width="10.77734375" customWidth="1"/>
    <col min="46" max="46" width="2.21875" customWidth="1"/>
    <col min="47" max="49" width="10.77734375" customWidth="1"/>
    <col min="50" max="50" width="2.21875" customWidth="1"/>
    <col min="51" max="54" width="10.77734375" customWidth="1"/>
    <col min="55" max="55" width="2.21875" customWidth="1"/>
    <col min="56" max="59" width="10.77734375" customWidth="1"/>
    <col min="60" max="60" width="2.21875" customWidth="1"/>
    <col min="61" max="64" width="10.77734375" customWidth="1"/>
    <col min="65" max="65" width="2.21875" customWidth="1"/>
    <col min="66" max="69" width="10.77734375" customWidth="1"/>
    <col min="70" max="70" width="2.21875" customWidth="1"/>
    <col min="71" max="74" width="10.77734375" customWidth="1"/>
    <col min="75" max="75" width="2.21875" customWidth="1"/>
    <col min="76" max="79" width="10.77734375" customWidth="1"/>
    <col min="80" max="80" width="2.21875" customWidth="1"/>
  </cols>
  <sheetData>
    <row r="2" spans="2:79" ht="40.049999999999997" customHeight="1" x14ac:dyDescent="0.3">
      <c r="D2" s="30" t="s">
        <v>133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9" ht="30" customHeight="1" x14ac:dyDescent="0.3">
      <c r="B5" s="15"/>
      <c r="C5" s="15"/>
      <c r="D5" s="29" t="s">
        <v>54</v>
      </c>
      <c r="E5" s="29"/>
      <c r="F5" s="15"/>
      <c r="G5" s="29" t="s">
        <v>55</v>
      </c>
      <c r="H5" s="29"/>
      <c r="I5" s="29"/>
      <c r="J5" s="15"/>
      <c r="K5" s="29" t="s">
        <v>56</v>
      </c>
      <c r="L5" s="29"/>
      <c r="M5" s="29"/>
      <c r="N5" s="29"/>
      <c r="O5" s="15"/>
      <c r="P5" s="29" t="s">
        <v>57</v>
      </c>
      <c r="Q5" s="29"/>
      <c r="R5" s="29"/>
      <c r="S5" s="29"/>
      <c r="T5" s="29"/>
      <c r="U5" s="15"/>
      <c r="V5" s="29" t="s">
        <v>58</v>
      </c>
      <c r="W5" s="29"/>
      <c r="X5" s="29"/>
      <c r="Y5" s="15"/>
      <c r="Z5" s="29" t="s">
        <v>59</v>
      </c>
      <c r="AA5" s="29"/>
      <c r="AB5" s="15"/>
      <c r="AC5" s="29" t="s">
        <v>60</v>
      </c>
      <c r="AD5" s="29"/>
      <c r="AE5" s="15"/>
      <c r="AF5" s="29" t="s">
        <v>61</v>
      </c>
      <c r="AG5" s="29"/>
      <c r="AH5" s="29"/>
      <c r="AI5" s="15"/>
      <c r="AJ5" s="29" t="s">
        <v>62</v>
      </c>
      <c r="AK5" s="29"/>
      <c r="AL5" s="29"/>
      <c r="AM5" s="29"/>
      <c r="AN5" s="29"/>
      <c r="AO5" s="29"/>
      <c r="AP5" s="29"/>
      <c r="AQ5" s="15"/>
      <c r="AR5" s="29" t="s">
        <v>63</v>
      </c>
      <c r="AS5" s="29"/>
      <c r="AT5" s="15"/>
      <c r="AU5" s="29" t="s">
        <v>64</v>
      </c>
      <c r="AV5" s="29"/>
      <c r="AW5" s="29"/>
      <c r="AX5" s="15"/>
      <c r="AY5" s="29" t="s">
        <v>65</v>
      </c>
      <c r="AZ5" s="29"/>
      <c r="BA5" s="29"/>
      <c r="BB5" s="29"/>
      <c r="BC5" s="15"/>
      <c r="BD5" s="29" t="s">
        <v>66</v>
      </c>
      <c r="BE5" s="29"/>
      <c r="BF5" s="29"/>
      <c r="BG5" s="29"/>
      <c r="BH5" s="15"/>
      <c r="BI5" s="29" t="s">
        <v>67</v>
      </c>
      <c r="BJ5" s="29"/>
      <c r="BK5" s="29"/>
      <c r="BL5" s="29"/>
      <c r="BM5" s="15"/>
      <c r="BN5" s="29" t="s">
        <v>68</v>
      </c>
      <c r="BO5" s="29"/>
      <c r="BP5" s="29"/>
      <c r="BQ5" s="29"/>
      <c r="BR5" s="15"/>
      <c r="BS5" s="29" t="s">
        <v>69</v>
      </c>
      <c r="BT5" s="29"/>
      <c r="BU5" s="29"/>
      <c r="BV5" s="29"/>
      <c r="BW5" s="15"/>
      <c r="BX5" s="29" t="s">
        <v>70</v>
      </c>
      <c r="BY5" s="29"/>
      <c r="BZ5" s="29"/>
      <c r="CA5" s="29"/>
    </row>
    <row r="6" spans="2:79" ht="43.2" x14ac:dyDescent="0.3">
      <c r="B6" t="s">
        <v>13</v>
      </c>
      <c r="C6" s="9" t="s">
        <v>14</v>
      </c>
      <c r="D6" s="12" t="s">
        <v>15</v>
      </c>
      <c r="E6" s="12" t="s">
        <v>16</v>
      </c>
      <c r="G6" s="12" t="s">
        <v>19</v>
      </c>
      <c r="H6" s="12" t="s">
        <v>20</v>
      </c>
      <c r="I6" s="12" t="s">
        <v>21</v>
      </c>
      <c r="K6" s="12" t="s">
        <v>22</v>
      </c>
      <c r="L6" s="12" t="s">
        <v>23</v>
      </c>
      <c r="M6" s="12" t="s">
        <v>24</v>
      </c>
      <c r="N6" s="12" t="s">
        <v>25</v>
      </c>
      <c r="P6" s="12" t="s">
        <v>26</v>
      </c>
      <c r="Q6" s="12" t="s">
        <v>27</v>
      </c>
      <c r="R6" s="12" t="s">
        <v>28</v>
      </c>
      <c r="S6" s="12" t="s">
        <v>29</v>
      </c>
      <c r="T6" s="12" t="s">
        <v>30</v>
      </c>
      <c r="V6" s="12" t="s">
        <v>31</v>
      </c>
      <c r="W6" s="12" t="s">
        <v>32</v>
      </c>
      <c r="X6" s="12" t="s">
        <v>33</v>
      </c>
      <c r="Z6" s="12" t="s">
        <v>34</v>
      </c>
      <c r="AA6" s="12" t="s">
        <v>35</v>
      </c>
      <c r="AC6" s="12" t="s">
        <v>36</v>
      </c>
      <c r="AD6" s="12" t="s">
        <v>37</v>
      </c>
      <c r="AF6" s="12" t="s">
        <v>38</v>
      </c>
      <c r="AG6" s="12" t="s">
        <v>39</v>
      </c>
      <c r="AH6" s="12" t="s">
        <v>40</v>
      </c>
      <c r="AJ6" s="12" t="s">
        <v>41</v>
      </c>
      <c r="AK6" s="12" t="s">
        <v>42</v>
      </c>
      <c r="AL6" s="12" t="s">
        <v>43</v>
      </c>
      <c r="AM6" s="12" t="s">
        <v>44</v>
      </c>
      <c r="AN6" s="12" t="s">
        <v>45</v>
      </c>
      <c r="AO6" s="12" t="s">
        <v>46</v>
      </c>
      <c r="AP6" s="12" t="s">
        <v>47</v>
      </c>
      <c r="AR6" s="12" t="s">
        <v>48</v>
      </c>
      <c r="AS6" s="12" t="s">
        <v>49</v>
      </c>
      <c r="AU6" s="12" t="s">
        <v>50</v>
      </c>
      <c r="AV6" s="12" t="s">
        <v>51</v>
      </c>
      <c r="AW6" s="12" t="s">
        <v>52</v>
      </c>
      <c r="AY6" s="12" t="s">
        <v>50</v>
      </c>
      <c r="AZ6" s="12" t="s">
        <v>51</v>
      </c>
      <c r="BA6" s="12" t="s">
        <v>52</v>
      </c>
      <c r="BB6" s="12" t="s">
        <v>53</v>
      </c>
      <c r="BD6" s="12" t="s">
        <v>50</v>
      </c>
      <c r="BE6" s="12" t="s">
        <v>51</v>
      </c>
      <c r="BF6" s="12" t="s">
        <v>52</v>
      </c>
      <c r="BG6" s="12" t="s">
        <v>53</v>
      </c>
      <c r="BI6" s="12" t="s">
        <v>50</v>
      </c>
      <c r="BJ6" s="12" t="s">
        <v>51</v>
      </c>
      <c r="BK6" s="12" t="s">
        <v>52</v>
      </c>
      <c r="BL6" s="12" t="s">
        <v>53</v>
      </c>
      <c r="BN6" s="12" t="s">
        <v>50</v>
      </c>
      <c r="BO6" s="12" t="s">
        <v>51</v>
      </c>
      <c r="BP6" s="12" t="s">
        <v>52</v>
      </c>
      <c r="BQ6" s="12" t="s">
        <v>53</v>
      </c>
      <c r="BS6" s="12" t="s">
        <v>50</v>
      </c>
      <c r="BT6" s="12" t="s">
        <v>51</v>
      </c>
      <c r="BU6" s="12" t="s">
        <v>52</v>
      </c>
      <c r="BV6" s="12" t="s">
        <v>53</v>
      </c>
      <c r="BX6" s="12" t="s">
        <v>50</v>
      </c>
      <c r="BY6" s="12" t="s">
        <v>51</v>
      </c>
      <c r="BZ6" s="12" t="s">
        <v>52</v>
      </c>
      <c r="CA6" s="12" t="s">
        <v>53</v>
      </c>
    </row>
    <row r="7" spans="2:79" ht="30" customHeight="1" x14ac:dyDescent="0.3">
      <c r="B7" s="10" t="s">
        <v>17</v>
      </c>
      <c r="C7" s="10">
        <v>971</v>
      </c>
      <c r="D7" s="10">
        <v>496</v>
      </c>
      <c r="E7" s="10">
        <v>472</v>
      </c>
      <c r="F7" s="10"/>
      <c r="G7" s="10">
        <v>191</v>
      </c>
      <c r="H7" s="10">
        <v>458</v>
      </c>
      <c r="I7" s="10">
        <v>322</v>
      </c>
      <c r="J7" s="10"/>
      <c r="K7" s="10">
        <v>400</v>
      </c>
      <c r="L7" s="10">
        <v>253</v>
      </c>
      <c r="M7" s="10">
        <v>169</v>
      </c>
      <c r="N7" s="10">
        <v>148</v>
      </c>
      <c r="O7" s="10"/>
      <c r="P7" s="10">
        <v>133</v>
      </c>
      <c r="Q7" s="10">
        <v>303</v>
      </c>
      <c r="R7" s="10">
        <v>140</v>
      </c>
      <c r="S7" s="10">
        <v>257</v>
      </c>
      <c r="T7" s="10">
        <v>138</v>
      </c>
      <c r="U7" s="10"/>
      <c r="V7" s="10">
        <v>229</v>
      </c>
      <c r="W7" s="10">
        <v>372</v>
      </c>
      <c r="X7" s="10">
        <v>337</v>
      </c>
      <c r="Y7" s="10"/>
      <c r="Z7" s="10">
        <v>816</v>
      </c>
      <c r="AA7" s="10">
        <v>152</v>
      </c>
      <c r="AB7" s="10"/>
      <c r="AC7" s="10">
        <v>717</v>
      </c>
      <c r="AD7" s="10">
        <v>254</v>
      </c>
      <c r="AE7" s="10"/>
      <c r="AF7" s="10">
        <v>69</v>
      </c>
      <c r="AG7" s="10">
        <v>83</v>
      </c>
      <c r="AH7" s="10">
        <v>814</v>
      </c>
      <c r="AI7" s="10"/>
      <c r="AJ7" s="10">
        <v>103</v>
      </c>
      <c r="AK7" s="10">
        <v>134</v>
      </c>
      <c r="AL7" s="10">
        <v>150</v>
      </c>
      <c r="AM7" s="10">
        <v>156</v>
      </c>
      <c r="AN7" s="10">
        <v>142</v>
      </c>
      <c r="AO7" s="10">
        <v>153</v>
      </c>
      <c r="AP7" s="10">
        <v>133</v>
      </c>
      <c r="AQ7" s="10"/>
      <c r="AR7" s="10">
        <v>284</v>
      </c>
      <c r="AS7" s="10">
        <v>657</v>
      </c>
      <c r="AT7" s="10"/>
      <c r="AU7" s="10">
        <v>244</v>
      </c>
      <c r="AV7" s="10">
        <v>579</v>
      </c>
      <c r="AW7" s="10">
        <v>148</v>
      </c>
      <c r="AX7" s="10"/>
      <c r="AY7" s="10">
        <v>89</v>
      </c>
      <c r="AZ7" s="10">
        <v>451</v>
      </c>
      <c r="BA7" s="10">
        <v>302</v>
      </c>
      <c r="BB7" s="10">
        <v>129</v>
      </c>
      <c r="BC7" s="10"/>
      <c r="BD7" s="10">
        <v>137</v>
      </c>
      <c r="BE7" s="10">
        <v>275</v>
      </c>
      <c r="BF7" s="10">
        <v>407</v>
      </c>
      <c r="BG7" s="10">
        <v>152</v>
      </c>
      <c r="BH7" s="10"/>
      <c r="BI7" s="10">
        <v>103</v>
      </c>
      <c r="BJ7" s="10">
        <v>298</v>
      </c>
      <c r="BK7" s="10">
        <v>457</v>
      </c>
      <c r="BL7" s="10">
        <v>113</v>
      </c>
      <c r="BM7" s="10"/>
      <c r="BN7" s="10">
        <v>88</v>
      </c>
      <c r="BO7" s="10">
        <v>229</v>
      </c>
      <c r="BP7" s="10">
        <v>334</v>
      </c>
      <c r="BQ7" s="10">
        <v>320</v>
      </c>
      <c r="BR7" s="10"/>
      <c r="BS7" s="10">
        <v>205</v>
      </c>
      <c r="BT7" s="10">
        <v>281</v>
      </c>
      <c r="BU7" s="10">
        <v>392</v>
      </c>
      <c r="BV7" s="10">
        <v>93</v>
      </c>
      <c r="BW7" s="10"/>
      <c r="BX7" s="10">
        <v>91</v>
      </c>
      <c r="BY7" s="10">
        <v>358</v>
      </c>
      <c r="BZ7" s="10">
        <v>317</v>
      </c>
      <c r="CA7" s="10">
        <v>205</v>
      </c>
    </row>
    <row r="8" spans="2:79" ht="30" customHeight="1" x14ac:dyDescent="0.3">
      <c r="B8" s="11" t="s">
        <v>18</v>
      </c>
      <c r="C8" s="11">
        <v>970</v>
      </c>
      <c r="D8" s="11">
        <v>480</v>
      </c>
      <c r="E8" s="11">
        <v>488</v>
      </c>
      <c r="F8" s="11"/>
      <c r="G8" s="11">
        <v>222</v>
      </c>
      <c r="H8" s="11">
        <v>386</v>
      </c>
      <c r="I8" s="11">
        <v>362</v>
      </c>
      <c r="J8" s="11"/>
      <c r="K8" s="11">
        <v>291</v>
      </c>
      <c r="L8" s="11">
        <v>250</v>
      </c>
      <c r="M8" s="11">
        <v>205</v>
      </c>
      <c r="N8" s="11">
        <v>223</v>
      </c>
      <c r="O8" s="11"/>
      <c r="P8" s="11">
        <v>135</v>
      </c>
      <c r="Q8" s="11">
        <v>291</v>
      </c>
      <c r="R8" s="11">
        <v>153</v>
      </c>
      <c r="S8" s="11">
        <v>224</v>
      </c>
      <c r="T8" s="11">
        <v>167</v>
      </c>
      <c r="U8" s="11"/>
      <c r="V8" s="11">
        <v>276</v>
      </c>
      <c r="W8" s="11">
        <v>380</v>
      </c>
      <c r="X8" s="11">
        <v>276</v>
      </c>
      <c r="Y8" s="11"/>
      <c r="Z8" s="11">
        <v>818</v>
      </c>
      <c r="AA8" s="11">
        <v>150</v>
      </c>
      <c r="AB8" s="11"/>
      <c r="AC8" s="11">
        <v>680</v>
      </c>
      <c r="AD8" s="11">
        <v>290</v>
      </c>
      <c r="AE8" s="11"/>
      <c r="AF8" s="11">
        <v>54</v>
      </c>
      <c r="AG8" s="11">
        <v>73</v>
      </c>
      <c r="AH8" s="11">
        <v>837</v>
      </c>
      <c r="AI8" s="11"/>
      <c r="AJ8" s="11">
        <v>115</v>
      </c>
      <c r="AK8" s="11">
        <v>148</v>
      </c>
      <c r="AL8" s="11">
        <v>128</v>
      </c>
      <c r="AM8" s="11">
        <v>137</v>
      </c>
      <c r="AN8" s="11">
        <v>112</v>
      </c>
      <c r="AO8" s="11">
        <v>158</v>
      </c>
      <c r="AP8" s="11">
        <v>172</v>
      </c>
      <c r="AQ8" s="11"/>
      <c r="AR8" s="11">
        <v>308</v>
      </c>
      <c r="AS8" s="11">
        <v>633</v>
      </c>
      <c r="AT8" s="11"/>
      <c r="AU8" s="11">
        <v>269</v>
      </c>
      <c r="AV8" s="11">
        <v>574</v>
      </c>
      <c r="AW8" s="11">
        <v>128</v>
      </c>
      <c r="AX8" s="11"/>
      <c r="AY8" s="11">
        <v>90</v>
      </c>
      <c r="AZ8" s="11">
        <v>457</v>
      </c>
      <c r="BA8" s="11">
        <v>306</v>
      </c>
      <c r="BB8" s="11">
        <v>118</v>
      </c>
      <c r="BC8" s="11"/>
      <c r="BD8" s="11">
        <v>139</v>
      </c>
      <c r="BE8" s="11">
        <v>281</v>
      </c>
      <c r="BF8" s="11">
        <v>406</v>
      </c>
      <c r="BG8" s="11">
        <v>145</v>
      </c>
      <c r="BH8" s="11"/>
      <c r="BI8" s="11">
        <v>106</v>
      </c>
      <c r="BJ8" s="11">
        <v>302</v>
      </c>
      <c r="BK8" s="11">
        <v>457</v>
      </c>
      <c r="BL8" s="11">
        <v>106</v>
      </c>
      <c r="BM8" s="11"/>
      <c r="BN8" s="11">
        <v>87</v>
      </c>
      <c r="BO8" s="11">
        <v>227</v>
      </c>
      <c r="BP8" s="11">
        <v>344</v>
      </c>
      <c r="BQ8" s="11">
        <v>312</v>
      </c>
      <c r="BR8" s="11"/>
      <c r="BS8" s="11">
        <v>213</v>
      </c>
      <c r="BT8" s="11">
        <v>295</v>
      </c>
      <c r="BU8" s="11">
        <v>386</v>
      </c>
      <c r="BV8" s="11">
        <v>77</v>
      </c>
      <c r="BW8" s="11"/>
      <c r="BX8" s="11">
        <v>89</v>
      </c>
      <c r="BY8" s="11">
        <v>368</v>
      </c>
      <c r="BZ8" s="11">
        <v>315</v>
      </c>
      <c r="CA8" s="11">
        <v>199</v>
      </c>
    </row>
    <row r="9" spans="2:79" x14ac:dyDescent="0.3">
      <c r="B9" s="18" t="s">
        <v>125</v>
      </c>
      <c r="C9" s="17">
        <v>0.39510729497298103</v>
      </c>
      <c r="D9" s="17">
        <v>0.38882529459095999</v>
      </c>
      <c r="E9" s="17">
        <v>0.403711727431594</v>
      </c>
      <c r="F9" s="17"/>
      <c r="G9" s="17">
        <v>0.37398979683694</v>
      </c>
      <c r="H9" s="17">
        <v>0.40849685187463203</v>
      </c>
      <c r="I9" s="17">
        <v>0.39378454176880601</v>
      </c>
      <c r="J9" s="17"/>
      <c r="K9" s="17">
        <v>0.36441820586089202</v>
      </c>
      <c r="L9" s="17">
        <v>0.39307427792553501</v>
      </c>
      <c r="M9" s="17">
        <v>0.38282882133020402</v>
      </c>
      <c r="N9" s="17">
        <v>0.44603701247486399</v>
      </c>
      <c r="O9" s="17"/>
      <c r="P9" s="17">
        <v>0.44632352792570801</v>
      </c>
      <c r="Q9" s="17">
        <v>0.398595504788893</v>
      </c>
      <c r="R9" s="17">
        <v>0.32873288165141301</v>
      </c>
      <c r="S9" s="17">
        <v>0.36418693025565102</v>
      </c>
      <c r="T9" s="17">
        <v>0.44945463124090901</v>
      </c>
      <c r="U9" s="17"/>
      <c r="V9" s="17">
        <v>0.40267343167703101</v>
      </c>
      <c r="W9" s="17">
        <v>0.36033869172245298</v>
      </c>
      <c r="X9" s="17">
        <v>0.41597604140905298</v>
      </c>
      <c r="Y9" s="17"/>
      <c r="Z9" s="17">
        <v>0.406572372334498</v>
      </c>
      <c r="AA9" s="17">
        <v>0.33359196644894301</v>
      </c>
      <c r="AB9" s="17"/>
      <c r="AC9" s="17">
        <v>0.412646813392606</v>
      </c>
      <c r="AD9" s="17">
        <v>0.35399037099334602</v>
      </c>
      <c r="AE9" s="17"/>
      <c r="AF9" s="17">
        <v>0.42217789309667603</v>
      </c>
      <c r="AG9" s="17">
        <v>0.38472772926256199</v>
      </c>
      <c r="AH9" s="17">
        <v>0.397032949723229</v>
      </c>
      <c r="AI9" s="17"/>
      <c r="AJ9" s="17">
        <v>0.39453072671383099</v>
      </c>
      <c r="AK9" s="17">
        <v>0.404159318673673</v>
      </c>
      <c r="AL9" s="17">
        <v>0.39226327804995198</v>
      </c>
      <c r="AM9" s="17">
        <v>0.39159522541979103</v>
      </c>
      <c r="AN9" s="17">
        <v>0.42456272224573</v>
      </c>
      <c r="AO9" s="17">
        <v>0.36242414500598602</v>
      </c>
      <c r="AP9" s="17">
        <v>0.40351001867865599</v>
      </c>
      <c r="AQ9" s="17"/>
      <c r="AR9" s="17">
        <v>0.42846510132600102</v>
      </c>
      <c r="AS9" s="17">
        <v>0.38201402110696397</v>
      </c>
      <c r="AT9" s="17"/>
      <c r="AU9" s="17">
        <v>0.36722548964554103</v>
      </c>
      <c r="AV9" s="17">
        <v>0.42137594874814899</v>
      </c>
      <c r="AW9" s="17">
        <v>0.33571979322541501</v>
      </c>
      <c r="AX9" s="17"/>
      <c r="AY9" s="17">
        <v>0.33347575645099298</v>
      </c>
      <c r="AZ9" s="17">
        <v>0.37959926261559301</v>
      </c>
      <c r="BA9" s="17">
        <v>0.43477758267261202</v>
      </c>
      <c r="BB9" s="17">
        <v>0.39901871722909898</v>
      </c>
      <c r="BC9" s="17"/>
      <c r="BD9" s="17">
        <v>0.40068942196844398</v>
      </c>
      <c r="BE9" s="17">
        <v>0.40205029476855098</v>
      </c>
      <c r="BF9" s="17">
        <v>0.393408740675809</v>
      </c>
      <c r="BG9" s="17">
        <v>0.38112509799358302</v>
      </c>
      <c r="BH9" s="17"/>
      <c r="BI9" s="17">
        <v>0.34440116436115897</v>
      </c>
      <c r="BJ9" s="17">
        <v>0.38711913928680902</v>
      </c>
      <c r="BK9" s="17">
        <v>0.41403023161062003</v>
      </c>
      <c r="BL9" s="17">
        <v>0.38718430337825499</v>
      </c>
      <c r="BM9" s="17"/>
      <c r="BN9" s="17">
        <v>0.32197377582985898</v>
      </c>
      <c r="BO9" s="17">
        <v>0.30936375092713098</v>
      </c>
      <c r="BP9" s="17">
        <v>0.37773413572720799</v>
      </c>
      <c r="BQ9" s="17">
        <v>0.49709523055312199</v>
      </c>
      <c r="BR9" s="17"/>
      <c r="BS9" s="17">
        <v>0.43105275135424298</v>
      </c>
      <c r="BT9" s="17">
        <v>0.41843300664872402</v>
      </c>
      <c r="BU9" s="17">
        <v>0.32757214536027202</v>
      </c>
      <c r="BV9" s="17">
        <v>0.54487508719906796</v>
      </c>
      <c r="BW9" s="17"/>
      <c r="BX9" s="17">
        <v>0.22352013591558101</v>
      </c>
      <c r="BY9" s="17">
        <v>0.30285365168198702</v>
      </c>
      <c r="BZ9" s="17">
        <v>0.46067903908128299</v>
      </c>
      <c r="CA9" s="17">
        <v>0.53854194756823504</v>
      </c>
    </row>
    <row r="10" spans="2:79" x14ac:dyDescent="0.3">
      <c r="B10" s="18" t="s">
        <v>126</v>
      </c>
      <c r="C10" s="17">
        <v>0.457243037288943</v>
      </c>
      <c r="D10" s="17">
        <v>0.47759041821648401</v>
      </c>
      <c r="E10" s="17">
        <v>0.43389954289054999</v>
      </c>
      <c r="F10" s="17"/>
      <c r="G10" s="17">
        <v>0.485648556529515</v>
      </c>
      <c r="H10" s="17">
        <v>0.419420277211634</v>
      </c>
      <c r="I10" s="17">
        <v>0.48018824920841902</v>
      </c>
      <c r="J10" s="17"/>
      <c r="K10" s="17">
        <v>0.45032697305574199</v>
      </c>
      <c r="L10" s="17">
        <v>0.48593500480906998</v>
      </c>
      <c r="M10" s="17">
        <v>0.439336986366269</v>
      </c>
      <c r="N10" s="17">
        <v>0.45259396292458698</v>
      </c>
      <c r="O10" s="17"/>
      <c r="P10" s="17">
        <v>0.39643057158366901</v>
      </c>
      <c r="Q10" s="17">
        <v>0.479836112983829</v>
      </c>
      <c r="R10" s="17">
        <v>0.51796759597620401</v>
      </c>
      <c r="S10" s="17">
        <v>0.47822958932243598</v>
      </c>
      <c r="T10" s="17">
        <v>0.38370230804034999</v>
      </c>
      <c r="U10" s="17"/>
      <c r="V10" s="17">
        <v>0.46280673256270999</v>
      </c>
      <c r="W10" s="17">
        <v>0.50471754959377502</v>
      </c>
      <c r="X10" s="17">
        <v>0.409461766361434</v>
      </c>
      <c r="Y10" s="17"/>
      <c r="Z10" s="17">
        <v>0.45233138763291197</v>
      </c>
      <c r="AA10" s="17">
        <v>0.48013675057490601</v>
      </c>
      <c r="AB10" s="17"/>
      <c r="AC10" s="17">
        <v>0.43025383969276099</v>
      </c>
      <c r="AD10" s="17">
        <v>0.52051232207112497</v>
      </c>
      <c r="AE10" s="17"/>
      <c r="AF10" s="17">
        <v>0.47716753528774702</v>
      </c>
      <c r="AG10" s="17">
        <v>0.46181062064538397</v>
      </c>
      <c r="AH10" s="17">
        <v>0.45328090495873802</v>
      </c>
      <c r="AI10" s="17"/>
      <c r="AJ10" s="17">
        <v>0.48055773295554599</v>
      </c>
      <c r="AK10" s="17">
        <v>0.44768006045569297</v>
      </c>
      <c r="AL10" s="17">
        <v>0.43581024775885802</v>
      </c>
      <c r="AM10" s="17">
        <v>0.41940886372691499</v>
      </c>
      <c r="AN10" s="17">
        <v>0.42341917856905598</v>
      </c>
      <c r="AO10" s="17">
        <v>0.51388732309089102</v>
      </c>
      <c r="AP10" s="17">
        <v>0.46583881017164502</v>
      </c>
      <c r="AQ10" s="17"/>
      <c r="AR10" s="17">
        <v>0.44091857155611203</v>
      </c>
      <c r="AS10" s="17">
        <v>0.45871205375185498</v>
      </c>
      <c r="AT10" s="17"/>
      <c r="AU10" s="17">
        <v>0.42285427843365397</v>
      </c>
      <c r="AV10" s="17">
        <v>0.44678451221802601</v>
      </c>
      <c r="AW10" s="17">
        <v>0.57647228012673801</v>
      </c>
      <c r="AX10" s="17"/>
      <c r="AY10" s="17">
        <v>0.43651800708535199</v>
      </c>
      <c r="AZ10" s="17">
        <v>0.52497692290633702</v>
      </c>
      <c r="BA10" s="17">
        <v>0.36899031915012898</v>
      </c>
      <c r="BB10" s="17">
        <v>0.44002213928119399</v>
      </c>
      <c r="BC10" s="17"/>
      <c r="BD10" s="17">
        <v>0.40875056479011701</v>
      </c>
      <c r="BE10" s="17">
        <v>0.44850436106140801</v>
      </c>
      <c r="BF10" s="17">
        <v>0.47901128933008302</v>
      </c>
      <c r="BG10" s="17">
        <v>0.45961728825631998</v>
      </c>
      <c r="BH10" s="17"/>
      <c r="BI10" s="17">
        <v>0.41044445410797697</v>
      </c>
      <c r="BJ10" s="17">
        <v>0.45080302662953098</v>
      </c>
      <c r="BK10" s="17">
        <v>0.47029685260937498</v>
      </c>
      <c r="BL10" s="17">
        <v>0.46634751706514799</v>
      </c>
      <c r="BM10" s="17"/>
      <c r="BN10" s="17">
        <v>0.39895858814558299</v>
      </c>
      <c r="BO10" s="17">
        <v>0.55604000356790995</v>
      </c>
      <c r="BP10" s="17">
        <v>0.49385763434448199</v>
      </c>
      <c r="BQ10" s="17">
        <v>0.36107295644786802</v>
      </c>
      <c r="BR10" s="17"/>
      <c r="BS10" s="17">
        <v>0.42213139301242703</v>
      </c>
      <c r="BT10" s="17">
        <v>0.42619896473918001</v>
      </c>
      <c r="BU10" s="17">
        <v>0.53012847294551002</v>
      </c>
      <c r="BV10" s="17">
        <v>0.30797709071458801</v>
      </c>
      <c r="BW10" s="17"/>
      <c r="BX10" s="17">
        <v>0.37761893492315801</v>
      </c>
      <c r="BY10" s="17">
        <v>0.53486615320291397</v>
      </c>
      <c r="BZ10" s="17">
        <v>0.45102632154908301</v>
      </c>
      <c r="CA10" s="17">
        <v>0.35931958494265098</v>
      </c>
    </row>
    <row r="11" spans="2:79" x14ac:dyDescent="0.3">
      <c r="B11" s="18" t="s">
        <v>127</v>
      </c>
      <c r="C11" s="17">
        <v>0.100886863112955</v>
      </c>
      <c r="D11" s="17">
        <v>9.5251542651644594E-2</v>
      </c>
      <c r="E11" s="17">
        <v>0.107048383891231</v>
      </c>
      <c r="F11" s="17"/>
      <c r="G11" s="17">
        <v>0.107659005143317</v>
      </c>
      <c r="H11" s="17">
        <v>0.10650992864762</v>
      </c>
      <c r="I11" s="17">
        <v>9.0716509459769806E-2</v>
      </c>
      <c r="J11" s="17"/>
      <c r="K11" s="17">
        <v>0.107206150623136</v>
      </c>
      <c r="L11" s="17">
        <v>0.10626363387963</v>
      </c>
      <c r="M11" s="17">
        <v>0.11358508500860599</v>
      </c>
      <c r="N11" s="17">
        <v>7.5345277760521398E-2</v>
      </c>
      <c r="O11" s="17"/>
      <c r="P11" s="17">
        <v>8.0056704970952394E-2</v>
      </c>
      <c r="Q11" s="17">
        <v>8.9286616282032993E-2</v>
      </c>
      <c r="R11" s="17">
        <v>9.9865452887802603E-2</v>
      </c>
      <c r="S11" s="17">
        <v>0.117049327798723</v>
      </c>
      <c r="T11" s="17">
        <v>0.11726832464504899</v>
      </c>
      <c r="U11" s="17"/>
      <c r="V11" s="17">
        <v>0.10345790794224299</v>
      </c>
      <c r="W11" s="17">
        <v>9.6720423411744902E-2</v>
      </c>
      <c r="X11" s="17">
        <v>0.10106168677027801</v>
      </c>
      <c r="Y11" s="17"/>
      <c r="Z11" s="17">
        <v>9.7421625608818299E-2</v>
      </c>
      <c r="AA11" s="17">
        <v>0.121739456746877</v>
      </c>
      <c r="AB11" s="17"/>
      <c r="AC11" s="17">
        <v>0.10468693469059</v>
      </c>
      <c r="AD11" s="17">
        <v>9.1978565265963097E-2</v>
      </c>
      <c r="AE11" s="17"/>
      <c r="AF11" s="17">
        <v>1.5765757770618501E-2</v>
      </c>
      <c r="AG11" s="17">
        <v>6.5627008362834499E-2</v>
      </c>
      <c r="AH11" s="17">
        <v>0.11015120826519401</v>
      </c>
      <c r="AI11" s="17"/>
      <c r="AJ11" s="17">
        <v>0.10214328177818301</v>
      </c>
      <c r="AK11" s="17">
        <v>0.10279772494927999</v>
      </c>
      <c r="AL11" s="17">
        <v>0.107150696946387</v>
      </c>
      <c r="AM11" s="17">
        <v>0.111887291338027</v>
      </c>
      <c r="AN11" s="17">
        <v>8.9258726860537999E-2</v>
      </c>
      <c r="AO11" s="17">
        <v>9.6569213244396102E-2</v>
      </c>
      <c r="AP11" s="17">
        <v>9.6540746671691199E-2</v>
      </c>
      <c r="AQ11" s="17"/>
      <c r="AR11" s="17">
        <v>9.3473618541888001E-2</v>
      </c>
      <c r="AS11" s="17">
        <v>0.106948416027537</v>
      </c>
      <c r="AT11" s="17"/>
      <c r="AU11" s="17">
        <v>0.14919476344326801</v>
      </c>
      <c r="AV11" s="17">
        <v>9.25216059552426E-2</v>
      </c>
      <c r="AW11" s="17">
        <v>3.69487894633636E-2</v>
      </c>
      <c r="AX11" s="17"/>
      <c r="AY11" s="17">
        <v>0.18796177558782801</v>
      </c>
      <c r="AZ11" s="17">
        <v>6.7023438416167105E-2</v>
      </c>
      <c r="BA11" s="17">
        <v>0.137257898471176</v>
      </c>
      <c r="BB11" s="17">
        <v>7.1179984519324002E-2</v>
      </c>
      <c r="BC11" s="17"/>
      <c r="BD11" s="17">
        <v>0.110750430302342</v>
      </c>
      <c r="BE11" s="17">
        <v>0.118899921000167</v>
      </c>
      <c r="BF11" s="17">
        <v>9.3260592185614097E-2</v>
      </c>
      <c r="BG11" s="17">
        <v>7.7993772724196803E-2</v>
      </c>
      <c r="BH11" s="17"/>
      <c r="BI11" s="17">
        <v>0.162907359162621</v>
      </c>
      <c r="BJ11" s="17">
        <v>0.11793900569617299</v>
      </c>
      <c r="BK11" s="17">
        <v>8.05065082042946E-2</v>
      </c>
      <c r="BL11" s="17">
        <v>7.7793444726498406E-2</v>
      </c>
      <c r="BM11" s="17"/>
      <c r="BN11" s="17">
        <v>0.203044992034038</v>
      </c>
      <c r="BO11" s="17">
        <v>0.102459936336251</v>
      </c>
      <c r="BP11" s="17">
        <v>8.3639103242994395E-2</v>
      </c>
      <c r="BQ11" s="17">
        <v>9.0349286503227294E-2</v>
      </c>
      <c r="BR11" s="17"/>
      <c r="BS11" s="17">
        <v>0.103724107742225</v>
      </c>
      <c r="BT11" s="17">
        <v>0.105541586578749</v>
      </c>
      <c r="BU11" s="17">
        <v>0.103177877645395</v>
      </c>
      <c r="BV11" s="17">
        <v>6.3597263163381407E-2</v>
      </c>
      <c r="BW11" s="17"/>
      <c r="BX11" s="17">
        <v>0.26202394472971302</v>
      </c>
      <c r="BY11" s="17">
        <v>0.12562171981890799</v>
      </c>
      <c r="BZ11" s="17">
        <v>4.8318865442690498E-2</v>
      </c>
      <c r="CA11" s="17">
        <v>6.62438101833175E-2</v>
      </c>
    </row>
    <row r="12" spans="2:79" x14ac:dyDescent="0.3">
      <c r="B12" s="18" t="s">
        <v>128</v>
      </c>
      <c r="C12" s="17">
        <v>3.7675061877827903E-2</v>
      </c>
      <c r="D12" s="17">
        <v>3.3247812405618603E-2</v>
      </c>
      <c r="E12" s="17">
        <v>4.2260319005465501E-2</v>
      </c>
      <c r="F12" s="17"/>
      <c r="G12" s="17">
        <v>1.9658888770911199E-2</v>
      </c>
      <c r="H12" s="17">
        <v>5.2323581064639003E-2</v>
      </c>
      <c r="I12" s="17">
        <v>3.3100829280731797E-2</v>
      </c>
      <c r="J12" s="17"/>
      <c r="K12" s="17">
        <v>6.4413894244338896E-2</v>
      </c>
      <c r="L12" s="17">
        <v>1.1839627392704499E-2</v>
      </c>
      <c r="M12" s="17">
        <v>5.1946949602198998E-2</v>
      </c>
      <c r="N12" s="17">
        <v>1.88254481286468E-2</v>
      </c>
      <c r="O12" s="17"/>
      <c r="P12" s="17">
        <v>5.8429536378689098E-2</v>
      </c>
      <c r="Q12" s="17">
        <v>2.4292532782763498E-2</v>
      </c>
      <c r="R12" s="17">
        <v>4.7781151182021399E-2</v>
      </c>
      <c r="S12" s="17">
        <v>3.4737960149176197E-2</v>
      </c>
      <c r="T12" s="17">
        <v>3.8871079454029102E-2</v>
      </c>
      <c r="U12" s="17"/>
      <c r="V12" s="17">
        <v>2.5243766240702601E-2</v>
      </c>
      <c r="W12" s="17">
        <v>3.2711081077856301E-2</v>
      </c>
      <c r="X12" s="17">
        <v>5.4941530975173097E-2</v>
      </c>
      <c r="Y12" s="17"/>
      <c r="Z12" s="17">
        <v>3.39488374147753E-2</v>
      </c>
      <c r="AA12" s="17">
        <v>5.8761251004218903E-2</v>
      </c>
      <c r="AB12" s="17"/>
      <c r="AC12" s="17">
        <v>4.0623032221570501E-2</v>
      </c>
      <c r="AD12" s="17">
        <v>3.0764297875193601E-2</v>
      </c>
      <c r="AE12" s="17"/>
      <c r="AF12" s="17">
        <v>4.8412044985424299E-2</v>
      </c>
      <c r="AG12" s="17">
        <v>7.9958465830648404E-2</v>
      </c>
      <c r="AH12" s="17">
        <v>3.2037621668611301E-2</v>
      </c>
      <c r="AI12" s="17"/>
      <c r="AJ12" s="17">
        <v>2.27682585524407E-2</v>
      </c>
      <c r="AK12" s="17">
        <v>2.5740815574490299E-2</v>
      </c>
      <c r="AL12" s="17">
        <v>4.6299125589005799E-2</v>
      </c>
      <c r="AM12" s="17">
        <v>6.6569146486432196E-2</v>
      </c>
      <c r="AN12" s="17">
        <v>4.3987093974058498E-2</v>
      </c>
      <c r="AO12" s="17">
        <v>2.7119318658726899E-2</v>
      </c>
      <c r="AP12" s="17">
        <v>3.4110424478007703E-2</v>
      </c>
      <c r="AQ12" s="17"/>
      <c r="AR12" s="17">
        <v>2.88963992260894E-2</v>
      </c>
      <c r="AS12" s="17">
        <v>4.24146349811284E-2</v>
      </c>
      <c r="AT12" s="17"/>
      <c r="AU12" s="17">
        <v>5.8640868071274901E-2</v>
      </c>
      <c r="AV12" s="17">
        <v>2.7075967231788199E-2</v>
      </c>
      <c r="AW12" s="17">
        <v>4.1221853649613699E-2</v>
      </c>
      <c r="AX12" s="17"/>
      <c r="AY12" s="17">
        <v>4.2044460875827298E-2</v>
      </c>
      <c r="AZ12" s="17">
        <v>2.6816913497647098E-2</v>
      </c>
      <c r="BA12" s="17">
        <v>4.0840074807480899E-2</v>
      </c>
      <c r="BB12" s="17">
        <v>6.8203929777564495E-2</v>
      </c>
      <c r="BC12" s="17"/>
      <c r="BD12" s="17">
        <v>5.9355042078108301E-2</v>
      </c>
      <c r="BE12" s="17">
        <v>2.2852015016243499E-2</v>
      </c>
      <c r="BF12" s="17">
        <v>3.1157165717274199E-2</v>
      </c>
      <c r="BG12" s="17">
        <v>6.3793487754206707E-2</v>
      </c>
      <c r="BH12" s="17"/>
      <c r="BI12" s="17">
        <v>8.2247022368242495E-2</v>
      </c>
      <c r="BJ12" s="17">
        <v>3.6429073743564001E-2</v>
      </c>
      <c r="BK12" s="17">
        <v>2.6514523799601401E-2</v>
      </c>
      <c r="BL12" s="17">
        <v>4.4601722373072701E-2</v>
      </c>
      <c r="BM12" s="17"/>
      <c r="BN12" s="17">
        <v>6.9572032677389803E-2</v>
      </c>
      <c r="BO12" s="17">
        <v>2.8957378374493799E-2</v>
      </c>
      <c r="BP12" s="17">
        <v>3.4915898291108E-2</v>
      </c>
      <c r="BQ12" s="17">
        <v>3.8199497625718899E-2</v>
      </c>
      <c r="BR12" s="17"/>
      <c r="BS12" s="17">
        <v>3.5559754965585798E-2</v>
      </c>
      <c r="BT12" s="17">
        <v>3.9367241646383097E-2</v>
      </c>
      <c r="BU12" s="17">
        <v>3.5006831880789201E-2</v>
      </c>
      <c r="BV12" s="17">
        <v>5.0439355730859503E-2</v>
      </c>
      <c r="BW12" s="17"/>
      <c r="BX12" s="17">
        <v>0.13683698443154799</v>
      </c>
      <c r="BY12" s="17">
        <v>2.97842494035905E-2</v>
      </c>
      <c r="BZ12" s="17">
        <v>2.8052809114859599E-2</v>
      </c>
      <c r="CA12" s="17">
        <v>2.3137421156308301E-2</v>
      </c>
    </row>
    <row r="13" spans="2:79" x14ac:dyDescent="0.3">
      <c r="B13" s="18" t="s">
        <v>129</v>
      </c>
      <c r="C13" s="19">
        <v>9.0877427472926993E-3</v>
      </c>
      <c r="D13" s="19">
        <v>5.0849321352921598E-3</v>
      </c>
      <c r="E13" s="19">
        <v>1.30800267811598E-2</v>
      </c>
      <c r="F13" s="19"/>
      <c r="G13" s="19">
        <v>1.3043752719316499E-2</v>
      </c>
      <c r="H13" s="19">
        <v>1.32493612014743E-2</v>
      </c>
      <c r="I13" s="19">
        <v>2.2098702822732799E-3</v>
      </c>
      <c r="J13" s="19"/>
      <c r="K13" s="19">
        <v>1.3634776215891301E-2</v>
      </c>
      <c r="L13" s="19">
        <v>2.8874559930596299E-3</v>
      </c>
      <c r="M13" s="19">
        <v>1.23021576927219E-2</v>
      </c>
      <c r="N13" s="19">
        <v>7.1982987113803102E-3</v>
      </c>
      <c r="O13" s="19"/>
      <c r="P13" s="19">
        <v>1.8759659140981499E-2</v>
      </c>
      <c r="Q13" s="19">
        <v>7.9892331624811207E-3</v>
      </c>
      <c r="R13" s="19">
        <v>5.6529183025595103E-3</v>
      </c>
      <c r="S13" s="19">
        <v>5.7961924740134304E-3</v>
      </c>
      <c r="T13" s="19">
        <v>1.0703656619663601E-2</v>
      </c>
      <c r="U13" s="19"/>
      <c r="V13" s="19">
        <v>5.8181615773142204E-3</v>
      </c>
      <c r="W13" s="19">
        <v>5.5122541941704699E-3</v>
      </c>
      <c r="X13" s="19">
        <v>1.8558974484061599E-2</v>
      </c>
      <c r="Y13" s="19"/>
      <c r="Z13" s="19">
        <v>9.7257770089967197E-3</v>
      </c>
      <c r="AA13" s="19">
        <v>5.7705752250558498E-3</v>
      </c>
      <c r="AB13" s="19"/>
      <c r="AC13" s="19">
        <v>1.1789380002471501E-2</v>
      </c>
      <c r="AD13" s="19">
        <v>2.7544437943725401E-3</v>
      </c>
      <c r="AE13" s="19"/>
      <c r="AF13" s="19">
        <v>3.6476768859533999E-2</v>
      </c>
      <c r="AG13" s="19">
        <v>7.8761758985716798E-3</v>
      </c>
      <c r="AH13" s="19">
        <v>7.4973153842275604E-3</v>
      </c>
      <c r="AI13" s="19"/>
      <c r="AJ13" s="19">
        <v>0</v>
      </c>
      <c r="AK13" s="19">
        <v>1.9622080346864499E-2</v>
      </c>
      <c r="AL13" s="19">
        <v>1.8476651655796698E-2</v>
      </c>
      <c r="AM13" s="19">
        <v>1.05394730288343E-2</v>
      </c>
      <c r="AN13" s="19">
        <v>1.8772278350617799E-2</v>
      </c>
      <c r="AO13" s="19">
        <v>0</v>
      </c>
      <c r="AP13" s="19">
        <v>0</v>
      </c>
      <c r="AQ13" s="19"/>
      <c r="AR13" s="19">
        <v>8.2463093499087706E-3</v>
      </c>
      <c r="AS13" s="19">
        <v>9.9108741325147597E-3</v>
      </c>
      <c r="AT13" s="19"/>
      <c r="AU13" s="19">
        <v>2.0846004062623699E-3</v>
      </c>
      <c r="AV13" s="19">
        <v>1.22419658467948E-2</v>
      </c>
      <c r="AW13" s="19">
        <v>9.6372835348691992E-3</v>
      </c>
      <c r="AX13" s="19"/>
      <c r="AY13" s="19">
        <v>0</v>
      </c>
      <c r="AZ13" s="19">
        <v>1.5834625642554001E-3</v>
      </c>
      <c r="BA13" s="19">
        <v>1.8134124898602201E-2</v>
      </c>
      <c r="BB13" s="19">
        <v>2.1575229192817898E-2</v>
      </c>
      <c r="BC13" s="19"/>
      <c r="BD13" s="19">
        <v>2.0454540860988399E-2</v>
      </c>
      <c r="BE13" s="19">
        <v>7.6934081536299496E-3</v>
      </c>
      <c r="BF13" s="19">
        <v>3.1622120912199198E-3</v>
      </c>
      <c r="BG13" s="19">
        <v>1.7470353271694002E-2</v>
      </c>
      <c r="BH13" s="19"/>
      <c r="BI13" s="19">
        <v>0</v>
      </c>
      <c r="BJ13" s="19">
        <v>7.7097546439232299E-3</v>
      </c>
      <c r="BK13" s="19">
        <v>8.6518837761087805E-3</v>
      </c>
      <c r="BL13" s="19">
        <v>2.4073012457025599E-2</v>
      </c>
      <c r="BM13" s="19"/>
      <c r="BN13" s="19">
        <v>6.4506113131296196E-3</v>
      </c>
      <c r="BO13" s="19">
        <v>3.1789307942139701E-3</v>
      </c>
      <c r="BP13" s="19">
        <v>9.8532283942083295E-3</v>
      </c>
      <c r="BQ13" s="19">
        <v>1.32830288700636E-2</v>
      </c>
      <c r="BR13" s="19"/>
      <c r="BS13" s="19">
        <v>7.5319929255191201E-3</v>
      </c>
      <c r="BT13" s="19">
        <v>1.04592003869644E-2</v>
      </c>
      <c r="BU13" s="19">
        <v>4.1146721680352001E-3</v>
      </c>
      <c r="BV13" s="19">
        <v>3.3111203192103797E-2</v>
      </c>
      <c r="BW13" s="19"/>
      <c r="BX13" s="19">
        <v>0</v>
      </c>
      <c r="BY13" s="19">
        <v>6.8742258926004903E-3</v>
      </c>
      <c r="BZ13" s="19">
        <v>1.19229648120845E-2</v>
      </c>
      <c r="CA13" s="19">
        <v>1.2757236149487599E-2</v>
      </c>
    </row>
    <row r="14" spans="2:79" x14ac:dyDescent="0.3">
      <c r="B14" s="16" t="s">
        <v>118</v>
      </c>
    </row>
    <row r="15" spans="2:79" x14ac:dyDescent="0.3">
      <c r="B15" t="s">
        <v>76</v>
      </c>
    </row>
    <row r="16" spans="2:79" x14ac:dyDescent="0.3">
      <c r="B16" t="s">
        <v>77</v>
      </c>
    </row>
    <row r="18" spans="2:2" x14ac:dyDescent="0.3">
      <c r="B18" s="8" t="str">
        <f>HYPERLINK("#'Contents'!A1", "Return to Contents")</f>
        <v>Return to Contents</v>
      </c>
    </row>
  </sheetData>
  <mergeCells count="18">
    <mergeCell ref="BX5:CA5"/>
    <mergeCell ref="D2:BL2"/>
    <mergeCell ref="AU5:AW5"/>
    <mergeCell ref="AY5:BB5"/>
    <mergeCell ref="BD5:BG5"/>
    <mergeCell ref="BI5:BL5"/>
    <mergeCell ref="BN5:BQ5"/>
    <mergeCell ref="Z5:AA5"/>
    <mergeCell ref="AC5:AD5"/>
    <mergeCell ref="AF5:AH5"/>
    <mergeCell ref="AJ5:AP5"/>
    <mergeCell ref="AR5:AS5"/>
    <mergeCell ref="D5:E5"/>
    <mergeCell ref="G5:I5"/>
    <mergeCell ref="K5:N5"/>
    <mergeCell ref="P5:T5"/>
    <mergeCell ref="V5:X5"/>
    <mergeCell ref="BS5:BV5"/>
  </mergeCells>
  <pageMargins left="0.7" right="0.7" top="0.75" bottom="0.75" header="0.3" footer="0.3"/>
  <pageSetup paperSize="9" orientation="portrait" horizontalDpi="300" verticalDpi="300"/>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2:CA18"/>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9" width="10.77734375" customWidth="1"/>
    <col min="10" max="10" width="2.21875" customWidth="1"/>
    <col min="11" max="14" width="10.77734375" customWidth="1"/>
    <col min="15" max="15" width="2.21875" customWidth="1"/>
    <col min="16" max="20" width="10.77734375" customWidth="1"/>
    <col min="21" max="21" width="2.21875" customWidth="1"/>
    <col min="22" max="24" width="10.77734375" customWidth="1"/>
    <col min="25" max="25" width="2.21875" customWidth="1"/>
    <col min="26" max="27" width="10.77734375" customWidth="1"/>
    <col min="28" max="28" width="2.21875" customWidth="1"/>
    <col min="29" max="30" width="10.77734375" customWidth="1"/>
    <col min="31" max="31" width="2.21875" customWidth="1"/>
    <col min="32" max="34" width="10.77734375" customWidth="1"/>
    <col min="35" max="35" width="2.21875" customWidth="1"/>
    <col min="36" max="42" width="10.77734375" customWidth="1"/>
    <col min="43" max="43" width="2.21875" customWidth="1"/>
    <col min="44" max="45" width="10.77734375" customWidth="1"/>
    <col min="46" max="46" width="2.21875" customWidth="1"/>
    <col min="47" max="49" width="10.77734375" customWidth="1"/>
    <col min="50" max="50" width="2.21875" customWidth="1"/>
    <col min="51" max="54" width="10.77734375" customWidth="1"/>
    <col min="55" max="55" width="2.21875" customWidth="1"/>
    <col min="56" max="59" width="10.77734375" customWidth="1"/>
    <col min="60" max="60" width="2.21875" customWidth="1"/>
    <col min="61" max="64" width="10.77734375" customWidth="1"/>
    <col min="65" max="65" width="2.21875" customWidth="1"/>
    <col min="66" max="69" width="10.77734375" customWidth="1"/>
    <col min="70" max="70" width="2.21875" customWidth="1"/>
    <col min="71" max="74" width="10.77734375" customWidth="1"/>
    <col min="75" max="75" width="2.21875" customWidth="1"/>
    <col min="76" max="79" width="10.77734375" customWidth="1"/>
    <col min="80" max="80" width="2.21875" customWidth="1"/>
  </cols>
  <sheetData>
    <row r="2" spans="2:79" ht="40.049999999999997" customHeight="1" x14ac:dyDescent="0.3">
      <c r="D2" s="30" t="s">
        <v>134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9" ht="30" customHeight="1" x14ac:dyDescent="0.3">
      <c r="B5" s="15"/>
      <c r="C5" s="15"/>
      <c r="D5" s="29" t="s">
        <v>54</v>
      </c>
      <c r="E5" s="29"/>
      <c r="F5" s="15"/>
      <c r="G5" s="29" t="s">
        <v>55</v>
      </c>
      <c r="H5" s="29"/>
      <c r="I5" s="29"/>
      <c r="J5" s="15"/>
      <c r="K5" s="29" t="s">
        <v>56</v>
      </c>
      <c r="L5" s="29"/>
      <c r="M5" s="29"/>
      <c r="N5" s="29"/>
      <c r="O5" s="15"/>
      <c r="P5" s="29" t="s">
        <v>57</v>
      </c>
      <c r="Q5" s="29"/>
      <c r="R5" s="29"/>
      <c r="S5" s="29"/>
      <c r="T5" s="29"/>
      <c r="U5" s="15"/>
      <c r="V5" s="29" t="s">
        <v>58</v>
      </c>
      <c r="W5" s="29"/>
      <c r="X5" s="29"/>
      <c r="Y5" s="15"/>
      <c r="Z5" s="29" t="s">
        <v>59</v>
      </c>
      <c r="AA5" s="29"/>
      <c r="AB5" s="15"/>
      <c r="AC5" s="29" t="s">
        <v>60</v>
      </c>
      <c r="AD5" s="29"/>
      <c r="AE5" s="15"/>
      <c r="AF5" s="29" t="s">
        <v>61</v>
      </c>
      <c r="AG5" s="29"/>
      <c r="AH5" s="29"/>
      <c r="AI5" s="15"/>
      <c r="AJ5" s="29" t="s">
        <v>62</v>
      </c>
      <c r="AK5" s="29"/>
      <c r="AL5" s="29"/>
      <c r="AM5" s="29"/>
      <c r="AN5" s="29"/>
      <c r="AO5" s="29"/>
      <c r="AP5" s="29"/>
      <c r="AQ5" s="15"/>
      <c r="AR5" s="29" t="s">
        <v>63</v>
      </c>
      <c r="AS5" s="29"/>
      <c r="AT5" s="15"/>
      <c r="AU5" s="29" t="s">
        <v>64</v>
      </c>
      <c r="AV5" s="29"/>
      <c r="AW5" s="29"/>
      <c r="AX5" s="15"/>
      <c r="AY5" s="29" t="s">
        <v>65</v>
      </c>
      <c r="AZ5" s="29"/>
      <c r="BA5" s="29"/>
      <c r="BB5" s="29"/>
      <c r="BC5" s="15"/>
      <c r="BD5" s="29" t="s">
        <v>66</v>
      </c>
      <c r="BE5" s="29"/>
      <c r="BF5" s="29"/>
      <c r="BG5" s="29"/>
      <c r="BH5" s="15"/>
      <c r="BI5" s="29" t="s">
        <v>67</v>
      </c>
      <c r="BJ5" s="29"/>
      <c r="BK5" s="29"/>
      <c r="BL5" s="29"/>
      <c r="BM5" s="15"/>
      <c r="BN5" s="29" t="s">
        <v>68</v>
      </c>
      <c r="BO5" s="29"/>
      <c r="BP5" s="29"/>
      <c r="BQ5" s="29"/>
      <c r="BR5" s="15"/>
      <c r="BS5" s="29" t="s">
        <v>69</v>
      </c>
      <c r="BT5" s="29"/>
      <c r="BU5" s="29"/>
      <c r="BV5" s="29"/>
      <c r="BW5" s="15"/>
      <c r="BX5" s="29" t="s">
        <v>70</v>
      </c>
      <c r="BY5" s="29"/>
      <c r="BZ5" s="29"/>
      <c r="CA5" s="29"/>
    </row>
    <row r="6" spans="2:79" ht="43.2" x14ac:dyDescent="0.3">
      <c r="B6" t="s">
        <v>13</v>
      </c>
      <c r="C6" s="9" t="s">
        <v>14</v>
      </c>
      <c r="D6" s="12" t="s">
        <v>15</v>
      </c>
      <c r="E6" s="12" t="s">
        <v>16</v>
      </c>
      <c r="G6" s="12" t="s">
        <v>19</v>
      </c>
      <c r="H6" s="12" t="s">
        <v>20</v>
      </c>
      <c r="I6" s="12" t="s">
        <v>21</v>
      </c>
      <c r="K6" s="12" t="s">
        <v>22</v>
      </c>
      <c r="L6" s="12" t="s">
        <v>23</v>
      </c>
      <c r="M6" s="12" t="s">
        <v>24</v>
      </c>
      <c r="N6" s="12" t="s">
        <v>25</v>
      </c>
      <c r="P6" s="12" t="s">
        <v>26</v>
      </c>
      <c r="Q6" s="12" t="s">
        <v>27</v>
      </c>
      <c r="R6" s="12" t="s">
        <v>28</v>
      </c>
      <c r="S6" s="12" t="s">
        <v>29</v>
      </c>
      <c r="T6" s="12" t="s">
        <v>30</v>
      </c>
      <c r="V6" s="12" t="s">
        <v>31</v>
      </c>
      <c r="W6" s="12" t="s">
        <v>32</v>
      </c>
      <c r="X6" s="12" t="s">
        <v>33</v>
      </c>
      <c r="Z6" s="12" t="s">
        <v>34</v>
      </c>
      <c r="AA6" s="12" t="s">
        <v>35</v>
      </c>
      <c r="AC6" s="12" t="s">
        <v>36</v>
      </c>
      <c r="AD6" s="12" t="s">
        <v>37</v>
      </c>
      <c r="AF6" s="12" t="s">
        <v>38</v>
      </c>
      <c r="AG6" s="12" t="s">
        <v>39</v>
      </c>
      <c r="AH6" s="12" t="s">
        <v>40</v>
      </c>
      <c r="AJ6" s="12" t="s">
        <v>41</v>
      </c>
      <c r="AK6" s="12" t="s">
        <v>42</v>
      </c>
      <c r="AL6" s="12" t="s">
        <v>43</v>
      </c>
      <c r="AM6" s="12" t="s">
        <v>44</v>
      </c>
      <c r="AN6" s="12" t="s">
        <v>45</v>
      </c>
      <c r="AO6" s="12" t="s">
        <v>46</v>
      </c>
      <c r="AP6" s="12" t="s">
        <v>47</v>
      </c>
      <c r="AR6" s="12" t="s">
        <v>48</v>
      </c>
      <c r="AS6" s="12" t="s">
        <v>49</v>
      </c>
      <c r="AU6" s="12" t="s">
        <v>50</v>
      </c>
      <c r="AV6" s="12" t="s">
        <v>51</v>
      </c>
      <c r="AW6" s="12" t="s">
        <v>52</v>
      </c>
      <c r="AY6" s="12" t="s">
        <v>50</v>
      </c>
      <c r="AZ6" s="12" t="s">
        <v>51</v>
      </c>
      <c r="BA6" s="12" t="s">
        <v>52</v>
      </c>
      <c r="BB6" s="12" t="s">
        <v>53</v>
      </c>
      <c r="BD6" s="12" t="s">
        <v>50</v>
      </c>
      <c r="BE6" s="12" t="s">
        <v>51</v>
      </c>
      <c r="BF6" s="12" t="s">
        <v>52</v>
      </c>
      <c r="BG6" s="12" t="s">
        <v>53</v>
      </c>
      <c r="BI6" s="12" t="s">
        <v>50</v>
      </c>
      <c r="BJ6" s="12" t="s">
        <v>51</v>
      </c>
      <c r="BK6" s="12" t="s">
        <v>52</v>
      </c>
      <c r="BL6" s="12" t="s">
        <v>53</v>
      </c>
      <c r="BN6" s="12" t="s">
        <v>50</v>
      </c>
      <c r="BO6" s="12" t="s">
        <v>51</v>
      </c>
      <c r="BP6" s="12" t="s">
        <v>52</v>
      </c>
      <c r="BQ6" s="12" t="s">
        <v>53</v>
      </c>
      <c r="BS6" s="12" t="s">
        <v>50</v>
      </c>
      <c r="BT6" s="12" t="s">
        <v>51</v>
      </c>
      <c r="BU6" s="12" t="s">
        <v>52</v>
      </c>
      <c r="BV6" s="12" t="s">
        <v>53</v>
      </c>
      <c r="BX6" s="12" t="s">
        <v>50</v>
      </c>
      <c r="BY6" s="12" t="s">
        <v>51</v>
      </c>
      <c r="BZ6" s="12" t="s">
        <v>52</v>
      </c>
      <c r="CA6" s="12" t="s">
        <v>53</v>
      </c>
    </row>
    <row r="7" spans="2:79" ht="30" customHeight="1" x14ac:dyDescent="0.3">
      <c r="B7" s="10" t="s">
        <v>17</v>
      </c>
      <c r="C7" s="10">
        <v>971</v>
      </c>
      <c r="D7" s="10">
        <v>496</v>
      </c>
      <c r="E7" s="10">
        <v>472</v>
      </c>
      <c r="F7" s="10"/>
      <c r="G7" s="10">
        <v>191</v>
      </c>
      <c r="H7" s="10">
        <v>458</v>
      </c>
      <c r="I7" s="10">
        <v>322</v>
      </c>
      <c r="J7" s="10"/>
      <c r="K7" s="10">
        <v>400</v>
      </c>
      <c r="L7" s="10">
        <v>253</v>
      </c>
      <c r="M7" s="10">
        <v>169</v>
      </c>
      <c r="N7" s="10">
        <v>148</v>
      </c>
      <c r="O7" s="10"/>
      <c r="P7" s="10">
        <v>133</v>
      </c>
      <c r="Q7" s="10">
        <v>303</v>
      </c>
      <c r="R7" s="10">
        <v>140</v>
      </c>
      <c r="S7" s="10">
        <v>257</v>
      </c>
      <c r="T7" s="10">
        <v>138</v>
      </c>
      <c r="U7" s="10"/>
      <c r="V7" s="10">
        <v>229</v>
      </c>
      <c r="W7" s="10">
        <v>372</v>
      </c>
      <c r="X7" s="10">
        <v>337</v>
      </c>
      <c r="Y7" s="10"/>
      <c r="Z7" s="10">
        <v>816</v>
      </c>
      <c r="AA7" s="10">
        <v>152</v>
      </c>
      <c r="AB7" s="10"/>
      <c r="AC7" s="10">
        <v>717</v>
      </c>
      <c r="AD7" s="10">
        <v>254</v>
      </c>
      <c r="AE7" s="10"/>
      <c r="AF7" s="10">
        <v>69</v>
      </c>
      <c r="AG7" s="10">
        <v>83</v>
      </c>
      <c r="AH7" s="10">
        <v>814</v>
      </c>
      <c r="AI7" s="10"/>
      <c r="AJ7" s="10">
        <v>103</v>
      </c>
      <c r="AK7" s="10">
        <v>134</v>
      </c>
      <c r="AL7" s="10">
        <v>150</v>
      </c>
      <c r="AM7" s="10">
        <v>156</v>
      </c>
      <c r="AN7" s="10">
        <v>142</v>
      </c>
      <c r="AO7" s="10">
        <v>153</v>
      </c>
      <c r="AP7" s="10">
        <v>133</v>
      </c>
      <c r="AQ7" s="10"/>
      <c r="AR7" s="10">
        <v>284</v>
      </c>
      <c r="AS7" s="10">
        <v>657</v>
      </c>
      <c r="AT7" s="10"/>
      <c r="AU7" s="10">
        <v>244</v>
      </c>
      <c r="AV7" s="10">
        <v>579</v>
      </c>
      <c r="AW7" s="10">
        <v>148</v>
      </c>
      <c r="AX7" s="10"/>
      <c r="AY7" s="10">
        <v>89</v>
      </c>
      <c r="AZ7" s="10">
        <v>451</v>
      </c>
      <c r="BA7" s="10">
        <v>302</v>
      </c>
      <c r="BB7" s="10">
        <v>129</v>
      </c>
      <c r="BC7" s="10"/>
      <c r="BD7" s="10">
        <v>137</v>
      </c>
      <c r="BE7" s="10">
        <v>275</v>
      </c>
      <c r="BF7" s="10">
        <v>407</v>
      </c>
      <c r="BG7" s="10">
        <v>152</v>
      </c>
      <c r="BH7" s="10"/>
      <c r="BI7" s="10">
        <v>103</v>
      </c>
      <c r="BJ7" s="10">
        <v>298</v>
      </c>
      <c r="BK7" s="10">
        <v>457</v>
      </c>
      <c r="BL7" s="10">
        <v>113</v>
      </c>
      <c r="BM7" s="10"/>
      <c r="BN7" s="10">
        <v>88</v>
      </c>
      <c r="BO7" s="10">
        <v>229</v>
      </c>
      <c r="BP7" s="10">
        <v>334</v>
      </c>
      <c r="BQ7" s="10">
        <v>320</v>
      </c>
      <c r="BR7" s="10"/>
      <c r="BS7" s="10">
        <v>205</v>
      </c>
      <c r="BT7" s="10">
        <v>281</v>
      </c>
      <c r="BU7" s="10">
        <v>392</v>
      </c>
      <c r="BV7" s="10">
        <v>93</v>
      </c>
      <c r="BW7" s="10"/>
      <c r="BX7" s="10">
        <v>91</v>
      </c>
      <c r="BY7" s="10">
        <v>358</v>
      </c>
      <c r="BZ7" s="10">
        <v>317</v>
      </c>
      <c r="CA7" s="10">
        <v>205</v>
      </c>
    </row>
    <row r="8" spans="2:79" ht="30" customHeight="1" x14ac:dyDescent="0.3">
      <c r="B8" s="11" t="s">
        <v>18</v>
      </c>
      <c r="C8" s="11">
        <v>970</v>
      </c>
      <c r="D8" s="11">
        <v>480</v>
      </c>
      <c r="E8" s="11">
        <v>488</v>
      </c>
      <c r="F8" s="11"/>
      <c r="G8" s="11">
        <v>222</v>
      </c>
      <c r="H8" s="11">
        <v>386</v>
      </c>
      <c r="I8" s="11">
        <v>362</v>
      </c>
      <c r="J8" s="11"/>
      <c r="K8" s="11">
        <v>291</v>
      </c>
      <c r="L8" s="11">
        <v>250</v>
      </c>
      <c r="M8" s="11">
        <v>205</v>
      </c>
      <c r="N8" s="11">
        <v>223</v>
      </c>
      <c r="O8" s="11"/>
      <c r="P8" s="11">
        <v>135</v>
      </c>
      <c r="Q8" s="11">
        <v>291</v>
      </c>
      <c r="R8" s="11">
        <v>153</v>
      </c>
      <c r="S8" s="11">
        <v>224</v>
      </c>
      <c r="T8" s="11">
        <v>167</v>
      </c>
      <c r="U8" s="11"/>
      <c r="V8" s="11">
        <v>276</v>
      </c>
      <c r="W8" s="11">
        <v>380</v>
      </c>
      <c r="X8" s="11">
        <v>276</v>
      </c>
      <c r="Y8" s="11"/>
      <c r="Z8" s="11">
        <v>818</v>
      </c>
      <c r="AA8" s="11">
        <v>150</v>
      </c>
      <c r="AB8" s="11"/>
      <c r="AC8" s="11">
        <v>680</v>
      </c>
      <c r="AD8" s="11">
        <v>290</v>
      </c>
      <c r="AE8" s="11"/>
      <c r="AF8" s="11">
        <v>54</v>
      </c>
      <c r="AG8" s="11">
        <v>73</v>
      </c>
      <c r="AH8" s="11">
        <v>837</v>
      </c>
      <c r="AI8" s="11"/>
      <c r="AJ8" s="11">
        <v>115</v>
      </c>
      <c r="AK8" s="11">
        <v>148</v>
      </c>
      <c r="AL8" s="11">
        <v>128</v>
      </c>
      <c r="AM8" s="11">
        <v>137</v>
      </c>
      <c r="AN8" s="11">
        <v>112</v>
      </c>
      <c r="AO8" s="11">
        <v>158</v>
      </c>
      <c r="AP8" s="11">
        <v>172</v>
      </c>
      <c r="AQ8" s="11"/>
      <c r="AR8" s="11">
        <v>308</v>
      </c>
      <c r="AS8" s="11">
        <v>633</v>
      </c>
      <c r="AT8" s="11"/>
      <c r="AU8" s="11">
        <v>269</v>
      </c>
      <c r="AV8" s="11">
        <v>574</v>
      </c>
      <c r="AW8" s="11">
        <v>128</v>
      </c>
      <c r="AX8" s="11"/>
      <c r="AY8" s="11">
        <v>90</v>
      </c>
      <c r="AZ8" s="11">
        <v>457</v>
      </c>
      <c r="BA8" s="11">
        <v>306</v>
      </c>
      <c r="BB8" s="11">
        <v>118</v>
      </c>
      <c r="BC8" s="11"/>
      <c r="BD8" s="11">
        <v>139</v>
      </c>
      <c r="BE8" s="11">
        <v>281</v>
      </c>
      <c r="BF8" s="11">
        <v>406</v>
      </c>
      <c r="BG8" s="11">
        <v>145</v>
      </c>
      <c r="BH8" s="11"/>
      <c r="BI8" s="11">
        <v>106</v>
      </c>
      <c r="BJ8" s="11">
        <v>302</v>
      </c>
      <c r="BK8" s="11">
        <v>457</v>
      </c>
      <c r="BL8" s="11">
        <v>106</v>
      </c>
      <c r="BM8" s="11"/>
      <c r="BN8" s="11">
        <v>87</v>
      </c>
      <c r="BO8" s="11">
        <v>227</v>
      </c>
      <c r="BP8" s="11">
        <v>344</v>
      </c>
      <c r="BQ8" s="11">
        <v>312</v>
      </c>
      <c r="BR8" s="11"/>
      <c r="BS8" s="11">
        <v>213</v>
      </c>
      <c r="BT8" s="11">
        <v>295</v>
      </c>
      <c r="BU8" s="11">
        <v>386</v>
      </c>
      <c r="BV8" s="11">
        <v>77</v>
      </c>
      <c r="BW8" s="11"/>
      <c r="BX8" s="11">
        <v>89</v>
      </c>
      <c r="BY8" s="11">
        <v>368</v>
      </c>
      <c r="BZ8" s="11">
        <v>315</v>
      </c>
      <c r="CA8" s="11">
        <v>199</v>
      </c>
    </row>
    <row r="9" spans="2:79" x14ac:dyDescent="0.3">
      <c r="B9" s="18" t="s">
        <v>125</v>
      </c>
      <c r="C9" s="17">
        <v>0.21136444726868001</v>
      </c>
      <c r="D9" s="17">
        <v>0.21492358861731201</v>
      </c>
      <c r="E9" s="17">
        <v>0.20916238250130301</v>
      </c>
      <c r="F9" s="17"/>
      <c r="G9" s="17">
        <v>0.20287534076894601</v>
      </c>
      <c r="H9" s="17">
        <v>0.21955513941874399</v>
      </c>
      <c r="I9" s="17">
        <v>0.207832661580553</v>
      </c>
      <c r="J9" s="17"/>
      <c r="K9" s="17">
        <v>0.20709587970745899</v>
      </c>
      <c r="L9" s="17">
        <v>0.20735952745761699</v>
      </c>
      <c r="M9" s="17">
        <v>0.220249604380861</v>
      </c>
      <c r="N9" s="17">
        <v>0.209700034055854</v>
      </c>
      <c r="O9" s="17"/>
      <c r="P9" s="17">
        <v>0.26458876888543997</v>
      </c>
      <c r="Q9" s="17">
        <v>0.201917562142682</v>
      </c>
      <c r="R9" s="17">
        <v>0.19179167737873101</v>
      </c>
      <c r="S9" s="17">
        <v>0.19984913649505401</v>
      </c>
      <c r="T9" s="17">
        <v>0.21797432785616599</v>
      </c>
      <c r="U9" s="17"/>
      <c r="V9" s="17">
        <v>0.24652449583844999</v>
      </c>
      <c r="W9" s="17">
        <v>0.185217543182469</v>
      </c>
      <c r="X9" s="17">
        <v>0.21687009913404801</v>
      </c>
      <c r="Y9" s="17"/>
      <c r="Z9" s="17">
        <v>0.195520382335374</v>
      </c>
      <c r="AA9" s="17">
        <v>0.28746985339033398</v>
      </c>
      <c r="AB9" s="17"/>
      <c r="AC9" s="17">
        <v>0.21891833076657299</v>
      </c>
      <c r="AD9" s="17">
        <v>0.19365629553366201</v>
      </c>
      <c r="AE9" s="17"/>
      <c r="AF9" s="17">
        <v>0.30983234699080198</v>
      </c>
      <c r="AG9" s="17">
        <v>0.33668541516792899</v>
      </c>
      <c r="AH9" s="17">
        <v>0.195525011195222</v>
      </c>
      <c r="AI9" s="17"/>
      <c r="AJ9" s="17">
        <v>0.25607761350636399</v>
      </c>
      <c r="AK9" s="17">
        <v>0.17322556777749501</v>
      </c>
      <c r="AL9" s="17">
        <v>0.22752855733975499</v>
      </c>
      <c r="AM9" s="17">
        <v>0.22578734649239099</v>
      </c>
      <c r="AN9" s="17">
        <v>0.194598444667202</v>
      </c>
      <c r="AO9" s="17">
        <v>0.179071674157431</v>
      </c>
      <c r="AP9" s="17">
        <v>0.23135068066106401</v>
      </c>
      <c r="AQ9" s="17"/>
      <c r="AR9" s="17">
        <v>0.247781218266756</v>
      </c>
      <c r="AS9" s="17">
        <v>0.19996595697375899</v>
      </c>
      <c r="AT9" s="17"/>
      <c r="AU9" s="17">
        <v>0.19360905955528099</v>
      </c>
      <c r="AV9" s="17">
        <v>0.214036955977843</v>
      </c>
      <c r="AW9" s="17">
        <v>0.23667054818917799</v>
      </c>
      <c r="AX9" s="17"/>
      <c r="AY9" s="17">
        <v>0.110592676265201</v>
      </c>
      <c r="AZ9" s="17">
        <v>0.14457218900656399</v>
      </c>
      <c r="BA9" s="17">
        <v>0.31013565318174902</v>
      </c>
      <c r="BB9" s="17">
        <v>0.29018961214033501</v>
      </c>
      <c r="BC9" s="17"/>
      <c r="BD9" s="17">
        <v>0.20786727044282099</v>
      </c>
      <c r="BE9" s="17">
        <v>0.14944735373696599</v>
      </c>
      <c r="BF9" s="17">
        <v>0.212961898776206</v>
      </c>
      <c r="BG9" s="17">
        <v>0.32972988736634001</v>
      </c>
      <c r="BH9" s="17"/>
      <c r="BI9" s="17">
        <v>0.12721510234879199</v>
      </c>
      <c r="BJ9" s="17">
        <v>0.22024349690065201</v>
      </c>
      <c r="BK9" s="17">
        <v>0.213952708039227</v>
      </c>
      <c r="BL9" s="17">
        <v>0.25958710050613898</v>
      </c>
      <c r="BM9" s="17"/>
      <c r="BN9" s="17">
        <v>0.115309354857556</v>
      </c>
      <c r="BO9" s="17">
        <v>0.143218479695848</v>
      </c>
      <c r="BP9" s="17">
        <v>0.20607090420968499</v>
      </c>
      <c r="BQ9" s="17">
        <v>0.29358071688874599</v>
      </c>
      <c r="BR9" s="17"/>
      <c r="BS9" s="17">
        <v>0.20119098881454101</v>
      </c>
      <c r="BT9" s="17">
        <v>0.163460866019801</v>
      </c>
      <c r="BU9" s="17">
        <v>0.195308968465253</v>
      </c>
      <c r="BV9" s="17">
        <v>0.504538073393899</v>
      </c>
      <c r="BW9" s="17"/>
      <c r="BX9" s="17">
        <v>0.101363373916765</v>
      </c>
      <c r="BY9" s="17">
        <v>0.15448724610492401</v>
      </c>
      <c r="BZ9" s="17">
        <v>0.23388101840522699</v>
      </c>
      <c r="CA9" s="17">
        <v>0.329961641739138</v>
      </c>
    </row>
    <row r="10" spans="2:79" x14ac:dyDescent="0.3">
      <c r="B10" s="18" t="s">
        <v>126</v>
      </c>
      <c r="C10" s="17">
        <v>0.43057225967553298</v>
      </c>
      <c r="D10" s="17">
        <v>0.41386260398550501</v>
      </c>
      <c r="E10" s="17">
        <v>0.447669238905055</v>
      </c>
      <c r="F10" s="17"/>
      <c r="G10" s="17">
        <v>0.43448041621088201</v>
      </c>
      <c r="H10" s="17">
        <v>0.39937930139682498</v>
      </c>
      <c r="I10" s="17">
        <v>0.46149407481695498</v>
      </c>
      <c r="J10" s="17"/>
      <c r="K10" s="17">
        <v>0.36468330567697499</v>
      </c>
      <c r="L10" s="17">
        <v>0.48028964145326403</v>
      </c>
      <c r="M10" s="17">
        <v>0.45578196955908101</v>
      </c>
      <c r="N10" s="17">
        <v>0.43936361908991001</v>
      </c>
      <c r="O10" s="17"/>
      <c r="P10" s="17">
        <v>0.32576880877066799</v>
      </c>
      <c r="Q10" s="17">
        <v>0.40021591020465902</v>
      </c>
      <c r="R10" s="17">
        <v>0.46333231097202598</v>
      </c>
      <c r="S10" s="17">
        <v>0.50727517812816103</v>
      </c>
      <c r="T10" s="17">
        <v>0.43584657715145497</v>
      </c>
      <c r="U10" s="17"/>
      <c r="V10" s="17">
        <v>0.384928886387436</v>
      </c>
      <c r="W10" s="17">
        <v>0.48532057969006198</v>
      </c>
      <c r="X10" s="17">
        <v>0.40705729690648901</v>
      </c>
      <c r="Y10" s="17"/>
      <c r="Z10" s="17">
        <v>0.44834090948625299</v>
      </c>
      <c r="AA10" s="17">
        <v>0.33718286815706699</v>
      </c>
      <c r="AB10" s="17"/>
      <c r="AC10" s="17">
        <v>0.41184722245502697</v>
      </c>
      <c r="AD10" s="17">
        <v>0.47446832988062498</v>
      </c>
      <c r="AE10" s="17"/>
      <c r="AF10" s="17">
        <v>0.38486008657368298</v>
      </c>
      <c r="AG10" s="17">
        <v>0.33844573286844498</v>
      </c>
      <c r="AH10" s="17">
        <v>0.44308476339485198</v>
      </c>
      <c r="AI10" s="17"/>
      <c r="AJ10" s="17">
        <v>0.41051362127796698</v>
      </c>
      <c r="AK10" s="17">
        <v>0.43280179220312998</v>
      </c>
      <c r="AL10" s="17">
        <v>0.40014764840143102</v>
      </c>
      <c r="AM10" s="17">
        <v>0.389602439589394</v>
      </c>
      <c r="AN10" s="17">
        <v>0.45725360431827999</v>
      </c>
      <c r="AO10" s="17">
        <v>0.44194171260099502</v>
      </c>
      <c r="AP10" s="17">
        <v>0.46956739016651899</v>
      </c>
      <c r="AQ10" s="17"/>
      <c r="AR10" s="17">
        <v>0.40639285980822298</v>
      </c>
      <c r="AS10" s="17">
        <v>0.43343281860385502</v>
      </c>
      <c r="AT10" s="17"/>
      <c r="AU10" s="17">
        <v>0.423057191360728</v>
      </c>
      <c r="AV10" s="17">
        <v>0.43687121920560901</v>
      </c>
      <c r="AW10" s="17">
        <v>0.41807428066983998</v>
      </c>
      <c r="AX10" s="17"/>
      <c r="AY10" s="17">
        <v>0.44421319246326102</v>
      </c>
      <c r="AZ10" s="17">
        <v>0.46469543506988897</v>
      </c>
      <c r="BA10" s="17">
        <v>0.37272363026698102</v>
      </c>
      <c r="BB10" s="17">
        <v>0.438364252117875</v>
      </c>
      <c r="BC10" s="17"/>
      <c r="BD10" s="17">
        <v>0.32981516646234399</v>
      </c>
      <c r="BE10" s="17">
        <v>0.50182433144385996</v>
      </c>
      <c r="BF10" s="17">
        <v>0.41360599601422798</v>
      </c>
      <c r="BG10" s="17">
        <v>0.43643870896023401</v>
      </c>
      <c r="BH10" s="17"/>
      <c r="BI10" s="17">
        <v>0.43697401364585903</v>
      </c>
      <c r="BJ10" s="17">
        <v>0.38027446619719102</v>
      </c>
      <c r="BK10" s="17">
        <v>0.45425697877021898</v>
      </c>
      <c r="BL10" s="17">
        <v>0.46547609367142101</v>
      </c>
      <c r="BM10" s="17"/>
      <c r="BN10" s="17">
        <v>0.35841712680985999</v>
      </c>
      <c r="BO10" s="17">
        <v>0.48530492227102701</v>
      </c>
      <c r="BP10" s="17">
        <v>0.44948153181591199</v>
      </c>
      <c r="BQ10" s="17">
        <v>0.389899448778941</v>
      </c>
      <c r="BR10" s="17"/>
      <c r="BS10" s="17">
        <v>0.40688792011901498</v>
      </c>
      <c r="BT10" s="17">
        <v>0.41950041430433899</v>
      </c>
      <c r="BU10" s="17">
        <v>0.47569205735341202</v>
      </c>
      <c r="BV10" s="17">
        <v>0.31223847515203601</v>
      </c>
      <c r="BW10" s="17"/>
      <c r="BX10" s="17">
        <v>0.36915151351140502</v>
      </c>
      <c r="BY10" s="17">
        <v>0.44703000830058798</v>
      </c>
      <c r="BZ10" s="17">
        <v>0.45645551890206398</v>
      </c>
      <c r="CA10" s="17">
        <v>0.38675311955367397</v>
      </c>
    </row>
    <row r="11" spans="2:79" x14ac:dyDescent="0.3">
      <c r="B11" s="18" t="s">
        <v>127</v>
      </c>
      <c r="C11" s="17">
        <v>0.21270465932403301</v>
      </c>
      <c r="D11" s="17">
        <v>0.22356632505555299</v>
      </c>
      <c r="E11" s="17">
        <v>0.201269735798524</v>
      </c>
      <c r="F11" s="17"/>
      <c r="G11" s="17">
        <v>0.21430771181918301</v>
      </c>
      <c r="H11" s="17">
        <v>0.241847980739792</v>
      </c>
      <c r="I11" s="17">
        <v>0.18058459086407799</v>
      </c>
      <c r="J11" s="17"/>
      <c r="K11" s="17">
        <v>0.23206334347798599</v>
      </c>
      <c r="L11" s="17">
        <v>0.16776827153547499</v>
      </c>
      <c r="M11" s="17">
        <v>0.218840423907526</v>
      </c>
      <c r="N11" s="17">
        <v>0.23323182753415</v>
      </c>
      <c r="O11" s="17"/>
      <c r="P11" s="17">
        <v>0.23491677102872499</v>
      </c>
      <c r="Q11" s="17">
        <v>0.208480339258832</v>
      </c>
      <c r="R11" s="17">
        <v>0.176703204102901</v>
      </c>
      <c r="S11" s="17">
        <v>0.19448697217121799</v>
      </c>
      <c r="T11" s="17">
        <v>0.25926283310036402</v>
      </c>
      <c r="U11" s="17"/>
      <c r="V11" s="17">
        <v>0.21792943895696801</v>
      </c>
      <c r="W11" s="17">
        <v>0.20277724114807</v>
      </c>
      <c r="X11" s="17">
        <v>0.212256824409504</v>
      </c>
      <c r="Y11" s="17"/>
      <c r="Z11" s="17">
        <v>0.217828541539728</v>
      </c>
      <c r="AA11" s="17">
        <v>0.18870342746629401</v>
      </c>
      <c r="AB11" s="17"/>
      <c r="AC11" s="17">
        <v>0.21859321629436301</v>
      </c>
      <c r="AD11" s="17">
        <v>0.19890044055894501</v>
      </c>
      <c r="AE11" s="17"/>
      <c r="AF11" s="17">
        <v>0.14451888983650199</v>
      </c>
      <c r="AG11" s="17">
        <v>0.13758162665120599</v>
      </c>
      <c r="AH11" s="17">
        <v>0.221317893190766</v>
      </c>
      <c r="AI11" s="17"/>
      <c r="AJ11" s="17">
        <v>0.191274553624081</v>
      </c>
      <c r="AK11" s="17">
        <v>0.250115884807873</v>
      </c>
      <c r="AL11" s="17">
        <v>0.24845056677563501</v>
      </c>
      <c r="AM11" s="17">
        <v>0.22069361926158901</v>
      </c>
      <c r="AN11" s="17">
        <v>0.19994867705382499</v>
      </c>
      <c r="AO11" s="17">
        <v>0.22065700015123699</v>
      </c>
      <c r="AP11" s="17">
        <v>0.162820037115431</v>
      </c>
      <c r="AQ11" s="17"/>
      <c r="AR11" s="17">
        <v>0.20992175041352201</v>
      </c>
      <c r="AS11" s="17">
        <v>0.217976786335696</v>
      </c>
      <c r="AT11" s="17"/>
      <c r="AU11" s="17">
        <v>0.25664809061581501</v>
      </c>
      <c r="AV11" s="17">
        <v>0.19863178768524101</v>
      </c>
      <c r="AW11" s="17">
        <v>0.18357067093018001</v>
      </c>
      <c r="AX11" s="17"/>
      <c r="AY11" s="17">
        <v>0.28679669875646502</v>
      </c>
      <c r="AZ11" s="17">
        <v>0.23434321253484999</v>
      </c>
      <c r="BA11" s="17">
        <v>0.186118480802623</v>
      </c>
      <c r="BB11" s="17">
        <v>0.14149657950344599</v>
      </c>
      <c r="BC11" s="17"/>
      <c r="BD11" s="17">
        <v>0.30707571364758901</v>
      </c>
      <c r="BE11" s="17">
        <v>0.189347815465219</v>
      </c>
      <c r="BF11" s="17">
        <v>0.22878442140748401</v>
      </c>
      <c r="BG11" s="17">
        <v>0.122970326375675</v>
      </c>
      <c r="BH11" s="17"/>
      <c r="BI11" s="17">
        <v>0.28944113454938097</v>
      </c>
      <c r="BJ11" s="17">
        <v>0.26407988010470301</v>
      </c>
      <c r="BK11" s="17">
        <v>0.18617246044635899</v>
      </c>
      <c r="BL11" s="17">
        <v>0.103248004623782</v>
      </c>
      <c r="BM11" s="17"/>
      <c r="BN11" s="17">
        <v>0.28799383813971502</v>
      </c>
      <c r="BO11" s="17">
        <v>0.231577007710422</v>
      </c>
      <c r="BP11" s="17">
        <v>0.20530627334704199</v>
      </c>
      <c r="BQ11" s="17">
        <v>0.186170464644452</v>
      </c>
      <c r="BR11" s="17"/>
      <c r="BS11" s="17">
        <v>0.19126041679110101</v>
      </c>
      <c r="BT11" s="17">
        <v>0.25749526662723399</v>
      </c>
      <c r="BU11" s="17">
        <v>0.21554202268005801</v>
      </c>
      <c r="BV11" s="17">
        <v>8.56533310133335E-2</v>
      </c>
      <c r="BW11" s="17"/>
      <c r="BX11" s="17">
        <v>0.34107726471411998</v>
      </c>
      <c r="BY11" s="17">
        <v>0.26205677865358601</v>
      </c>
      <c r="BZ11" s="17">
        <v>0.161387846984167</v>
      </c>
      <c r="CA11" s="17">
        <v>0.14527341628670301</v>
      </c>
    </row>
    <row r="12" spans="2:79" x14ac:dyDescent="0.3">
      <c r="B12" s="18" t="s">
        <v>128</v>
      </c>
      <c r="C12" s="17">
        <v>0.12784256752162801</v>
      </c>
      <c r="D12" s="17">
        <v>0.12696833128391499</v>
      </c>
      <c r="E12" s="17">
        <v>0.12738566488151601</v>
      </c>
      <c r="F12" s="17"/>
      <c r="G12" s="17">
        <v>0.123386472598462</v>
      </c>
      <c r="H12" s="17">
        <v>0.124065962258878</v>
      </c>
      <c r="I12" s="17">
        <v>0.13461653983952501</v>
      </c>
      <c r="J12" s="17"/>
      <c r="K12" s="17">
        <v>0.17081497155290601</v>
      </c>
      <c r="L12" s="17">
        <v>0.12304188543367101</v>
      </c>
      <c r="M12" s="17">
        <v>9.8571592422472501E-2</v>
      </c>
      <c r="N12" s="17">
        <v>0.104736461212508</v>
      </c>
      <c r="O12" s="17"/>
      <c r="P12" s="17">
        <v>0.13901841817222499</v>
      </c>
      <c r="Q12" s="17">
        <v>0.17029745671587199</v>
      </c>
      <c r="R12" s="17">
        <v>0.15603911992430899</v>
      </c>
      <c r="S12" s="17">
        <v>8.2902049462731206E-2</v>
      </c>
      <c r="T12" s="17">
        <v>7.9235097020998096E-2</v>
      </c>
      <c r="U12" s="17"/>
      <c r="V12" s="17">
        <v>0.12740169536474799</v>
      </c>
      <c r="W12" s="17">
        <v>0.116207160357995</v>
      </c>
      <c r="X12" s="17">
        <v>0.14324771334024999</v>
      </c>
      <c r="Y12" s="17"/>
      <c r="Z12" s="17">
        <v>0.123205613096602</v>
      </c>
      <c r="AA12" s="17">
        <v>0.155611005882479</v>
      </c>
      <c r="AB12" s="17"/>
      <c r="AC12" s="17">
        <v>0.13060750940120999</v>
      </c>
      <c r="AD12" s="17">
        <v>0.121360867035276</v>
      </c>
      <c r="AE12" s="17"/>
      <c r="AF12" s="17">
        <v>0.116431945377527</v>
      </c>
      <c r="AG12" s="17">
        <v>0.166603337472473</v>
      </c>
      <c r="AH12" s="17">
        <v>0.124436586298991</v>
      </c>
      <c r="AI12" s="17"/>
      <c r="AJ12" s="17">
        <v>0.12548252011843899</v>
      </c>
      <c r="AK12" s="17">
        <v>0.115208470903136</v>
      </c>
      <c r="AL12" s="17">
        <v>0.107797820602515</v>
      </c>
      <c r="AM12" s="17">
        <v>0.151194890812341</v>
      </c>
      <c r="AN12" s="17">
        <v>0.116751300957718</v>
      </c>
      <c r="AO12" s="17">
        <v>0.158329613090337</v>
      </c>
      <c r="AP12" s="17">
        <v>0.115806968361177</v>
      </c>
      <c r="AQ12" s="17"/>
      <c r="AR12" s="17">
        <v>0.11058494502371</v>
      </c>
      <c r="AS12" s="17">
        <v>0.134106455284662</v>
      </c>
      <c r="AT12" s="17"/>
      <c r="AU12" s="17">
        <v>0.10749191599090301</v>
      </c>
      <c r="AV12" s="17">
        <v>0.13667079936160201</v>
      </c>
      <c r="AW12" s="17">
        <v>0.130956235653757</v>
      </c>
      <c r="AX12" s="17"/>
      <c r="AY12" s="17">
        <v>0.14407544074888301</v>
      </c>
      <c r="AZ12" s="17">
        <v>0.151432388638119</v>
      </c>
      <c r="BA12" s="17">
        <v>9.8218508886527903E-2</v>
      </c>
      <c r="BB12" s="17">
        <v>0.101076835134878</v>
      </c>
      <c r="BC12" s="17"/>
      <c r="BD12" s="17">
        <v>0.13172934366206901</v>
      </c>
      <c r="BE12" s="17">
        <v>0.136500593655076</v>
      </c>
      <c r="BF12" s="17">
        <v>0.13589970048802699</v>
      </c>
      <c r="BG12" s="17">
        <v>8.4956667860389107E-2</v>
      </c>
      <c r="BH12" s="17"/>
      <c r="BI12" s="17">
        <v>0.139652203264166</v>
      </c>
      <c r="BJ12" s="17">
        <v>0.10788267620485301</v>
      </c>
      <c r="BK12" s="17">
        <v>0.13529208712377999</v>
      </c>
      <c r="BL12" s="17">
        <v>0.14078558476780501</v>
      </c>
      <c r="BM12" s="17"/>
      <c r="BN12" s="17">
        <v>0.22305005046356999</v>
      </c>
      <c r="BO12" s="17">
        <v>0.13162802714932201</v>
      </c>
      <c r="BP12" s="17">
        <v>0.12808897690689</v>
      </c>
      <c r="BQ12" s="17">
        <v>9.8331481646239699E-2</v>
      </c>
      <c r="BR12" s="17"/>
      <c r="BS12" s="17">
        <v>0.16673651870193401</v>
      </c>
      <c r="BT12" s="17">
        <v>0.14477205693616099</v>
      </c>
      <c r="BU12" s="17">
        <v>0.108796987751236</v>
      </c>
      <c r="BV12" s="17">
        <v>5.0449438545649698E-2</v>
      </c>
      <c r="BW12" s="17"/>
      <c r="BX12" s="17">
        <v>0.169800191289734</v>
      </c>
      <c r="BY12" s="17">
        <v>0.119631994693805</v>
      </c>
      <c r="BZ12" s="17">
        <v>0.13957184666928499</v>
      </c>
      <c r="CA12" s="17">
        <v>0.105734212109203</v>
      </c>
    </row>
    <row r="13" spans="2:79" x14ac:dyDescent="0.3">
      <c r="B13" s="18" t="s">
        <v>129</v>
      </c>
      <c r="C13" s="19">
        <v>1.7516066210125501E-2</v>
      </c>
      <c r="D13" s="19">
        <v>2.0679151057714899E-2</v>
      </c>
      <c r="E13" s="19">
        <v>1.45129779136021E-2</v>
      </c>
      <c r="F13" s="19"/>
      <c r="G13" s="19">
        <v>2.4950058602526901E-2</v>
      </c>
      <c r="H13" s="19">
        <v>1.51516161857612E-2</v>
      </c>
      <c r="I13" s="19">
        <v>1.54721328988892E-2</v>
      </c>
      <c r="J13" s="19"/>
      <c r="K13" s="19">
        <v>2.5342499584674001E-2</v>
      </c>
      <c r="L13" s="19">
        <v>2.1540674119972701E-2</v>
      </c>
      <c r="M13" s="19">
        <v>6.5564097300588303E-3</v>
      </c>
      <c r="N13" s="19">
        <v>1.2968058107577099E-2</v>
      </c>
      <c r="O13" s="19"/>
      <c r="P13" s="19">
        <v>3.5707233142941601E-2</v>
      </c>
      <c r="Q13" s="19">
        <v>1.90887316779563E-2</v>
      </c>
      <c r="R13" s="19">
        <v>1.21336876220329E-2</v>
      </c>
      <c r="S13" s="19">
        <v>1.54866637428356E-2</v>
      </c>
      <c r="T13" s="19">
        <v>7.6811648710173302E-3</v>
      </c>
      <c r="U13" s="19"/>
      <c r="V13" s="19">
        <v>2.3215483452396799E-2</v>
      </c>
      <c r="W13" s="19">
        <v>1.04774756214043E-2</v>
      </c>
      <c r="X13" s="19">
        <v>2.0568066209709801E-2</v>
      </c>
      <c r="Y13" s="19"/>
      <c r="Z13" s="19">
        <v>1.5104553542043099E-2</v>
      </c>
      <c r="AA13" s="19">
        <v>3.1032845103826801E-2</v>
      </c>
      <c r="AB13" s="19"/>
      <c r="AC13" s="19">
        <v>2.0033721082827902E-2</v>
      </c>
      <c r="AD13" s="19">
        <v>1.16140669914905E-2</v>
      </c>
      <c r="AE13" s="19"/>
      <c r="AF13" s="19">
        <v>4.4356731221485098E-2</v>
      </c>
      <c r="AG13" s="19">
        <v>2.06838878399478E-2</v>
      </c>
      <c r="AH13" s="19">
        <v>1.56357459201702E-2</v>
      </c>
      <c r="AI13" s="19"/>
      <c r="AJ13" s="19">
        <v>1.66516914731481E-2</v>
      </c>
      <c r="AK13" s="19">
        <v>2.8648284308365898E-2</v>
      </c>
      <c r="AL13" s="19">
        <v>1.6075406880665302E-2</v>
      </c>
      <c r="AM13" s="19">
        <v>1.27217038442844E-2</v>
      </c>
      <c r="AN13" s="19">
        <v>3.1447973002975201E-2</v>
      </c>
      <c r="AO13" s="19">
        <v>0</v>
      </c>
      <c r="AP13" s="19">
        <v>2.0454923695808602E-2</v>
      </c>
      <c r="AQ13" s="19"/>
      <c r="AR13" s="19">
        <v>2.53192264877878E-2</v>
      </c>
      <c r="AS13" s="19">
        <v>1.4517982802027899E-2</v>
      </c>
      <c r="AT13" s="19"/>
      <c r="AU13" s="19">
        <v>1.91937424772738E-2</v>
      </c>
      <c r="AV13" s="19">
        <v>1.3789237769705601E-2</v>
      </c>
      <c r="AW13" s="19">
        <v>3.0728264557044499E-2</v>
      </c>
      <c r="AX13" s="19"/>
      <c r="AY13" s="19">
        <v>1.4321991766189699E-2</v>
      </c>
      <c r="AZ13" s="19">
        <v>4.9567747505778097E-3</v>
      </c>
      <c r="BA13" s="19">
        <v>3.2803726862118403E-2</v>
      </c>
      <c r="BB13" s="19">
        <v>2.8872721103465501E-2</v>
      </c>
      <c r="BC13" s="19"/>
      <c r="BD13" s="19">
        <v>2.35125057851783E-2</v>
      </c>
      <c r="BE13" s="19">
        <v>2.2879905698879099E-2</v>
      </c>
      <c r="BF13" s="19">
        <v>8.7479833140545003E-3</v>
      </c>
      <c r="BG13" s="19">
        <v>2.59044094373614E-2</v>
      </c>
      <c r="BH13" s="19"/>
      <c r="BI13" s="19">
        <v>6.7175461918028197E-3</v>
      </c>
      <c r="BJ13" s="19">
        <v>2.7519480592600901E-2</v>
      </c>
      <c r="BK13" s="19">
        <v>1.0325765620415201E-2</v>
      </c>
      <c r="BL13" s="19">
        <v>3.0903216430853201E-2</v>
      </c>
      <c r="BM13" s="19"/>
      <c r="BN13" s="19">
        <v>1.5229629729299201E-2</v>
      </c>
      <c r="BO13" s="19">
        <v>8.2715631733801202E-3</v>
      </c>
      <c r="BP13" s="19">
        <v>1.1052313720471E-2</v>
      </c>
      <c r="BQ13" s="19">
        <v>3.2017888041621902E-2</v>
      </c>
      <c r="BR13" s="19"/>
      <c r="BS13" s="19">
        <v>3.3924155573408298E-2</v>
      </c>
      <c r="BT13" s="19">
        <v>1.4771396112465E-2</v>
      </c>
      <c r="BU13" s="19">
        <v>4.6599637500403801E-3</v>
      </c>
      <c r="BV13" s="19">
        <v>4.7120681895081701E-2</v>
      </c>
      <c r="BW13" s="19"/>
      <c r="BX13" s="19">
        <v>1.86076565679749E-2</v>
      </c>
      <c r="BY13" s="19">
        <v>1.6793972247096702E-2</v>
      </c>
      <c r="BZ13" s="19">
        <v>8.7037690392555295E-3</v>
      </c>
      <c r="CA13" s="19">
        <v>3.2277610311283497E-2</v>
      </c>
    </row>
    <row r="14" spans="2:79" x14ac:dyDescent="0.3">
      <c r="B14" s="16" t="s">
        <v>118</v>
      </c>
    </row>
    <row r="15" spans="2:79" x14ac:dyDescent="0.3">
      <c r="B15" t="s">
        <v>76</v>
      </c>
    </row>
    <row r="16" spans="2:79" x14ac:dyDescent="0.3">
      <c r="B16" t="s">
        <v>77</v>
      </c>
    </row>
    <row r="18" spans="2:2" x14ac:dyDescent="0.3">
      <c r="B18" s="8" t="str">
        <f>HYPERLINK("#'Contents'!A1", "Return to Contents")</f>
        <v>Return to Contents</v>
      </c>
    </row>
  </sheetData>
  <mergeCells count="18">
    <mergeCell ref="BX5:CA5"/>
    <mergeCell ref="D2:BL2"/>
    <mergeCell ref="AU5:AW5"/>
    <mergeCell ref="AY5:BB5"/>
    <mergeCell ref="BD5:BG5"/>
    <mergeCell ref="BI5:BL5"/>
    <mergeCell ref="BN5:BQ5"/>
    <mergeCell ref="Z5:AA5"/>
    <mergeCell ref="AC5:AD5"/>
    <mergeCell ref="AF5:AH5"/>
    <mergeCell ref="AJ5:AP5"/>
    <mergeCell ref="AR5:AS5"/>
    <mergeCell ref="D5:E5"/>
    <mergeCell ref="G5:I5"/>
    <mergeCell ref="K5:N5"/>
    <mergeCell ref="P5:T5"/>
    <mergeCell ref="V5:X5"/>
    <mergeCell ref="BS5:BV5"/>
  </mergeCells>
  <pageMargins left="0.7" right="0.7" top="0.75" bottom="0.75" header="0.3" footer="0.3"/>
  <pageSetup paperSize="9" orientation="portrait" horizontalDpi="300" verticalDpi="300"/>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2:CA18"/>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9" width="10.77734375" customWidth="1"/>
    <col min="10" max="10" width="2.21875" customWidth="1"/>
    <col min="11" max="14" width="10.77734375" customWidth="1"/>
    <col min="15" max="15" width="2.21875" customWidth="1"/>
    <col min="16" max="20" width="10.77734375" customWidth="1"/>
    <col min="21" max="21" width="2.21875" customWidth="1"/>
    <col min="22" max="24" width="10.77734375" customWidth="1"/>
    <col min="25" max="25" width="2.21875" customWidth="1"/>
    <col min="26" max="27" width="10.77734375" customWidth="1"/>
    <col min="28" max="28" width="2.21875" customWidth="1"/>
    <col min="29" max="30" width="10.77734375" customWidth="1"/>
    <col min="31" max="31" width="2.21875" customWidth="1"/>
    <col min="32" max="34" width="10.77734375" customWidth="1"/>
    <col min="35" max="35" width="2.21875" customWidth="1"/>
    <col min="36" max="42" width="10.77734375" customWidth="1"/>
    <col min="43" max="43" width="2.21875" customWidth="1"/>
    <col min="44" max="45" width="10.77734375" customWidth="1"/>
    <col min="46" max="46" width="2.21875" customWidth="1"/>
    <col min="47" max="49" width="10.77734375" customWidth="1"/>
    <col min="50" max="50" width="2.21875" customWidth="1"/>
    <col min="51" max="54" width="10.77734375" customWidth="1"/>
    <col min="55" max="55" width="2.21875" customWidth="1"/>
    <col min="56" max="59" width="10.77734375" customWidth="1"/>
    <col min="60" max="60" width="2.21875" customWidth="1"/>
    <col min="61" max="64" width="10.77734375" customWidth="1"/>
    <col min="65" max="65" width="2.21875" customWidth="1"/>
    <col min="66" max="69" width="10.77734375" customWidth="1"/>
    <col min="70" max="70" width="2.21875" customWidth="1"/>
    <col min="71" max="74" width="10.77734375" customWidth="1"/>
    <col min="75" max="75" width="2.21875" customWidth="1"/>
    <col min="76" max="79" width="10.77734375" customWidth="1"/>
    <col min="80" max="80" width="2.21875" customWidth="1"/>
  </cols>
  <sheetData>
    <row r="2" spans="2:79" ht="40.049999999999997" customHeight="1" x14ac:dyDescent="0.3">
      <c r="D2" s="30" t="s">
        <v>135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9" ht="30" customHeight="1" x14ac:dyDescent="0.3">
      <c r="B5" s="15"/>
      <c r="C5" s="15"/>
      <c r="D5" s="29" t="s">
        <v>54</v>
      </c>
      <c r="E5" s="29"/>
      <c r="F5" s="15"/>
      <c r="G5" s="29" t="s">
        <v>55</v>
      </c>
      <c r="H5" s="29"/>
      <c r="I5" s="29"/>
      <c r="J5" s="15"/>
      <c r="K5" s="29" t="s">
        <v>56</v>
      </c>
      <c r="L5" s="29"/>
      <c r="M5" s="29"/>
      <c r="N5" s="29"/>
      <c r="O5" s="15"/>
      <c r="P5" s="29" t="s">
        <v>57</v>
      </c>
      <c r="Q5" s="29"/>
      <c r="R5" s="29"/>
      <c r="S5" s="29"/>
      <c r="T5" s="29"/>
      <c r="U5" s="15"/>
      <c r="V5" s="29" t="s">
        <v>58</v>
      </c>
      <c r="W5" s="29"/>
      <c r="X5" s="29"/>
      <c r="Y5" s="15"/>
      <c r="Z5" s="29" t="s">
        <v>59</v>
      </c>
      <c r="AA5" s="29"/>
      <c r="AB5" s="15"/>
      <c r="AC5" s="29" t="s">
        <v>60</v>
      </c>
      <c r="AD5" s="29"/>
      <c r="AE5" s="15"/>
      <c r="AF5" s="29" t="s">
        <v>61</v>
      </c>
      <c r="AG5" s="29"/>
      <c r="AH5" s="29"/>
      <c r="AI5" s="15"/>
      <c r="AJ5" s="29" t="s">
        <v>62</v>
      </c>
      <c r="AK5" s="29"/>
      <c r="AL5" s="29"/>
      <c r="AM5" s="29"/>
      <c r="AN5" s="29"/>
      <c r="AO5" s="29"/>
      <c r="AP5" s="29"/>
      <c r="AQ5" s="15"/>
      <c r="AR5" s="29" t="s">
        <v>63</v>
      </c>
      <c r="AS5" s="29"/>
      <c r="AT5" s="15"/>
      <c r="AU5" s="29" t="s">
        <v>64</v>
      </c>
      <c r="AV5" s="29"/>
      <c r="AW5" s="29"/>
      <c r="AX5" s="15"/>
      <c r="AY5" s="29" t="s">
        <v>65</v>
      </c>
      <c r="AZ5" s="29"/>
      <c r="BA5" s="29"/>
      <c r="BB5" s="29"/>
      <c r="BC5" s="15"/>
      <c r="BD5" s="29" t="s">
        <v>66</v>
      </c>
      <c r="BE5" s="29"/>
      <c r="BF5" s="29"/>
      <c r="BG5" s="29"/>
      <c r="BH5" s="15"/>
      <c r="BI5" s="29" t="s">
        <v>67</v>
      </c>
      <c r="BJ5" s="29"/>
      <c r="BK5" s="29"/>
      <c r="BL5" s="29"/>
      <c r="BM5" s="15"/>
      <c r="BN5" s="29" t="s">
        <v>68</v>
      </c>
      <c r="BO5" s="29"/>
      <c r="BP5" s="29"/>
      <c r="BQ5" s="29"/>
      <c r="BR5" s="15"/>
      <c r="BS5" s="29" t="s">
        <v>69</v>
      </c>
      <c r="BT5" s="29"/>
      <c r="BU5" s="29"/>
      <c r="BV5" s="29"/>
      <c r="BW5" s="15"/>
      <c r="BX5" s="29" t="s">
        <v>70</v>
      </c>
      <c r="BY5" s="29"/>
      <c r="BZ5" s="29"/>
      <c r="CA5" s="29"/>
    </row>
    <row r="6" spans="2:79" ht="43.2" x14ac:dyDescent="0.3">
      <c r="B6" t="s">
        <v>13</v>
      </c>
      <c r="C6" s="9" t="s">
        <v>14</v>
      </c>
      <c r="D6" s="12" t="s">
        <v>15</v>
      </c>
      <c r="E6" s="12" t="s">
        <v>16</v>
      </c>
      <c r="G6" s="12" t="s">
        <v>19</v>
      </c>
      <c r="H6" s="12" t="s">
        <v>20</v>
      </c>
      <c r="I6" s="12" t="s">
        <v>21</v>
      </c>
      <c r="K6" s="12" t="s">
        <v>22</v>
      </c>
      <c r="L6" s="12" t="s">
        <v>23</v>
      </c>
      <c r="M6" s="12" t="s">
        <v>24</v>
      </c>
      <c r="N6" s="12" t="s">
        <v>25</v>
      </c>
      <c r="P6" s="12" t="s">
        <v>26</v>
      </c>
      <c r="Q6" s="12" t="s">
        <v>27</v>
      </c>
      <c r="R6" s="12" t="s">
        <v>28</v>
      </c>
      <c r="S6" s="12" t="s">
        <v>29</v>
      </c>
      <c r="T6" s="12" t="s">
        <v>30</v>
      </c>
      <c r="V6" s="12" t="s">
        <v>31</v>
      </c>
      <c r="W6" s="12" t="s">
        <v>32</v>
      </c>
      <c r="X6" s="12" t="s">
        <v>33</v>
      </c>
      <c r="Z6" s="12" t="s">
        <v>34</v>
      </c>
      <c r="AA6" s="12" t="s">
        <v>35</v>
      </c>
      <c r="AC6" s="12" t="s">
        <v>36</v>
      </c>
      <c r="AD6" s="12" t="s">
        <v>37</v>
      </c>
      <c r="AF6" s="12" t="s">
        <v>38</v>
      </c>
      <c r="AG6" s="12" t="s">
        <v>39</v>
      </c>
      <c r="AH6" s="12" t="s">
        <v>40</v>
      </c>
      <c r="AJ6" s="12" t="s">
        <v>41</v>
      </c>
      <c r="AK6" s="12" t="s">
        <v>42</v>
      </c>
      <c r="AL6" s="12" t="s">
        <v>43</v>
      </c>
      <c r="AM6" s="12" t="s">
        <v>44</v>
      </c>
      <c r="AN6" s="12" t="s">
        <v>45</v>
      </c>
      <c r="AO6" s="12" t="s">
        <v>46</v>
      </c>
      <c r="AP6" s="12" t="s">
        <v>47</v>
      </c>
      <c r="AR6" s="12" t="s">
        <v>48</v>
      </c>
      <c r="AS6" s="12" t="s">
        <v>49</v>
      </c>
      <c r="AU6" s="12" t="s">
        <v>50</v>
      </c>
      <c r="AV6" s="12" t="s">
        <v>51</v>
      </c>
      <c r="AW6" s="12" t="s">
        <v>52</v>
      </c>
      <c r="AY6" s="12" t="s">
        <v>50</v>
      </c>
      <c r="AZ6" s="12" t="s">
        <v>51</v>
      </c>
      <c r="BA6" s="12" t="s">
        <v>52</v>
      </c>
      <c r="BB6" s="12" t="s">
        <v>53</v>
      </c>
      <c r="BD6" s="12" t="s">
        <v>50</v>
      </c>
      <c r="BE6" s="12" t="s">
        <v>51</v>
      </c>
      <c r="BF6" s="12" t="s">
        <v>52</v>
      </c>
      <c r="BG6" s="12" t="s">
        <v>53</v>
      </c>
      <c r="BI6" s="12" t="s">
        <v>50</v>
      </c>
      <c r="BJ6" s="12" t="s">
        <v>51</v>
      </c>
      <c r="BK6" s="12" t="s">
        <v>52</v>
      </c>
      <c r="BL6" s="12" t="s">
        <v>53</v>
      </c>
      <c r="BN6" s="12" t="s">
        <v>50</v>
      </c>
      <c r="BO6" s="12" t="s">
        <v>51</v>
      </c>
      <c r="BP6" s="12" t="s">
        <v>52</v>
      </c>
      <c r="BQ6" s="12" t="s">
        <v>53</v>
      </c>
      <c r="BS6" s="12" t="s">
        <v>50</v>
      </c>
      <c r="BT6" s="12" t="s">
        <v>51</v>
      </c>
      <c r="BU6" s="12" t="s">
        <v>52</v>
      </c>
      <c r="BV6" s="12" t="s">
        <v>53</v>
      </c>
      <c r="BX6" s="12" t="s">
        <v>50</v>
      </c>
      <c r="BY6" s="12" t="s">
        <v>51</v>
      </c>
      <c r="BZ6" s="12" t="s">
        <v>52</v>
      </c>
      <c r="CA6" s="12" t="s">
        <v>53</v>
      </c>
    </row>
    <row r="7" spans="2:79" ht="30" customHeight="1" x14ac:dyDescent="0.3">
      <c r="B7" s="10" t="s">
        <v>17</v>
      </c>
      <c r="C7" s="10">
        <v>971</v>
      </c>
      <c r="D7" s="10">
        <v>496</v>
      </c>
      <c r="E7" s="10">
        <v>472</v>
      </c>
      <c r="F7" s="10"/>
      <c r="G7" s="10">
        <v>191</v>
      </c>
      <c r="H7" s="10">
        <v>458</v>
      </c>
      <c r="I7" s="10">
        <v>322</v>
      </c>
      <c r="J7" s="10"/>
      <c r="K7" s="10">
        <v>400</v>
      </c>
      <c r="L7" s="10">
        <v>253</v>
      </c>
      <c r="M7" s="10">
        <v>169</v>
      </c>
      <c r="N7" s="10">
        <v>148</v>
      </c>
      <c r="O7" s="10"/>
      <c r="P7" s="10">
        <v>133</v>
      </c>
      <c r="Q7" s="10">
        <v>303</v>
      </c>
      <c r="R7" s="10">
        <v>140</v>
      </c>
      <c r="S7" s="10">
        <v>257</v>
      </c>
      <c r="T7" s="10">
        <v>138</v>
      </c>
      <c r="U7" s="10"/>
      <c r="V7" s="10">
        <v>229</v>
      </c>
      <c r="W7" s="10">
        <v>372</v>
      </c>
      <c r="X7" s="10">
        <v>337</v>
      </c>
      <c r="Y7" s="10"/>
      <c r="Z7" s="10">
        <v>816</v>
      </c>
      <c r="AA7" s="10">
        <v>152</v>
      </c>
      <c r="AB7" s="10"/>
      <c r="AC7" s="10">
        <v>717</v>
      </c>
      <c r="AD7" s="10">
        <v>254</v>
      </c>
      <c r="AE7" s="10"/>
      <c r="AF7" s="10">
        <v>69</v>
      </c>
      <c r="AG7" s="10">
        <v>83</v>
      </c>
      <c r="AH7" s="10">
        <v>814</v>
      </c>
      <c r="AI7" s="10"/>
      <c r="AJ7" s="10">
        <v>103</v>
      </c>
      <c r="AK7" s="10">
        <v>134</v>
      </c>
      <c r="AL7" s="10">
        <v>150</v>
      </c>
      <c r="AM7" s="10">
        <v>156</v>
      </c>
      <c r="AN7" s="10">
        <v>142</v>
      </c>
      <c r="AO7" s="10">
        <v>153</v>
      </c>
      <c r="AP7" s="10">
        <v>133</v>
      </c>
      <c r="AQ7" s="10"/>
      <c r="AR7" s="10">
        <v>284</v>
      </c>
      <c r="AS7" s="10">
        <v>657</v>
      </c>
      <c r="AT7" s="10"/>
      <c r="AU7" s="10">
        <v>244</v>
      </c>
      <c r="AV7" s="10">
        <v>579</v>
      </c>
      <c r="AW7" s="10">
        <v>148</v>
      </c>
      <c r="AX7" s="10"/>
      <c r="AY7" s="10">
        <v>89</v>
      </c>
      <c r="AZ7" s="10">
        <v>451</v>
      </c>
      <c r="BA7" s="10">
        <v>302</v>
      </c>
      <c r="BB7" s="10">
        <v>129</v>
      </c>
      <c r="BC7" s="10"/>
      <c r="BD7" s="10">
        <v>137</v>
      </c>
      <c r="BE7" s="10">
        <v>275</v>
      </c>
      <c r="BF7" s="10">
        <v>407</v>
      </c>
      <c r="BG7" s="10">
        <v>152</v>
      </c>
      <c r="BH7" s="10"/>
      <c r="BI7" s="10">
        <v>103</v>
      </c>
      <c r="BJ7" s="10">
        <v>298</v>
      </c>
      <c r="BK7" s="10">
        <v>457</v>
      </c>
      <c r="BL7" s="10">
        <v>113</v>
      </c>
      <c r="BM7" s="10"/>
      <c r="BN7" s="10">
        <v>88</v>
      </c>
      <c r="BO7" s="10">
        <v>229</v>
      </c>
      <c r="BP7" s="10">
        <v>334</v>
      </c>
      <c r="BQ7" s="10">
        <v>320</v>
      </c>
      <c r="BR7" s="10"/>
      <c r="BS7" s="10">
        <v>205</v>
      </c>
      <c r="BT7" s="10">
        <v>281</v>
      </c>
      <c r="BU7" s="10">
        <v>392</v>
      </c>
      <c r="BV7" s="10">
        <v>93</v>
      </c>
      <c r="BW7" s="10"/>
      <c r="BX7" s="10">
        <v>91</v>
      </c>
      <c r="BY7" s="10">
        <v>358</v>
      </c>
      <c r="BZ7" s="10">
        <v>317</v>
      </c>
      <c r="CA7" s="10">
        <v>205</v>
      </c>
    </row>
    <row r="8" spans="2:79" ht="30" customHeight="1" x14ac:dyDescent="0.3">
      <c r="B8" s="11" t="s">
        <v>18</v>
      </c>
      <c r="C8" s="11">
        <v>970</v>
      </c>
      <c r="D8" s="11">
        <v>480</v>
      </c>
      <c r="E8" s="11">
        <v>488</v>
      </c>
      <c r="F8" s="11"/>
      <c r="G8" s="11">
        <v>222</v>
      </c>
      <c r="H8" s="11">
        <v>386</v>
      </c>
      <c r="I8" s="11">
        <v>362</v>
      </c>
      <c r="J8" s="11"/>
      <c r="K8" s="11">
        <v>291</v>
      </c>
      <c r="L8" s="11">
        <v>250</v>
      </c>
      <c r="M8" s="11">
        <v>205</v>
      </c>
      <c r="N8" s="11">
        <v>223</v>
      </c>
      <c r="O8" s="11"/>
      <c r="P8" s="11">
        <v>135</v>
      </c>
      <c r="Q8" s="11">
        <v>291</v>
      </c>
      <c r="R8" s="11">
        <v>153</v>
      </c>
      <c r="S8" s="11">
        <v>224</v>
      </c>
      <c r="T8" s="11">
        <v>167</v>
      </c>
      <c r="U8" s="11"/>
      <c r="V8" s="11">
        <v>276</v>
      </c>
      <c r="W8" s="11">
        <v>380</v>
      </c>
      <c r="X8" s="11">
        <v>276</v>
      </c>
      <c r="Y8" s="11"/>
      <c r="Z8" s="11">
        <v>818</v>
      </c>
      <c r="AA8" s="11">
        <v>150</v>
      </c>
      <c r="AB8" s="11"/>
      <c r="AC8" s="11">
        <v>680</v>
      </c>
      <c r="AD8" s="11">
        <v>290</v>
      </c>
      <c r="AE8" s="11"/>
      <c r="AF8" s="11">
        <v>54</v>
      </c>
      <c r="AG8" s="11">
        <v>73</v>
      </c>
      <c r="AH8" s="11">
        <v>837</v>
      </c>
      <c r="AI8" s="11"/>
      <c r="AJ8" s="11">
        <v>115</v>
      </c>
      <c r="AK8" s="11">
        <v>148</v>
      </c>
      <c r="AL8" s="11">
        <v>128</v>
      </c>
      <c r="AM8" s="11">
        <v>137</v>
      </c>
      <c r="AN8" s="11">
        <v>112</v>
      </c>
      <c r="AO8" s="11">
        <v>158</v>
      </c>
      <c r="AP8" s="11">
        <v>172</v>
      </c>
      <c r="AQ8" s="11"/>
      <c r="AR8" s="11">
        <v>308</v>
      </c>
      <c r="AS8" s="11">
        <v>633</v>
      </c>
      <c r="AT8" s="11"/>
      <c r="AU8" s="11">
        <v>269</v>
      </c>
      <c r="AV8" s="11">
        <v>574</v>
      </c>
      <c r="AW8" s="11">
        <v>128</v>
      </c>
      <c r="AX8" s="11"/>
      <c r="AY8" s="11">
        <v>90</v>
      </c>
      <c r="AZ8" s="11">
        <v>457</v>
      </c>
      <c r="BA8" s="11">
        <v>306</v>
      </c>
      <c r="BB8" s="11">
        <v>118</v>
      </c>
      <c r="BC8" s="11"/>
      <c r="BD8" s="11">
        <v>139</v>
      </c>
      <c r="BE8" s="11">
        <v>281</v>
      </c>
      <c r="BF8" s="11">
        <v>406</v>
      </c>
      <c r="BG8" s="11">
        <v>145</v>
      </c>
      <c r="BH8" s="11"/>
      <c r="BI8" s="11">
        <v>106</v>
      </c>
      <c r="BJ8" s="11">
        <v>302</v>
      </c>
      <c r="BK8" s="11">
        <v>457</v>
      </c>
      <c r="BL8" s="11">
        <v>106</v>
      </c>
      <c r="BM8" s="11"/>
      <c r="BN8" s="11">
        <v>87</v>
      </c>
      <c r="BO8" s="11">
        <v>227</v>
      </c>
      <c r="BP8" s="11">
        <v>344</v>
      </c>
      <c r="BQ8" s="11">
        <v>312</v>
      </c>
      <c r="BR8" s="11"/>
      <c r="BS8" s="11">
        <v>213</v>
      </c>
      <c r="BT8" s="11">
        <v>295</v>
      </c>
      <c r="BU8" s="11">
        <v>386</v>
      </c>
      <c r="BV8" s="11">
        <v>77</v>
      </c>
      <c r="BW8" s="11"/>
      <c r="BX8" s="11">
        <v>89</v>
      </c>
      <c r="BY8" s="11">
        <v>368</v>
      </c>
      <c r="BZ8" s="11">
        <v>315</v>
      </c>
      <c r="CA8" s="11">
        <v>199</v>
      </c>
    </row>
    <row r="9" spans="2:79" x14ac:dyDescent="0.3">
      <c r="B9" s="18" t="s">
        <v>125</v>
      </c>
      <c r="C9" s="17">
        <v>0.36079236848671697</v>
      </c>
      <c r="D9" s="17">
        <v>0.365251412744656</v>
      </c>
      <c r="E9" s="17">
        <v>0.35664292579796902</v>
      </c>
      <c r="F9" s="17"/>
      <c r="G9" s="17">
        <v>0.34448168574864302</v>
      </c>
      <c r="H9" s="17">
        <v>0.35447114619051001</v>
      </c>
      <c r="I9" s="17">
        <v>0.37757226382379899</v>
      </c>
      <c r="J9" s="17"/>
      <c r="K9" s="17">
        <v>0.347194711807843</v>
      </c>
      <c r="L9" s="17">
        <v>0.38806100611487798</v>
      </c>
      <c r="M9" s="17">
        <v>0.373582380416628</v>
      </c>
      <c r="N9" s="17">
        <v>0.33323303302435497</v>
      </c>
      <c r="O9" s="17"/>
      <c r="P9" s="17">
        <v>0.438768560626003</v>
      </c>
      <c r="Q9" s="17">
        <v>0.36070354011783801</v>
      </c>
      <c r="R9" s="17">
        <v>0.26893346532083301</v>
      </c>
      <c r="S9" s="17">
        <v>0.325404431359272</v>
      </c>
      <c r="T9" s="17">
        <v>0.42892855661623402</v>
      </c>
      <c r="U9" s="17"/>
      <c r="V9" s="17">
        <v>0.35401258725724299</v>
      </c>
      <c r="W9" s="17">
        <v>0.35112811356168799</v>
      </c>
      <c r="X9" s="17">
        <v>0.39323119314738098</v>
      </c>
      <c r="Y9" s="17"/>
      <c r="Z9" s="17">
        <v>0.35786079785546898</v>
      </c>
      <c r="AA9" s="17">
        <v>0.37734952046551901</v>
      </c>
      <c r="AB9" s="17"/>
      <c r="AC9" s="17">
        <v>0.36293572367364701</v>
      </c>
      <c r="AD9" s="17">
        <v>0.35576781934152901</v>
      </c>
      <c r="AE9" s="17"/>
      <c r="AF9" s="17">
        <v>0.41821765097578001</v>
      </c>
      <c r="AG9" s="17">
        <v>0.41622462933746202</v>
      </c>
      <c r="AH9" s="17">
        <v>0.35284666842359802</v>
      </c>
      <c r="AI9" s="17"/>
      <c r="AJ9" s="17">
        <v>0.39203536959754698</v>
      </c>
      <c r="AK9" s="17">
        <v>0.33878839171365799</v>
      </c>
      <c r="AL9" s="17">
        <v>0.33250561192302203</v>
      </c>
      <c r="AM9" s="17">
        <v>0.35576418700517698</v>
      </c>
      <c r="AN9" s="17">
        <v>0.34415961485550101</v>
      </c>
      <c r="AO9" s="17">
        <v>0.39842797012745601</v>
      </c>
      <c r="AP9" s="17">
        <v>0.360048756644545</v>
      </c>
      <c r="AQ9" s="17"/>
      <c r="AR9" s="17">
        <v>0.40081713784982798</v>
      </c>
      <c r="AS9" s="17">
        <v>0.34632351687416701</v>
      </c>
      <c r="AT9" s="17"/>
      <c r="AU9" s="17">
        <v>0.33562978689572398</v>
      </c>
      <c r="AV9" s="17">
        <v>0.38131943948843</v>
      </c>
      <c r="AW9" s="17">
        <v>0.32147689907086202</v>
      </c>
      <c r="AX9" s="17"/>
      <c r="AY9" s="17">
        <v>0.26480109426890203</v>
      </c>
      <c r="AZ9" s="17">
        <v>0.32438867307490099</v>
      </c>
      <c r="BA9" s="17">
        <v>0.444987638611054</v>
      </c>
      <c r="BB9" s="17">
        <v>0.35608438671994602</v>
      </c>
      <c r="BC9" s="17"/>
      <c r="BD9" s="17">
        <v>0.37588641222928099</v>
      </c>
      <c r="BE9" s="17">
        <v>0.31924807017201301</v>
      </c>
      <c r="BF9" s="17">
        <v>0.358505416618495</v>
      </c>
      <c r="BG9" s="17">
        <v>0.43295461022338</v>
      </c>
      <c r="BH9" s="17"/>
      <c r="BI9" s="17">
        <v>0.33725497251047099</v>
      </c>
      <c r="BJ9" s="17">
        <v>0.32589922851059899</v>
      </c>
      <c r="BK9" s="17">
        <v>0.38196083449292001</v>
      </c>
      <c r="BL9" s="17">
        <v>0.39270723011308101</v>
      </c>
      <c r="BM9" s="17"/>
      <c r="BN9" s="17">
        <v>0.271173360516548</v>
      </c>
      <c r="BO9" s="17">
        <v>0.25202794271149098</v>
      </c>
      <c r="BP9" s="17">
        <v>0.363087247369281</v>
      </c>
      <c r="BQ9" s="17">
        <v>0.46245002263269702</v>
      </c>
      <c r="BR9" s="17"/>
      <c r="BS9" s="17">
        <v>0.36001981903608199</v>
      </c>
      <c r="BT9" s="17">
        <v>0.33537351415609901</v>
      </c>
      <c r="BU9" s="17">
        <v>0.34834488723630302</v>
      </c>
      <c r="BV9" s="17">
        <v>0.523252525013567</v>
      </c>
      <c r="BW9" s="17"/>
      <c r="BX9" s="17">
        <v>0.17871457427788801</v>
      </c>
      <c r="BY9" s="17">
        <v>0.26695715250174601</v>
      </c>
      <c r="BZ9" s="17">
        <v>0.405311079099686</v>
      </c>
      <c r="CA9" s="17">
        <v>0.54507993636052898</v>
      </c>
    </row>
    <row r="10" spans="2:79" x14ac:dyDescent="0.3">
      <c r="B10" s="18" t="s">
        <v>126</v>
      </c>
      <c r="C10" s="17">
        <v>0.49803065469294799</v>
      </c>
      <c r="D10" s="17">
        <v>0.50125682336912103</v>
      </c>
      <c r="E10" s="17">
        <v>0.49581480648883403</v>
      </c>
      <c r="F10" s="17"/>
      <c r="G10" s="17">
        <v>0.49828238444244699</v>
      </c>
      <c r="H10" s="17">
        <v>0.48638126267927301</v>
      </c>
      <c r="I10" s="17">
        <v>0.51032127453185305</v>
      </c>
      <c r="J10" s="17"/>
      <c r="K10" s="17">
        <v>0.488156140682107</v>
      </c>
      <c r="L10" s="17">
        <v>0.50970386201638096</v>
      </c>
      <c r="M10" s="17">
        <v>0.47517656255374302</v>
      </c>
      <c r="N10" s="17">
        <v>0.52110785647178104</v>
      </c>
      <c r="O10" s="17"/>
      <c r="P10" s="17">
        <v>0.33093776676768899</v>
      </c>
      <c r="Q10" s="17">
        <v>0.49276180317016299</v>
      </c>
      <c r="R10" s="17">
        <v>0.639567696542647</v>
      </c>
      <c r="S10" s="17">
        <v>0.546802377782035</v>
      </c>
      <c r="T10" s="17">
        <v>0.44812685770370198</v>
      </c>
      <c r="U10" s="17"/>
      <c r="V10" s="17">
        <v>0.52290575218888102</v>
      </c>
      <c r="W10" s="17">
        <v>0.51913169225985201</v>
      </c>
      <c r="X10" s="17">
        <v>0.44176112492422098</v>
      </c>
      <c r="Y10" s="17"/>
      <c r="Z10" s="17">
        <v>0.50452199041590695</v>
      </c>
      <c r="AA10" s="17">
        <v>0.46757886947941102</v>
      </c>
      <c r="AB10" s="17"/>
      <c r="AC10" s="17">
        <v>0.48500174345029501</v>
      </c>
      <c r="AD10" s="17">
        <v>0.52857361147688098</v>
      </c>
      <c r="AE10" s="17"/>
      <c r="AF10" s="17">
        <v>0.47951777850166799</v>
      </c>
      <c r="AG10" s="17">
        <v>0.45163215221877301</v>
      </c>
      <c r="AH10" s="17">
        <v>0.50289911336389204</v>
      </c>
      <c r="AI10" s="17"/>
      <c r="AJ10" s="17">
        <v>0.51309946798393002</v>
      </c>
      <c r="AK10" s="17">
        <v>0.45334787105433499</v>
      </c>
      <c r="AL10" s="17">
        <v>0.489837869050744</v>
      </c>
      <c r="AM10" s="17">
        <v>0.47523449819461</v>
      </c>
      <c r="AN10" s="17">
        <v>0.51767539936108298</v>
      </c>
      <c r="AO10" s="17">
        <v>0.48572633767831203</v>
      </c>
      <c r="AP10" s="17">
        <v>0.54916926972341096</v>
      </c>
      <c r="AQ10" s="17"/>
      <c r="AR10" s="17">
        <v>0.46700417947769701</v>
      </c>
      <c r="AS10" s="17">
        <v>0.50665119407691095</v>
      </c>
      <c r="AT10" s="17"/>
      <c r="AU10" s="17">
        <v>0.48482646518665501</v>
      </c>
      <c r="AV10" s="17">
        <v>0.48803549801444401</v>
      </c>
      <c r="AW10" s="17">
        <v>0.570664813820419</v>
      </c>
      <c r="AX10" s="17"/>
      <c r="AY10" s="17">
        <v>0.53372394545577595</v>
      </c>
      <c r="AZ10" s="17">
        <v>0.55275493885654803</v>
      </c>
      <c r="BA10" s="17">
        <v>0.42514831247263402</v>
      </c>
      <c r="BB10" s="17">
        <v>0.44825577205351802</v>
      </c>
      <c r="BC10" s="17"/>
      <c r="BD10" s="17">
        <v>0.41936030380119499</v>
      </c>
      <c r="BE10" s="17">
        <v>0.55383440247384796</v>
      </c>
      <c r="BF10" s="17">
        <v>0.51893573761524403</v>
      </c>
      <c r="BG10" s="17">
        <v>0.407025853848065</v>
      </c>
      <c r="BH10" s="17"/>
      <c r="BI10" s="17">
        <v>0.443874967110785</v>
      </c>
      <c r="BJ10" s="17">
        <v>0.52476553657518898</v>
      </c>
      <c r="BK10" s="17">
        <v>0.512629869862537</v>
      </c>
      <c r="BL10" s="17">
        <v>0.41299965850464898</v>
      </c>
      <c r="BM10" s="17"/>
      <c r="BN10" s="17">
        <v>0.44965780739446498</v>
      </c>
      <c r="BO10" s="17">
        <v>0.58711865641994898</v>
      </c>
      <c r="BP10" s="17">
        <v>0.52401013524249795</v>
      </c>
      <c r="BQ10" s="17">
        <v>0.41790878573585</v>
      </c>
      <c r="BR10" s="17"/>
      <c r="BS10" s="17">
        <v>0.48506010004804301</v>
      </c>
      <c r="BT10" s="17">
        <v>0.50496411285174103</v>
      </c>
      <c r="BU10" s="17">
        <v>0.52886199663217404</v>
      </c>
      <c r="BV10" s="17">
        <v>0.352474147984845</v>
      </c>
      <c r="BW10" s="17"/>
      <c r="BX10" s="17">
        <v>0.39400092529645803</v>
      </c>
      <c r="BY10" s="17">
        <v>0.59085415288538001</v>
      </c>
      <c r="BZ10" s="17">
        <v>0.49577252290562801</v>
      </c>
      <c r="CA10" s="17">
        <v>0.37669532799282601</v>
      </c>
    </row>
    <row r="11" spans="2:79" x14ac:dyDescent="0.3">
      <c r="B11" s="18" t="s">
        <v>127</v>
      </c>
      <c r="C11" s="17">
        <v>0.10109562890153299</v>
      </c>
      <c r="D11" s="17">
        <v>9.7039969027358494E-2</v>
      </c>
      <c r="E11" s="17">
        <v>0.103645360656703</v>
      </c>
      <c r="F11" s="17"/>
      <c r="G11" s="17">
        <v>0.133126920980219</v>
      </c>
      <c r="H11" s="17">
        <v>0.11255667489066</v>
      </c>
      <c r="I11" s="17">
        <v>6.9160698156862099E-2</v>
      </c>
      <c r="J11" s="17"/>
      <c r="K11" s="17">
        <v>0.11210432662358601</v>
      </c>
      <c r="L11" s="17">
        <v>8.9695130498588196E-2</v>
      </c>
      <c r="M11" s="17">
        <v>0.104199870261883</v>
      </c>
      <c r="N11" s="17">
        <v>9.7133016034509703E-2</v>
      </c>
      <c r="O11" s="17"/>
      <c r="P11" s="17">
        <v>0.17554640784537201</v>
      </c>
      <c r="Q11" s="17">
        <v>0.12017295722101499</v>
      </c>
      <c r="R11" s="17">
        <v>5.9734967445679403E-2</v>
      </c>
      <c r="S11" s="17">
        <v>9.5988408506117798E-2</v>
      </c>
      <c r="T11" s="17">
        <v>5.22129775001864E-2</v>
      </c>
      <c r="U11" s="17"/>
      <c r="V11" s="17">
        <v>9.6890968648311898E-2</v>
      </c>
      <c r="W11" s="17">
        <v>9.6188514535010997E-2</v>
      </c>
      <c r="X11" s="17">
        <v>0.10539858693422501</v>
      </c>
      <c r="Y11" s="17"/>
      <c r="Z11" s="17">
        <v>9.3443702931837097E-2</v>
      </c>
      <c r="AA11" s="17">
        <v>0.13660929683617801</v>
      </c>
      <c r="AB11" s="17"/>
      <c r="AC11" s="17">
        <v>0.109779662879236</v>
      </c>
      <c r="AD11" s="17">
        <v>8.0738127837065896E-2</v>
      </c>
      <c r="AE11" s="17"/>
      <c r="AF11" s="17">
        <v>2.0695807826634698E-2</v>
      </c>
      <c r="AG11" s="17">
        <v>7.0549471423790797E-2</v>
      </c>
      <c r="AH11" s="17">
        <v>0.108445147594967</v>
      </c>
      <c r="AI11" s="17"/>
      <c r="AJ11" s="17">
        <v>7.4615725680084594E-2</v>
      </c>
      <c r="AK11" s="17">
        <v>0.17917851258847101</v>
      </c>
      <c r="AL11" s="17">
        <v>0.118214795342183</v>
      </c>
      <c r="AM11" s="17">
        <v>0.11610047986517601</v>
      </c>
      <c r="AN11" s="17">
        <v>7.5866917725139801E-2</v>
      </c>
      <c r="AO11" s="17">
        <v>8.4386874283940802E-2</v>
      </c>
      <c r="AP11" s="17">
        <v>5.8820500613783397E-2</v>
      </c>
      <c r="AQ11" s="17"/>
      <c r="AR11" s="17">
        <v>8.5607018586289302E-2</v>
      </c>
      <c r="AS11" s="17">
        <v>0.10952213005715</v>
      </c>
      <c r="AT11" s="17"/>
      <c r="AU11" s="17">
        <v>0.14291340536967401</v>
      </c>
      <c r="AV11" s="17">
        <v>8.8332975589745094E-2</v>
      </c>
      <c r="AW11" s="17">
        <v>7.0543901048956401E-2</v>
      </c>
      <c r="AX11" s="17"/>
      <c r="AY11" s="17">
        <v>0.18766607223774401</v>
      </c>
      <c r="AZ11" s="17">
        <v>0.101748825274733</v>
      </c>
      <c r="BA11" s="17">
        <v>8.5123565158703507E-2</v>
      </c>
      <c r="BB11" s="17">
        <v>7.4117804939671197E-2</v>
      </c>
      <c r="BC11" s="17"/>
      <c r="BD11" s="17">
        <v>0.14420182981584501</v>
      </c>
      <c r="BE11" s="17">
        <v>0.10731247338222499</v>
      </c>
      <c r="BF11" s="17">
        <v>9.1575380059647604E-2</v>
      </c>
      <c r="BG11" s="17">
        <v>7.4560853759782303E-2</v>
      </c>
      <c r="BH11" s="17"/>
      <c r="BI11" s="17">
        <v>0.17149425393607801</v>
      </c>
      <c r="BJ11" s="17">
        <v>0.112927030808747</v>
      </c>
      <c r="BK11" s="17">
        <v>7.7659897043758905E-2</v>
      </c>
      <c r="BL11" s="17">
        <v>9.7706104746585504E-2</v>
      </c>
      <c r="BM11" s="17"/>
      <c r="BN11" s="17">
        <v>0.21615908499912301</v>
      </c>
      <c r="BO11" s="17">
        <v>0.12935212611256899</v>
      </c>
      <c r="BP11" s="17">
        <v>8.5910337855135702E-2</v>
      </c>
      <c r="BQ11" s="17">
        <v>6.5248275954106802E-2</v>
      </c>
      <c r="BR11" s="17"/>
      <c r="BS11" s="17">
        <v>0.112748890948647</v>
      </c>
      <c r="BT11" s="17">
        <v>0.13495566852188301</v>
      </c>
      <c r="BU11" s="17">
        <v>8.2076701827264606E-2</v>
      </c>
      <c r="BV11" s="17">
        <v>3.40353542208508E-2</v>
      </c>
      <c r="BW11" s="17"/>
      <c r="BX11" s="17">
        <v>0.36210616814655899</v>
      </c>
      <c r="BY11" s="17">
        <v>0.10595986827256</v>
      </c>
      <c r="BZ11" s="17">
        <v>6.7109959598461499E-2</v>
      </c>
      <c r="CA11" s="17">
        <v>2.9175431892609498E-2</v>
      </c>
    </row>
    <row r="12" spans="2:79" x14ac:dyDescent="0.3">
      <c r="B12" s="18" t="s">
        <v>128</v>
      </c>
      <c r="C12" s="17">
        <v>3.1482988768458599E-2</v>
      </c>
      <c r="D12" s="17">
        <v>2.8966755429295402E-2</v>
      </c>
      <c r="E12" s="17">
        <v>3.4150872628091501E-2</v>
      </c>
      <c r="F12" s="17"/>
      <c r="G12" s="17">
        <v>1.35176545980846E-2</v>
      </c>
      <c r="H12" s="17">
        <v>3.9011992780344402E-2</v>
      </c>
      <c r="I12" s="17">
        <v>3.4483478278328102E-2</v>
      </c>
      <c r="J12" s="17"/>
      <c r="K12" s="17">
        <v>4.1377321146698003E-2</v>
      </c>
      <c r="L12" s="17">
        <v>8.0365457483914608E-3</v>
      </c>
      <c r="M12" s="17">
        <v>4.1046494410342499E-2</v>
      </c>
      <c r="N12" s="17">
        <v>3.6239468073125003E-2</v>
      </c>
      <c r="O12" s="17"/>
      <c r="P12" s="17">
        <v>4.4577729068822E-2</v>
      </c>
      <c r="Q12" s="17">
        <v>1.3090434043916001E-2</v>
      </c>
      <c r="R12" s="17">
        <v>2.7152421191335398E-2</v>
      </c>
      <c r="S12" s="17">
        <v>2.6594311330429499E-2</v>
      </c>
      <c r="T12" s="17">
        <v>6.3372677494633101E-2</v>
      </c>
      <c r="U12" s="17"/>
      <c r="V12" s="17">
        <v>1.88698386214089E-2</v>
      </c>
      <c r="W12" s="17">
        <v>2.3499139979476901E-2</v>
      </c>
      <c r="X12" s="17">
        <v>5.0528826098092998E-2</v>
      </c>
      <c r="Y12" s="17"/>
      <c r="Z12" s="17">
        <v>3.3972962905741498E-2</v>
      </c>
      <c r="AA12" s="17">
        <v>1.84623132188916E-2</v>
      </c>
      <c r="AB12" s="17"/>
      <c r="AC12" s="17">
        <v>3.2849138766360003E-2</v>
      </c>
      <c r="AD12" s="17">
        <v>2.8280398807628199E-2</v>
      </c>
      <c r="AE12" s="17"/>
      <c r="AF12" s="17">
        <v>2.1810294516407699E-2</v>
      </c>
      <c r="AG12" s="17">
        <v>5.5949810592716497E-2</v>
      </c>
      <c r="AH12" s="17">
        <v>3.0179291277681999E-2</v>
      </c>
      <c r="AI12" s="17"/>
      <c r="AJ12" s="17">
        <v>1.37392043236864E-2</v>
      </c>
      <c r="AK12" s="17">
        <v>1.50291434349105E-2</v>
      </c>
      <c r="AL12" s="17">
        <v>4.43472428235447E-2</v>
      </c>
      <c r="AM12" s="17">
        <v>4.8673459991645102E-2</v>
      </c>
      <c r="AN12" s="17">
        <v>5.5178777629179901E-2</v>
      </c>
      <c r="AO12" s="17">
        <v>2.4298364765664399E-2</v>
      </c>
      <c r="AP12" s="17">
        <v>2.5392671068230101E-2</v>
      </c>
      <c r="AQ12" s="17"/>
      <c r="AR12" s="17">
        <v>4.2101372988043902E-2</v>
      </c>
      <c r="AS12" s="17">
        <v>2.6505225546737701E-2</v>
      </c>
      <c r="AT12" s="17"/>
      <c r="AU12" s="17">
        <v>3.2432209141436401E-2</v>
      </c>
      <c r="AV12" s="17">
        <v>3.3113113689849399E-2</v>
      </c>
      <c r="AW12" s="17">
        <v>2.2167448912662799E-2</v>
      </c>
      <c r="AX12" s="17"/>
      <c r="AY12" s="17">
        <v>1.38088880375777E-2</v>
      </c>
      <c r="AZ12" s="17">
        <v>1.8637896276307801E-2</v>
      </c>
      <c r="BA12" s="17">
        <v>2.5679253106450299E-2</v>
      </c>
      <c r="BB12" s="17">
        <v>0.10984619140540899</v>
      </c>
      <c r="BC12" s="17"/>
      <c r="BD12" s="17">
        <v>4.0096913292690502E-2</v>
      </c>
      <c r="BE12" s="17">
        <v>1.8128982529226699E-2</v>
      </c>
      <c r="BF12" s="17">
        <v>2.4617231069627502E-2</v>
      </c>
      <c r="BG12" s="17">
        <v>6.8191933598653304E-2</v>
      </c>
      <c r="BH12" s="17"/>
      <c r="BI12" s="17">
        <v>4.7375806442665799E-2</v>
      </c>
      <c r="BJ12" s="17">
        <v>3.1093608731332299E-2</v>
      </c>
      <c r="BK12" s="17">
        <v>2.0133682225380201E-2</v>
      </c>
      <c r="BL12" s="17">
        <v>6.5681352267426205E-2</v>
      </c>
      <c r="BM12" s="17"/>
      <c r="BN12" s="17">
        <v>5.0018995114229303E-2</v>
      </c>
      <c r="BO12" s="17">
        <v>3.1501274755990599E-2</v>
      </c>
      <c r="BP12" s="17">
        <v>1.89148113269542E-2</v>
      </c>
      <c r="BQ12" s="17">
        <v>4.0175666019817403E-2</v>
      </c>
      <c r="BR12" s="17"/>
      <c r="BS12" s="17">
        <v>3.46391970417095E-2</v>
      </c>
      <c r="BT12" s="17">
        <v>2.0534185765310801E-2</v>
      </c>
      <c r="BU12" s="17">
        <v>3.3775492984000198E-2</v>
      </c>
      <c r="BV12" s="17">
        <v>5.3327850573954699E-2</v>
      </c>
      <c r="BW12" s="17"/>
      <c r="BX12" s="17">
        <v>5.2435588295903598E-2</v>
      </c>
      <c r="BY12" s="17">
        <v>2.86863613064842E-2</v>
      </c>
      <c r="BZ12" s="17">
        <v>2.2080489993119401E-2</v>
      </c>
      <c r="CA12" s="17">
        <v>4.2133657399271898E-2</v>
      </c>
    </row>
    <row r="13" spans="2:79" x14ac:dyDescent="0.3">
      <c r="B13" s="18" t="s">
        <v>129</v>
      </c>
      <c r="C13" s="19">
        <v>8.59835915034287E-3</v>
      </c>
      <c r="D13" s="19">
        <v>7.4850394295685602E-3</v>
      </c>
      <c r="E13" s="19">
        <v>9.7460344284023108E-3</v>
      </c>
      <c r="F13" s="19"/>
      <c r="G13" s="19">
        <v>1.0591354230606901E-2</v>
      </c>
      <c r="H13" s="19">
        <v>7.5789234592119501E-3</v>
      </c>
      <c r="I13" s="19">
        <v>8.4622852091575194E-3</v>
      </c>
      <c r="J13" s="19"/>
      <c r="K13" s="19">
        <v>1.11674997397659E-2</v>
      </c>
      <c r="L13" s="19">
        <v>4.5034556217609803E-3</v>
      </c>
      <c r="M13" s="19">
        <v>5.9946923574035402E-3</v>
      </c>
      <c r="N13" s="19">
        <v>1.2286626396228999E-2</v>
      </c>
      <c r="O13" s="19"/>
      <c r="P13" s="19">
        <v>1.01695356921139E-2</v>
      </c>
      <c r="Q13" s="19">
        <v>1.3271265447068E-2</v>
      </c>
      <c r="R13" s="19">
        <v>4.6114494995051301E-3</v>
      </c>
      <c r="S13" s="19">
        <v>5.2104710221457604E-3</v>
      </c>
      <c r="T13" s="19">
        <v>7.3589306852446298E-3</v>
      </c>
      <c r="U13" s="19"/>
      <c r="V13" s="19">
        <v>7.3208532841547496E-3</v>
      </c>
      <c r="W13" s="19">
        <v>1.0052539663972199E-2</v>
      </c>
      <c r="X13" s="19">
        <v>9.0802688960807502E-3</v>
      </c>
      <c r="Y13" s="19"/>
      <c r="Z13" s="19">
        <v>1.02005458910459E-2</v>
      </c>
      <c r="AA13" s="19">
        <v>0</v>
      </c>
      <c r="AB13" s="19"/>
      <c r="AC13" s="19">
        <v>9.4337312304631805E-3</v>
      </c>
      <c r="AD13" s="19">
        <v>6.6400425368955702E-3</v>
      </c>
      <c r="AE13" s="19"/>
      <c r="AF13" s="19">
        <v>5.9758468179509701E-2</v>
      </c>
      <c r="AG13" s="19">
        <v>5.6439364272573896E-3</v>
      </c>
      <c r="AH13" s="19">
        <v>5.6297793398611701E-3</v>
      </c>
      <c r="AI13" s="19"/>
      <c r="AJ13" s="19">
        <v>6.5102324147524003E-3</v>
      </c>
      <c r="AK13" s="19">
        <v>1.3656081208624301E-2</v>
      </c>
      <c r="AL13" s="19">
        <v>1.5094480860506901E-2</v>
      </c>
      <c r="AM13" s="19">
        <v>4.2273749433914204E-3</v>
      </c>
      <c r="AN13" s="19">
        <v>7.1192904290967403E-3</v>
      </c>
      <c r="AO13" s="19">
        <v>7.1604531446271304E-3</v>
      </c>
      <c r="AP13" s="19">
        <v>6.5688019500299904E-3</v>
      </c>
      <c r="AQ13" s="19"/>
      <c r="AR13" s="19">
        <v>4.4702910981420999E-3</v>
      </c>
      <c r="AS13" s="19">
        <v>1.0997933445035E-2</v>
      </c>
      <c r="AT13" s="19"/>
      <c r="AU13" s="19">
        <v>4.1981334065100996E-3</v>
      </c>
      <c r="AV13" s="19">
        <v>9.1989732175315007E-3</v>
      </c>
      <c r="AW13" s="19">
        <v>1.5146937147099301E-2</v>
      </c>
      <c r="AX13" s="19"/>
      <c r="AY13" s="19">
        <v>0</v>
      </c>
      <c r="AZ13" s="19">
        <v>2.4696665175103702E-3</v>
      </c>
      <c r="BA13" s="19">
        <v>1.9061230651157501E-2</v>
      </c>
      <c r="BB13" s="19">
        <v>1.1695844881455499E-2</v>
      </c>
      <c r="BC13" s="19"/>
      <c r="BD13" s="19">
        <v>2.0454540860988399E-2</v>
      </c>
      <c r="BE13" s="19">
        <v>1.4760714426870099E-3</v>
      </c>
      <c r="BF13" s="19">
        <v>6.3662346369862798E-3</v>
      </c>
      <c r="BG13" s="19">
        <v>1.7266748570119402E-2</v>
      </c>
      <c r="BH13" s="19"/>
      <c r="BI13" s="19">
        <v>0</v>
      </c>
      <c r="BJ13" s="19">
        <v>5.3145953741329998E-3</v>
      </c>
      <c r="BK13" s="19">
        <v>7.6157163754038797E-3</v>
      </c>
      <c r="BL13" s="19">
        <v>3.09056543682577E-2</v>
      </c>
      <c r="BM13" s="19"/>
      <c r="BN13" s="19">
        <v>1.2990751975634599E-2</v>
      </c>
      <c r="BO13" s="19">
        <v>0</v>
      </c>
      <c r="BP13" s="19">
        <v>8.0774682061301901E-3</v>
      </c>
      <c r="BQ13" s="19">
        <v>1.4217249657528901E-2</v>
      </c>
      <c r="BR13" s="19"/>
      <c r="BS13" s="19">
        <v>7.5319929255191201E-3</v>
      </c>
      <c r="BT13" s="19">
        <v>4.1725187049668697E-3</v>
      </c>
      <c r="BU13" s="19">
        <v>6.9409213202579903E-3</v>
      </c>
      <c r="BV13" s="19">
        <v>3.69101222067824E-2</v>
      </c>
      <c r="BW13" s="19"/>
      <c r="BX13" s="19">
        <v>1.2742743983190301E-2</v>
      </c>
      <c r="BY13" s="19">
        <v>7.5424650338297696E-3</v>
      </c>
      <c r="BZ13" s="19">
        <v>9.7259484031057605E-3</v>
      </c>
      <c r="CA13" s="19">
        <v>6.9156463547637697E-3</v>
      </c>
    </row>
    <row r="14" spans="2:79" x14ac:dyDescent="0.3">
      <c r="B14" s="16" t="s">
        <v>118</v>
      </c>
    </row>
    <row r="15" spans="2:79" x14ac:dyDescent="0.3">
      <c r="B15" t="s">
        <v>76</v>
      </c>
    </row>
    <row r="16" spans="2:79" x14ac:dyDescent="0.3">
      <c r="B16" t="s">
        <v>77</v>
      </c>
    </row>
    <row r="18" spans="2:2" x14ac:dyDescent="0.3">
      <c r="B18" s="8" t="str">
        <f>HYPERLINK("#'Contents'!A1", "Return to Contents")</f>
        <v>Return to Contents</v>
      </c>
    </row>
  </sheetData>
  <mergeCells count="18">
    <mergeCell ref="BX5:CA5"/>
    <mergeCell ref="D2:BL2"/>
    <mergeCell ref="AU5:AW5"/>
    <mergeCell ref="AY5:BB5"/>
    <mergeCell ref="BD5:BG5"/>
    <mergeCell ref="BI5:BL5"/>
    <mergeCell ref="BN5:BQ5"/>
    <mergeCell ref="Z5:AA5"/>
    <mergeCell ref="AC5:AD5"/>
    <mergeCell ref="AF5:AH5"/>
    <mergeCell ref="AJ5:AP5"/>
    <mergeCell ref="AR5:AS5"/>
    <mergeCell ref="D5:E5"/>
    <mergeCell ref="G5:I5"/>
    <mergeCell ref="K5:N5"/>
    <mergeCell ref="P5:T5"/>
    <mergeCell ref="V5:X5"/>
    <mergeCell ref="BS5:BV5"/>
  </mergeCells>
  <pageMargins left="0.7" right="0.7" top="0.75" bottom="0.75" header="0.3" footer="0.3"/>
  <pageSetup paperSize="9" orientation="portrait" horizontalDpi="300" verticalDpi="300"/>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2:CA18"/>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9" width="10.77734375" customWidth="1"/>
    <col min="10" max="10" width="2.21875" customWidth="1"/>
    <col min="11" max="14" width="10.77734375" customWidth="1"/>
    <col min="15" max="15" width="2.21875" customWidth="1"/>
    <col min="16" max="20" width="10.77734375" customWidth="1"/>
    <col min="21" max="21" width="2.21875" customWidth="1"/>
    <col min="22" max="24" width="10.77734375" customWidth="1"/>
    <col min="25" max="25" width="2.21875" customWidth="1"/>
    <col min="26" max="27" width="10.77734375" customWidth="1"/>
    <col min="28" max="28" width="2.21875" customWidth="1"/>
    <col min="29" max="30" width="10.77734375" customWidth="1"/>
    <col min="31" max="31" width="2.21875" customWidth="1"/>
    <col min="32" max="34" width="10.77734375" customWidth="1"/>
    <col min="35" max="35" width="2.21875" customWidth="1"/>
    <col min="36" max="42" width="10.77734375" customWidth="1"/>
    <col min="43" max="43" width="2.21875" customWidth="1"/>
    <col min="44" max="45" width="10.77734375" customWidth="1"/>
    <col min="46" max="46" width="2.21875" customWidth="1"/>
    <col min="47" max="49" width="10.77734375" customWidth="1"/>
    <col min="50" max="50" width="2.21875" customWidth="1"/>
    <col min="51" max="54" width="10.77734375" customWidth="1"/>
    <col min="55" max="55" width="2.21875" customWidth="1"/>
    <col min="56" max="59" width="10.77734375" customWidth="1"/>
    <col min="60" max="60" width="2.21875" customWidth="1"/>
    <col min="61" max="64" width="10.77734375" customWidth="1"/>
    <col min="65" max="65" width="2.21875" customWidth="1"/>
    <col min="66" max="69" width="10.77734375" customWidth="1"/>
    <col min="70" max="70" width="2.21875" customWidth="1"/>
    <col min="71" max="74" width="10.77734375" customWidth="1"/>
    <col min="75" max="75" width="2.21875" customWidth="1"/>
    <col min="76" max="79" width="10.77734375" customWidth="1"/>
    <col min="80" max="80" width="2.21875" customWidth="1"/>
  </cols>
  <sheetData>
    <row r="2" spans="2:79" ht="40.049999999999997" customHeight="1" x14ac:dyDescent="0.3">
      <c r="D2" s="30" t="s">
        <v>136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9" ht="30" customHeight="1" x14ac:dyDescent="0.3">
      <c r="B5" s="15"/>
      <c r="C5" s="15"/>
      <c r="D5" s="29" t="s">
        <v>54</v>
      </c>
      <c r="E5" s="29"/>
      <c r="F5" s="15"/>
      <c r="G5" s="29" t="s">
        <v>55</v>
      </c>
      <c r="H5" s="29"/>
      <c r="I5" s="29"/>
      <c r="J5" s="15"/>
      <c r="K5" s="29" t="s">
        <v>56</v>
      </c>
      <c r="L5" s="29"/>
      <c r="M5" s="29"/>
      <c r="N5" s="29"/>
      <c r="O5" s="15"/>
      <c r="P5" s="29" t="s">
        <v>57</v>
      </c>
      <c r="Q5" s="29"/>
      <c r="R5" s="29"/>
      <c r="S5" s="29"/>
      <c r="T5" s="29"/>
      <c r="U5" s="15"/>
      <c r="V5" s="29" t="s">
        <v>58</v>
      </c>
      <c r="W5" s="29"/>
      <c r="X5" s="29"/>
      <c r="Y5" s="15"/>
      <c r="Z5" s="29" t="s">
        <v>59</v>
      </c>
      <c r="AA5" s="29"/>
      <c r="AB5" s="15"/>
      <c r="AC5" s="29" t="s">
        <v>60</v>
      </c>
      <c r="AD5" s="29"/>
      <c r="AE5" s="15"/>
      <c r="AF5" s="29" t="s">
        <v>61</v>
      </c>
      <c r="AG5" s="29"/>
      <c r="AH5" s="29"/>
      <c r="AI5" s="15"/>
      <c r="AJ5" s="29" t="s">
        <v>62</v>
      </c>
      <c r="AK5" s="29"/>
      <c r="AL5" s="29"/>
      <c r="AM5" s="29"/>
      <c r="AN5" s="29"/>
      <c r="AO5" s="29"/>
      <c r="AP5" s="29"/>
      <c r="AQ5" s="15"/>
      <c r="AR5" s="29" t="s">
        <v>63</v>
      </c>
      <c r="AS5" s="29"/>
      <c r="AT5" s="15"/>
      <c r="AU5" s="29" t="s">
        <v>64</v>
      </c>
      <c r="AV5" s="29"/>
      <c r="AW5" s="29"/>
      <c r="AX5" s="15"/>
      <c r="AY5" s="29" t="s">
        <v>65</v>
      </c>
      <c r="AZ5" s="29"/>
      <c r="BA5" s="29"/>
      <c r="BB5" s="29"/>
      <c r="BC5" s="15"/>
      <c r="BD5" s="29" t="s">
        <v>66</v>
      </c>
      <c r="BE5" s="29"/>
      <c r="BF5" s="29"/>
      <c r="BG5" s="29"/>
      <c r="BH5" s="15"/>
      <c r="BI5" s="29" t="s">
        <v>67</v>
      </c>
      <c r="BJ5" s="29"/>
      <c r="BK5" s="29"/>
      <c r="BL5" s="29"/>
      <c r="BM5" s="15"/>
      <c r="BN5" s="29" t="s">
        <v>68</v>
      </c>
      <c r="BO5" s="29"/>
      <c r="BP5" s="29"/>
      <c r="BQ5" s="29"/>
      <c r="BR5" s="15"/>
      <c r="BS5" s="29" t="s">
        <v>69</v>
      </c>
      <c r="BT5" s="29"/>
      <c r="BU5" s="29"/>
      <c r="BV5" s="29"/>
      <c r="BW5" s="15"/>
      <c r="BX5" s="29" t="s">
        <v>70</v>
      </c>
      <c r="BY5" s="29"/>
      <c r="BZ5" s="29"/>
      <c r="CA5" s="29"/>
    </row>
    <row r="6" spans="2:79" ht="43.2" x14ac:dyDescent="0.3">
      <c r="B6" t="s">
        <v>13</v>
      </c>
      <c r="C6" s="9" t="s">
        <v>14</v>
      </c>
      <c r="D6" s="12" t="s">
        <v>15</v>
      </c>
      <c r="E6" s="12" t="s">
        <v>16</v>
      </c>
      <c r="G6" s="12" t="s">
        <v>19</v>
      </c>
      <c r="H6" s="12" t="s">
        <v>20</v>
      </c>
      <c r="I6" s="12" t="s">
        <v>21</v>
      </c>
      <c r="K6" s="12" t="s">
        <v>22</v>
      </c>
      <c r="L6" s="12" t="s">
        <v>23</v>
      </c>
      <c r="M6" s="12" t="s">
        <v>24</v>
      </c>
      <c r="N6" s="12" t="s">
        <v>25</v>
      </c>
      <c r="P6" s="12" t="s">
        <v>26</v>
      </c>
      <c r="Q6" s="12" t="s">
        <v>27</v>
      </c>
      <c r="R6" s="12" t="s">
        <v>28</v>
      </c>
      <c r="S6" s="12" t="s">
        <v>29</v>
      </c>
      <c r="T6" s="12" t="s">
        <v>30</v>
      </c>
      <c r="V6" s="12" t="s">
        <v>31</v>
      </c>
      <c r="W6" s="12" t="s">
        <v>32</v>
      </c>
      <c r="X6" s="12" t="s">
        <v>33</v>
      </c>
      <c r="Z6" s="12" t="s">
        <v>34</v>
      </c>
      <c r="AA6" s="12" t="s">
        <v>35</v>
      </c>
      <c r="AC6" s="12" t="s">
        <v>36</v>
      </c>
      <c r="AD6" s="12" t="s">
        <v>37</v>
      </c>
      <c r="AF6" s="12" t="s">
        <v>38</v>
      </c>
      <c r="AG6" s="12" t="s">
        <v>39</v>
      </c>
      <c r="AH6" s="12" t="s">
        <v>40</v>
      </c>
      <c r="AJ6" s="12" t="s">
        <v>41</v>
      </c>
      <c r="AK6" s="12" t="s">
        <v>42</v>
      </c>
      <c r="AL6" s="12" t="s">
        <v>43</v>
      </c>
      <c r="AM6" s="12" t="s">
        <v>44</v>
      </c>
      <c r="AN6" s="12" t="s">
        <v>45</v>
      </c>
      <c r="AO6" s="12" t="s">
        <v>46</v>
      </c>
      <c r="AP6" s="12" t="s">
        <v>47</v>
      </c>
      <c r="AR6" s="12" t="s">
        <v>48</v>
      </c>
      <c r="AS6" s="12" t="s">
        <v>49</v>
      </c>
      <c r="AU6" s="12" t="s">
        <v>50</v>
      </c>
      <c r="AV6" s="12" t="s">
        <v>51</v>
      </c>
      <c r="AW6" s="12" t="s">
        <v>52</v>
      </c>
      <c r="AY6" s="12" t="s">
        <v>50</v>
      </c>
      <c r="AZ6" s="12" t="s">
        <v>51</v>
      </c>
      <c r="BA6" s="12" t="s">
        <v>52</v>
      </c>
      <c r="BB6" s="12" t="s">
        <v>53</v>
      </c>
      <c r="BD6" s="12" t="s">
        <v>50</v>
      </c>
      <c r="BE6" s="12" t="s">
        <v>51</v>
      </c>
      <c r="BF6" s="12" t="s">
        <v>52</v>
      </c>
      <c r="BG6" s="12" t="s">
        <v>53</v>
      </c>
      <c r="BI6" s="12" t="s">
        <v>50</v>
      </c>
      <c r="BJ6" s="12" t="s">
        <v>51</v>
      </c>
      <c r="BK6" s="12" t="s">
        <v>52</v>
      </c>
      <c r="BL6" s="12" t="s">
        <v>53</v>
      </c>
      <c r="BN6" s="12" t="s">
        <v>50</v>
      </c>
      <c r="BO6" s="12" t="s">
        <v>51</v>
      </c>
      <c r="BP6" s="12" t="s">
        <v>52</v>
      </c>
      <c r="BQ6" s="12" t="s">
        <v>53</v>
      </c>
      <c r="BS6" s="12" t="s">
        <v>50</v>
      </c>
      <c r="BT6" s="12" t="s">
        <v>51</v>
      </c>
      <c r="BU6" s="12" t="s">
        <v>52</v>
      </c>
      <c r="BV6" s="12" t="s">
        <v>53</v>
      </c>
      <c r="BX6" s="12" t="s">
        <v>50</v>
      </c>
      <c r="BY6" s="12" t="s">
        <v>51</v>
      </c>
      <c r="BZ6" s="12" t="s">
        <v>52</v>
      </c>
      <c r="CA6" s="12" t="s">
        <v>53</v>
      </c>
    </row>
    <row r="7" spans="2:79" ht="30" customHeight="1" x14ac:dyDescent="0.3">
      <c r="B7" s="10" t="s">
        <v>17</v>
      </c>
      <c r="C7" s="10">
        <v>971</v>
      </c>
      <c r="D7" s="10">
        <v>496</v>
      </c>
      <c r="E7" s="10">
        <v>472</v>
      </c>
      <c r="F7" s="10"/>
      <c r="G7" s="10">
        <v>191</v>
      </c>
      <c r="H7" s="10">
        <v>458</v>
      </c>
      <c r="I7" s="10">
        <v>322</v>
      </c>
      <c r="J7" s="10"/>
      <c r="K7" s="10">
        <v>400</v>
      </c>
      <c r="L7" s="10">
        <v>253</v>
      </c>
      <c r="M7" s="10">
        <v>169</v>
      </c>
      <c r="N7" s="10">
        <v>148</v>
      </c>
      <c r="O7" s="10"/>
      <c r="P7" s="10">
        <v>133</v>
      </c>
      <c r="Q7" s="10">
        <v>303</v>
      </c>
      <c r="R7" s="10">
        <v>140</v>
      </c>
      <c r="S7" s="10">
        <v>257</v>
      </c>
      <c r="T7" s="10">
        <v>138</v>
      </c>
      <c r="U7" s="10"/>
      <c r="V7" s="10">
        <v>229</v>
      </c>
      <c r="W7" s="10">
        <v>372</v>
      </c>
      <c r="X7" s="10">
        <v>337</v>
      </c>
      <c r="Y7" s="10"/>
      <c r="Z7" s="10">
        <v>816</v>
      </c>
      <c r="AA7" s="10">
        <v>152</v>
      </c>
      <c r="AB7" s="10"/>
      <c r="AC7" s="10">
        <v>717</v>
      </c>
      <c r="AD7" s="10">
        <v>254</v>
      </c>
      <c r="AE7" s="10"/>
      <c r="AF7" s="10">
        <v>69</v>
      </c>
      <c r="AG7" s="10">
        <v>83</v>
      </c>
      <c r="AH7" s="10">
        <v>814</v>
      </c>
      <c r="AI7" s="10"/>
      <c r="AJ7" s="10">
        <v>103</v>
      </c>
      <c r="AK7" s="10">
        <v>134</v>
      </c>
      <c r="AL7" s="10">
        <v>150</v>
      </c>
      <c r="AM7" s="10">
        <v>156</v>
      </c>
      <c r="AN7" s="10">
        <v>142</v>
      </c>
      <c r="AO7" s="10">
        <v>153</v>
      </c>
      <c r="AP7" s="10">
        <v>133</v>
      </c>
      <c r="AQ7" s="10"/>
      <c r="AR7" s="10">
        <v>284</v>
      </c>
      <c r="AS7" s="10">
        <v>657</v>
      </c>
      <c r="AT7" s="10"/>
      <c r="AU7" s="10">
        <v>244</v>
      </c>
      <c r="AV7" s="10">
        <v>579</v>
      </c>
      <c r="AW7" s="10">
        <v>148</v>
      </c>
      <c r="AX7" s="10"/>
      <c r="AY7" s="10">
        <v>89</v>
      </c>
      <c r="AZ7" s="10">
        <v>451</v>
      </c>
      <c r="BA7" s="10">
        <v>302</v>
      </c>
      <c r="BB7" s="10">
        <v>129</v>
      </c>
      <c r="BC7" s="10"/>
      <c r="BD7" s="10">
        <v>137</v>
      </c>
      <c r="BE7" s="10">
        <v>275</v>
      </c>
      <c r="BF7" s="10">
        <v>407</v>
      </c>
      <c r="BG7" s="10">
        <v>152</v>
      </c>
      <c r="BH7" s="10"/>
      <c r="BI7" s="10">
        <v>103</v>
      </c>
      <c r="BJ7" s="10">
        <v>298</v>
      </c>
      <c r="BK7" s="10">
        <v>457</v>
      </c>
      <c r="BL7" s="10">
        <v>113</v>
      </c>
      <c r="BM7" s="10"/>
      <c r="BN7" s="10">
        <v>88</v>
      </c>
      <c r="BO7" s="10">
        <v>229</v>
      </c>
      <c r="BP7" s="10">
        <v>334</v>
      </c>
      <c r="BQ7" s="10">
        <v>320</v>
      </c>
      <c r="BR7" s="10"/>
      <c r="BS7" s="10">
        <v>205</v>
      </c>
      <c r="BT7" s="10">
        <v>281</v>
      </c>
      <c r="BU7" s="10">
        <v>392</v>
      </c>
      <c r="BV7" s="10">
        <v>93</v>
      </c>
      <c r="BW7" s="10"/>
      <c r="BX7" s="10">
        <v>91</v>
      </c>
      <c r="BY7" s="10">
        <v>358</v>
      </c>
      <c r="BZ7" s="10">
        <v>317</v>
      </c>
      <c r="CA7" s="10">
        <v>205</v>
      </c>
    </row>
    <row r="8" spans="2:79" ht="30" customHeight="1" x14ac:dyDescent="0.3">
      <c r="B8" s="11" t="s">
        <v>18</v>
      </c>
      <c r="C8" s="11">
        <v>970</v>
      </c>
      <c r="D8" s="11">
        <v>480</v>
      </c>
      <c r="E8" s="11">
        <v>488</v>
      </c>
      <c r="F8" s="11"/>
      <c r="G8" s="11">
        <v>222</v>
      </c>
      <c r="H8" s="11">
        <v>386</v>
      </c>
      <c r="I8" s="11">
        <v>362</v>
      </c>
      <c r="J8" s="11"/>
      <c r="K8" s="11">
        <v>291</v>
      </c>
      <c r="L8" s="11">
        <v>250</v>
      </c>
      <c r="M8" s="11">
        <v>205</v>
      </c>
      <c r="N8" s="11">
        <v>223</v>
      </c>
      <c r="O8" s="11"/>
      <c r="P8" s="11">
        <v>135</v>
      </c>
      <c r="Q8" s="11">
        <v>291</v>
      </c>
      <c r="R8" s="11">
        <v>153</v>
      </c>
      <c r="S8" s="11">
        <v>224</v>
      </c>
      <c r="T8" s="11">
        <v>167</v>
      </c>
      <c r="U8" s="11"/>
      <c r="V8" s="11">
        <v>276</v>
      </c>
      <c r="W8" s="11">
        <v>380</v>
      </c>
      <c r="X8" s="11">
        <v>276</v>
      </c>
      <c r="Y8" s="11"/>
      <c r="Z8" s="11">
        <v>818</v>
      </c>
      <c r="AA8" s="11">
        <v>150</v>
      </c>
      <c r="AB8" s="11"/>
      <c r="AC8" s="11">
        <v>680</v>
      </c>
      <c r="AD8" s="11">
        <v>290</v>
      </c>
      <c r="AE8" s="11"/>
      <c r="AF8" s="11">
        <v>54</v>
      </c>
      <c r="AG8" s="11">
        <v>73</v>
      </c>
      <c r="AH8" s="11">
        <v>837</v>
      </c>
      <c r="AI8" s="11"/>
      <c r="AJ8" s="11">
        <v>115</v>
      </c>
      <c r="AK8" s="11">
        <v>148</v>
      </c>
      <c r="AL8" s="11">
        <v>128</v>
      </c>
      <c r="AM8" s="11">
        <v>137</v>
      </c>
      <c r="AN8" s="11">
        <v>112</v>
      </c>
      <c r="AO8" s="11">
        <v>158</v>
      </c>
      <c r="AP8" s="11">
        <v>172</v>
      </c>
      <c r="AQ8" s="11"/>
      <c r="AR8" s="11">
        <v>308</v>
      </c>
      <c r="AS8" s="11">
        <v>633</v>
      </c>
      <c r="AT8" s="11"/>
      <c r="AU8" s="11">
        <v>269</v>
      </c>
      <c r="AV8" s="11">
        <v>574</v>
      </c>
      <c r="AW8" s="11">
        <v>128</v>
      </c>
      <c r="AX8" s="11"/>
      <c r="AY8" s="11">
        <v>90</v>
      </c>
      <c r="AZ8" s="11">
        <v>457</v>
      </c>
      <c r="BA8" s="11">
        <v>306</v>
      </c>
      <c r="BB8" s="11">
        <v>118</v>
      </c>
      <c r="BC8" s="11"/>
      <c r="BD8" s="11">
        <v>139</v>
      </c>
      <c r="BE8" s="11">
        <v>281</v>
      </c>
      <c r="BF8" s="11">
        <v>406</v>
      </c>
      <c r="BG8" s="11">
        <v>145</v>
      </c>
      <c r="BH8" s="11"/>
      <c r="BI8" s="11">
        <v>106</v>
      </c>
      <c r="BJ8" s="11">
        <v>302</v>
      </c>
      <c r="BK8" s="11">
        <v>457</v>
      </c>
      <c r="BL8" s="11">
        <v>106</v>
      </c>
      <c r="BM8" s="11"/>
      <c r="BN8" s="11">
        <v>87</v>
      </c>
      <c r="BO8" s="11">
        <v>227</v>
      </c>
      <c r="BP8" s="11">
        <v>344</v>
      </c>
      <c r="BQ8" s="11">
        <v>312</v>
      </c>
      <c r="BR8" s="11"/>
      <c r="BS8" s="11">
        <v>213</v>
      </c>
      <c r="BT8" s="11">
        <v>295</v>
      </c>
      <c r="BU8" s="11">
        <v>386</v>
      </c>
      <c r="BV8" s="11">
        <v>77</v>
      </c>
      <c r="BW8" s="11"/>
      <c r="BX8" s="11">
        <v>89</v>
      </c>
      <c r="BY8" s="11">
        <v>368</v>
      </c>
      <c r="BZ8" s="11">
        <v>315</v>
      </c>
      <c r="CA8" s="11">
        <v>199</v>
      </c>
    </row>
    <row r="9" spans="2:79" x14ac:dyDescent="0.3">
      <c r="B9" s="18" t="s">
        <v>125</v>
      </c>
      <c r="C9" s="17">
        <v>0.10869567632942501</v>
      </c>
      <c r="D9" s="17">
        <v>0.100558384938536</v>
      </c>
      <c r="E9" s="17">
        <v>0.117365660427944</v>
      </c>
      <c r="F9" s="17"/>
      <c r="G9" s="17">
        <v>0.10294972395956099</v>
      </c>
      <c r="H9" s="17">
        <v>0.13279083547794601</v>
      </c>
      <c r="I9" s="17">
        <v>8.6486394671175304E-2</v>
      </c>
      <c r="J9" s="17"/>
      <c r="K9" s="17">
        <v>0.107199686977878</v>
      </c>
      <c r="L9" s="17">
        <v>9.2995801317735799E-2</v>
      </c>
      <c r="M9" s="17">
        <v>0.12288878732561501</v>
      </c>
      <c r="N9" s="17">
        <v>0.115686903690268</v>
      </c>
      <c r="O9" s="17"/>
      <c r="P9" s="17">
        <v>0.13978624491521199</v>
      </c>
      <c r="Q9" s="17">
        <v>9.9269626613863002E-2</v>
      </c>
      <c r="R9" s="17">
        <v>0.121335727318142</v>
      </c>
      <c r="S9" s="17">
        <v>0.107537435728093</v>
      </c>
      <c r="T9" s="17">
        <v>8.9955400449462097E-2</v>
      </c>
      <c r="U9" s="17"/>
      <c r="V9" s="17">
        <v>0.125035625834821</v>
      </c>
      <c r="W9" s="17">
        <v>0.10577743920808701</v>
      </c>
      <c r="X9" s="17">
        <v>9.8228075355771202E-2</v>
      </c>
      <c r="Y9" s="17"/>
      <c r="Z9" s="17">
        <v>0.102509429849394</v>
      </c>
      <c r="AA9" s="17">
        <v>0.144574085735898</v>
      </c>
      <c r="AB9" s="17"/>
      <c r="AC9" s="17">
        <v>0.122849237491825</v>
      </c>
      <c r="AD9" s="17">
        <v>7.5516264875096398E-2</v>
      </c>
      <c r="AE9" s="17"/>
      <c r="AF9" s="17">
        <v>0.15621661481060301</v>
      </c>
      <c r="AG9" s="17">
        <v>0.162476381065636</v>
      </c>
      <c r="AH9" s="17">
        <v>0.101685469556309</v>
      </c>
      <c r="AI9" s="17"/>
      <c r="AJ9" s="17">
        <v>0.162720063961104</v>
      </c>
      <c r="AK9" s="17">
        <v>6.1841131201973799E-2</v>
      </c>
      <c r="AL9" s="17">
        <v>0.13423626847674699</v>
      </c>
      <c r="AM9" s="17">
        <v>0.12744107035619601</v>
      </c>
      <c r="AN9" s="17">
        <v>0.13451592404621901</v>
      </c>
      <c r="AO9" s="17">
        <v>9.3571554204137694E-2</v>
      </c>
      <c r="AP9" s="17">
        <v>7.5786493605334501E-2</v>
      </c>
      <c r="AQ9" s="17"/>
      <c r="AR9" s="17">
        <v>0.15944478572198001</v>
      </c>
      <c r="AS9" s="17">
        <v>8.7014742461992395E-2</v>
      </c>
      <c r="AT9" s="17"/>
      <c r="AU9" s="17">
        <v>0.107792012313319</v>
      </c>
      <c r="AV9" s="17">
        <v>0.109322060938579</v>
      </c>
      <c r="AW9" s="17">
        <v>0.107781368312564</v>
      </c>
      <c r="AX9" s="17"/>
      <c r="AY9" s="17">
        <v>0.131120654460741</v>
      </c>
      <c r="AZ9" s="17">
        <v>8.3141168525341494E-2</v>
      </c>
      <c r="BA9" s="17">
        <v>0.129870448599468</v>
      </c>
      <c r="BB9" s="17">
        <v>0.13558706797049799</v>
      </c>
      <c r="BC9" s="17"/>
      <c r="BD9" s="17">
        <v>0.121374696462312</v>
      </c>
      <c r="BE9" s="17">
        <v>8.2877799164379706E-2</v>
      </c>
      <c r="BF9" s="17">
        <v>7.3429639031462005E-2</v>
      </c>
      <c r="BG9" s="17">
        <v>0.24479513314023299</v>
      </c>
      <c r="BH9" s="17"/>
      <c r="BI9" s="17">
        <v>9.4334803949159204E-2</v>
      </c>
      <c r="BJ9" s="17">
        <v>8.5097258228361602E-2</v>
      </c>
      <c r="BK9" s="17">
        <v>0.100208591159969</v>
      </c>
      <c r="BL9" s="17">
        <v>0.22736877007911599</v>
      </c>
      <c r="BM9" s="17"/>
      <c r="BN9" s="17">
        <v>0.12374791925880201</v>
      </c>
      <c r="BO9" s="17">
        <v>6.6086788534190699E-2</v>
      </c>
      <c r="BP9" s="17">
        <v>6.9870944353476197E-2</v>
      </c>
      <c r="BQ9" s="17">
        <v>0.17838054804227699</v>
      </c>
      <c r="BR9" s="17"/>
      <c r="BS9" s="17">
        <v>0.126520387602024</v>
      </c>
      <c r="BT9" s="17">
        <v>5.3053176629671399E-2</v>
      </c>
      <c r="BU9" s="17">
        <v>9.0477654058274903E-2</v>
      </c>
      <c r="BV9" s="17">
        <v>0.36480336984975897</v>
      </c>
      <c r="BW9" s="17"/>
      <c r="BX9" s="17">
        <v>5.96123733213288E-2</v>
      </c>
      <c r="BY9" s="17">
        <v>5.83440278735066E-2</v>
      </c>
      <c r="BZ9" s="17">
        <v>0.12374342422812901</v>
      </c>
      <c r="CA9" s="17">
        <v>0.19982395504178399</v>
      </c>
    </row>
    <row r="10" spans="2:79" x14ac:dyDescent="0.3">
      <c r="B10" s="18" t="s">
        <v>126</v>
      </c>
      <c r="C10" s="17">
        <v>0.203607031163064</v>
      </c>
      <c r="D10" s="17">
        <v>0.237458566361608</v>
      </c>
      <c r="E10" s="17">
        <v>0.169586869964056</v>
      </c>
      <c r="F10" s="17"/>
      <c r="G10" s="17">
        <v>0.19165065319705801</v>
      </c>
      <c r="H10" s="17">
        <v>0.18915805964981999</v>
      </c>
      <c r="I10" s="17">
        <v>0.22639327876779899</v>
      </c>
      <c r="J10" s="17"/>
      <c r="K10" s="17">
        <v>0.19217472560917701</v>
      </c>
      <c r="L10" s="17">
        <v>0.157297825607423</v>
      </c>
      <c r="M10" s="17">
        <v>0.23580088492981999</v>
      </c>
      <c r="N10" s="17">
        <v>0.24177933980938299</v>
      </c>
      <c r="O10" s="17"/>
      <c r="P10" s="17">
        <v>0.24541409664511701</v>
      </c>
      <c r="Q10" s="17">
        <v>0.19140174026137799</v>
      </c>
      <c r="R10" s="17">
        <v>0.17211032362416201</v>
      </c>
      <c r="S10" s="17">
        <v>0.244890878800716</v>
      </c>
      <c r="T10" s="17">
        <v>0.16460157351316401</v>
      </c>
      <c r="U10" s="17"/>
      <c r="V10" s="17">
        <v>0.227996274387194</v>
      </c>
      <c r="W10" s="17">
        <v>0.19417072388989401</v>
      </c>
      <c r="X10" s="17">
        <v>0.197757320558969</v>
      </c>
      <c r="Y10" s="17"/>
      <c r="Z10" s="17">
        <v>0.19874185907717701</v>
      </c>
      <c r="AA10" s="17">
        <v>0.234053828527824</v>
      </c>
      <c r="AB10" s="17"/>
      <c r="AC10" s="17">
        <v>0.18733990626235</v>
      </c>
      <c r="AD10" s="17">
        <v>0.24174115331555701</v>
      </c>
      <c r="AE10" s="17"/>
      <c r="AF10" s="17">
        <v>0.31510897737293603</v>
      </c>
      <c r="AG10" s="17">
        <v>0.252667572452145</v>
      </c>
      <c r="AH10" s="17">
        <v>0.19356107607449299</v>
      </c>
      <c r="AI10" s="17"/>
      <c r="AJ10" s="17">
        <v>0.184064544585612</v>
      </c>
      <c r="AK10" s="17">
        <v>0.177788199068912</v>
      </c>
      <c r="AL10" s="17">
        <v>0.21933933179038001</v>
      </c>
      <c r="AM10" s="17">
        <v>0.18612885459161499</v>
      </c>
      <c r="AN10" s="17">
        <v>0.17655367795531501</v>
      </c>
      <c r="AO10" s="17">
        <v>0.29557581965678198</v>
      </c>
      <c r="AP10" s="17">
        <v>0.17398763759045399</v>
      </c>
      <c r="AQ10" s="17"/>
      <c r="AR10" s="17">
        <v>0.20359590271950101</v>
      </c>
      <c r="AS10" s="17">
        <v>0.206437226620551</v>
      </c>
      <c r="AT10" s="17"/>
      <c r="AU10" s="17">
        <v>0.23619673436535499</v>
      </c>
      <c r="AV10" s="17">
        <v>0.19164974009463101</v>
      </c>
      <c r="AW10" s="17">
        <v>0.18882885737212701</v>
      </c>
      <c r="AX10" s="17"/>
      <c r="AY10" s="17">
        <v>0.18232051128663099</v>
      </c>
      <c r="AZ10" s="17">
        <v>0.17010702745251599</v>
      </c>
      <c r="BA10" s="17">
        <v>0.24794804019199301</v>
      </c>
      <c r="BB10" s="17">
        <v>0.23436201807324</v>
      </c>
      <c r="BC10" s="17"/>
      <c r="BD10" s="17">
        <v>0.11988840807494899</v>
      </c>
      <c r="BE10" s="17">
        <v>0.20547935705920101</v>
      </c>
      <c r="BF10" s="17">
        <v>0.23458588104782099</v>
      </c>
      <c r="BG10" s="17">
        <v>0.19339376549486401</v>
      </c>
      <c r="BH10" s="17"/>
      <c r="BI10" s="17">
        <v>0.121718070492258</v>
      </c>
      <c r="BJ10" s="17">
        <v>0.18806933396584799</v>
      </c>
      <c r="BK10" s="17">
        <v>0.21644988331500101</v>
      </c>
      <c r="BL10" s="17">
        <v>0.275005344327311</v>
      </c>
      <c r="BM10" s="17"/>
      <c r="BN10" s="17">
        <v>0.21865408637678699</v>
      </c>
      <c r="BO10" s="17">
        <v>0.22142361656583601</v>
      </c>
      <c r="BP10" s="17">
        <v>0.21470793497250301</v>
      </c>
      <c r="BQ10" s="17">
        <v>0.174194738450028</v>
      </c>
      <c r="BR10" s="17"/>
      <c r="BS10" s="17">
        <v>0.17351792339614899</v>
      </c>
      <c r="BT10" s="17">
        <v>0.195732413919538</v>
      </c>
      <c r="BU10" s="17">
        <v>0.22614605791175099</v>
      </c>
      <c r="BV10" s="17">
        <v>0.20418131654337901</v>
      </c>
      <c r="BW10" s="17"/>
      <c r="BX10" s="17">
        <v>0.113865647055946</v>
      </c>
      <c r="BY10" s="17">
        <v>0.24309313930617499</v>
      </c>
      <c r="BZ10" s="17">
        <v>0.17661985420099399</v>
      </c>
      <c r="CA10" s="17">
        <v>0.213414701655817</v>
      </c>
    </row>
    <row r="11" spans="2:79" x14ac:dyDescent="0.3">
      <c r="B11" s="18" t="s">
        <v>127</v>
      </c>
      <c r="C11" s="17">
        <v>0.33804015502694801</v>
      </c>
      <c r="D11" s="17">
        <v>0.33289653337018299</v>
      </c>
      <c r="E11" s="17">
        <v>0.34517459840652898</v>
      </c>
      <c r="F11" s="17"/>
      <c r="G11" s="17">
        <v>0.33498661251377299</v>
      </c>
      <c r="H11" s="17">
        <v>0.33026395569093298</v>
      </c>
      <c r="I11" s="17">
        <v>0.348224805070105</v>
      </c>
      <c r="J11" s="17"/>
      <c r="K11" s="17">
        <v>0.36456465482737599</v>
      </c>
      <c r="L11" s="17">
        <v>0.36495526279010398</v>
      </c>
      <c r="M11" s="17">
        <v>0.309186773710249</v>
      </c>
      <c r="N11" s="17">
        <v>0.30131829641045699</v>
      </c>
      <c r="O11" s="17"/>
      <c r="P11" s="17">
        <v>0.34816589737210102</v>
      </c>
      <c r="Q11" s="17">
        <v>0.32676231759112301</v>
      </c>
      <c r="R11" s="17">
        <v>0.35610280421597001</v>
      </c>
      <c r="S11" s="17">
        <v>0.29337579918993401</v>
      </c>
      <c r="T11" s="17">
        <v>0.39265707639083502</v>
      </c>
      <c r="U11" s="17"/>
      <c r="V11" s="17">
        <v>0.29407638638449901</v>
      </c>
      <c r="W11" s="17">
        <v>0.34125340821660799</v>
      </c>
      <c r="X11" s="17">
        <v>0.35708531714713299</v>
      </c>
      <c r="Y11" s="17"/>
      <c r="Z11" s="17">
        <v>0.354028666352668</v>
      </c>
      <c r="AA11" s="17">
        <v>0.252637443329223</v>
      </c>
      <c r="AB11" s="17"/>
      <c r="AC11" s="17">
        <v>0.325821823036063</v>
      </c>
      <c r="AD11" s="17">
        <v>0.36668291565514299</v>
      </c>
      <c r="AE11" s="17"/>
      <c r="AF11" s="17">
        <v>0.18489327190150101</v>
      </c>
      <c r="AG11" s="17">
        <v>0.21185562331963101</v>
      </c>
      <c r="AH11" s="17">
        <v>0.35894221530422699</v>
      </c>
      <c r="AI11" s="17"/>
      <c r="AJ11" s="17">
        <v>0.26424490037488302</v>
      </c>
      <c r="AK11" s="17">
        <v>0.41669095858648098</v>
      </c>
      <c r="AL11" s="17">
        <v>0.282493294432897</v>
      </c>
      <c r="AM11" s="17">
        <v>0.39380781393535103</v>
      </c>
      <c r="AN11" s="17">
        <v>0.24613027660322701</v>
      </c>
      <c r="AO11" s="17">
        <v>0.26669511181630901</v>
      </c>
      <c r="AP11" s="17">
        <v>0.44290614956006402</v>
      </c>
      <c r="AQ11" s="17"/>
      <c r="AR11" s="17">
        <v>0.273648180842334</v>
      </c>
      <c r="AS11" s="17">
        <v>0.373412537617134</v>
      </c>
      <c r="AT11" s="17"/>
      <c r="AU11" s="17">
        <v>0.34346242179008502</v>
      </c>
      <c r="AV11" s="17">
        <v>0.32801479418108498</v>
      </c>
      <c r="AW11" s="17">
        <v>0.37167112914362399</v>
      </c>
      <c r="AX11" s="17"/>
      <c r="AY11" s="17">
        <v>0.31920784577205402</v>
      </c>
      <c r="AZ11" s="17">
        <v>0.34672271952231398</v>
      </c>
      <c r="BA11" s="17">
        <v>0.343798585656095</v>
      </c>
      <c r="BB11" s="17">
        <v>0.30375899515191701</v>
      </c>
      <c r="BC11" s="17"/>
      <c r="BD11" s="17">
        <v>0.30347802882536001</v>
      </c>
      <c r="BE11" s="17">
        <v>0.35948895093928002</v>
      </c>
      <c r="BF11" s="17">
        <v>0.34489054088373999</v>
      </c>
      <c r="BG11" s="17">
        <v>0.31048793921683698</v>
      </c>
      <c r="BH11" s="17"/>
      <c r="BI11" s="17">
        <v>0.407751839099042</v>
      </c>
      <c r="BJ11" s="17">
        <v>0.38586615518011003</v>
      </c>
      <c r="BK11" s="17">
        <v>0.31967861816779902</v>
      </c>
      <c r="BL11" s="17">
        <v>0.21046229588791299</v>
      </c>
      <c r="BM11" s="17"/>
      <c r="BN11" s="17">
        <v>0.32449599199446</v>
      </c>
      <c r="BO11" s="17">
        <v>0.35430324869989899</v>
      </c>
      <c r="BP11" s="17">
        <v>0.35113887492329598</v>
      </c>
      <c r="BQ11" s="17">
        <v>0.31550882218514198</v>
      </c>
      <c r="BR11" s="17"/>
      <c r="BS11" s="17">
        <v>0.290894175754006</v>
      </c>
      <c r="BT11" s="17">
        <v>0.37802847789712701</v>
      </c>
      <c r="BU11" s="17">
        <v>0.35692619790418101</v>
      </c>
      <c r="BV11" s="17">
        <v>0.22017173542254601</v>
      </c>
      <c r="BW11" s="17"/>
      <c r="BX11" s="17">
        <v>0.39184114203892301</v>
      </c>
      <c r="BY11" s="17">
        <v>0.33522684873397401</v>
      </c>
      <c r="BZ11" s="17">
        <v>0.31576822168149898</v>
      </c>
      <c r="CA11" s="17">
        <v>0.35436927578995098</v>
      </c>
    </row>
    <row r="12" spans="2:79" x14ac:dyDescent="0.3">
      <c r="B12" s="18" t="s">
        <v>128</v>
      </c>
      <c r="C12" s="17">
        <v>0.286183842193798</v>
      </c>
      <c r="D12" s="17">
        <v>0.27381505504444897</v>
      </c>
      <c r="E12" s="17">
        <v>0.29594385028791298</v>
      </c>
      <c r="F12" s="17"/>
      <c r="G12" s="17">
        <v>0.31134369699695003</v>
      </c>
      <c r="H12" s="17">
        <v>0.28278533232136099</v>
      </c>
      <c r="I12" s="17">
        <v>0.27434790305137802</v>
      </c>
      <c r="J12" s="17"/>
      <c r="K12" s="17">
        <v>0.28565397265981701</v>
      </c>
      <c r="L12" s="17">
        <v>0.32267388500208</v>
      </c>
      <c r="M12" s="17">
        <v>0.28660107963498199</v>
      </c>
      <c r="N12" s="17">
        <v>0.246777933472205</v>
      </c>
      <c r="O12" s="17"/>
      <c r="P12" s="17">
        <v>0.21151169080353999</v>
      </c>
      <c r="Q12" s="17">
        <v>0.313452067803623</v>
      </c>
      <c r="R12" s="17">
        <v>0.295449570311067</v>
      </c>
      <c r="S12" s="17">
        <v>0.28160364438983398</v>
      </c>
      <c r="T12" s="17">
        <v>0.296823359038071</v>
      </c>
      <c r="U12" s="17"/>
      <c r="V12" s="17">
        <v>0.28375358682414697</v>
      </c>
      <c r="W12" s="17">
        <v>0.29454584696617703</v>
      </c>
      <c r="X12" s="17">
        <v>0.29478621389415399</v>
      </c>
      <c r="Y12" s="17"/>
      <c r="Z12" s="17">
        <v>0.28827667143339603</v>
      </c>
      <c r="AA12" s="17">
        <v>0.271908094429131</v>
      </c>
      <c r="AB12" s="17"/>
      <c r="AC12" s="17">
        <v>0.303298466398015</v>
      </c>
      <c r="AD12" s="17">
        <v>0.246062974248107</v>
      </c>
      <c r="AE12" s="17"/>
      <c r="AF12" s="17">
        <v>0.199953024131381</v>
      </c>
      <c r="AG12" s="17">
        <v>0.35076206324930498</v>
      </c>
      <c r="AH12" s="17">
        <v>0.28344414530515599</v>
      </c>
      <c r="AI12" s="17"/>
      <c r="AJ12" s="17">
        <v>0.33759330810897398</v>
      </c>
      <c r="AK12" s="17">
        <v>0.242997533329459</v>
      </c>
      <c r="AL12" s="17">
        <v>0.32315908214098898</v>
      </c>
      <c r="AM12" s="17">
        <v>0.242968643590913</v>
      </c>
      <c r="AN12" s="17">
        <v>0.37050963454861302</v>
      </c>
      <c r="AO12" s="17">
        <v>0.304726012488998</v>
      </c>
      <c r="AP12" s="17">
        <v>0.223371373065407</v>
      </c>
      <c r="AQ12" s="17"/>
      <c r="AR12" s="17">
        <v>0.279464791541157</v>
      </c>
      <c r="AS12" s="17">
        <v>0.28001937740664701</v>
      </c>
      <c r="AT12" s="17"/>
      <c r="AU12" s="17">
        <v>0.26010996863179597</v>
      </c>
      <c r="AV12" s="17">
        <v>0.30036845214292701</v>
      </c>
      <c r="AW12" s="17">
        <v>0.277267605963677</v>
      </c>
      <c r="AX12" s="17"/>
      <c r="AY12" s="17">
        <v>0.29168315802095302</v>
      </c>
      <c r="AZ12" s="17">
        <v>0.34412947572768199</v>
      </c>
      <c r="BA12" s="17">
        <v>0.20741342770612201</v>
      </c>
      <c r="BB12" s="17">
        <v>0.26225289015419601</v>
      </c>
      <c r="BC12" s="17"/>
      <c r="BD12" s="17">
        <v>0.36132749228515598</v>
      </c>
      <c r="BE12" s="17">
        <v>0.29257892433348198</v>
      </c>
      <c r="BF12" s="17">
        <v>0.29145858051465801</v>
      </c>
      <c r="BG12" s="17">
        <v>0.18749983831533501</v>
      </c>
      <c r="BH12" s="17"/>
      <c r="BI12" s="17">
        <v>0.30861050949769597</v>
      </c>
      <c r="BJ12" s="17">
        <v>0.280273087282636</v>
      </c>
      <c r="BK12" s="17">
        <v>0.29499846099996002</v>
      </c>
      <c r="BL12" s="17">
        <v>0.24234654983758899</v>
      </c>
      <c r="BM12" s="17"/>
      <c r="BN12" s="17">
        <v>0.25032524422135899</v>
      </c>
      <c r="BO12" s="17">
        <v>0.32907683871937299</v>
      </c>
      <c r="BP12" s="17">
        <v>0.300181367570025</v>
      </c>
      <c r="BQ12" s="17">
        <v>0.2494610431541</v>
      </c>
      <c r="BR12" s="17"/>
      <c r="BS12" s="17">
        <v>0.32930034927267698</v>
      </c>
      <c r="BT12" s="17">
        <v>0.299714399803446</v>
      </c>
      <c r="BU12" s="17">
        <v>0.27896817647814098</v>
      </c>
      <c r="BV12" s="17">
        <v>0.15072104861602301</v>
      </c>
      <c r="BW12" s="17"/>
      <c r="BX12" s="17">
        <v>0.31211969948908003</v>
      </c>
      <c r="BY12" s="17">
        <v>0.306682198444374</v>
      </c>
      <c r="BZ12" s="17">
        <v>0.31942107852260698</v>
      </c>
      <c r="CA12" s="17">
        <v>0.18426433452218499</v>
      </c>
    </row>
    <row r="13" spans="2:79" x14ac:dyDescent="0.3">
      <c r="B13" s="18" t="s">
        <v>129</v>
      </c>
      <c r="C13" s="19">
        <v>6.3473295286765305E-2</v>
      </c>
      <c r="D13" s="19">
        <v>5.52714602852242E-2</v>
      </c>
      <c r="E13" s="19">
        <v>7.1929020913558406E-2</v>
      </c>
      <c r="F13" s="19"/>
      <c r="G13" s="19">
        <v>5.9069313332658697E-2</v>
      </c>
      <c r="H13" s="19">
        <v>6.5001816859939596E-2</v>
      </c>
      <c r="I13" s="19">
        <v>6.4547618439542598E-2</v>
      </c>
      <c r="J13" s="19"/>
      <c r="K13" s="19">
        <v>5.0406959925752601E-2</v>
      </c>
      <c r="L13" s="19">
        <v>6.2077225282656398E-2</v>
      </c>
      <c r="M13" s="19">
        <v>4.55224743993339E-2</v>
      </c>
      <c r="N13" s="19">
        <v>9.4437526617686604E-2</v>
      </c>
      <c r="O13" s="19"/>
      <c r="P13" s="19">
        <v>5.5122070264030501E-2</v>
      </c>
      <c r="Q13" s="19">
        <v>6.9114247730012096E-2</v>
      </c>
      <c r="R13" s="19">
        <v>5.5001574530659902E-2</v>
      </c>
      <c r="S13" s="19">
        <v>7.2592241891421799E-2</v>
      </c>
      <c r="T13" s="19">
        <v>5.5962590608467901E-2</v>
      </c>
      <c r="U13" s="19"/>
      <c r="V13" s="19">
        <v>6.9138126569339195E-2</v>
      </c>
      <c r="W13" s="19">
        <v>6.4252581719234106E-2</v>
      </c>
      <c r="X13" s="19">
        <v>5.2143073043973101E-2</v>
      </c>
      <c r="Y13" s="19"/>
      <c r="Z13" s="19">
        <v>5.6443373287364797E-2</v>
      </c>
      <c r="AA13" s="19">
        <v>9.6826547977923796E-2</v>
      </c>
      <c r="AB13" s="19"/>
      <c r="AC13" s="19">
        <v>6.0690566811747303E-2</v>
      </c>
      <c r="AD13" s="19">
        <v>6.9996691906096503E-2</v>
      </c>
      <c r="AE13" s="19"/>
      <c r="AF13" s="19">
        <v>0.14382811178357899</v>
      </c>
      <c r="AG13" s="19">
        <v>2.2238359913283001E-2</v>
      </c>
      <c r="AH13" s="19">
        <v>6.2367093759815098E-2</v>
      </c>
      <c r="AI13" s="19"/>
      <c r="AJ13" s="19">
        <v>5.1377182969426997E-2</v>
      </c>
      <c r="AK13" s="19">
        <v>0.100682177813175</v>
      </c>
      <c r="AL13" s="19">
        <v>4.0772023158986599E-2</v>
      </c>
      <c r="AM13" s="19">
        <v>4.9653617525923802E-2</v>
      </c>
      <c r="AN13" s="19">
        <v>7.2290486846625701E-2</v>
      </c>
      <c r="AO13" s="19">
        <v>3.9431501833773801E-2</v>
      </c>
      <c r="AP13" s="19">
        <v>8.3948346178740293E-2</v>
      </c>
      <c r="AQ13" s="19"/>
      <c r="AR13" s="19">
        <v>8.3846339175027207E-2</v>
      </c>
      <c r="AS13" s="19">
        <v>5.3116115893675701E-2</v>
      </c>
      <c r="AT13" s="19"/>
      <c r="AU13" s="19">
        <v>5.2438862899445299E-2</v>
      </c>
      <c r="AV13" s="19">
        <v>7.0644952642777703E-2</v>
      </c>
      <c r="AW13" s="19">
        <v>5.4451039208007798E-2</v>
      </c>
      <c r="AX13" s="19"/>
      <c r="AY13" s="19">
        <v>7.5667830459620403E-2</v>
      </c>
      <c r="AZ13" s="19">
        <v>5.5899608772147003E-2</v>
      </c>
      <c r="BA13" s="19">
        <v>7.0969497846321297E-2</v>
      </c>
      <c r="BB13" s="19">
        <v>6.4039028650149293E-2</v>
      </c>
      <c r="BC13" s="19"/>
      <c r="BD13" s="19">
        <v>9.3931374352222805E-2</v>
      </c>
      <c r="BE13" s="19">
        <v>5.9574968503657101E-2</v>
      </c>
      <c r="BF13" s="19">
        <v>5.5635358522318698E-2</v>
      </c>
      <c r="BG13" s="19">
        <v>6.3823323832731399E-2</v>
      </c>
      <c r="BH13" s="19"/>
      <c r="BI13" s="19">
        <v>6.75847769618452E-2</v>
      </c>
      <c r="BJ13" s="19">
        <v>6.06941653430439E-2</v>
      </c>
      <c r="BK13" s="19">
        <v>6.8664446357270606E-2</v>
      </c>
      <c r="BL13" s="19">
        <v>4.48170398680705E-2</v>
      </c>
      <c r="BM13" s="19"/>
      <c r="BN13" s="19">
        <v>8.2776758148592297E-2</v>
      </c>
      <c r="BO13" s="19">
        <v>2.9109507480701201E-2</v>
      </c>
      <c r="BP13" s="19">
        <v>6.4100878180699802E-2</v>
      </c>
      <c r="BQ13" s="19">
        <v>8.2454848168452499E-2</v>
      </c>
      <c r="BR13" s="19"/>
      <c r="BS13" s="19">
        <v>7.9767163975143496E-2</v>
      </c>
      <c r="BT13" s="19">
        <v>7.3471531750216895E-2</v>
      </c>
      <c r="BU13" s="19">
        <v>4.7481913647651697E-2</v>
      </c>
      <c r="BV13" s="19">
        <v>6.0122529568291998E-2</v>
      </c>
      <c r="BW13" s="19"/>
      <c r="BX13" s="19">
        <v>0.12256113809472199</v>
      </c>
      <c r="BY13" s="19">
        <v>5.6653785641970003E-2</v>
      </c>
      <c r="BZ13" s="19">
        <v>6.4447421366772298E-2</v>
      </c>
      <c r="CA13" s="19">
        <v>4.8127732990262302E-2</v>
      </c>
    </row>
    <row r="14" spans="2:79" x14ac:dyDescent="0.3">
      <c r="B14" s="16" t="s">
        <v>118</v>
      </c>
    </row>
    <row r="15" spans="2:79" x14ac:dyDescent="0.3">
      <c r="B15" t="s">
        <v>76</v>
      </c>
    </row>
    <row r="16" spans="2:79" x14ac:dyDescent="0.3">
      <c r="B16" t="s">
        <v>77</v>
      </c>
    </row>
    <row r="18" spans="2:2" x14ac:dyDescent="0.3">
      <c r="B18" s="8" t="str">
        <f>HYPERLINK("#'Contents'!A1", "Return to Contents")</f>
        <v>Return to Contents</v>
      </c>
    </row>
  </sheetData>
  <mergeCells count="18">
    <mergeCell ref="BX5:CA5"/>
    <mergeCell ref="D2:BL2"/>
    <mergeCell ref="AU5:AW5"/>
    <mergeCell ref="AY5:BB5"/>
    <mergeCell ref="BD5:BG5"/>
    <mergeCell ref="BI5:BL5"/>
    <mergeCell ref="BN5:BQ5"/>
    <mergeCell ref="Z5:AA5"/>
    <mergeCell ref="AC5:AD5"/>
    <mergeCell ref="AF5:AH5"/>
    <mergeCell ref="AJ5:AP5"/>
    <mergeCell ref="AR5:AS5"/>
    <mergeCell ref="D5:E5"/>
    <mergeCell ref="G5:I5"/>
    <mergeCell ref="K5:N5"/>
    <mergeCell ref="P5:T5"/>
    <mergeCell ref="V5:X5"/>
    <mergeCell ref="BS5:BV5"/>
  </mergeCells>
  <pageMargins left="0.7" right="0.7" top="0.75" bottom="0.75" header="0.3" footer="0.3"/>
  <pageSetup paperSize="9" orientation="portrait" horizontalDpi="300" verticalDpi="300"/>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2:CA23"/>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9" width="10.77734375" customWidth="1"/>
    <col min="10" max="10" width="2.21875" customWidth="1"/>
    <col min="11" max="14" width="10.77734375" customWidth="1"/>
    <col min="15" max="15" width="2.21875" customWidth="1"/>
    <col min="16" max="20" width="10.77734375" customWidth="1"/>
    <col min="21" max="21" width="2.21875" customWidth="1"/>
    <col min="22" max="24" width="10.77734375" customWidth="1"/>
    <col min="25" max="25" width="2.21875" customWidth="1"/>
    <col min="26" max="27" width="10.77734375" customWidth="1"/>
    <col min="28" max="28" width="2.21875" customWidth="1"/>
    <col min="29" max="30" width="10.77734375" customWidth="1"/>
    <col min="31" max="31" width="2.21875" customWidth="1"/>
    <col min="32" max="34" width="10.77734375" customWidth="1"/>
    <col min="35" max="35" width="2.21875" customWidth="1"/>
    <col min="36" max="42" width="10.77734375" customWidth="1"/>
    <col min="43" max="43" width="2.21875" customWidth="1"/>
    <col min="44" max="45" width="10.77734375" customWidth="1"/>
    <col min="46" max="46" width="2.21875" customWidth="1"/>
    <col min="47" max="49" width="10.77734375" customWidth="1"/>
    <col min="50" max="50" width="2.21875" customWidth="1"/>
    <col min="51" max="54" width="10.77734375" customWidth="1"/>
    <col min="55" max="55" width="2.21875" customWidth="1"/>
    <col min="56" max="59" width="10.77734375" customWidth="1"/>
    <col min="60" max="60" width="2.21875" customWidth="1"/>
    <col min="61" max="64" width="10.77734375" customWidth="1"/>
    <col min="65" max="65" width="2.21875" customWidth="1"/>
    <col min="66" max="69" width="10.77734375" customWidth="1"/>
    <col min="70" max="70" width="2.21875" customWidth="1"/>
    <col min="71" max="74" width="10.77734375" customWidth="1"/>
    <col min="75" max="75" width="2.21875" customWidth="1"/>
    <col min="76" max="79" width="10.77734375" customWidth="1"/>
    <col min="80" max="80" width="2.21875" customWidth="1"/>
  </cols>
  <sheetData>
    <row r="2" spans="2:79" ht="40.049999999999997" customHeight="1" x14ac:dyDescent="0.3">
      <c r="D2" s="30" t="s">
        <v>146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9" ht="30" customHeight="1" x14ac:dyDescent="0.3">
      <c r="B5" s="15"/>
      <c r="C5" s="15"/>
      <c r="D5" s="29" t="s">
        <v>54</v>
      </c>
      <c r="E5" s="29"/>
      <c r="F5" s="15"/>
      <c r="G5" s="29" t="s">
        <v>55</v>
      </c>
      <c r="H5" s="29"/>
      <c r="I5" s="29"/>
      <c r="J5" s="15"/>
      <c r="K5" s="29" t="s">
        <v>56</v>
      </c>
      <c r="L5" s="29"/>
      <c r="M5" s="29"/>
      <c r="N5" s="29"/>
      <c r="O5" s="15"/>
      <c r="P5" s="29" t="s">
        <v>57</v>
      </c>
      <c r="Q5" s="29"/>
      <c r="R5" s="29"/>
      <c r="S5" s="29"/>
      <c r="T5" s="29"/>
      <c r="U5" s="15"/>
      <c r="V5" s="29" t="s">
        <v>58</v>
      </c>
      <c r="W5" s="29"/>
      <c r="X5" s="29"/>
      <c r="Y5" s="15"/>
      <c r="Z5" s="29" t="s">
        <v>59</v>
      </c>
      <c r="AA5" s="29"/>
      <c r="AB5" s="15"/>
      <c r="AC5" s="29" t="s">
        <v>60</v>
      </c>
      <c r="AD5" s="29"/>
      <c r="AE5" s="15"/>
      <c r="AF5" s="29" t="s">
        <v>61</v>
      </c>
      <c r="AG5" s="29"/>
      <c r="AH5" s="29"/>
      <c r="AI5" s="15"/>
      <c r="AJ5" s="29" t="s">
        <v>62</v>
      </c>
      <c r="AK5" s="29"/>
      <c r="AL5" s="29"/>
      <c r="AM5" s="29"/>
      <c r="AN5" s="29"/>
      <c r="AO5" s="29"/>
      <c r="AP5" s="29"/>
      <c r="AQ5" s="15"/>
      <c r="AR5" s="29" t="s">
        <v>63</v>
      </c>
      <c r="AS5" s="29"/>
      <c r="AT5" s="15"/>
      <c r="AU5" s="29" t="s">
        <v>64</v>
      </c>
      <c r="AV5" s="29"/>
      <c r="AW5" s="29"/>
      <c r="AX5" s="15"/>
      <c r="AY5" s="29" t="s">
        <v>65</v>
      </c>
      <c r="AZ5" s="29"/>
      <c r="BA5" s="29"/>
      <c r="BB5" s="29"/>
      <c r="BC5" s="15"/>
      <c r="BD5" s="29" t="s">
        <v>66</v>
      </c>
      <c r="BE5" s="29"/>
      <c r="BF5" s="29"/>
      <c r="BG5" s="29"/>
      <c r="BH5" s="15"/>
      <c r="BI5" s="29" t="s">
        <v>67</v>
      </c>
      <c r="BJ5" s="29"/>
      <c r="BK5" s="29"/>
      <c r="BL5" s="29"/>
      <c r="BM5" s="15"/>
      <c r="BN5" s="29" t="s">
        <v>68</v>
      </c>
      <c r="BO5" s="29"/>
      <c r="BP5" s="29"/>
      <c r="BQ5" s="29"/>
      <c r="BR5" s="15"/>
      <c r="BS5" s="29" t="s">
        <v>69</v>
      </c>
      <c r="BT5" s="29"/>
      <c r="BU5" s="29"/>
      <c r="BV5" s="29"/>
      <c r="BW5" s="15"/>
      <c r="BX5" s="29" t="s">
        <v>70</v>
      </c>
      <c r="BY5" s="29"/>
      <c r="BZ5" s="29"/>
      <c r="CA5" s="29"/>
    </row>
    <row r="6" spans="2:79" ht="43.2" x14ac:dyDescent="0.3">
      <c r="B6" t="s">
        <v>13</v>
      </c>
      <c r="C6" s="9" t="s">
        <v>14</v>
      </c>
      <c r="D6" s="12" t="s">
        <v>15</v>
      </c>
      <c r="E6" s="12" t="s">
        <v>16</v>
      </c>
      <c r="G6" s="12" t="s">
        <v>19</v>
      </c>
      <c r="H6" s="12" t="s">
        <v>20</v>
      </c>
      <c r="I6" s="12" t="s">
        <v>21</v>
      </c>
      <c r="K6" s="12" t="s">
        <v>22</v>
      </c>
      <c r="L6" s="12" t="s">
        <v>23</v>
      </c>
      <c r="M6" s="12" t="s">
        <v>24</v>
      </c>
      <c r="N6" s="12" t="s">
        <v>25</v>
      </c>
      <c r="P6" s="12" t="s">
        <v>26</v>
      </c>
      <c r="Q6" s="12" t="s">
        <v>27</v>
      </c>
      <c r="R6" s="12" t="s">
        <v>28</v>
      </c>
      <c r="S6" s="12" t="s">
        <v>29</v>
      </c>
      <c r="T6" s="12" t="s">
        <v>30</v>
      </c>
      <c r="V6" s="12" t="s">
        <v>31</v>
      </c>
      <c r="W6" s="12" t="s">
        <v>32</v>
      </c>
      <c r="X6" s="12" t="s">
        <v>33</v>
      </c>
      <c r="Z6" s="12" t="s">
        <v>34</v>
      </c>
      <c r="AA6" s="12" t="s">
        <v>35</v>
      </c>
      <c r="AC6" s="12" t="s">
        <v>36</v>
      </c>
      <c r="AD6" s="12" t="s">
        <v>37</v>
      </c>
      <c r="AF6" s="12" t="s">
        <v>38</v>
      </c>
      <c r="AG6" s="12" t="s">
        <v>39</v>
      </c>
      <c r="AH6" s="12" t="s">
        <v>40</v>
      </c>
      <c r="AJ6" s="12" t="s">
        <v>41</v>
      </c>
      <c r="AK6" s="12" t="s">
        <v>42</v>
      </c>
      <c r="AL6" s="12" t="s">
        <v>43</v>
      </c>
      <c r="AM6" s="12" t="s">
        <v>44</v>
      </c>
      <c r="AN6" s="12" t="s">
        <v>45</v>
      </c>
      <c r="AO6" s="12" t="s">
        <v>46</v>
      </c>
      <c r="AP6" s="12" t="s">
        <v>47</v>
      </c>
      <c r="AR6" s="12" t="s">
        <v>48</v>
      </c>
      <c r="AS6" s="12" t="s">
        <v>49</v>
      </c>
      <c r="AU6" s="12" t="s">
        <v>50</v>
      </c>
      <c r="AV6" s="12" t="s">
        <v>51</v>
      </c>
      <c r="AW6" s="12" t="s">
        <v>52</v>
      </c>
      <c r="AY6" s="12" t="s">
        <v>50</v>
      </c>
      <c r="AZ6" s="12" t="s">
        <v>51</v>
      </c>
      <c r="BA6" s="12" t="s">
        <v>52</v>
      </c>
      <c r="BB6" s="12" t="s">
        <v>53</v>
      </c>
      <c r="BD6" s="12" t="s">
        <v>50</v>
      </c>
      <c r="BE6" s="12" t="s">
        <v>51</v>
      </c>
      <c r="BF6" s="12" t="s">
        <v>52</v>
      </c>
      <c r="BG6" s="12" t="s">
        <v>53</v>
      </c>
      <c r="BI6" s="12" t="s">
        <v>50</v>
      </c>
      <c r="BJ6" s="12" t="s">
        <v>51</v>
      </c>
      <c r="BK6" s="12" t="s">
        <v>52</v>
      </c>
      <c r="BL6" s="12" t="s">
        <v>53</v>
      </c>
      <c r="BN6" s="12" t="s">
        <v>50</v>
      </c>
      <c r="BO6" s="12" t="s">
        <v>51</v>
      </c>
      <c r="BP6" s="12" t="s">
        <v>52</v>
      </c>
      <c r="BQ6" s="12" t="s">
        <v>53</v>
      </c>
      <c r="BS6" s="12" t="s">
        <v>50</v>
      </c>
      <c r="BT6" s="12" t="s">
        <v>51</v>
      </c>
      <c r="BU6" s="12" t="s">
        <v>52</v>
      </c>
      <c r="BV6" s="12" t="s">
        <v>53</v>
      </c>
      <c r="BX6" s="12" t="s">
        <v>50</v>
      </c>
      <c r="BY6" s="12" t="s">
        <v>51</v>
      </c>
      <c r="BZ6" s="12" t="s">
        <v>52</v>
      </c>
      <c r="CA6" s="12" t="s">
        <v>53</v>
      </c>
    </row>
    <row r="7" spans="2:79" ht="30" customHeight="1" x14ac:dyDescent="0.3">
      <c r="B7" s="10" t="s">
        <v>17</v>
      </c>
      <c r="C7" s="10">
        <v>971</v>
      </c>
      <c r="D7" s="10">
        <v>496</v>
      </c>
      <c r="E7" s="10">
        <v>472</v>
      </c>
      <c r="F7" s="10"/>
      <c r="G7" s="10">
        <v>191</v>
      </c>
      <c r="H7" s="10">
        <v>458</v>
      </c>
      <c r="I7" s="10">
        <v>322</v>
      </c>
      <c r="J7" s="10"/>
      <c r="K7" s="10">
        <v>400</v>
      </c>
      <c r="L7" s="10">
        <v>253</v>
      </c>
      <c r="M7" s="10">
        <v>169</v>
      </c>
      <c r="N7" s="10">
        <v>148</v>
      </c>
      <c r="O7" s="10"/>
      <c r="P7" s="10">
        <v>133</v>
      </c>
      <c r="Q7" s="10">
        <v>303</v>
      </c>
      <c r="R7" s="10">
        <v>140</v>
      </c>
      <c r="S7" s="10">
        <v>257</v>
      </c>
      <c r="T7" s="10">
        <v>138</v>
      </c>
      <c r="U7" s="10"/>
      <c r="V7" s="10">
        <v>229</v>
      </c>
      <c r="W7" s="10">
        <v>372</v>
      </c>
      <c r="X7" s="10">
        <v>337</v>
      </c>
      <c r="Y7" s="10"/>
      <c r="Z7" s="10">
        <v>816</v>
      </c>
      <c r="AA7" s="10">
        <v>152</v>
      </c>
      <c r="AB7" s="10"/>
      <c r="AC7" s="10">
        <v>717</v>
      </c>
      <c r="AD7" s="10">
        <v>254</v>
      </c>
      <c r="AE7" s="10"/>
      <c r="AF7" s="10">
        <v>69</v>
      </c>
      <c r="AG7" s="10">
        <v>83</v>
      </c>
      <c r="AH7" s="10">
        <v>814</v>
      </c>
      <c r="AI7" s="10"/>
      <c r="AJ7" s="10">
        <v>103</v>
      </c>
      <c r="AK7" s="10">
        <v>134</v>
      </c>
      <c r="AL7" s="10">
        <v>150</v>
      </c>
      <c r="AM7" s="10">
        <v>156</v>
      </c>
      <c r="AN7" s="10">
        <v>142</v>
      </c>
      <c r="AO7" s="10">
        <v>153</v>
      </c>
      <c r="AP7" s="10">
        <v>133</v>
      </c>
      <c r="AQ7" s="10"/>
      <c r="AR7" s="10">
        <v>284</v>
      </c>
      <c r="AS7" s="10">
        <v>657</v>
      </c>
      <c r="AT7" s="10"/>
      <c r="AU7" s="10">
        <v>244</v>
      </c>
      <c r="AV7" s="10">
        <v>579</v>
      </c>
      <c r="AW7" s="10">
        <v>148</v>
      </c>
      <c r="AX7" s="10"/>
      <c r="AY7" s="10">
        <v>89</v>
      </c>
      <c r="AZ7" s="10">
        <v>451</v>
      </c>
      <c r="BA7" s="10">
        <v>302</v>
      </c>
      <c r="BB7" s="10">
        <v>129</v>
      </c>
      <c r="BC7" s="10"/>
      <c r="BD7" s="10">
        <v>137</v>
      </c>
      <c r="BE7" s="10">
        <v>275</v>
      </c>
      <c r="BF7" s="10">
        <v>407</v>
      </c>
      <c r="BG7" s="10">
        <v>152</v>
      </c>
      <c r="BH7" s="10"/>
      <c r="BI7" s="10">
        <v>103</v>
      </c>
      <c r="BJ7" s="10">
        <v>298</v>
      </c>
      <c r="BK7" s="10">
        <v>457</v>
      </c>
      <c r="BL7" s="10">
        <v>113</v>
      </c>
      <c r="BM7" s="10"/>
      <c r="BN7" s="10">
        <v>88</v>
      </c>
      <c r="BO7" s="10">
        <v>229</v>
      </c>
      <c r="BP7" s="10">
        <v>334</v>
      </c>
      <c r="BQ7" s="10">
        <v>320</v>
      </c>
      <c r="BR7" s="10"/>
      <c r="BS7" s="10">
        <v>205</v>
      </c>
      <c r="BT7" s="10">
        <v>281</v>
      </c>
      <c r="BU7" s="10">
        <v>392</v>
      </c>
      <c r="BV7" s="10">
        <v>93</v>
      </c>
      <c r="BW7" s="10"/>
      <c r="BX7" s="10">
        <v>91</v>
      </c>
      <c r="BY7" s="10">
        <v>358</v>
      </c>
      <c r="BZ7" s="10">
        <v>317</v>
      </c>
      <c r="CA7" s="10">
        <v>205</v>
      </c>
    </row>
    <row r="8" spans="2:79" ht="30" customHeight="1" x14ac:dyDescent="0.3">
      <c r="B8" s="11" t="s">
        <v>18</v>
      </c>
      <c r="C8" s="11">
        <v>970</v>
      </c>
      <c r="D8" s="11">
        <v>480</v>
      </c>
      <c r="E8" s="11">
        <v>488</v>
      </c>
      <c r="F8" s="11"/>
      <c r="G8" s="11">
        <v>222</v>
      </c>
      <c r="H8" s="11">
        <v>386</v>
      </c>
      <c r="I8" s="11">
        <v>362</v>
      </c>
      <c r="J8" s="11"/>
      <c r="K8" s="11">
        <v>291</v>
      </c>
      <c r="L8" s="11">
        <v>250</v>
      </c>
      <c r="M8" s="11">
        <v>205</v>
      </c>
      <c r="N8" s="11">
        <v>223</v>
      </c>
      <c r="O8" s="11"/>
      <c r="P8" s="11">
        <v>135</v>
      </c>
      <c r="Q8" s="11">
        <v>291</v>
      </c>
      <c r="R8" s="11">
        <v>153</v>
      </c>
      <c r="S8" s="11">
        <v>224</v>
      </c>
      <c r="T8" s="11">
        <v>167</v>
      </c>
      <c r="U8" s="11"/>
      <c r="V8" s="11">
        <v>276</v>
      </c>
      <c r="W8" s="11">
        <v>380</v>
      </c>
      <c r="X8" s="11">
        <v>276</v>
      </c>
      <c r="Y8" s="11"/>
      <c r="Z8" s="11">
        <v>818</v>
      </c>
      <c r="AA8" s="11">
        <v>150</v>
      </c>
      <c r="AB8" s="11"/>
      <c r="AC8" s="11">
        <v>680</v>
      </c>
      <c r="AD8" s="11">
        <v>290</v>
      </c>
      <c r="AE8" s="11"/>
      <c r="AF8" s="11">
        <v>54</v>
      </c>
      <c r="AG8" s="11">
        <v>73</v>
      </c>
      <c r="AH8" s="11">
        <v>837</v>
      </c>
      <c r="AI8" s="11"/>
      <c r="AJ8" s="11">
        <v>115</v>
      </c>
      <c r="AK8" s="11">
        <v>148</v>
      </c>
      <c r="AL8" s="11">
        <v>128</v>
      </c>
      <c r="AM8" s="11">
        <v>137</v>
      </c>
      <c r="AN8" s="11">
        <v>112</v>
      </c>
      <c r="AO8" s="11">
        <v>158</v>
      </c>
      <c r="AP8" s="11">
        <v>172</v>
      </c>
      <c r="AQ8" s="11"/>
      <c r="AR8" s="11">
        <v>308</v>
      </c>
      <c r="AS8" s="11">
        <v>633</v>
      </c>
      <c r="AT8" s="11"/>
      <c r="AU8" s="11">
        <v>269</v>
      </c>
      <c r="AV8" s="11">
        <v>574</v>
      </c>
      <c r="AW8" s="11">
        <v>128</v>
      </c>
      <c r="AX8" s="11"/>
      <c r="AY8" s="11">
        <v>90</v>
      </c>
      <c r="AZ8" s="11">
        <v>457</v>
      </c>
      <c r="BA8" s="11">
        <v>306</v>
      </c>
      <c r="BB8" s="11">
        <v>118</v>
      </c>
      <c r="BC8" s="11"/>
      <c r="BD8" s="11">
        <v>139</v>
      </c>
      <c r="BE8" s="11">
        <v>281</v>
      </c>
      <c r="BF8" s="11">
        <v>406</v>
      </c>
      <c r="BG8" s="11">
        <v>145</v>
      </c>
      <c r="BH8" s="11"/>
      <c r="BI8" s="11">
        <v>106</v>
      </c>
      <c r="BJ8" s="11">
        <v>302</v>
      </c>
      <c r="BK8" s="11">
        <v>457</v>
      </c>
      <c r="BL8" s="11">
        <v>106</v>
      </c>
      <c r="BM8" s="11"/>
      <c r="BN8" s="11">
        <v>87</v>
      </c>
      <c r="BO8" s="11">
        <v>227</v>
      </c>
      <c r="BP8" s="11">
        <v>344</v>
      </c>
      <c r="BQ8" s="11">
        <v>312</v>
      </c>
      <c r="BR8" s="11"/>
      <c r="BS8" s="11">
        <v>213</v>
      </c>
      <c r="BT8" s="11">
        <v>295</v>
      </c>
      <c r="BU8" s="11">
        <v>386</v>
      </c>
      <c r="BV8" s="11">
        <v>77</v>
      </c>
      <c r="BW8" s="11"/>
      <c r="BX8" s="11">
        <v>89</v>
      </c>
      <c r="BY8" s="11">
        <v>368</v>
      </c>
      <c r="BZ8" s="11">
        <v>315</v>
      </c>
      <c r="CA8" s="11">
        <v>199</v>
      </c>
    </row>
    <row r="9" spans="2:79" ht="28.8" x14ac:dyDescent="0.3">
      <c r="B9" s="18" t="s">
        <v>137</v>
      </c>
      <c r="C9" s="17">
        <v>1.7107951360698401E-2</v>
      </c>
      <c r="D9" s="17">
        <v>2.11639231216539E-2</v>
      </c>
      <c r="E9" s="17">
        <v>1.32242675801782E-2</v>
      </c>
      <c r="F9" s="17"/>
      <c r="G9" s="17">
        <v>2.8342769826683899E-2</v>
      </c>
      <c r="H9" s="17">
        <v>1.4743001269701E-2</v>
      </c>
      <c r="I9" s="17">
        <v>1.2728048790814E-2</v>
      </c>
      <c r="J9" s="17"/>
      <c r="K9" s="17">
        <v>1.9803605010238302E-2</v>
      </c>
      <c r="L9" s="17">
        <v>1.0268806120567599E-2</v>
      </c>
      <c r="M9" s="17">
        <v>8.6927380965108395E-3</v>
      </c>
      <c r="N9" s="17">
        <v>2.9111387172108701E-2</v>
      </c>
      <c r="O9" s="17"/>
      <c r="P9" s="17">
        <v>3.1059930885854199E-2</v>
      </c>
      <c r="Q9" s="17">
        <v>1.5834022774627799E-2</v>
      </c>
      <c r="R9" s="17">
        <v>2.1301722044768E-2</v>
      </c>
      <c r="S9" s="17">
        <v>1.5711066926269099E-2</v>
      </c>
      <c r="T9" s="17">
        <v>6.0750746408232597E-3</v>
      </c>
      <c r="U9" s="17"/>
      <c r="V9" s="17">
        <v>1.5512067652419401E-2</v>
      </c>
      <c r="W9" s="17">
        <v>1.07423063075071E-2</v>
      </c>
      <c r="X9" s="17">
        <v>1.74342175625548E-2</v>
      </c>
      <c r="Y9" s="17"/>
      <c r="Z9" s="17">
        <v>1.71853134056239E-2</v>
      </c>
      <c r="AA9" s="17">
        <v>1.7007945530653601E-2</v>
      </c>
      <c r="AB9" s="17"/>
      <c r="AC9" s="17">
        <v>2.00181930559254E-2</v>
      </c>
      <c r="AD9" s="17">
        <v>1.0285632544286201E-2</v>
      </c>
      <c r="AE9" s="17"/>
      <c r="AF9" s="17">
        <v>1.0182575416918501E-2</v>
      </c>
      <c r="AG9" s="17">
        <v>4.6765314178243297E-2</v>
      </c>
      <c r="AH9" s="17">
        <v>1.5072453557265201E-2</v>
      </c>
      <c r="AI9" s="17"/>
      <c r="AJ9" s="17">
        <v>3.0893954792171802E-2</v>
      </c>
      <c r="AK9" s="17">
        <v>2.1539361698832901E-2</v>
      </c>
      <c r="AL9" s="17">
        <v>5.3178860095963202E-3</v>
      </c>
      <c r="AM9" s="17">
        <v>1.1441692993098799E-2</v>
      </c>
      <c r="AN9" s="17">
        <v>2.67667338205646E-2</v>
      </c>
      <c r="AO9" s="17">
        <v>1.51117982064454E-2</v>
      </c>
      <c r="AP9" s="17">
        <v>1.2878311737495301E-2</v>
      </c>
      <c r="AQ9" s="17"/>
      <c r="AR9" s="17">
        <v>7.0425563101945803E-3</v>
      </c>
      <c r="AS9" s="17">
        <v>2.2081119465716299E-2</v>
      </c>
      <c r="AT9" s="17"/>
      <c r="AU9" s="17">
        <v>1.3678878476490301E-2</v>
      </c>
      <c r="AV9" s="17">
        <v>1.9590341148130901E-2</v>
      </c>
      <c r="AW9" s="17">
        <v>1.31647247123433E-2</v>
      </c>
      <c r="AX9" s="17"/>
      <c r="AY9" s="17">
        <v>1.0556619083535701E-2</v>
      </c>
      <c r="AZ9" s="17">
        <v>2.16110411376375E-2</v>
      </c>
      <c r="BA9" s="17">
        <v>1.8893910422568199E-2</v>
      </c>
      <c r="BB9" s="17">
        <v>0</v>
      </c>
      <c r="BC9" s="17"/>
      <c r="BD9" s="17">
        <v>3.6769078269300599E-2</v>
      </c>
      <c r="BE9" s="17">
        <v>1.15140530437737E-2</v>
      </c>
      <c r="BF9" s="17">
        <v>1.4347292106707999E-2</v>
      </c>
      <c r="BG9" s="17">
        <v>1.6860960355060999E-2</v>
      </c>
      <c r="BH9" s="17"/>
      <c r="BI9" s="17">
        <v>3.6613325883457101E-2</v>
      </c>
      <c r="BJ9" s="17">
        <v>1.7960665713580501E-2</v>
      </c>
      <c r="BK9" s="17">
        <v>1.4461212702037001E-2</v>
      </c>
      <c r="BL9" s="17">
        <v>6.4620407350018897E-3</v>
      </c>
      <c r="BM9" s="17"/>
      <c r="BN9" s="17">
        <v>7.1985417767678897E-3</v>
      </c>
      <c r="BO9" s="17">
        <v>1.9656631129236199E-2</v>
      </c>
      <c r="BP9" s="17">
        <v>1.86448615498119E-2</v>
      </c>
      <c r="BQ9" s="17">
        <v>1.6311689675256098E-2</v>
      </c>
      <c r="BR9" s="17"/>
      <c r="BS9" s="17">
        <v>3.2198714139566299E-2</v>
      </c>
      <c r="BT9" s="17">
        <v>0</v>
      </c>
      <c r="BU9" s="17">
        <v>2.20874596481947E-2</v>
      </c>
      <c r="BV9" s="17">
        <v>1.60281466017386E-2</v>
      </c>
      <c r="BW9" s="17"/>
      <c r="BX9" s="17">
        <v>2.07578060244441E-2</v>
      </c>
      <c r="BY9" s="17">
        <v>2.1286092448949401E-2</v>
      </c>
      <c r="BZ9" s="17">
        <v>2.06101294522993E-2</v>
      </c>
      <c r="CA9" s="17">
        <v>2.23286814184586E-3</v>
      </c>
    </row>
    <row r="10" spans="2:79" x14ac:dyDescent="0.3">
      <c r="B10" s="18" t="s">
        <v>138</v>
      </c>
      <c r="C10" s="17">
        <v>4.8580454557781198E-2</v>
      </c>
      <c r="D10" s="17">
        <v>4.06234588732746E-2</v>
      </c>
      <c r="E10" s="17">
        <v>5.6703934501974002E-2</v>
      </c>
      <c r="F10" s="17"/>
      <c r="G10" s="17">
        <v>4.00573397165132E-2</v>
      </c>
      <c r="H10" s="17">
        <v>6.7519743889946193E-2</v>
      </c>
      <c r="I10" s="17">
        <v>3.3586551895310297E-2</v>
      </c>
      <c r="J10" s="17"/>
      <c r="K10" s="17">
        <v>5.8751272915451902E-2</v>
      </c>
      <c r="L10" s="17">
        <v>4.1749996861639001E-2</v>
      </c>
      <c r="M10" s="17">
        <v>4.8225848112750401E-2</v>
      </c>
      <c r="N10" s="17">
        <v>4.3530159668996198E-2</v>
      </c>
      <c r="O10" s="17"/>
      <c r="P10" s="17">
        <v>5.5513552353536597E-2</v>
      </c>
      <c r="Q10" s="17">
        <v>5.19428799658367E-2</v>
      </c>
      <c r="R10" s="17">
        <v>5.70641335208774E-2</v>
      </c>
      <c r="S10" s="17">
        <v>5.2059865968257499E-2</v>
      </c>
      <c r="T10" s="17">
        <v>2.4731730973392901E-2</v>
      </c>
      <c r="U10" s="17"/>
      <c r="V10" s="17">
        <v>5.0853732107866902E-2</v>
      </c>
      <c r="W10" s="17">
        <v>3.2492491244211601E-2</v>
      </c>
      <c r="X10" s="17">
        <v>5.8166827751543797E-2</v>
      </c>
      <c r="Y10" s="17"/>
      <c r="Z10" s="17">
        <v>5.0282527210302498E-2</v>
      </c>
      <c r="AA10" s="17">
        <v>4.0190805720716802E-2</v>
      </c>
      <c r="AB10" s="17"/>
      <c r="AC10" s="17">
        <v>5.5363469044843003E-2</v>
      </c>
      <c r="AD10" s="17">
        <v>3.2679408454643802E-2</v>
      </c>
      <c r="AE10" s="17"/>
      <c r="AF10" s="17">
        <v>1.9245438744655001E-2</v>
      </c>
      <c r="AG10" s="17">
        <v>1.87490823832402E-2</v>
      </c>
      <c r="AH10" s="17">
        <v>5.2694223527263301E-2</v>
      </c>
      <c r="AI10" s="17"/>
      <c r="AJ10" s="17">
        <v>3.1259272195500502E-2</v>
      </c>
      <c r="AK10" s="17">
        <v>4.8308687348125899E-2</v>
      </c>
      <c r="AL10" s="17">
        <v>6.6145277216647105E-2</v>
      </c>
      <c r="AM10" s="17">
        <v>7.9220635015781304E-2</v>
      </c>
      <c r="AN10" s="17">
        <v>4.35171620469956E-2</v>
      </c>
      <c r="AO10" s="17">
        <v>3.8547448643820703E-2</v>
      </c>
      <c r="AP10" s="17">
        <v>3.5481624689724503E-2</v>
      </c>
      <c r="AQ10" s="17"/>
      <c r="AR10" s="17">
        <v>3.8536672228948E-2</v>
      </c>
      <c r="AS10" s="17">
        <v>5.41160622179322E-2</v>
      </c>
      <c r="AT10" s="17"/>
      <c r="AU10" s="17">
        <v>4.7109724763646499E-2</v>
      </c>
      <c r="AV10" s="17">
        <v>4.3928813388305801E-2</v>
      </c>
      <c r="AW10" s="17">
        <v>7.2561630525288898E-2</v>
      </c>
      <c r="AX10" s="17"/>
      <c r="AY10" s="17">
        <v>2.7883828801883601E-2</v>
      </c>
      <c r="AZ10" s="17">
        <v>5.1755136470978798E-2</v>
      </c>
      <c r="BA10" s="17">
        <v>5.0725204402135501E-2</v>
      </c>
      <c r="BB10" s="17">
        <v>4.64715084163023E-2</v>
      </c>
      <c r="BC10" s="17"/>
      <c r="BD10" s="17">
        <v>3.8743248232495503E-2</v>
      </c>
      <c r="BE10" s="17">
        <v>5.4373888831875099E-2</v>
      </c>
      <c r="BF10" s="17">
        <v>4.9074727357987201E-2</v>
      </c>
      <c r="BG10" s="17">
        <v>4.53990323560221E-2</v>
      </c>
      <c r="BH10" s="17"/>
      <c r="BI10" s="17">
        <v>8.9363416386845002E-2</v>
      </c>
      <c r="BJ10" s="17">
        <v>4.9236447293349403E-2</v>
      </c>
      <c r="BK10" s="17">
        <v>4.8593298599718102E-2</v>
      </c>
      <c r="BL10" s="17">
        <v>5.5456518122644098E-3</v>
      </c>
      <c r="BM10" s="17"/>
      <c r="BN10" s="17">
        <v>3.3940566663586601E-2</v>
      </c>
      <c r="BO10" s="17">
        <v>4.8797567083077503E-2</v>
      </c>
      <c r="BP10" s="17">
        <v>6.0121155452247201E-2</v>
      </c>
      <c r="BQ10" s="17">
        <v>3.9765789820974701E-2</v>
      </c>
      <c r="BR10" s="17"/>
      <c r="BS10" s="17">
        <v>4.88592618343371E-2</v>
      </c>
      <c r="BT10" s="17">
        <v>4.71669277284587E-2</v>
      </c>
      <c r="BU10" s="17">
        <v>5.1642580758318103E-2</v>
      </c>
      <c r="BV10" s="17">
        <v>3.7862156078022902E-2</v>
      </c>
      <c r="BW10" s="17"/>
      <c r="BX10" s="17">
        <v>2.83855378674456E-2</v>
      </c>
      <c r="BY10" s="17">
        <v>4.4778994109942002E-2</v>
      </c>
      <c r="BZ10" s="17">
        <v>5.1476784179754598E-2</v>
      </c>
      <c r="CA10" s="17">
        <v>6.0047433591775598E-2</v>
      </c>
    </row>
    <row r="11" spans="2:79" x14ac:dyDescent="0.3">
      <c r="B11" s="18" t="s">
        <v>139</v>
      </c>
      <c r="C11" s="17">
        <v>7.3321464180119006E-2</v>
      </c>
      <c r="D11" s="17">
        <v>8.9873225368808096E-2</v>
      </c>
      <c r="E11" s="17">
        <v>5.7494318534260298E-2</v>
      </c>
      <c r="F11" s="17"/>
      <c r="G11" s="17">
        <v>7.3738484170418797E-2</v>
      </c>
      <c r="H11" s="17">
        <v>6.9476720541022302E-2</v>
      </c>
      <c r="I11" s="17">
        <v>7.7172552877685097E-2</v>
      </c>
      <c r="J11" s="17"/>
      <c r="K11" s="17">
        <v>6.0810153078349603E-2</v>
      </c>
      <c r="L11" s="17">
        <v>9.7833574001946505E-2</v>
      </c>
      <c r="M11" s="17">
        <v>8.7753943859260899E-2</v>
      </c>
      <c r="N11" s="17">
        <v>4.9125687484539098E-2</v>
      </c>
      <c r="O11" s="17"/>
      <c r="P11" s="17">
        <v>3.8987936349569603E-2</v>
      </c>
      <c r="Q11" s="17">
        <v>8.1484757384806497E-2</v>
      </c>
      <c r="R11" s="17">
        <v>6.5253724209123107E-2</v>
      </c>
      <c r="S11" s="17">
        <v>8.6706360624077605E-2</v>
      </c>
      <c r="T11" s="17">
        <v>7.6378660943103499E-2</v>
      </c>
      <c r="U11" s="17"/>
      <c r="V11" s="17">
        <v>8.2744655664323305E-2</v>
      </c>
      <c r="W11" s="17">
        <v>7.4554879988225506E-2</v>
      </c>
      <c r="X11" s="17">
        <v>7.2511281041534495E-2</v>
      </c>
      <c r="Y11" s="17"/>
      <c r="Z11" s="17">
        <v>7.4199622207012497E-2</v>
      </c>
      <c r="AA11" s="17">
        <v>6.9904074764253102E-2</v>
      </c>
      <c r="AB11" s="17"/>
      <c r="AC11" s="17">
        <v>7.2254824425858705E-2</v>
      </c>
      <c r="AD11" s="17">
        <v>7.5821928824604604E-2</v>
      </c>
      <c r="AE11" s="17"/>
      <c r="AF11" s="17">
        <v>1.24299889259062E-2</v>
      </c>
      <c r="AG11" s="17">
        <v>5.9473866265010597E-2</v>
      </c>
      <c r="AH11" s="17">
        <v>7.7326654059798702E-2</v>
      </c>
      <c r="AI11" s="17"/>
      <c r="AJ11" s="17">
        <v>8.6783464453824094E-2</v>
      </c>
      <c r="AK11" s="17">
        <v>6.2910196681785199E-2</v>
      </c>
      <c r="AL11" s="17">
        <v>6.9131547586748901E-2</v>
      </c>
      <c r="AM11" s="17">
        <v>7.63881922805629E-2</v>
      </c>
      <c r="AN11" s="17">
        <v>8.2676350859835407E-2</v>
      </c>
      <c r="AO11" s="17">
        <v>6.7922798099552997E-2</v>
      </c>
      <c r="AP11" s="17">
        <v>7.2790606015394596E-2</v>
      </c>
      <c r="AQ11" s="17"/>
      <c r="AR11" s="17">
        <v>6.5892280721370905E-2</v>
      </c>
      <c r="AS11" s="17">
        <v>8.0274118894267096E-2</v>
      </c>
      <c r="AT11" s="17"/>
      <c r="AU11" s="17">
        <v>6.2988947200679796E-2</v>
      </c>
      <c r="AV11" s="17">
        <v>8.2719046965319704E-2</v>
      </c>
      <c r="AW11" s="17">
        <v>5.2827541109197899E-2</v>
      </c>
      <c r="AX11" s="17"/>
      <c r="AY11" s="17">
        <v>4.3794928628024699E-2</v>
      </c>
      <c r="AZ11" s="17">
        <v>5.93741827059594E-2</v>
      </c>
      <c r="BA11" s="17">
        <v>9.8382650878345301E-2</v>
      </c>
      <c r="BB11" s="17">
        <v>8.4709416825568706E-2</v>
      </c>
      <c r="BC11" s="17"/>
      <c r="BD11" s="17">
        <v>4.0454097950818703E-2</v>
      </c>
      <c r="BE11" s="17">
        <v>7.9224914787036596E-2</v>
      </c>
      <c r="BF11" s="17">
        <v>7.8767224756782606E-2</v>
      </c>
      <c r="BG11" s="17">
        <v>7.8070768164436199E-2</v>
      </c>
      <c r="BH11" s="17"/>
      <c r="BI11" s="17">
        <v>8.2087654792371595E-2</v>
      </c>
      <c r="BJ11" s="17">
        <v>5.1871002630882797E-2</v>
      </c>
      <c r="BK11" s="17">
        <v>7.52949346082218E-2</v>
      </c>
      <c r="BL11" s="17">
        <v>0.117286204980154</v>
      </c>
      <c r="BM11" s="17"/>
      <c r="BN11" s="17">
        <v>5.5805324993854599E-2</v>
      </c>
      <c r="BO11" s="17">
        <v>5.7424996393279901E-2</v>
      </c>
      <c r="BP11" s="17">
        <v>5.9262693189366999E-2</v>
      </c>
      <c r="BQ11" s="17">
        <v>0.105283461611355</v>
      </c>
      <c r="BR11" s="17"/>
      <c r="BS11" s="17">
        <v>5.7437256679631697E-2</v>
      </c>
      <c r="BT11" s="17">
        <v>6.1449233644360099E-2</v>
      </c>
      <c r="BU11" s="17">
        <v>7.7688802671739804E-2</v>
      </c>
      <c r="BV11" s="17">
        <v>0.14113735248933601</v>
      </c>
      <c r="BW11" s="17"/>
      <c r="BX11" s="17">
        <v>2.5886139995581599E-2</v>
      </c>
      <c r="BY11" s="17">
        <v>7.6360088240489093E-2</v>
      </c>
      <c r="BZ11" s="17">
        <v>9.11955191296559E-2</v>
      </c>
      <c r="CA11" s="17">
        <v>6.0677399355601999E-2</v>
      </c>
    </row>
    <row r="12" spans="2:79" x14ac:dyDescent="0.3">
      <c r="B12" s="18" t="s">
        <v>140</v>
      </c>
      <c r="C12" s="17">
        <v>0.22970138218528999</v>
      </c>
      <c r="D12" s="17">
        <v>0.24019673460601099</v>
      </c>
      <c r="E12" s="17">
        <v>0.22079067645415401</v>
      </c>
      <c r="F12" s="17"/>
      <c r="G12" s="17">
        <v>0.34266926333750403</v>
      </c>
      <c r="H12" s="17">
        <v>0.190296365977037</v>
      </c>
      <c r="I12" s="17">
        <v>0.20235345889698</v>
      </c>
      <c r="J12" s="17"/>
      <c r="K12" s="17">
        <v>0.30105147629947598</v>
      </c>
      <c r="L12" s="17">
        <v>0.20553678539933301</v>
      </c>
      <c r="M12" s="17">
        <v>0.19528410264840501</v>
      </c>
      <c r="N12" s="17">
        <v>0.196530302137361</v>
      </c>
      <c r="O12" s="17"/>
      <c r="P12" s="17">
        <v>0.27302836484220999</v>
      </c>
      <c r="Q12" s="17">
        <v>0.242710695976283</v>
      </c>
      <c r="R12" s="17">
        <v>0.19988750861335999</v>
      </c>
      <c r="S12" s="17">
        <v>0.181449509827383</v>
      </c>
      <c r="T12" s="17">
        <v>0.26366270752036902</v>
      </c>
      <c r="U12" s="17"/>
      <c r="V12" s="17">
        <v>0.227224695733002</v>
      </c>
      <c r="W12" s="17">
        <v>0.22283220476347701</v>
      </c>
      <c r="X12" s="17">
        <v>0.23523441640286599</v>
      </c>
      <c r="Y12" s="17"/>
      <c r="Z12" s="17">
        <v>0.227550857627455</v>
      </c>
      <c r="AA12" s="17">
        <v>0.245797257499101</v>
      </c>
      <c r="AB12" s="17"/>
      <c r="AC12" s="17">
        <v>0.238322701931825</v>
      </c>
      <c r="AD12" s="17">
        <v>0.20949089862801201</v>
      </c>
      <c r="AE12" s="17"/>
      <c r="AF12" s="17">
        <v>0.28269866089788498</v>
      </c>
      <c r="AG12" s="17">
        <v>0.189054861015408</v>
      </c>
      <c r="AH12" s="17">
        <v>0.231460788865094</v>
      </c>
      <c r="AI12" s="17"/>
      <c r="AJ12" s="17">
        <v>0.32129731773467202</v>
      </c>
      <c r="AK12" s="17">
        <v>0.31297237376985498</v>
      </c>
      <c r="AL12" s="17">
        <v>0.249457769310409</v>
      </c>
      <c r="AM12" s="17">
        <v>0.201239750577965</v>
      </c>
      <c r="AN12" s="17">
        <v>0.12246845758630701</v>
      </c>
      <c r="AO12" s="17">
        <v>0.18177488205076001</v>
      </c>
      <c r="AP12" s="17">
        <v>0.21872477884459199</v>
      </c>
      <c r="AQ12" s="17"/>
      <c r="AR12" s="17">
        <v>0.18882544005094501</v>
      </c>
      <c r="AS12" s="17">
        <v>0.24555303751261001</v>
      </c>
      <c r="AT12" s="17"/>
      <c r="AU12" s="17">
        <v>0.16496904121926401</v>
      </c>
      <c r="AV12" s="17">
        <v>0.24435626576841801</v>
      </c>
      <c r="AW12" s="17">
        <v>0.29990420739592799</v>
      </c>
      <c r="AX12" s="17"/>
      <c r="AY12" s="17">
        <v>0.170793320461644</v>
      </c>
      <c r="AZ12" s="17">
        <v>0.22464093564572901</v>
      </c>
      <c r="BA12" s="17">
        <v>0.23674057257864101</v>
      </c>
      <c r="BB12" s="17">
        <v>0.27591301470633101</v>
      </c>
      <c r="BC12" s="17"/>
      <c r="BD12" s="17">
        <v>0.1873606419544</v>
      </c>
      <c r="BE12" s="17">
        <v>0.19840978030517101</v>
      </c>
      <c r="BF12" s="17">
        <v>0.26492756370880699</v>
      </c>
      <c r="BG12" s="17">
        <v>0.23219772980110701</v>
      </c>
      <c r="BH12" s="17"/>
      <c r="BI12" s="17">
        <v>0.21182068784830901</v>
      </c>
      <c r="BJ12" s="17">
        <v>0.23947815234926201</v>
      </c>
      <c r="BK12" s="17">
        <v>0.24351190219065599</v>
      </c>
      <c r="BL12" s="17">
        <v>0.160014688079853</v>
      </c>
      <c r="BM12" s="17"/>
      <c r="BN12" s="17">
        <v>0.192678183390079</v>
      </c>
      <c r="BO12" s="17">
        <v>0.26824443531418701</v>
      </c>
      <c r="BP12" s="17">
        <v>0.21952342449186599</v>
      </c>
      <c r="BQ12" s="17">
        <v>0.22313585989940801</v>
      </c>
      <c r="BR12" s="17"/>
      <c r="BS12" s="17">
        <v>0.16034752167746499</v>
      </c>
      <c r="BT12" s="17">
        <v>0.22334128495406899</v>
      </c>
      <c r="BU12" s="17">
        <v>0.27532755988886398</v>
      </c>
      <c r="BV12" s="17">
        <v>0.21744070289314299</v>
      </c>
      <c r="BW12" s="17"/>
      <c r="BX12" s="17">
        <v>0.15899091448271199</v>
      </c>
      <c r="BY12" s="17">
        <v>0.25813766685401801</v>
      </c>
      <c r="BZ12" s="17">
        <v>0.22239368838448401</v>
      </c>
      <c r="CA12" s="17">
        <v>0.22033074064542599</v>
      </c>
    </row>
    <row r="13" spans="2:79" x14ac:dyDescent="0.3">
      <c r="B13" s="18" t="s">
        <v>141</v>
      </c>
      <c r="C13" s="17">
        <v>0.32555611334890899</v>
      </c>
      <c r="D13" s="17">
        <v>0.29861532671103902</v>
      </c>
      <c r="E13" s="17">
        <v>0.35199021534969299</v>
      </c>
      <c r="F13" s="17"/>
      <c r="G13" s="17">
        <v>0.34068728685855898</v>
      </c>
      <c r="H13" s="17">
        <v>0.33974512111101501</v>
      </c>
      <c r="I13" s="17">
        <v>0.30109593202173501</v>
      </c>
      <c r="J13" s="17"/>
      <c r="K13" s="17">
        <v>0.27986359800805399</v>
      </c>
      <c r="L13" s="17">
        <v>0.322122134885586</v>
      </c>
      <c r="M13" s="17">
        <v>0.373999608025813</v>
      </c>
      <c r="N13" s="17">
        <v>0.34581901577605401</v>
      </c>
      <c r="O13" s="17"/>
      <c r="P13" s="17">
        <v>0.33306428584796199</v>
      </c>
      <c r="Q13" s="17">
        <v>0.29871218059309901</v>
      </c>
      <c r="R13" s="17">
        <v>0.37424980950263598</v>
      </c>
      <c r="S13" s="17">
        <v>0.33276006293071098</v>
      </c>
      <c r="T13" s="17">
        <v>0.31214313569144703</v>
      </c>
      <c r="U13" s="17"/>
      <c r="V13" s="17">
        <v>0.30317612937826299</v>
      </c>
      <c r="W13" s="17">
        <v>0.36124784669180399</v>
      </c>
      <c r="X13" s="17">
        <v>0.315438793226128</v>
      </c>
      <c r="Y13" s="17"/>
      <c r="Z13" s="17">
        <v>0.32679549903412303</v>
      </c>
      <c r="AA13" s="17">
        <v>0.32492586648056299</v>
      </c>
      <c r="AB13" s="17"/>
      <c r="AC13" s="17">
        <v>0.336262126183068</v>
      </c>
      <c r="AD13" s="17">
        <v>0.30045859896478599</v>
      </c>
      <c r="AE13" s="17"/>
      <c r="AF13" s="17">
        <v>0.25941371771165</v>
      </c>
      <c r="AG13" s="17">
        <v>0.35742324232391398</v>
      </c>
      <c r="AH13" s="17">
        <v>0.32808347241178798</v>
      </c>
      <c r="AI13" s="17"/>
      <c r="AJ13" s="17">
        <v>0.39287240058127898</v>
      </c>
      <c r="AK13" s="17">
        <v>0.29006462125798699</v>
      </c>
      <c r="AL13" s="17">
        <v>0.29638450249353898</v>
      </c>
      <c r="AM13" s="17">
        <v>0.33235194719190803</v>
      </c>
      <c r="AN13" s="17">
        <v>0.36578267571940198</v>
      </c>
      <c r="AO13" s="17">
        <v>0.39830510210458703</v>
      </c>
      <c r="AP13" s="17">
        <v>0.233844751680994</v>
      </c>
      <c r="AQ13" s="17"/>
      <c r="AR13" s="17">
        <v>0.34797438576960998</v>
      </c>
      <c r="AS13" s="17">
        <v>0.31471215033265798</v>
      </c>
      <c r="AT13" s="17"/>
      <c r="AU13" s="17">
        <v>0.30229934789541302</v>
      </c>
      <c r="AV13" s="17">
        <v>0.33369944896185899</v>
      </c>
      <c r="AW13" s="17">
        <v>0.337852163128251</v>
      </c>
      <c r="AX13" s="17"/>
      <c r="AY13" s="17">
        <v>0.42056127349348499</v>
      </c>
      <c r="AZ13" s="17">
        <v>0.32229388564400102</v>
      </c>
      <c r="BA13" s="17">
        <v>0.31595813820950902</v>
      </c>
      <c r="BB13" s="17">
        <v>0.29074736517195998</v>
      </c>
      <c r="BC13" s="17"/>
      <c r="BD13" s="17">
        <v>0.31254117782892699</v>
      </c>
      <c r="BE13" s="17">
        <v>0.32107074239540201</v>
      </c>
      <c r="BF13" s="17">
        <v>0.32839028751954003</v>
      </c>
      <c r="BG13" s="17">
        <v>0.33871349714917798</v>
      </c>
      <c r="BH13" s="17"/>
      <c r="BI13" s="17">
        <v>0.24777934043480701</v>
      </c>
      <c r="BJ13" s="17">
        <v>0.35074781383514603</v>
      </c>
      <c r="BK13" s="17">
        <v>0.333156165530617</v>
      </c>
      <c r="BL13" s="17">
        <v>0.29902634090518299</v>
      </c>
      <c r="BM13" s="17"/>
      <c r="BN13" s="17">
        <v>0.32892926606658801</v>
      </c>
      <c r="BO13" s="17">
        <v>0.35162324434241199</v>
      </c>
      <c r="BP13" s="17">
        <v>0.32256538559424602</v>
      </c>
      <c r="BQ13" s="17">
        <v>0.30891991490056803</v>
      </c>
      <c r="BR13" s="17"/>
      <c r="BS13" s="17">
        <v>0.31617592154553198</v>
      </c>
      <c r="BT13" s="17">
        <v>0.31765374555643</v>
      </c>
      <c r="BU13" s="17">
        <v>0.344810150992792</v>
      </c>
      <c r="BV13" s="17">
        <v>0.28526726208822101</v>
      </c>
      <c r="BW13" s="17"/>
      <c r="BX13" s="17">
        <v>0.36306759275292899</v>
      </c>
      <c r="BY13" s="17">
        <v>0.340116984447704</v>
      </c>
      <c r="BZ13" s="17">
        <v>0.27581746065714602</v>
      </c>
      <c r="CA13" s="17">
        <v>0.36045963412301801</v>
      </c>
    </row>
    <row r="14" spans="2:79" x14ac:dyDescent="0.3">
      <c r="B14" s="18" t="s">
        <v>142</v>
      </c>
      <c r="C14" s="17">
        <v>0.188334495378047</v>
      </c>
      <c r="D14" s="17">
        <v>0.19454072782246901</v>
      </c>
      <c r="E14" s="17">
        <v>0.17930588114486201</v>
      </c>
      <c r="F14" s="17"/>
      <c r="G14" s="17">
        <v>0.106883987279652</v>
      </c>
      <c r="H14" s="17">
        <v>0.20936313284834299</v>
      </c>
      <c r="I14" s="17">
        <v>0.21593955688084701</v>
      </c>
      <c r="J14" s="17"/>
      <c r="K14" s="17">
        <v>0.18433422674064401</v>
      </c>
      <c r="L14" s="17">
        <v>0.22164815591156201</v>
      </c>
      <c r="M14" s="17">
        <v>0.13742683649293599</v>
      </c>
      <c r="N14" s="17">
        <v>0.19942370746541599</v>
      </c>
      <c r="O14" s="17"/>
      <c r="P14" s="17">
        <v>0.134128813465207</v>
      </c>
      <c r="Q14" s="17">
        <v>0.19461767533927199</v>
      </c>
      <c r="R14" s="17">
        <v>0.173802479289482</v>
      </c>
      <c r="S14" s="17">
        <v>0.21829132940915599</v>
      </c>
      <c r="T14" s="17">
        <v>0.19450297082769399</v>
      </c>
      <c r="U14" s="17"/>
      <c r="V14" s="17">
        <v>0.209672819576849</v>
      </c>
      <c r="W14" s="17">
        <v>0.18696522976482699</v>
      </c>
      <c r="X14" s="17">
        <v>0.18174806876234401</v>
      </c>
      <c r="Y14" s="17"/>
      <c r="Z14" s="17">
        <v>0.18690693399041</v>
      </c>
      <c r="AA14" s="17">
        <v>0.19969620498045401</v>
      </c>
      <c r="AB14" s="17"/>
      <c r="AC14" s="17">
        <v>0.170068407818837</v>
      </c>
      <c r="AD14" s="17">
        <v>0.231154675248954</v>
      </c>
      <c r="AE14" s="17"/>
      <c r="AF14" s="17">
        <v>0.25580277636997001</v>
      </c>
      <c r="AG14" s="17">
        <v>0.21443788993186</v>
      </c>
      <c r="AH14" s="17">
        <v>0.18111181528110101</v>
      </c>
      <c r="AI14" s="17"/>
      <c r="AJ14" s="17">
        <v>7.3694874768017601E-2</v>
      </c>
      <c r="AK14" s="17">
        <v>0.15830719121788001</v>
      </c>
      <c r="AL14" s="17">
        <v>0.24809769444933399</v>
      </c>
      <c r="AM14" s="17">
        <v>0.182100706357127</v>
      </c>
      <c r="AN14" s="17">
        <v>0.20150336706052099</v>
      </c>
      <c r="AO14" s="17">
        <v>0.17529487299079199</v>
      </c>
      <c r="AP14" s="17">
        <v>0.25494131257152902</v>
      </c>
      <c r="AQ14" s="17"/>
      <c r="AR14" s="17">
        <v>0.20527189018606201</v>
      </c>
      <c r="AS14" s="17">
        <v>0.18636878027534701</v>
      </c>
      <c r="AT14" s="17"/>
      <c r="AU14" s="17">
        <v>0.253947237183696</v>
      </c>
      <c r="AV14" s="17">
        <v>0.16787549689759099</v>
      </c>
      <c r="AW14" s="17">
        <v>0.14234836397546199</v>
      </c>
      <c r="AX14" s="17"/>
      <c r="AY14" s="17">
        <v>9.9652987062474094E-2</v>
      </c>
      <c r="AZ14" s="17">
        <v>0.21471801539146201</v>
      </c>
      <c r="BA14" s="17">
        <v>0.18067072552279501</v>
      </c>
      <c r="BB14" s="17">
        <v>0.17359173000369499</v>
      </c>
      <c r="BC14" s="17"/>
      <c r="BD14" s="17">
        <v>0.214010893812769</v>
      </c>
      <c r="BE14" s="17">
        <v>0.186050600686574</v>
      </c>
      <c r="BF14" s="17">
        <v>0.18133659577623901</v>
      </c>
      <c r="BG14" s="17">
        <v>0.18778414504217</v>
      </c>
      <c r="BH14" s="17"/>
      <c r="BI14" s="17">
        <v>0.18172740396792</v>
      </c>
      <c r="BJ14" s="17">
        <v>0.201397942859662</v>
      </c>
      <c r="BK14" s="17">
        <v>0.18162617579868201</v>
      </c>
      <c r="BL14" s="17">
        <v>0.18666177621739999</v>
      </c>
      <c r="BM14" s="17"/>
      <c r="BN14" s="17">
        <v>0.17297459387721101</v>
      </c>
      <c r="BO14" s="17">
        <v>0.15407985809189001</v>
      </c>
      <c r="BP14" s="17">
        <v>0.22271262143581499</v>
      </c>
      <c r="BQ14" s="17">
        <v>0.17965391155350199</v>
      </c>
      <c r="BR14" s="17"/>
      <c r="BS14" s="17">
        <v>0.17307404497241699</v>
      </c>
      <c r="BT14" s="17">
        <v>0.23297478350095599</v>
      </c>
      <c r="BU14" s="17">
        <v>0.173840484433675</v>
      </c>
      <c r="BV14" s="17">
        <v>0.13176322794812201</v>
      </c>
      <c r="BW14" s="17"/>
      <c r="BX14" s="17">
        <v>0.195481331252467</v>
      </c>
      <c r="BY14" s="17">
        <v>0.17731684452587201</v>
      </c>
      <c r="BZ14" s="17">
        <v>0.22149554111139999</v>
      </c>
      <c r="CA14" s="17">
        <v>0.153116520637926</v>
      </c>
    </row>
    <row r="15" spans="2:79" x14ac:dyDescent="0.3">
      <c r="B15" s="18" t="s">
        <v>143</v>
      </c>
      <c r="C15" s="17">
        <v>6.2696414732330993E-2</v>
      </c>
      <c r="D15" s="17">
        <v>6.9185967168398005E-2</v>
      </c>
      <c r="E15" s="17">
        <v>5.6699462815276297E-2</v>
      </c>
      <c r="F15" s="17"/>
      <c r="G15" s="17">
        <v>3.1279152597903703E-2</v>
      </c>
      <c r="H15" s="17">
        <v>5.2913370733276503E-2</v>
      </c>
      <c r="I15" s="17">
        <v>9.2461223494544803E-2</v>
      </c>
      <c r="J15" s="17"/>
      <c r="K15" s="17">
        <v>4.8740253631580702E-2</v>
      </c>
      <c r="L15" s="17">
        <v>6.3408282979420194E-2</v>
      </c>
      <c r="M15" s="17">
        <v>7.8634943131994803E-2</v>
      </c>
      <c r="N15" s="17">
        <v>6.5689170739399699E-2</v>
      </c>
      <c r="O15" s="17"/>
      <c r="P15" s="17">
        <v>7.1463537045693401E-2</v>
      </c>
      <c r="Q15" s="17">
        <v>6.9946776268659597E-2</v>
      </c>
      <c r="R15" s="17">
        <v>5.3867785084936802E-2</v>
      </c>
      <c r="S15" s="17">
        <v>6.6988952486997794E-2</v>
      </c>
      <c r="T15" s="17">
        <v>4.53065358179396E-2</v>
      </c>
      <c r="U15" s="17"/>
      <c r="V15" s="17">
        <v>6.3363638650149101E-2</v>
      </c>
      <c r="W15" s="17">
        <v>5.9230012289861703E-2</v>
      </c>
      <c r="X15" s="17">
        <v>6.1482223165699498E-2</v>
      </c>
      <c r="Y15" s="17"/>
      <c r="Z15" s="17">
        <v>6.2862526366281396E-2</v>
      </c>
      <c r="AA15" s="17">
        <v>6.2971863408465903E-2</v>
      </c>
      <c r="AB15" s="17"/>
      <c r="AC15" s="17">
        <v>5.2774954310120199E-2</v>
      </c>
      <c r="AD15" s="17">
        <v>8.5954746243335003E-2</v>
      </c>
      <c r="AE15" s="17"/>
      <c r="AF15" s="17">
        <v>6.9156552576476099E-2</v>
      </c>
      <c r="AG15" s="17">
        <v>8.4504206619334193E-2</v>
      </c>
      <c r="AH15" s="17">
        <v>6.0806791722528598E-2</v>
      </c>
      <c r="AI15" s="17"/>
      <c r="AJ15" s="17">
        <v>4.1713867012712298E-2</v>
      </c>
      <c r="AK15" s="17">
        <v>1.76734211542833E-2</v>
      </c>
      <c r="AL15" s="17">
        <v>3.2836699661507603E-2</v>
      </c>
      <c r="AM15" s="17">
        <v>7.1649994609890605E-2</v>
      </c>
      <c r="AN15" s="17">
        <v>8.1827370894496904E-2</v>
      </c>
      <c r="AO15" s="17">
        <v>8.3730226160894997E-2</v>
      </c>
      <c r="AP15" s="17">
        <v>9.8822772173268597E-2</v>
      </c>
      <c r="AQ15" s="17"/>
      <c r="AR15" s="17">
        <v>6.6210505335022499E-2</v>
      </c>
      <c r="AS15" s="17">
        <v>5.46940938725064E-2</v>
      </c>
      <c r="AT15" s="17"/>
      <c r="AU15" s="17">
        <v>8.0667862632107401E-2</v>
      </c>
      <c r="AV15" s="17">
        <v>6.0521220274226101E-2</v>
      </c>
      <c r="AW15" s="17">
        <v>3.4702848651405799E-2</v>
      </c>
      <c r="AX15" s="17"/>
      <c r="AY15" s="17">
        <v>0.13321834332804799</v>
      </c>
      <c r="AZ15" s="17">
        <v>4.7603436584262498E-2</v>
      </c>
      <c r="BA15" s="17">
        <v>5.0750655767565898E-2</v>
      </c>
      <c r="BB15" s="17">
        <v>9.8519891911595506E-2</v>
      </c>
      <c r="BC15" s="17"/>
      <c r="BD15" s="17">
        <v>4.6612819564276597E-2</v>
      </c>
      <c r="BE15" s="17">
        <v>8.3306181754791597E-2</v>
      </c>
      <c r="BF15" s="17">
        <v>5.35456373028632E-2</v>
      </c>
      <c r="BG15" s="17">
        <v>6.3778445153777105E-2</v>
      </c>
      <c r="BH15" s="17"/>
      <c r="BI15" s="17">
        <v>8.2544996375684299E-2</v>
      </c>
      <c r="BJ15" s="17">
        <v>6.1571545927293803E-2</v>
      </c>
      <c r="BK15" s="17">
        <v>4.5425376498078998E-2</v>
      </c>
      <c r="BL15" s="17">
        <v>0.12063136658414</v>
      </c>
      <c r="BM15" s="17"/>
      <c r="BN15" s="17">
        <v>0.116218683209106</v>
      </c>
      <c r="BO15" s="17">
        <v>3.9257814285883902E-2</v>
      </c>
      <c r="BP15" s="17">
        <v>5.7155208551558499E-2</v>
      </c>
      <c r="BQ15" s="17">
        <v>7.1002318634937694E-2</v>
      </c>
      <c r="BR15" s="17"/>
      <c r="BS15" s="17">
        <v>9.9769017071415902E-2</v>
      </c>
      <c r="BT15" s="17">
        <v>6.2078399345321202E-2</v>
      </c>
      <c r="BU15" s="17">
        <v>3.4844573211693201E-2</v>
      </c>
      <c r="BV15" s="17">
        <v>0.102101363505276</v>
      </c>
      <c r="BW15" s="17"/>
      <c r="BX15" s="17">
        <v>9.1313758412357393E-2</v>
      </c>
      <c r="BY15" s="17">
        <v>5.0931131829810197E-2</v>
      </c>
      <c r="BZ15" s="17">
        <v>6.2907773897253105E-2</v>
      </c>
      <c r="CA15" s="17">
        <v>7.1299537476420996E-2</v>
      </c>
    </row>
    <row r="16" spans="2:79" x14ac:dyDescent="0.3">
      <c r="B16" s="18" t="s">
        <v>144</v>
      </c>
      <c r="C16" s="17">
        <v>2.00066668372859E-2</v>
      </c>
      <c r="D16" s="17">
        <v>1.4450313650019199E-2</v>
      </c>
      <c r="E16" s="17">
        <v>2.5593804874242999E-2</v>
      </c>
      <c r="F16" s="17"/>
      <c r="G16" s="17">
        <v>8.3432565568833106E-3</v>
      </c>
      <c r="H16" s="17">
        <v>2.25769224246678E-2</v>
      </c>
      <c r="I16" s="17">
        <v>2.4430706568258301E-2</v>
      </c>
      <c r="J16" s="17"/>
      <c r="K16" s="17">
        <v>1.9029682218212701E-2</v>
      </c>
      <c r="L16" s="17">
        <v>1.1285591263217799E-2</v>
      </c>
      <c r="M16" s="17">
        <v>2.24930059953923E-2</v>
      </c>
      <c r="N16" s="17">
        <v>2.8876705063624501E-2</v>
      </c>
      <c r="O16" s="17"/>
      <c r="P16" s="17">
        <v>2.2038169747307101E-2</v>
      </c>
      <c r="Q16" s="17">
        <v>1.53092768774398E-2</v>
      </c>
      <c r="R16" s="17">
        <v>2.60787878044378E-2</v>
      </c>
      <c r="S16" s="17">
        <v>1.20832648116977E-2</v>
      </c>
      <c r="T16" s="17">
        <v>3.1581390743908901E-2</v>
      </c>
      <c r="U16" s="17"/>
      <c r="V16" s="17">
        <v>1.6981086555462301E-2</v>
      </c>
      <c r="W16" s="17">
        <v>1.9498739657090199E-2</v>
      </c>
      <c r="X16" s="17">
        <v>2.6542567234640001E-2</v>
      </c>
      <c r="Y16" s="17"/>
      <c r="Z16" s="17">
        <v>2.0534870882883301E-2</v>
      </c>
      <c r="AA16" s="17">
        <v>1.7496202091842002E-2</v>
      </c>
      <c r="AB16" s="17"/>
      <c r="AC16" s="17">
        <v>2.24135267316374E-2</v>
      </c>
      <c r="AD16" s="17">
        <v>1.436439816502E-2</v>
      </c>
      <c r="AE16" s="17"/>
      <c r="AF16" s="17">
        <v>5.0958705263982801E-2</v>
      </c>
      <c r="AG16" s="17">
        <v>1.28077119413761E-2</v>
      </c>
      <c r="AH16" s="17">
        <v>1.87882917804632E-2</v>
      </c>
      <c r="AI16" s="17"/>
      <c r="AJ16" s="17">
        <v>8.7091403946283393E-3</v>
      </c>
      <c r="AK16" s="17">
        <v>2.9525384322213001E-2</v>
      </c>
      <c r="AL16" s="17">
        <v>3.3517141149694502E-3</v>
      </c>
      <c r="AM16" s="17">
        <v>1.74088228044521E-2</v>
      </c>
      <c r="AN16" s="17">
        <v>3.8011282318662402E-2</v>
      </c>
      <c r="AO16" s="17">
        <v>6.5041980760270103E-3</v>
      </c>
      <c r="AP16" s="17">
        <v>3.4596689958682598E-2</v>
      </c>
      <c r="AQ16" s="17"/>
      <c r="AR16" s="17">
        <v>3.7693984328883101E-2</v>
      </c>
      <c r="AS16" s="17">
        <v>1.0711465882624199E-2</v>
      </c>
      <c r="AT16" s="17"/>
      <c r="AU16" s="17">
        <v>1.6793422846731802E-2</v>
      </c>
      <c r="AV16" s="17">
        <v>2.2478559451883401E-2</v>
      </c>
      <c r="AW16" s="17">
        <v>1.5657073259105599E-2</v>
      </c>
      <c r="AX16" s="17"/>
      <c r="AY16" s="17">
        <v>1.5663997511682098E-2</v>
      </c>
      <c r="AZ16" s="17">
        <v>2.4930246029679401E-2</v>
      </c>
      <c r="BA16" s="17">
        <v>2.1633100428484198E-2</v>
      </c>
      <c r="BB16" s="17">
        <v>0</v>
      </c>
      <c r="BC16" s="17"/>
      <c r="BD16" s="17">
        <v>2.1773069320419499E-2</v>
      </c>
      <c r="BE16" s="17">
        <v>2.0686988927455401E-2</v>
      </c>
      <c r="BF16" s="17">
        <v>2.1821806136028899E-2</v>
      </c>
      <c r="BG16" s="17">
        <v>1.1947251140177299E-2</v>
      </c>
      <c r="BH16" s="17"/>
      <c r="BI16" s="17">
        <v>2.2126660281392499E-2</v>
      </c>
      <c r="BJ16" s="17">
        <v>8.0854441295722303E-3</v>
      </c>
      <c r="BK16" s="17">
        <v>2.4624561804340601E-2</v>
      </c>
      <c r="BL16" s="17">
        <v>3.1979720489149703E-2</v>
      </c>
      <c r="BM16" s="17"/>
      <c r="BN16" s="17">
        <v>1.6201924687594599E-2</v>
      </c>
      <c r="BO16" s="17">
        <v>2.9103110194686099E-2</v>
      </c>
      <c r="BP16" s="17">
        <v>1.4902559037041E-2</v>
      </c>
      <c r="BQ16" s="17">
        <v>2.0065203097903501E-2</v>
      </c>
      <c r="BR16" s="17"/>
      <c r="BS16" s="17">
        <v>1.8623914493494001E-2</v>
      </c>
      <c r="BT16" s="17">
        <v>3.3921291659574297E-2</v>
      </c>
      <c r="BU16" s="17">
        <v>6.3539546005055899E-3</v>
      </c>
      <c r="BV16" s="17">
        <v>3.88978451581279E-2</v>
      </c>
      <c r="BW16" s="17"/>
      <c r="BX16" s="17">
        <v>1.81210439514722E-2</v>
      </c>
      <c r="BY16" s="17">
        <v>3.7459788224996401E-3</v>
      </c>
      <c r="BZ16" s="17">
        <v>3.1837667924557403E-2</v>
      </c>
      <c r="CA16" s="17">
        <v>3.2187656819703099E-2</v>
      </c>
    </row>
    <row r="17" spans="2:79" x14ac:dyDescent="0.3">
      <c r="B17" s="18" t="s">
        <v>145</v>
      </c>
      <c r="C17" s="17">
        <v>1.8671279950054898E-2</v>
      </c>
      <c r="D17" s="17">
        <v>1.0516942355328299E-2</v>
      </c>
      <c r="E17" s="17">
        <v>2.6805144617015199E-2</v>
      </c>
      <c r="F17" s="17"/>
      <c r="G17" s="17">
        <v>1.3778717410419399E-2</v>
      </c>
      <c r="H17" s="17">
        <v>2.3307032953438299E-2</v>
      </c>
      <c r="I17" s="17">
        <v>1.67264099121197E-2</v>
      </c>
      <c r="J17" s="17"/>
      <c r="K17" s="17">
        <v>1.3771401047489499E-2</v>
      </c>
      <c r="L17" s="17">
        <v>5.0288036280156804E-3</v>
      </c>
      <c r="M17" s="17">
        <v>2.56703182919659E-2</v>
      </c>
      <c r="N17" s="17">
        <v>3.4021469873917798E-2</v>
      </c>
      <c r="O17" s="17"/>
      <c r="P17" s="17">
        <v>1.9331606895452599E-2</v>
      </c>
      <c r="Q17" s="17">
        <v>1.43848275000889E-2</v>
      </c>
      <c r="R17" s="17">
        <v>8.6104860712813997E-3</v>
      </c>
      <c r="S17" s="17">
        <v>1.7651211578885599E-2</v>
      </c>
      <c r="T17" s="17">
        <v>3.6136973034001103E-2</v>
      </c>
      <c r="U17" s="17"/>
      <c r="V17" s="17">
        <v>2.5677650665167199E-2</v>
      </c>
      <c r="W17" s="17">
        <v>1.59874265022352E-2</v>
      </c>
      <c r="X17" s="17">
        <v>1.7991371825836201E-2</v>
      </c>
      <c r="Y17" s="17"/>
      <c r="Z17" s="17">
        <v>1.8932835211733199E-2</v>
      </c>
      <c r="AA17" s="17">
        <v>9.3580961314918606E-3</v>
      </c>
      <c r="AB17" s="17"/>
      <c r="AC17" s="17">
        <v>2.09889081685413E-2</v>
      </c>
      <c r="AD17" s="17">
        <v>1.3238192165504399E-2</v>
      </c>
      <c r="AE17" s="17"/>
      <c r="AF17" s="17">
        <v>2.2639511208149801E-2</v>
      </c>
      <c r="AG17" s="17">
        <v>1.67838253416134E-2</v>
      </c>
      <c r="AH17" s="17">
        <v>1.7208378997122999E-2</v>
      </c>
      <c r="AI17" s="17"/>
      <c r="AJ17" s="17">
        <v>0</v>
      </c>
      <c r="AK17" s="17">
        <v>4.7276347457102401E-2</v>
      </c>
      <c r="AL17" s="17">
        <v>1.9857604453807701E-2</v>
      </c>
      <c r="AM17" s="17">
        <v>1.40710865702331E-2</v>
      </c>
      <c r="AN17" s="17">
        <v>2.4359151380524399E-2</v>
      </c>
      <c r="AO17" s="17">
        <v>9.9820369890236595E-3</v>
      </c>
      <c r="AP17" s="17">
        <v>1.3660125387836199E-2</v>
      </c>
      <c r="AQ17" s="17"/>
      <c r="AR17" s="17">
        <v>3.0542191368420499E-2</v>
      </c>
      <c r="AS17" s="17">
        <v>1.3747112710744899E-2</v>
      </c>
      <c r="AT17" s="17"/>
      <c r="AU17" s="17">
        <v>3.7380468018907903E-2</v>
      </c>
      <c r="AV17" s="17">
        <v>8.2651213990159698E-3</v>
      </c>
      <c r="AW17" s="17">
        <v>2.6093301825430699E-2</v>
      </c>
      <c r="AX17" s="17"/>
      <c r="AY17" s="17">
        <v>6.7402231479917404E-2</v>
      </c>
      <c r="AZ17" s="17">
        <v>1.5900346410983202E-2</v>
      </c>
      <c r="BA17" s="17">
        <v>1.09358199739915E-2</v>
      </c>
      <c r="BB17" s="17">
        <v>1.2387166655274199E-2</v>
      </c>
      <c r="BC17" s="17"/>
      <c r="BD17" s="17">
        <v>6.60433850409122E-2</v>
      </c>
      <c r="BE17" s="17">
        <v>2.2864980028004502E-2</v>
      </c>
      <c r="BF17" s="17">
        <v>3.27054551452536E-3</v>
      </c>
      <c r="BG17" s="17">
        <v>8.3758831070134699E-3</v>
      </c>
      <c r="BH17" s="17"/>
      <c r="BI17" s="17">
        <v>2.9464539742548299E-2</v>
      </c>
      <c r="BJ17" s="17">
        <v>8.5558578013396596E-3</v>
      </c>
      <c r="BK17" s="17">
        <v>1.5052385919418799E-2</v>
      </c>
      <c r="BL17" s="17">
        <v>5.2375550478012803E-2</v>
      </c>
      <c r="BM17" s="17"/>
      <c r="BN17" s="17">
        <v>6.5220803511549005E-2</v>
      </c>
      <c r="BO17" s="17">
        <v>1.1370561270764801E-2</v>
      </c>
      <c r="BP17" s="17">
        <v>1.30313587781755E-2</v>
      </c>
      <c r="BQ17" s="17">
        <v>1.7264901561297799E-2</v>
      </c>
      <c r="BR17" s="17"/>
      <c r="BS17" s="17">
        <v>6.6278396213416996E-2</v>
      </c>
      <c r="BT17" s="17">
        <v>4.6935678041328801E-3</v>
      </c>
      <c r="BU17" s="17">
        <v>3.6315746202589499E-3</v>
      </c>
      <c r="BV17" s="17">
        <v>1.5874639920360398E-2</v>
      </c>
      <c r="BW17" s="17"/>
      <c r="BX17" s="17">
        <v>7.9023333222331293E-2</v>
      </c>
      <c r="BY17" s="17">
        <v>9.3402321454894004E-3</v>
      </c>
      <c r="BZ17" s="17">
        <v>1.29015155899826E-2</v>
      </c>
      <c r="CA17" s="17">
        <v>1.8047593137829498E-2</v>
      </c>
    </row>
    <row r="18" spans="2:79" x14ac:dyDescent="0.3">
      <c r="B18" s="18" t="s">
        <v>73</v>
      </c>
      <c r="C18" s="19">
        <v>1.60237774694834E-2</v>
      </c>
      <c r="D18" s="19">
        <v>2.0833380322999199E-2</v>
      </c>
      <c r="E18" s="19">
        <v>1.1392294128343699E-2</v>
      </c>
      <c r="F18" s="19"/>
      <c r="G18" s="19">
        <v>1.42197422454637E-2</v>
      </c>
      <c r="H18" s="19">
        <v>1.00585882515531E-2</v>
      </c>
      <c r="I18" s="19">
        <v>2.35055586617062E-2</v>
      </c>
      <c r="J18" s="19"/>
      <c r="K18" s="19">
        <v>1.38443310505029E-2</v>
      </c>
      <c r="L18" s="19">
        <v>2.11178689487121E-2</v>
      </c>
      <c r="M18" s="19">
        <v>2.18186553449717E-2</v>
      </c>
      <c r="N18" s="19">
        <v>7.8723946185834202E-3</v>
      </c>
      <c r="O18" s="19"/>
      <c r="P18" s="19">
        <v>2.1383802567207299E-2</v>
      </c>
      <c r="Q18" s="19">
        <v>1.50569073198861E-2</v>
      </c>
      <c r="R18" s="19">
        <v>1.9883563859097099E-2</v>
      </c>
      <c r="S18" s="19">
        <v>1.6298375436564799E-2</v>
      </c>
      <c r="T18" s="19">
        <v>9.4808198073202607E-3</v>
      </c>
      <c r="U18" s="19"/>
      <c r="V18" s="19">
        <v>4.7935240164987498E-3</v>
      </c>
      <c r="W18" s="19">
        <v>1.64488627907605E-2</v>
      </c>
      <c r="X18" s="19">
        <v>1.34502330268534E-2</v>
      </c>
      <c r="Y18" s="19"/>
      <c r="Z18" s="19">
        <v>1.47490140641747E-2</v>
      </c>
      <c r="AA18" s="19">
        <v>1.26516833924591E-2</v>
      </c>
      <c r="AB18" s="19"/>
      <c r="AC18" s="19">
        <v>1.15328883293441E-2</v>
      </c>
      <c r="AD18" s="19">
        <v>2.6551520760853899E-2</v>
      </c>
      <c r="AE18" s="19"/>
      <c r="AF18" s="19">
        <v>1.74720728844064E-2</v>
      </c>
      <c r="AG18" s="19">
        <v>0</v>
      </c>
      <c r="AH18" s="19">
        <v>1.7447129797574699E-2</v>
      </c>
      <c r="AI18" s="19"/>
      <c r="AJ18" s="19">
        <v>1.27757080671948E-2</v>
      </c>
      <c r="AK18" s="19">
        <v>1.1422415091935499E-2</v>
      </c>
      <c r="AL18" s="19">
        <v>9.4193047034404394E-3</v>
      </c>
      <c r="AM18" s="19">
        <v>1.4127171598980699E-2</v>
      </c>
      <c r="AN18" s="19">
        <v>1.3087448312690601E-2</v>
      </c>
      <c r="AO18" s="19">
        <v>2.2826636678095601E-2</v>
      </c>
      <c r="AP18" s="19">
        <v>2.4259026940483101E-2</v>
      </c>
      <c r="AQ18" s="19"/>
      <c r="AR18" s="19">
        <v>1.2010093700543701E-2</v>
      </c>
      <c r="AS18" s="19">
        <v>1.7742058835593301E-2</v>
      </c>
      <c r="AT18" s="19"/>
      <c r="AU18" s="19">
        <v>2.0165069763063499E-2</v>
      </c>
      <c r="AV18" s="19">
        <v>1.6565685745250101E-2</v>
      </c>
      <c r="AW18" s="19">
        <v>4.8881454175872798E-3</v>
      </c>
      <c r="AX18" s="19"/>
      <c r="AY18" s="19">
        <v>1.04724701493053E-2</v>
      </c>
      <c r="AZ18" s="19">
        <v>1.7172773979307401E-2</v>
      </c>
      <c r="BA18" s="19">
        <v>1.5309221815965E-2</v>
      </c>
      <c r="BB18" s="19">
        <v>1.7659906309272499E-2</v>
      </c>
      <c r="BC18" s="19"/>
      <c r="BD18" s="19">
        <v>3.5691588025680301E-2</v>
      </c>
      <c r="BE18" s="19">
        <v>2.2497869239916701E-2</v>
      </c>
      <c r="BF18" s="19">
        <v>4.5183198205187699E-3</v>
      </c>
      <c r="BG18" s="19">
        <v>1.6872287731058901E-2</v>
      </c>
      <c r="BH18" s="19"/>
      <c r="BI18" s="19">
        <v>1.64719742866654E-2</v>
      </c>
      <c r="BJ18" s="19">
        <v>1.1095127459912301E-2</v>
      </c>
      <c r="BK18" s="19">
        <v>1.825398634823E-2</v>
      </c>
      <c r="BL18" s="19">
        <v>2.0016659718841302E-2</v>
      </c>
      <c r="BM18" s="19"/>
      <c r="BN18" s="19">
        <v>1.08321118236635E-2</v>
      </c>
      <c r="BO18" s="19">
        <v>2.0441781894582501E-2</v>
      </c>
      <c r="BP18" s="19">
        <v>1.20807319198731E-2</v>
      </c>
      <c r="BQ18" s="19">
        <v>1.8596949244796601E-2</v>
      </c>
      <c r="BR18" s="19"/>
      <c r="BS18" s="19">
        <v>2.7235951372724099E-2</v>
      </c>
      <c r="BT18" s="19">
        <v>1.6720765806697901E-2</v>
      </c>
      <c r="BU18" s="19">
        <v>9.7728591739588196E-3</v>
      </c>
      <c r="BV18" s="19">
        <v>1.36273033176524E-2</v>
      </c>
      <c r="BW18" s="19"/>
      <c r="BX18" s="19">
        <v>1.89725420382598E-2</v>
      </c>
      <c r="BY18" s="19">
        <v>1.7985986575226199E-2</v>
      </c>
      <c r="BZ18" s="19">
        <v>9.3639196734678996E-3</v>
      </c>
      <c r="CA18" s="19">
        <v>2.1600616070452699E-2</v>
      </c>
    </row>
    <row r="19" spans="2:79" x14ac:dyDescent="0.3">
      <c r="B19" s="16" t="s">
        <v>118</v>
      </c>
    </row>
    <row r="20" spans="2:79" x14ac:dyDescent="0.3">
      <c r="B20" t="s">
        <v>76</v>
      </c>
    </row>
    <row r="21" spans="2:79" x14ac:dyDescent="0.3">
      <c r="B21" t="s">
        <v>77</v>
      </c>
    </row>
    <row r="23" spans="2:79" x14ac:dyDescent="0.3">
      <c r="B23" s="8" t="str">
        <f>HYPERLINK("#'Contents'!A1", "Return to Contents")</f>
        <v>Return to Contents</v>
      </c>
    </row>
  </sheetData>
  <mergeCells count="18">
    <mergeCell ref="BX5:CA5"/>
    <mergeCell ref="D2:BL2"/>
    <mergeCell ref="AU5:AW5"/>
    <mergeCell ref="AY5:BB5"/>
    <mergeCell ref="BD5:BG5"/>
    <mergeCell ref="BI5:BL5"/>
    <mergeCell ref="BN5:BQ5"/>
    <mergeCell ref="Z5:AA5"/>
    <mergeCell ref="AC5:AD5"/>
    <mergeCell ref="AF5:AH5"/>
    <mergeCell ref="AJ5:AP5"/>
    <mergeCell ref="AR5:AS5"/>
    <mergeCell ref="D5:E5"/>
    <mergeCell ref="G5:I5"/>
    <mergeCell ref="K5:N5"/>
    <mergeCell ref="P5:T5"/>
    <mergeCell ref="V5:X5"/>
    <mergeCell ref="BS5:BV5"/>
  </mergeCells>
  <pageMargins left="0.7" right="0.7" top="0.75" bottom="0.75" header="0.3" footer="0.3"/>
  <pageSetup paperSize="9" orientation="portrait" horizontalDpi="300" verticalDpi="300"/>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2:CA22"/>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9" width="10.77734375" customWidth="1"/>
    <col min="10" max="10" width="2.21875" customWidth="1"/>
    <col min="11" max="14" width="10.77734375" customWidth="1"/>
    <col min="15" max="15" width="2.21875" customWidth="1"/>
    <col min="16" max="20" width="10.77734375" customWidth="1"/>
    <col min="21" max="21" width="2.21875" customWidth="1"/>
    <col min="22" max="24" width="10.77734375" customWidth="1"/>
    <col min="25" max="25" width="2.21875" customWidth="1"/>
    <col min="26" max="27" width="10.77734375" customWidth="1"/>
    <col min="28" max="28" width="2.21875" customWidth="1"/>
    <col min="29" max="30" width="10.77734375" customWidth="1"/>
    <col min="31" max="31" width="2.21875" customWidth="1"/>
    <col min="32" max="34" width="10.77734375" customWidth="1"/>
    <col min="35" max="35" width="2.21875" customWidth="1"/>
    <col min="36" max="42" width="10.77734375" customWidth="1"/>
    <col min="43" max="43" width="2.21875" customWidth="1"/>
    <col min="44" max="45" width="10.77734375" customWidth="1"/>
    <col min="46" max="46" width="2.21875" customWidth="1"/>
    <col min="47" max="49" width="10.77734375" customWidth="1"/>
    <col min="50" max="50" width="2.21875" customWidth="1"/>
    <col min="51" max="54" width="10.77734375" customWidth="1"/>
    <col min="55" max="55" width="2.21875" customWidth="1"/>
    <col min="56" max="59" width="10.77734375" customWidth="1"/>
    <col min="60" max="60" width="2.21875" customWidth="1"/>
    <col min="61" max="64" width="10.77734375" customWidth="1"/>
    <col min="65" max="65" width="2.21875" customWidth="1"/>
    <col min="66" max="69" width="10.77734375" customWidth="1"/>
    <col min="70" max="70" width="2.21875" customWidth="1"/>
    <col min="71" max="74" width="10.77734375" customWidth="1"/>
    <col min="75" max="75" width="2.21875" customWidth="1"/>
    <col min="76" max="79" width="10.77734375" customWidth="1"/>
    <col min="80" max="80" width="2.21875" customWidth="1"/>
  </cols>
  <sheetData>
    <row r="2" spans="2:79" ht="40.049999999999997" customHeight="1" x14ac:dyDescent="0.3">
      <c r="D2" s="30" t="s">
        <v>147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9" ht="30" customHeight="1" x14ac:dyDescent="0.3">
      <c r="B5" s="15"/>
      <c r="C5" s="15"/>
      <c r="D5" s="29" t="s">
        <v>54</v>
      </c>
      <c r="E5" s="29"/>
      <c r="F5" s="15"/>
      <c r="G5" s="29" t="s">
        <v>55</v>
      </c>
      <c r="H5" s="29"/>
      <c r="I5" s="29"/>
      <c r="J5" s="15"/>
      <c r="K5" s="29" t="s">
        <v>56</v>
      </c>
      <c r="L5" s="29"/>
      <c r="M5" s="29"/>
      <c r="N5" s="29"/>
      <c r="O5" s="15"/>
      <c r="P5" s="29" t="s">
        <v>57</v>
      </c>
      <c r="Q5" s="29"/>
      <c r="R5" s="29"/>
      <c r="S5" s="29"/>
      <c r="T5" s="29"/>
      <c r="U5" s="15"/>
      <c r="V5" s="29" t="s">
        <v>58</v>
      </c>
      <c r="W5" s="29"/>
      <c r="X5" s="29"/>
      <c r="Y5" s="15"/>
      <c r="Z5" s="29" t="s">
        <v>59</v>
      </c>
      <c r="AA5" s="29"/>
      <c r="AB5" s="15"/>
      <c r="AC5" s="29" t="s">
        <v>60</v>
      </c>
      <c r="AD5" s="29"/>
      <c r="AE5" s="15"/>
      <c r="AF5" s="29" t="s">
        <v>61</v>
      </c>
      <c r="AG5" s="29"/>
      <c r="AH5" s="29"/>
      <c r="AI5" s="15"/>
      <c r="AJ5" s="29" t="s">
        <v>62</v>
      </c>
      <c r="AK5" s="29"/>
      <c r="AL5" s="29"/>
      <c r="AM5" s="29"/>
      <c r="AN5" s="29"/>
      <c r="AO5" s="29"/>
      <c r="AP5" s="29"/>
      <c r="AQ5" s="15"/>
      <c r="AR5" s="29" t="s">
        <v>63</v>
      </c>
      <c r="AS5" s="29"/>
      <c r="AT5" s="15"/>
      <c r="AU5" s="29" t="s">
        <v>64</v>
      </c>
      <c r="AV5" s="29"/>
      <c r="AW5" s="29"/>
      <c r="AX5" s="15"/>
      <c r="AY5" s="29" t="s">
        <v>65</v>
      </c>
      <c r="AZ5" s="29"/>
      <c r="BA5" s="29"/>
      <c r="BB5" s="29"/>
      <c r="BC5" s="15"/>
      <c r="BD5" s="29" t="s">
        <v>66</v>
      </c>
      <c r="BE5" s="29"/>
      <c r="BF5" s="29"/>
      <c r="BG5" s="29"/>
      <c r="BH5" s="15"/>
      <c r="BI5" s="29" t="s">
        <v>67</v>
      </c>
      <c r="BJ5" s="29"/>
      <c r="BK5" s="29"/>
      <c r="BL5" s="29"/>
      <c r="BM5" s="15"/>
      <c r="BN5" s="29" t="s">
        <v>68</v>
      </c>
      <c r="BO5" s="29"/>
      <c r="BP5" s="29"/>
      <c r="BQ5" s="29"/>
      <c r="BR5" s="15"/>
      <c r="BS5" s="29" t="s">
        <v>69</v>
      </c>
      <c r="BT5" s="29"/>
      <c r="BU5" s="29"/>
      <c r="BV5" s="29"/>
      <c r="BW5" s="15"/>
      <c r="BX5" s="29" t="s">
        <v>70</v>
      </c>
      <c r="BY5" s="29"/>
      <c r="BZ5" s="29"/>
      <c r="CA5" s="29"/>
    </row>
    <row r="6" spans="2:79" ht="43.2" x14ac:dyDescent="0.3">
      <c r="B6" t="s">
        <v>13</v>
      </c>
      <c r="C6" s="9" t="s">
        <v>14</v>
      </c>
      <c r="D6" s="12" t="s">
        <v>15</v>
      </c>
      <c r="E6" s="12" t="s">
        <v>16</v>
      </c>
      <c r="G6" s="12" t="s">
        <v>19</v>
      </c>
      <c r="H6" s="12" t="s">
        <v>20</v>
      </c>
      <c r="I6" s="12" t="s">
        <v>21</v>
      </c>
      <c r="K6" s="12" t="s">
        <v>22</v>
      </c>
      <c r="L6" s="12" t="s">
        <v>23</v>
      </c>
      <c r="M6" s="12" t="s">
        <v>24</v>
      </c>
      <c r="N6" s="12" t="s">
        <v>25</v>
      </c>
      <c r="P6" s="12" t="s">
        <v>26</v>
      </c>
      <c r="Q6" s="12" t="s">
        <v>27</v>
      </c>
      <c r="R6" s="12" t="s">
        <v>28</v>
      </c>
      <c r="S6" s="12" t="s">
        <v>29</v>
      </c>
      <c r="T6" s="12" t="s">
        <v>30</v>
      </c>
      <c r="V6" s="12" t="s">
        <v>31</v>
      </c>
      <c r="W6" s="12" t="s">
        <v>32</v>
      </c>
      <c r="X6" s="12" t="s">
        <v>33</v>
      </c>
      <c r="Z6" s="12" t="s">
        <v>34</v>
      </c>
      <c r="AA6" s="12" t="s">
        <v>35</v>
      </c>
      <c r="AC6" s="12" t="s">
        <v>36</v>
      </c>
      <c r="AD6" s="12" t="s">
        <v>37</v>
      </c>
      <c r="AF6" s="12" t="s">
        <v>38</v>
      </c>
      <c r="AG6" s="12" t="s">
        <v>39</v>
      </c>
      <c r="AH6" s="12" t="s">
        <v>40</v>
      </c>
      <c r="AJ6" s="12" t="s">
        <v>41</v>
      </c>
      <c r="AK6" s="12" t="s">
        <v>42</v>
      </c>
      <c r="AL6" s="12" t="s">
        <v>43</v>
      </c>
      <c r="AM6" s="12" t="s">
        <v>44</v>
      </c>
      <c r="AN6" s="12" t="s">
        <v>45</v>
      </c>
      <c r="AO6" s="12" t="s">
        <v>46</v>
      </c>
      <c r="AP6" s="12" t="s">
        <v>47</v>
      </c>
      <c r="AR6" s="12" t="s">
        <v>48</v>
      </c>
      <c r="AS6" s="12" t="s">
        <v>49</v>
      </c>
      <c r="AU6" s="12" t="s">
        <v>50</v>
      </c>
      <c r="AV6" s="12" t="s">
        <v>51</v>
      </c>
      <c r="AW6" s="12" t="s">
        <v>52</v>
      </c>
      <c r="AY6" s="12" t="s">
        <v>50</v>
      </c>
      <c r="AZ6" s="12" t="s">
        <v>51</v>
      </c>
      <c r="BA6" s="12" t="s">
        <v>52</v>
      </c>
      <c r="BB6" s="12" t="s">
        <v>53</v>
      </c>
      <c r="BD6" s="12" t="s">
        <v>50</v>
      </c>
      <c r="BE6" s="12" t="s">
        <v>51</v>
      </c>
      <c r="BF6" s="12" t="s">
        <v>52</v>
      </c>
      <c r="BG6" s="12" t="s">
        <v>53</v>
      </c>
      <c r="BI6" s="12" t="s">
        <v>50</v>
      </c>
      <c r="BJ6" s="12" t="s">
        <v>51</v>
      </c>
      <c r="BK6" s="12" t="s">
        <v>52</v>
      </c>
      <c r="BL6" s="12" t="s">
        <v>53</v>
      </c>
      <c r="BN6" s="12" t="s">
        <v>50</v>
      </c>
      <c r="BO6" s="12" t="s">
        <v>51</v>
      </c>
      <c r="BP6" s="12" t="s">
        <v>52</v>
      </c>
      <c r="BQ6" s="12" t="s">
        <v>53</v>
      </c>
      <c r="BS6" s="12" t="s">
        <v>50</v>
      </c>
      <c r="BT6" s="12" t="s">
        <v>51</v>
      </c>
      <c r="BU6" s="12" t="s">
        <v>52</v>
      </c>
      <c r="BV6" s="12" t="s">
        <v>53</v>
      </c>
      <c r="BX6" s="12" t="s">
        <v>50</v>
      </c>
      <c r="BY6" s="12" t="s">
        <v>51</v>
      </c>
      <c r="BZ6" s="12" t="s">
        <v>52</v>
      </c>
      <c r="CA6" s="12" t="s">
        <v>53</v>
      </c>
    </row>
    <row r="7" spans="2:79" ht="30" customHeight="1" x14ac:dyDescent="0.3">
      <c r="B7" s="10" t="s">
        <v>17</v>
      </c>
      <c r="C7" s="10">
        <v>863</v>
      </c>
      <c r="D7" s="10">
        <v>440</v>
      </c>
      <c r="E7" s="10">
        <v>421</v>
      </c>
      <c r="F7" s="10"/>
      <c r="G7" s="10">
        <v>130</v>
      </c>
      <c r="H7" s="10">
        <v>429</v>
      </c>
      <c r="I7" s="10">
        <v>304</v>
      </c>
      <c r="J7" s="10"/>
      <c r="K7" s="10">
        <v>356</v>
      </c>
      <c r="L7" s="10">
        <v>222</v>
      </c>
      <c r="M7" s="10">
        <v>157</v>
      </c>
      <c r="N7" s="10">
        <v>127</v>
      </c>
      <c r="O7" s="10"/>
      <c r="P7" s="10">
        <v>120</v>
      </c>
      <c r="Q7" s="10">
        <v>251</v>
      </c>
      <c r="R7" s="10">
        <v>128</v>
      </c>
      <c r="S7" s="10">
        <v>236</v>
      </c>
      <c r="T7" s="10">
        <v>128</v>
      </c>
      <c r="U7" s="10"/>
      <c r="V7" s="10">
        <v>197</v>
      </c>
      <c r="W7" s="10">
        <v>340</v>
      </c>
      <c r="X7" s="10">
        <v>298</v>
      </c>
      <c r="Y7" s="10"/>
      <c r="Z7" s="10">
        <v>718</v>
      </c>
      <c r="AA7" s="10">
        <v>142</v>
      </c>
      <c r="AB7" s="10"/>
      <c r="AC7" s="10">
        <v>624</v>
      </c>
      <c r="AD7" s="10">
        <v>239</v>
      </c>
      <c r="AE7" s="10"/>
      <c r="AF7" s="10">
        <v>65</v>
      </c>
      <c r="AG7" s="10">
        <v>76</v>
      </c>
      <c r="AH7" s="10">
        <v>719</v>
      </c>
      <c r="AI7" s="10"/>
      <c r="AJ7" s="10">
        <v>65</v>
      </c>
      <c r="AK7" s="10">
        <v>105</v>
      </c>
      <c r="AL7" s="10">
        <v>138</v>
      </c>
      <c r="AM7" s="10">
        <v>148</v>
      </c>
      <c r="AN7" s="10">
        <v>136</v>
      </c>
      <c r="AO7" s="10">
        <v>142</v>
      </c>
      <c r="AP7" s="10">
        <v>129</v>
      </c>
      <c r="AQ7" s="10"/>
      <c r="AR7" s="10">
        <v>254</v>
      </c>
      <c r="AS7" s="10">
        <v>584</v>
      </c>
      <c r="AT7" s="10"/>
      <c r="AU7" s="10">
        <v>215</v>
      </c>
      <c r="AV7" s="10">
        <v>510</v>
      </c>
      <c r="AW7" s="10">
        <v>138</v>
      </c>
      <c r="AX7" s="10"/>
      <c r="AY7" s="10">
        <v>80</v>
      </c>
      <c r="AZ7" s="10">
        <v>395</v>
      </c>
      <c r="BA7" s="10">
        <v>276</v>
      </c>
      <c r="BB7" s="10">
        <v>112</v>
      </c>
      <c r="BC7" s="10"/>
      <c r="BD7" s="10">
        <v>122</v>
      </c>
      <c r="BE7" s="10">
        <v>243</v>
      </c>
      <c r="BF7" s="10">
        <v>361</v>
      </c>
      <c r="BG7" s="10">
        <v>137</v>
      </c>
      <c r="BH7" s="10"/>
      <c r="BI7" s="10">
        <v>95</v>
      </c>
      <c r="BJ7" s="10">
        <v>260</v>
      </c>
      <c r="BK7" s="10">
        <v>403</v>
      </c>
      <c r="BL7" s="10">
        <v>105</v>
      </c>
      <c r="BM7" s="10"/>
      <c r="BN7" s="10">
        <v>77</v>
      </c>
      <c r="BO7" s="10">
        <v>202</v>
      </c>
      <c r="BP7" s="10">
        <v>295</v>
      </c>
      <c r="BQ7" s="10">
        <v>289</v>
      </c>
      <c r="BR7" s="10"/>
      <c r="BS7" s="10">
        <v>181</v>
      </c>
      <c r="BT7" s="10">
        <v>241</v>
      </c>
      <c r="BU7" s="10">
        <v>355</v>
      </c>
      <c r="BV7" s="10">
        <v>86</v>
      </c>
      <c r="BW7" s="10"/>
      <c r="BX7" s="10">
        <v>71</v>
      </c>
      <c r="BY7" s="10">
        <v>313</v>
      </c>
      <c r="BZ7" s="10">
        <v>291</v>
      </c>
      <c r="CA7" s="10">
        <v>188</v>
      </c>
    </row>
    <row r="8" spans="2:79" ht="30" customHeight="1" x14ac:dyDescent="0.3">
      <c r="B8" s="11" t="s">
        <v>18</v>
      </c>
      <c r="C8" s="11">
        <v>856</v>
      </c>
      <c r="D8" s="11">
        <v>420</v>
      </c>
      <c r="E8" s="11">
        <v>433</v>
      </c>
      <c r="F8" s="11"/>
      <c r="G8" s="11">
        <v>152</v>
      </c>
      <c r="H8" s="11">
        <v>360</v>
      </c>
      <c r="I8" s="11">
        <v>343</v>
      </c>
      <c r="J8" s="11"/>
      <c r="K8" s="11">
        <v>254</v>
      </c>
      <c r="L8" s="11">
        <v>220</v>
      </c>
      <c r="M8" s="11">
        <v>189</v>
      </c>
      <c r="N8" s="11">
        <v>193</v>
      </c>
      <c r="O8" s="11"/>
      <c r="P8" s="11">
        <v>121</v>
      </c>
      <c r="Q8" s="11">
        <v>240</v>
      </c>
      <c r="R8" s="11">
        <v>139</v>
      </c>
      <c r="S8" s="11">
        <v>203</v>
      </c>
      <c r="T8" s="11">
        <v>153</v>
      </c>
      <c r="U8" s="11"/>
      <c r="V8" s="11">
        <v>238</v>
      </c>
      <c r="W8" s="11">
        <v>344</v>
      </c>
      <c r="X8" s="11">
        <v>240</v>
      </c>
      <c r="Y8" s="11"/>
      <c r="Z8" s="11">
        <v>714</v>
      </c>
      <c r="AA8" s="11">
        <v>139</v>
      </c>
      <c r="AB8" s="11"/>
      <c r="AC8" s="11">
        <v>581</v>
      </c>
      <c r="AD8" s="11">
        <v>274</v>
      </c>
      <c r="AE8" s="11"/>
      <c r="AF8" s="11">
        <v>50</v>
      </c>
      <c r="AG8" s="11">
        <v>67</v>
      </c>
      <c r="AH8" s="11">
        <v>735</v>
      </c>
      <c r="AI8" s="11"/>
      <c r="AJ8" s="11">
        <v>73</v>
      </c>
      <c r="AK8" s="11">
        <v>115</v>
      </c>
      <c r="AL8" s="11">
        <v>118</v>
      </c>
      <c r="AM8" s="11">
        <v>130</v>
      </c>
      <c r="AN8" s="11">
        <v>107</v>
      </c>
      <c r="AO8" s="11">
        <v>147</v>
      </c>
      <c r="AP8" s="11">
        <v>166</v>
      </c>
      <c r="AQ8" s="11"/>
      <c r="AR8" s="11">
        <v>274</v>
      </c>
      <c r="AS8" s="11">
        <v>558</v>
      </c>
      <c r="AT8" s="11"/>
      <c r="AU8" s="11">
        <v>239</v>
      </c>
      <c r="AV8" s="11">
        <v>498</v>
      </c>
      <c r="AW8" s="11">
        <v>118</v>
      </c>
      <c r="AX8" s="11"/>
      <c r="AY8" s="11">
        <v>80</v>
      </c>
      <c r="AZ8" s="11">
        <v>401</v>
      </c>
      <c r="BA8" s="11">
        <v>275</v>
      </c>
      <c r="BB8" s="11">
        <v>100</v>
      </c>
      <c r="BC8" s="11"/>
      <c r="BD8" s="11">
        <v>121</v>
      </c>
      <c r="BE8" s="11">
        <v>248</v>
      </c>
      <c r="BF8" s="11">
        <v>358</v>
      </c>
      <c r="BG8" s="11">
        <v>129</v>
      </c>
      <c r="BH8" s="11"/>
      <c r="BI8" s="11">
        <v>98</v>
      </c>
      <c r="BJ8" s="11">
        <v>266</v>
      </c>
      <c r="BK8" s="11">
        <v>396</v>
      </c>
      <c r="BL8" s="11">
        <v>95</v>
      </c>
      <c r="BM8" s="11"/>
      <c r="BN8" s="11">
        <v>76</v>
      </c>
      <c r="BO8" s="11">
        <v>201</v>
      </c>
      <c r="BP8" s="11">
        <v>301</v>
      </c>
      <c r="BQ8" s="11">
        <v>278</v>
      </c>
      <c r="BR8" s="11"/>
      <c r="BS8" s="11">
        <v>185</v>
      </c>
      <c r="BT8" s="11">
        <v>257</v>
      </c>
      <c r="BU8" s="11">
        <v>345</v>
      </c>
      <c r="BV8" s="11">
        <v>69</v>
      </c>
      <c r="BW8" s="11"/>
      <c r="BX8" s="11">
        <v>68</v>
      </c>
      <c r="BY8" s="11">
        <v>324</v>
      </c>
      <c r="BZ8" s="11">
        <v>282</v>
      </c>
      <c r="CA8" s="11">
        <v>181</v>
      </c>
    </row>
    <row r="9" spans="2:79" x14ac:dyDescent="0.3">
      <c r="B9" s="18" t="s">
        <v>138</v>
      </c>
      <c r="C9" s="17">
        <v>0.11763262409903601</v>
      </c>
      <c r="D9" s="17">
        <v>0.148866547168438</v>
      </c>
      <c r="E9" s="17">
        <v>8.7878217066121894E-2</v>
      </c>
      <c r="F9" s="17"/>
      <c r="G9" s="17">
        <v>0.17359357184936899</v>
      </c>
      <c r="H9" s="17">
        <v>0.120733174539815</v>
      </c>
      <c r="I9" s="17">
        <v>8.9543016653045995E-2</v>
      </c>
      <c r="J9" s="17"/>
      <c r="K9" s="17">
        <v>0.120493170923234</v>
      </c>
      <c r="L9" s="17">
        <v>0.13589007144321999</v>
      </c>
      <c r="M9" s="17">
        <v>0.12555254496548901</v>
      </c>
      <c r="N9" s="17">
        <v>8.58790530148974E-2</v>
      </c>
      <c r="O9" s="17"/>
      <c r="P9" s="17">
        <v>6.0107007353967699E-2</v>
      </c>
      <c r="Q9" s="17">
        <v>0.12615420776828001</v>
      </c>
      <c r="R9" s="17">
        <v>0.13356943020825801</v>
      </c>
      <c r="S9" s="17">
        <v>0.127541275465135</v>
      </c>
      <c r="T9" s="17">
        <v>0.122360783754091</v>
      </c>
      <c r="U9" s="17"/>
      <c r="V9" s="17">
        <v>8.8807787206867606E-2</v>
      </c>
      <c r="W9" s="17">
        <v>0.12852151303349699</v>
      </c>
      <c r="X9" s="17">
        <v>0.12675548940341899</v>
      </c>
      <c r="Y9" s="17"/>
      <c r="Z9" s="17">
        <v>0.12140978595184899</v>
      </c>
      <c r="AA9" s="17">
        <v>8.9172865133128498E-2</v>
      </c>
      <c r="AB9" s="17"/>
      <c r="AC9" s="17">
        <v>0.13281457110953901</v>
      </c>
      <c r="AD9" s="17">
        <v>8.5428032455223998E-2</v>
      </c>
      <c r="AE9" s="17"/>
      <c r="AF9" s="17">
        <v>4.7252096170941199E-2</v>
      </c>
      <c r="AG9" s="17">
        <v>3.8745154868984097E-2</v>
      </c>
      <c r="AH9" s="17">
        <v>0.12937507996785499</v>
      </c>
      <c r="AI9" s="17"/>
      <c r="AJ9" s="17">
        <v>0.21638747043553799</v>
      </c>
      <c r="AK9" s="17">
        <v>0.142206817005017</v>
      </c>
      <c r="AL9" s="17">
        <v>0.10167628709021501</v>
      </c>
      <c r="AM9" s="17">
        <v>0.11323853304001701</v>
      </c>
      <c r="AN9" s="17">
        <v>0.119434469029723</v>
      </c>
      <c r="AO9" s="17">
        <v>9.7828537792216494E-2</v>
      </c>
      <c r="AP9" s="17">
        <v>8.8697884609020894E-2</v>
      </c>
      <c r="AQ9" s="17"/>
      <c r="AR9" s="17">
        <v>8.1112421651978295E-2</v>
      </c>
      <c r="AS9" s="17">
        <v>0.135797950930723</v>
      </c>
      <c r="AT9" s="17"/>
      <c r="AU9" s="17">
        <v>0.120587673713834</v>
      </c>
      <c r="AV9" s="17">
        <v>0.118193363199759</v>
      </c>
      <c r="AW9" s="17">
        <v>0.109267894961478</v>
      </c>
      <c r="AX9" s="17"/>
      <c r="AY9" s="17">
        <v>7.1151656780640796E-2</v>
      </c>
      <c r="AZ9" s="17">
        <v>0.13488772702173801</v>
      </c>
      <c r="BA9" s="17">
        <v>0.114368785847844</v>
      </c>
      <c r="BB9" s="17">
        <v>9.4586711054460607E-2</v>
      </c>
      <c r="BC9" s="17"/>
      <c r="BD9" s="17">
        <v>0.134981591192461</v>
      </c>
      <c r="BE9" s="17">
        <v>0.134590503678055</v>
      </c>
      <c r="BF9" s="17">
        <v>0.110425108570445</v>
      </c>
      <c r="BG9" s="17">
        <v>8.8704449218657E-2</v>
      </c>
      <c r="BH9" s="17"/>
      <c r="BI9" s="17">
        <v>0.203658134571614</v>
      </c>
      <c r="BJ9" s="17">
        <v>0.119602043334812</v>
      </c>
      <c r="BK9" s="17">
        <v>0.108464267451438</v>
      </c>
      <c r="BL9" s="17">
        <v>6.1407764173454699E-2</v>
      </c>
      <c r="BM9" s="17"/>
      <c r="BN9" s="17">
        <v>7.4408051605652004E-2</v>
      </c>
      <c r="BO9" s="17">
        <v>0.174114635907097</v>
      </c>
      <c r="BP9" s="17">
        <v>9.5099078949786697E-2</v>
      </c>
      <c r="BQ9" s="17">
        <v>0.11306829410413401</v>
      </c>
      <c r="BR9" s="17"/>
      <c r="BS9" s="17">
        <v>0.12690053140949001</v>
      </c>
      <c r="BT9" s="17">
        <v>9.4990084514713802E-2</v>
      </c>
      <c r="BU9" s="17">
        <v>0.13952152262550799</v>
      </c>
      <c r="BV9" s="17">
        <v>6.74430312547111E-2</v>
      </c>
      <c r="BW9" s="17"/>
      <c r="BX9" s="17">
        <v>6.9054810426746993E-2</v>
      </c>
      <c r="BY9" s="17">
        <v>0.13970257206730499</v>
      </c>
      <c r="BZ9" s="17">
        <v>0.13813864317383401</v>
      </c>
      <c r="CA9" s="17">
        <v>6.44122367009477E-2</v>
      </c>
    </row>
    <row r="10" spans="2:79" x14ac:dyDescent="0.3">
      <c r="B10" s="18" t="s">
        <v>139</v>
      </c>
      <c r="C10" s="17">
        <v>0.21267407690206799</v>
      </c>
      <c r="D10" s="17">
        <v>0.212218178187419</v>
      </c>
      <c r="E10" s="17">
        <v>0.214093481237283</v>
      </c>
      <c r="F10" s="17"/>
      <c r="G10" s="17">
        <v>0.24196864107858601</v>
      </c>
      <c r="H10" s="17">
        <v>0.201770584928743</v>
      </c>
      <c r="I10" s="17">
        <v>0.211134330199438</v>
      </c>
      <c r="J10" s="17"/>
      <c r="K10" s="17">
        <v>0.21762656803995101</v>
      </c>
      <c r="L10" s="17">
        <v>0.209960476937849</v>
      </c>
      <c r="M10" s="17">
        <v>0.19873478748683501</v>
      </c>
      <c r="N10" s="17">
        <v>0.22402042142095799</v>
      </c>
      <c r="O10" s="17"/>
      <c r="P10" s="17">
        <v>0.19814373867905799</v>
      </c>
      <c r="Q10" s="17">
        <v>0.214606064845138</v>
      </c>
      <c r="R10" s="17">
        <v>0.23079520284066099</v>
      </c>
      <c r="S10" s="17">
        <v>0.192496466358834</v>
      </c>
      <c r="T10" s="17">
        <v>0.23152286005862999</v>
      </c>
      <c r="U10" s="17"/>
      <c r="V10" s="17">
        <v>0.20411889340150399</v>
      </c>
      <c r="W10" s="17">
        <v>0.224483589226321</v>
      </c>
      <c r="X10" s="17">
        <v>0.211517428043586</v>
      </c>
      <c r="Y10" s="17"/>
      <c r="Z10" s="17">
        <v>0.21748434470009301</v>
      </c>
      <c r="AA10" s="17">
        <v>0.19229704565570499</v>
      </c>
      <c r="AB10" s="17"/>
      <c r="AC10" s="17">
        <v>0.21291527080773201</v>
      </c>
      <c r="AD10" s="17">
        <v>0.21216244613208099</v>
      </c>
      <c r="AE10" s="17"/>
      <c r="AF10" s="17">
        <v>0.14387511180905399</v>
      </c>
      <c r="AG10" s="17">
        <v>0.28212026805047702</v>
      </c>
      <c r="AH10" s="17">
        <v>0.21204374947395199</v>
      </c>
      <c r="AI10" s="17"/>
      <c r="AJ10" s="17">
        <v>0.24164318123391901</v>
      </c>
      <c r="AK10" s="17">
        <v>0.22254414871432299</v>
      </c>
      <c r="AL10" s="17">
        <v>0.21858087891287001</v>
      </c>
      <c r="AM10" s="17">
        <v>0.18253946952730199</v>
      </c>
      <c r="AN10" s="17">
        <v>0.208675380525078</v>
      </c>
      <c r="AO10" s="17">
        <v>0.19852558303217499</v>
      </c>
      <c r="AP10" s="17">
        <v>0.227652562459735</v>
      </c>
      <c r="AQ10" s="17"/>
      <c r="AR10" s="17">
        <v>0.18470338709043699</v>
      </c>
      <c r="AS10" s="17">
        <v>0.22716213867229601</v>
      </c>
      <c r="AT10" s="17"/>
      <c r="AU10" s="17">
        <v>0.124453824109009</v>
      </c>
      <c r="AV10" s="17">
        <v>0.24602758949247699</v>
      </c>
      <c r="AW10" s="17">
        <v>0.25084751378601</v>
      </c>
      <c r="AX10" s="17"/>
      <c r="AY10" s="17">
        <v>0.18560548962048401</v>
      </c>
      <c r="AZ10" s="17">
        <v>0.20941224804959299</v>
      </c>
      <c r="BA10" s="17">
        <v>0.239914904246432</v>
      </c>
      <c r="BB10" s="17">
        <v>0.172372138293929</v>
      </c>
      <c r="BC10" s="17"/>
      <c r="BD10" s="17">
        <v>0.178814846076606</v>
      </c>
      <c r="BE10" s="17">
        <v>0.189938047935092</v>
      </c>
      <c r="BF10" s="17">
        <v>0.21962752867956101</v>
      </c>
      <c r="BG10" s="17">
        <v>0.26893162938263898</v>
      </c>
      <c r="BH10" s="17"/>
      <c r="BI10" s="17">
        <v>0.21043201482909199</v>
      </c>
      <c r="BJ10" s="17">
        <v>0.21844563497995301</v>
      </c>
      <c r="BK10" s="17">
        <v>0.22974915019769501</v>
      </c>
      <c r="BL10" s="17">
        <v>0.12761032384319501</v>
      </c>
      <c r="BM10" s="17"/>
      <c r="BN10" s="17">
        <v>0.15265964846865701</v>
      </c>
      <c r="BO10" s="17">
        <v>0.217681581401444</v>
      </c>
      <c r="BP10" s="17">
        <v>0.22198936041536499</v>
      </c>
      <c r="BQ10" s="17">
        <v>0.21541346581517501</v>
      </c>
      <c r="BR10" s="17"/>
      <c r="BS10" s="17">
        <v>0.16418896660798599</v>
      </c>
      <c r="BT10" s="17">
        <v>0.19027205538106901</v>
      </c>
      <c r="BU10" s="17">
        <v>0.248294553965725</v>
      </c>
      <c r="BV10" s="17">
        <v>0.24840464922844199</v>
      </c>
      <c r="BW10" s="17"/>
      <c r="BX10" s="17">
        <v>0.139882673701449</v>
      </c>
      <c r="BY10" s="17">
        <v>0.228005291424765</v>
      </c>
      <c r="BZ10" s="17">
        <v>0.21322667303572601</v>
      </c>
      <c r="CA10" s="17">
        <v>0.21174723112437499</v>
      </c>
    </row>
    <row r="11" spans="2:79" x14ac:dyDescent="0.3">
      <c r="B11" s="18" t="s">
        <v>140</v>
      </c>
      <c r="C11" s="17">
        <v>0.33674905400934402</v>
      </c>
      <c r="D11" s="17">
        <v>0.347210669024898</v>
      </c>
      <c r="E11" s="17">
        <v>0.32592033029324402</v>
      </c>
      <c r="F11" s="17"/>
      <c r="G11" s="17">
        <v>0.364628562107222</v>
      </c>
      <c r="H11" s="17">
        <v>0.32196376634657897</v>
      </c>
      <c r="I11" s="17">
        <v>0.33991672920737298</v>
      </c>
      <c r="J11" s="17"/>
      <c r="K11" s="17">
        <v>0.34417574624904801</v>
      </c>
      <c r="L11" s="17">
        <v>0.31676983126128</v>
      </c>
      <c r="M11" s="17">
        <v>0.32153745015004698</v>
      </c>
      <c r="N11" s="17">
        <v>0.36123371750248401</v>
      </c>
      <c r="O11" s="17"/>
      <c r="P11" s="17">
        <v>0.364158513443743</v>
      </c>
      <c r="Q11" s="17">
        <v>0.332042608141073</v>
      </c>
      <c r="R11" s="17">
        <v>0.30462142058661501</v>
      </c>
      <c r="S11" s="17">
        <v>0.35866031667224701</v>
      </c>
      <c r="T11" s="17">
        <v>0.32244147435304299</v>
      </c>
      <c r="U11" s="17"/>
      <c r="V11" s="17">
        <v>0.381376353868908</v>
      </c>
      <c r="W11" s="17">
        <v>0.32067590672139301</v>
      </c>
      <c r="X11" s="17">
        <v>0.31183308623977801</v>
      </c>
      <c r="Y11" s="17"/>
      <c r="Z11" s="17">
        <v>0.33317204799755201</v>
      </c>
      <c r="AA11" s="17">
        <v>0.36195766568298898</v>
      </c>
      <c r="AB11" s="17"/>
      <c r="AC11" s="17">
        <v>0.32607056286699998</v>
      </c>
      <c r="AD11" s="17">
        <v>0.359400723546416</v>
      </c>
      <c r="AE11" s="17"/>
      <c r="AF11" s="17">
        <v>0.27209204793408998</v>
      </c>
      <c r="AG11" s="17">
        <v>0.36085270327276098</v>
      </c>
      <c r="AH11" s="17">
        <v>0.34055975697149998</v>
      </c>
      <c r="AI11" s="17"/>
      <c r="AJ11" s="17">
        <v>0.297255342089631</v>
      </c>
      <c r="AK11" s="17">
        <v>0.37797086180925499</v>
      </c>
      <c r="AL11" s="17">
        <v>0.31706596149537503</v>
      </c>
      <c r="AM11" s="17">
        <v>0.34465812805958701</v>
      </c>
      <c r="AN11" s="17">
        <v>0.26822941203190798</v>
      </c>
      <c r="AO11" s="17">
        <v>0.38408729391553398</v>
      </c>
      <c r="AP11" s="17">
        <v>0.33549115671241497</v>
      </c>
      <c r="AQ11" s="17"/>
      <c r="AR11" s="17">
        <v>0.32107887338888702</v>
      </c>
      <c r="AS11" s="17">
        <v>0.35057353154953602</v>
      </c>
      <c r="AT11" s="17"/>
      <c r="AU11" s="17">
        <v>0.35656771459508901</v>
      </c>
      <c r="AV11" s="17">
        <v>0.32556236200781502</v>
      </c>
      <c r="AW11" s="17">
        <v>0.34377255854867</v>
      </c>
      <c r="AX11" s="17"/>
      <c r="AY11" s="17">
        <v>0.27958065514987002</v>
      </c>
      <c r="AZ11" s="17">
        <v>0.35204093500334799</v>
      </c>
      <c r="BA11" s="17">
        <v>0.30329048893538801</v>
      </c>
      <c r="BB11" s="17">
        <v>0.413197691268122</v>
      </c>
      <c r="BC11" s="17"/>
      <c r="BD11" s="17">
        <v>0.348627282968902</v>
      </c>
      <c r="BE11" s="17">
        <v>0.34517044588406098</v>
      </c>
      <c r="BF11" s="17">
        <v>0.35894061642105601</v>
      </c>
      <c r="BG11" s="17">
        <v>0.24766319709319501</v>
      </c>
      <c r="BH11" s="17"/>
      <c r="BI11" s="17">
        <v>0.29637210054312302</v>
      </c>
      <c r="BJ11" s="17">
        <v>0.33891432635317797</v>
      </c>
      <c r="BK11" s="17">
        <v>0.34602888592204301</v>
      </c>
      <c r="BL11" s="17">
        <v>0.33372551202400802</v>
      </c>
      <c r="BM11" s="17"/>
      <c r="BN11" s="17">
        <v>0.28991334147800701</v>
      </c>
      <c r="BO11" s="17">
        <v>0.31172840054865603</v>
      </c>
      <c r="BP11" s="17">
        <v>0.394609751845171</v>
      </c>
      <c r="BQ11" s="17">
        <v>0.30502843104025401</v>
      </c>
      <c r="BR11" s="17"/>
      <c r="BS11" s="17">
        <v>0.32023314346974302</v>
      </c>
      <c r="BT11" s="17">
        <v>0.393713116781576</v>
      </c>
      <c r="BU11" s="17">
        <v>0.338517896083187</v>
      </c>
      <c r="BV11" s="17">
        <v>0.15950317399924299</v>
      </c>
      <c r="BW11" s="17"/>
      <c r="BX11" s="17">
        <v>0.32342747611651201</v>
      </c>
      <c r="BY11" s="17">
        <v>0.38040282856340601</v>
      </c>
      <c r="BZ11" s="17">
        <v>0.32865243062390198</v>
      </c>
      <c r="CA11" s="17">
        <v>0.276279919270216</v>
      </c>
    </row>
    <row r="12" spans="2:79" x14ac:dyDescent="0.3">
      <c r="B12" s="18" t="s">
        <v>141</v>
      </c>
      <c r="C12" s="17">
        <v>0.197887252107073</v>
      </c>
      <c r="D12" s="17">
        <v>0.17366887719764601</v>
      </c>
      <c r="E12" s="17">
        <v>0.21992086630133201</v>
      </c>
      <c r="F12" s="17"/>
      <c r="G12" s="17">
        <v>0.15685273908229</v>
      </c>
      <c r="H12" s="17">
        <v>0.21749387334815501</v>
      </c>
      <c r="I12" s="17">
        <v>0.195489818569861</v>
      </c>
      <c r="J12" s="17"/>
      <c r="K12" s="17">
        <v>0.18740728690207401</v>
      </c>
      <c r="L12" s="17">
        <v>0.19244208155142101</v>
      </c>
      <c r="M12" s="17">
        <v>0.21361738675525699</v>
      </c>
      <c r="N12" s="17">
        <v>0.203506870151587</v>
      </c>
      <c r="O12" s="17"/>
      <c r="P12" s="17">
        <v>0.18637612529460901</v>
      </c>
      <c r="Q12" s="17">
        <v>0.20568195920895099</v>
      </c>
      <c r="R12" s="17">
        <v>0.214852599188325</v>
      </c>
      <c r="S12" s="17">
        <v>0.17847814104131701</v>
      </c>
      <c r="T12" s="17">
        <v>0.20515523737173699</v>
      </c>
      <c r="U12" s="17"/>
      <c r="V12" s="17">
        <v>0.204332417495795</v>
      </c>
      <c r="W12" s="17">
        <v>0.20101564787830201</v>
      </c>
      <c r="X12" s="17">
        <v>0.201157453209621</v>
      </c>
      <c r="Y12" s="17"/>
      <c r="Z12" s="17">
        <v>0.19021833618543901</v>
      </c>
      <c r="AA12" s="17">
        <v>0.24128427642783601</v>
      </c>
      <c r="AB12" s="17"/>
      <c r="AC12" s="17">
        <v>0.196668583909962</v>
      </c>
      <c r="AD12" s="17">
        <v>0.200472342913286</v>
      </c>
      <c r="AE12" s="17"/>
      <c r="AF12" s="17">
        <v>0.34436358275312301</v>
      </c>
      <c r="AG12" s="17">
        <v>0.18989093755434</v>
      </c>
      <c r="AH12" s="17">
        <v>0.189534016555651</v>
      </c>
      <c r="AI12" s="17"/>
      <c r="AJ12" s="17">
        <v>0.20657089722607599</v>
      </c>
      <c r="AK12" s="17">
        <v>0.15266701498995</v>
      </c>
      <c r="AL12" s="17">
        <v>0.25200179065849498</v>
      </c>
      <c r="AM12" s="17">
        <v>0.200217177729346</v>
      </c>
      <c r="AN12" s="17">
        <v>0.22287235340606201</v>
      </c>
      <c r="AO12" s="17">
        <v>0.17734562775482501</v>
      </c>
      <c r="AP12" s="17">
        <v>0.18727280555385001</v>
      </c>
      <c r="AQ12" s="17"/>
      <c r="AR12" s="17">
        <v>0.1951970901267</v>
      </c>
      <c r="AS12" s="17">
        <v>0.19440045675484299</v>
      </c>
      <c r="AT12" s="17"/>
      <c r="AU12" s="17">
        <v>0.237235588640936</v>
      </c>
      <c r="AV12" s="17">
        <v>0.17418844380366399</v>
      </c>
      <c r="AW12" s="17">
        <v>0.218118004607747</v>
      </c>
      <c r="AX12" s="17"/>
      <c r="AY12" s="17">
        <v>0.28367134122406201</v>
      </c>
      <c r="AZ12" s="17">
        <v>0.18002690949435499</v>
      </c>
      <c r="BA12" s="17">
        <v>0.21394384264594701</v>
      </c>
      <c r="BB12" s="17">
        <v>0.15678367622984701</v>
      </c>
      <c r="BC12" s="17"/>
      <c r="BD12" s="17">
        <v>0.156892144800161</v>
      </c>
      <c r="BE12" s="17">
        <v>0.181313901766715</v>
      </c>
      <c r="BF12" s="17">
        <v>0.21569842250837101</v>
      </c>
      <c r="BG12" s="17">
        <v>0.21875789705701701</v>
      </c>
      <c r="BH12" s="17"/>
      <c r="BI12" s="17">
        <v>0.167119885908805</v>
      </c>
      <c r="BJ12" s="17">
        <v>0.201342663433036</v>
      </c>
      <c r="BK12" s="17">
        <v>0.192739460477624</v>
      </c>
      <c r="BL12" s="17">
        <v>0.241474882618811</v>
      </c>
      <c r="BM12" s="17"/>
      <c r="BN12" s="17">
        <v>0.23865456400831001</v>
      </c>
      <c r="BO12" s="17">
        <v>0.19043652565317901</v>
      </c>
      <c r="BP12" s="17">
        <v>0.18112061122225401</v>
      </c>
      <c r="BQ12" s="17">
        <v>0.21024726608256</v>
      </c>
      <c r="BR12" s="17"/>
      <c r="BS12" s="17">
        <v>0.19798169901290399</v>
      </c>
      <c r="BT12" s="17">
        <v>0.17899127991348801</v>
      </c>
      <c r="BU12" s="17">
        <v>0.194368213759604</v>
      </c>
      <c r="BV12" s="17">
        <v>0.28591253691087598</v>
      </c>
      <c r="BW12" s="17"/>
      <c r="BX12" s="17">
        <v>0.26706096943587099</v>
      </c>
      <c r="BY12" s="17">
        <v>0.15022572528747599</v>
      </c>
      <c r="BZ12" s="17">
        <v>0.182674110951656</v>
      </c>
      <c r="CA12" s="17">
        <v>0.28089735747362299</v>
      </c>
    </row>
    <row r="13" spans="2:79" x14ac:dyDescent="0.3">
      <c r="B13" s="18" t="s">
        <v>142</v>
      </c>
      <c r="C13" s="17">
        <v>8.8991284750431804E-2</v>
      </c>
      <c r="D13" s="17">
        <v>8.2263985324613001E-2</v>
      </c>
      <c r="E13" s="17">
        <v>9.5925240613570203E-2</v>
      </c>
      <c r="F13" s="17"/>
      <c r="G13" s="17">
        <v>4.06555049151947E-2</v>
      </c>
      <c r="H13" s="17">
        <v>8.9982719777284004E-2</v>
      </c>
      <c r="I13" s="17">
        <v>0.109397008801115</v>
      </c>
      <c r="J13" s="17"/>
      <c r="K13" s="17">
        <v>8.9665505320495595E-2</v>
      </c>
      <c r="L13" s="17">
        <v>0.107624889254734</v>
      </c>
      <c r="M13" s="17">
        <v>7.6978744745994407E-2</v>
      </c>
      <c r="N13" s="17">
        <v>7.9083150521377807E-2</v>
      </c>
      <c r="O13" s="17"/>
      <c r="P13" s="17">
        <v>0.10854884472080201</v>
      </c>
      <c r="Q13" s="17">
        <v>7.9176267035917902E-2</v>
      </c>
      <c r="R13" s="17">
        <v>7.4672389610940998E-2</v>
      </c>
      <c r="S13" s="17">
        <v>0.10245417552226301</v>
      </c>
      <c r="T13" s="17">
        <v>8.3987870029818695E-2</v>
      </c>
      <c r="U13" s="17"/>
      <c r="V13" s="17">
        <v>7.6599505462666403E-2</v>
      </c>
      <c r="W13" s="17">
        <v>8.4323739747797402E-2</v>
      </c>
      <c r="X13" s="17">
        <v>9.7951822604297106E-2</v>
      </c>
      <c r="Y13" s="17"/>
      <c r="Z13" s="17">
        <v>9.4232373914946793E-2</v>
      </c>
      <c r="AA13" s="17">
        <v>6.3889074747887006E-2</v>
      </c>
      <c r="AB13" s="17"/>
      <c r="AC13" s="17">
        <v>8.6025748062328697E-2</v>
      </c>
      <c r="AD13" s="17">
        <v>9.52819072890978E-2</v>
      </c>
      <c r="AE13" s="17"/>
      <c r="AF13" s="17">
        <v>0.118525080212038</v>
      </c>
      <c r="AG13" s="17">
        <v>0.103039679939503</v>
      </c>
      <c r="AH13" s="17">
        <v>8.3929969667329796E-2</v>
      </c>
      <c r="AI13" s="17"/>
      <c r="AJ13" s="17">
        <v>2.77873160045903E-2</v>
      </c>
      <c r="AK13" s="17">
        <v>5.1466748725589102E-2</v>
      </c>
      <c r="AL13" s="17">
        <v>8.4154889644006706E-2</v>
      </c>
      <c r="AM13" s="17">
        <v>0.106794411014525</v>
      </c>
      <c r="AN13" s="17">
        <v>0.11693525967354999</v>
      </c>
      <c r="AO13" s="17">
        <v>0.106698012246489</v>
      </c>
      <c r="AP13" s="17">
        <v>9.7486520746132399E-2</v>
      </c>
      <c r="AQ13" s="17"/>
      <c r="AR13" s="17">
        <v>0.13880508453277299</v>
      </c>
      <c r="AS13" s="17">
        <v>6.3183519319854303E-2</v>
      </c>
      <c r="AT13" s="17"/>
      <c r="AU13" s="17">
        <v>0.10748061133619601</v>
      </c>
      <c r="AV13" s="17">
        <v>8.7571344849422098E-2</v>
      </c>
      <c r="AW13" s="17">
        <v>5.74671524769804E-2</v>
      </c>
      <c r="AX13" s="17"/>
      <c r="AY13" s="17">
        <v>0.11154583385391199</v>
      </c>
      <c r="AZ13" s="17">
        <v>8.0771806446614303E-2</v>
      </c>
      <c r="BA13" s="17">
        <v>9.16477441482383E-2</v>
      </c>
      <c r="BB13" s="17">
        <v>9.6607236618556899E-2</v>
      </c>
      <c r="BC13" s="17"/>
      <c r="BD13" s="17">
        <v>7.2597082515685502E-2</v>
      </c>
      <c r="BE13" s="17">
        <v>0.10059284663034999</v>
      </c>
      <c r="BF13" s="17">
        <v>7.8961409377959493E-2</v>
      </c>
      <c r="BG13" s="17">
        <v>0.109877480571911</v>
      </c>
      <c r="BH13" s="17"/>
      <c r="BI13" s="17">
        <v>7.4145643432208003E-2</v>
      </c>
      <c r="BJ13" s="17">
        <v>8.8738486375146794E-2</v>
      </c>
      <c r="BK13" s="17">
        <v>8.7270286322633103E-2</v>
      </c>
      <c r="BL13" s="17">
        <v>0.11222427389961299</v>
      </c>
      <c r="BM13" s="17"/>
      <c r="BN13" s="17">
        <v>0.12930646783069299</v>
      </c>
      <c r="BO13" s="17">
        <v>5.7867677071313399E-2</v>
      </c>
      <c r="BP13" s="17">
        <v>6.7750860352648601E-2</v>
      </c>
      <c r="BQ13" s="17">
        <v>0.123411743611177</v>
      </c>
      <c r="BR13" s="17"/>
      <c r="BS13" s="17">
        <v>9.0830086527496204E-2</v>
      </c>
      <c r="BT13" s="17">
        <v>0.111783203296874</v>
      </c>
      <c r="BU13" s="17">
        <v>5.9768298797872002E-2</v>
      </c>
      <c r="BV13" s="17">
        <v>0.14547462365741401</v>
      </c>
      <c r="BW13" s="17"/>
      <c r="BX13" s="17">
        <v>0.105715911408857</v>
      </c>
      <c r="BY13" s="17">
        <v>8.1398546065465802E-2</v>
      </c>
      <c r="BZ13" s="17">
        <v>8.4752052409471895E-2</v>
      </c>
      <c r="CA13" s="17">
        <v>0.10290327539741501</v>
      </c>
    </row>
    <row r="14" spans="2:79" x14ac:dyDescent="0.3">
      <c r="B14" s="18" t="s">
        <v>143</v>
      </c>
      <c r="C14" s="17">
        <v>2.13965562803549E-2</v>
      </c>
      <c r="D14" s="17">
        <v>9.7743423663961496E-3</v>
      </c>
      <c r="E14" s="17">
        <v>3.2767677627620097E-2</v>
      </c>
      <c r="F14" s="17"/>
      <c r="G14" s="17">
        <v>1.36703784510337E-2</v>
      </c>
      <c r="H14" s="17">
        <v>2.1447870796241102E-2</v>
      </c>
      <c r="I14" s="17">
        <v>2.4770904980046599E-2</v>
      </c>
      <c r="J14" s="17"/>
      <c r="K14" s="17">
        <v>9.4511546024827198E-3</v>
      </c>
      <c r="L14" s="17">
        <v>0</v>
      </c>
      <c r="M14" s="17">
        <v>5.3820378761023101E-2</v>
      </c>
      <c r="N14" s="17">
        <v>2.9861408107167999E-2</v>
      </c>
      <c r="O14" s="17"/>
      <c r="P14" s="17">
        <v>2.7099265285004299E-2</v>
      </c>
      <c r="Q14" s="17">
        <v>2.49810015990422E-2</v>
      </c>
      <c r="R14" s="17">
        <v>9.4752744154393397E-3</v>
      </c>
      <c r="S14" s="17">
        <v>1.8217122428501601E-2</v>
      </c>
      <c r="T14" s="17">
        <v>2.6286519169290801E-2</v>
      </c>
      <c r="U14" s="17"/>
      <c r="V14" s="17">
        <v>2.91369119320154E-2</v>
      </c>
      <c r="W14" s="17">
        <v>1.82507709661761E-2</v>
      </c>
      <c r="X14" s="17">
        <v>2.1233439177279601E-2</v>
      </c>
      <c r="Y14" s="17"/>
      <c r="Z14" s="17">
        <v>2.0319845001565501E-2</v>
      </c>
      <c r="AA14" s="17">
        <v>1.8496679117286401E-2</v>
      </c>
      <c r="AB14" s="17"/>
      <c r="AC14" s="17">
        <v>2.0071639990492499E-2</v>
      </c>
      <c r="AD14" s="17">
        <v>2.4207025059341799E-2</v>
      </c>
      <c r="AE14" s="17"/>
      <c r="AF14" s="17">
        <v>1.12826237458971E-2</v>
      </c>
      <c r="AG14" s="17">
        <v>2.5351256313936001E-2</v>
      </c>
      <c r="AH14" s="17">
        <v>2.1828209310140199E-2</v>
      </c>
      <c r="AI14" s="17"/>
      <c r="AJ14" s="17">
        <v>1.03557930102456E-2</v>
      </c>
      <c r="AK14" s="17">
        <v>2.3890016052609299E-2</v>
      </c>
      <c r="AL14" s="17">
        <v>2.1613874142685899E-2</v>
      </c>
      <c r="AM14" s="17">
        <v>7.7221241782155902E-3</v>
      </c>
      <c r="AN14" s="17">
        <v>2.5834145419600201E-2</v>
      </c>
      <c r="AO14" s="17">
        <v>2.0131188774519099E-2</v>
      </c>
      <c r="AP14" s="17">
        <v>3.3272658232108399E-2</v>
      </c>
      <c r="AQ14" s="17"/>
      <c r="AR14" s="17">
        <v>4.2647848985647302E-2</v>
      </c>
      <c r="AS14" s="17">
        <v>1.18434964834518E-2</v>
      </c>
      <c r="AT14" s="17"/>
      <c r="AU14" s="17">
        <v>2.2729894525835698E-2</v>
      </c>
      <c r="AV14" s="17">
        <v>2.3744582906540902E-2</v>
      </c>
      <c r="AW14" s="17">
        <v>8.7750171956056406E-3</v>
      </c>
      <c r="AX14" s="17"/>
      <c r="AY14" s="17">
        <v>3.5046345292751503E-2</v>
      </c>
      <c r="AZ14" s="17">
        <v>2.31937039981116E-2</v>
      </c>
      <c r="BA14" s="17">
        <v>1.8677075970058101E-2</v>
      </c>
      <c r="BB14" s="17">
        <v>1.0788314899756299E-2</v>
      </c>
      <c r="BC14" s="17"/>
      <c r="BD14" s="17">
        <v>5.3795814940108003E-2</v>
      </c>
      <c r="BE14" s="17">
        <v>2.2081086619643999E-2</v>
      </c>
      <c r="BF14" s="17">
        <v>1.1674723521215799E-2</v>
      </c>
      <c r="BG14" s="17">
        <v>1.6733684697850901E-2</v>
      </c>
      <c r="BH14" s="17"/>
      <c r="BI14" s="17">
        <v>9.6498229731931898E-3</v>
      </c>
      <c r="BJ14" s="17">
        <v>5.5258195687253398E-3</v>
      </c>
      <c r="BK14" s="17">
        <v>2.64019468666973E-2</v>
      </c>
      <c r="BL14" s="17">
        <v>5.7158939445565299E-2</v>
      </c>
      <c r="BM14" s="17"/>
      <c r="BN14" s="17">
        <v>7.6003834962979896E-2</v>
      </c>
      <c r="BO14" s="17">
        <v>1.6812768772425699E-2</v>
      </c>
      <c r="BP14" s="17">
        <v>2.6026175935983699E-2</v>
      </c>
      <c r="BQ14" s="17">
        <v>4.7410594908164497E-3</v>
      </c>
      <c r="BR14" s="17"/>
      <c r="BS14" s="17">
        <v>5.0737877859998899E-2</v>
      </c>
      <c r="BT14" s="17">
        <v>1.3356281459870801E-2</v>
      </c>
      <c r="BU14" s="17">
        <v>1.07025556993948E-2</v>
      </c>
      <c r="BV14" s="17">
        <v>2.5992037860496399E-2</v>
      </c>
      <c r="BW14" s="17"/>
      <c r="BX14" s="17">
        <v>4.3005122225701402E-2</v>
      </c>
      <c r="BY14" s="17">
        <v>9.3516559716277595E-3</v>
      </c>
      <c r="BZ14" s="17">
        <v>3.8433317974729299E-2</v>
      </c>
      <c r="CA14" s="17">
        <v>8.2429791713126404E-3</v>
      </c>
    </row>
    <row r="15" spans="2:79" x14ac:dyDescent="0.3">
      <c r="B15" s="18" t="s">
        <v>144</v>
      </c>
      <c r="C15" s="17">
        <v>4.0581335567268697E-3</v>
      </c>
      <c r="D15" s="17">
        <v>6.1606281683254703E-3</v>
      </c>
      <c r="E15" s="17">
        <v>2.0374944172285802E-3</v>
      </c>
      <c r="F15" s="17"/>
      <c r="G15" s="17">
        <v>0</v>
      </c>
      <c r="H15" s="17">
        <v>5.7314544853751398E-3</v>
      </c>
      <c r="I15" s="17">
        <v>4.1002597443393898E-3</v>
      </c>
      <c r="J15" s="17"/>
      <c r="K15" s="17">
        <v>4.6651475739678304E-3</v>
      </c>
      <c r="L15" s="17">
        <v>0</v>
      </c>
      <c r="M15" s="17">
        <v>4.6765475230723004E-3</v>
      </c>
      <c r="N15" s="17">
        <v>7.3037516366508898E-3</v>
      </c>
      <c r="O15" s="17"/>
      <c r="P15" s="17">
        <v>6.4998849733207799E-3</v>
      </c>
      <c r="Q15" s="17">
        <v>0</v>
      </c>
      <c r="R15" s="17">
        <v>1.01331270043611E-2</v>
      </c>
      <c r="S15" s="17">
        <v>6.2942691133548402E-3</v>
      </c>
      <c r="T15" s="17">
        <v>0</v>
      </c>
      <c r="U15" s="17"/>
      <c r="V15" s="17">
        <v>5.9118140312259199E-3</v>
      </c>
      <c r="W15" s="17">
        <v>2.5630229803679399E-3</v>
      </c>
      <c r="X15" s="17">
        <v>4.9357892582269696E-3</v>
      </c>
      <c r="Y15" s="17"/>
      <c r="Z15" s="17">
        <v>3.7584723358374201E-3</v>
      </c>
      <c r="AA15" s="17">
        <v>5.6792050682275804E-3</v>
      </c>
      <c r="AB15" s="17"/>
      <c r="AC15" s="17">
        <v>5.2945065380521801E-3</v>
      </c>
      <c r="AD15" s="17">
        <v>1.43548660930451E-3</v>
      </c>
      <c r="AE15" s="17"/>
      <c r="AF15" s="17">
        <v>1.7569483372524002E-2</v>
      </c>
      <c r="AG15" s="17">
        <v>0</v>
      </c>
      <c r="AH15" s="17">
        <v>3.5237092662482E-3</v>
      </c>
      <c r="AI15" s="17"/>
      <c r="AJ15" s="17">
        <v>0</v>
      </c>
      <c r="AK15" s="17">
        <v>6.8696315547551803E-3</v>
      </c>
      <c r="AL15" s="17">
        <v>0</v>
      </c>
      <c r="AM15" s="17">
        <v>6.7959807779761003E-3</v>
      </c>
      <c r="AN15" s="17">
        <v>1.6818557165240101E-2</v>
      </c>
      <c r="AO15" s="17">
        <v>0</v>
      </c>
      <c r="AP15" s="17">
        <v>0</v>
      </c>
      <c r="AQ15" s="17"/>
      <c r="AR15" s="17">
        <v>6.5608351051185702E-3</v>
      </c>
      <c r="AS15" s="17">
        <v>2.9975110834768001E-3</v>
      </c>
      <c r="AT15" s="17"/>
      <c r="AU15" s="17">
        <v>5.8739388981859297E-3</v>
      </c>
      <c r="AV15" s="17">
        <v>2.5619086658668399E-3</v>
      </c>
      <c r="AW15" s="17">
        <v>6.6919009725006197E-3</v>
      </c>
      <c r="AX15" s="17"/>
      <c r="AY15" s="17">
        <v>1.7621499648389001E-2</v>
      </c>
      <c r="AZ15" s="17">
        <v>4.17478207246544E-3</v>
      </c>
      <c r="BA15" s="17">
        <v>0</v>
      </c>
      <c r="BB15" s="17">
        <v>3.9350626081483603E-3</v>
      </c>
      <c r="BC15" s="17"/>
      <c r="BD15" s="17">
        <v>1.1652408942924601E-2</v>
      </c>
      <c r="BE15" s="17">
        <v>0</v>
      </c>
      <c r="BF15" s="17">
        <v>4.6721909213912304E-3</v>
      </c>
      <c r="BG15" s="17">
        <v>3.0569340523790198E-3</v>
      </c>
      <c r="BH15" s="17"/>
      <c r="BI15" s="17">
        <v>1.4319760706934101E-2</v>
      </c>
      <c r="BJ15" s="17">
        <v>3.31547914340335E-3</v>
      </c>
      <c r="BK15" s="17">
        <v>1.9930799045864101E-3</v>
      </c>
      <c r="BL15" s="17">
        <v>4.1424364051972102E-3</v>
      </c>
      <c r="BM15" s="17"/>
      <c r="BN15" s="17">
        <v>1.8473366173906301E-2</v>
      </c>
      <c r="BO15" s="17">
        <v>3.9332082039864697E-3</v>
      </c>
      <c r="BP15" s="17">
        <v>2.9351276239450602E-3</v>
      </c>
      <c r="BQ15" s="17">
        <v>1.4156919992423299E-3</v>
      </c>
      <c r="BR15" s="17"/>
      <c r="BS15" s="17">
        <v>1.23553629194432E-2</v>
      </c>
      <c r="BT15" s="17">
        <v>0</v>
      </c>
      <c r="BU15" s="17">
        <v>3.4310973457898899E-3</v>
      </c>
      <c r="BV15" s="17">
        <v>0</v>
      </c>
      <c r="BW15" s="17"/>
      <c r="BX15" s="17">
        <v>0</v>
      </c>
      <c r="BY15" s="17">
        <v>2.7251850905511501E-3</v>
      </c>
      <c r="BZ15" s="17">
        <v>4.9780469029876099E-3</v>
      </c>
      <c r="CA15" s="17">
        <v>6.53366891822097E-3</v>
      </c>
    </row>
    <row r="16" spans="2:79" x14ac:dyDescent="0.3">
      <c r="B16" s="18" t="s">
        <v>145</v>
      </c>
      <c r="C16" s="17">
        <v>4.4424226743453596E-3</v>
      </c>
      <c r="D16" s="17">
        <v>3.4386136730178399E-3</v>
      </c>
      <c r="E16" s="17">
        <v>5.4364658228501402E-3</v>
      </c>
      <c r="F16" s="17"/>
      <c r="G16" s="17">
        <v>0</v>
      </c>
      <c r="H16" s="17">
        <v>3.2602360018722E-3</v>
      </c>
      <c r="I16" s="17">
        <v>7.6560304589629296E-3</v>
      </c>
      <c r="J16" s="17"/>
      <c r="K16" s="17">
        <v>1.12055295328646E-2</v>
      </c>
      <c r="L16" s="17">
        <v>0</v>
      </c>
      <c r="M16" s="17">
        <v>5.0821596122815798E-3</v>
      </c>
      <c r="N16" s="17">
        <v>0</v>
      </c>
      <c r="O16" s="17"/>
      <c r="P16" s="17">
        <v>2.3394178391822999E-2</v>
      </c>
      <c r="Q16" s="17">
        <v>3.9999185081268703E-3</v>
      </c>
      <c r="R16" s="17">
        <v>0</v>
      </c>
      <c r="S16" s="17">
        <v>0</v>
      </c>
      <c r="T16" s="17">
        <v>0</v>
      </c>
      <c r="U16" s="17"/>
      <c r="V16" s="17">
        <v>0</v>
      </c>
      <c r="W16" s="17">
        <v>0</v>
      </c>
      <c r="X16" s="17">
        <v>1.5858784556750199E-2</v>
      </c>
      <c r="Y16" s="17"/>
      <c r="Z16" s="17">
        <v>4.51517008471875E-3</v>
      </c>
      <c r="AA16" s="17">
        <v>4.1591662487407101E-3</v>
      </c>
      <c r="AB16" s="17"/>
      <c r="AC16" s="17">
        <v>3.5120312040505799E-3</v>
      </c>
      <c r="AD16" s="17">
        <v>6.4160086280442103E-3</v>
      </c>
      <c r="AE16" s="17"/>
      <c r="AF16" s="17">
        <v>4.5039974002331701E-2</v>
      </c>
      <c r="AG16" s="17">
        <v>0</v>
      </c>
      <c r="AH16" s="17">
        <v>2.0925628985066398E-3</v>
      </c>
      <c r="AI16" s="17"/>
      <c r="AJ16" s="17">
        <v>0</v>
      </c>
      <c r="AK16" s="17">
        <v>0</v>
      </c>
      <c r="AL16" s="17">
        <v>4.9063180563534902E-3</v>
      </c>
      <c r="AM16" s="17">
        <v>4.5950317896737399E-3</v>
      </c>
      <c r="AN16" s="17">
        <v>7.4693877471917799E-3</v>
      </c>
      <c r="AO16" s="17">
        <v>1.24232516538593E-2</v>
      </c>
      <c r="AP16" s="17">
        <v>0</v>
      </c>
      <c r="AQ16" s="17"/>
      <c r="AR16" s="17">
        <v>1.16796971255593E-2</v>
      </c>
      <c r="AS16" s="17">
        <v>1.06996430277467E-3</v>
      </c>
      <c r="AT16" s="17"/>
      <c r="AU16" s="17">
        <v>4.0076058838186199E-3</v>
      </c>
      <c r="AV16" s="17">
        <v>4.5051367629279897E-3</v>
      </c>
      <c r="AW16" s="17">
        <v>5.0599574510086301E-3</v>
      </c>
      <c r="AX16" s="17"/>
      <c r="AY16" s="17">
        <v>0</v>
      </c>
      <c r="AZ16" s="17">
        <v>1.49019225117279E-3</v>
      </c>
      <c r="BA16" s="17">
        <v>3.4862754904999098E-3</v>
      </c>
      <c r="BB16" s="17">
        <v>2.2445739166702401E-2</v>
      </c>
      <c r="BC16" s="17"/>
      <c r="BD16" s="17">
        <v>7.9500763371487104E-3</v>
      </c>
      <c r="BE16" s="17">
        <v>0</v>
      </c>
      <c r="BF16" s="17">
        <v>0</v>
      </c>
      <c r="BG16" s="17">
        <v>2.20743550812127E-2</v>
      </c>
      <c r="BH16" s="17"/>
      <c r="BI16" s="17">
        <v>0</v>
      </c>
      <c r="BJ16" s="17">
        <v>0</v>
      </c>
      <c r="BK16" s="17">
        <v>0</v>
      </c>
      <c r="BL16" s="17">
        <v>4.0013274819833598E-2</v>
      </c>
      <c r="BM16" s="17"/>
      <c r="BN16" s="17">
        <v>1.26038033857224E-2</v>
      </c>
      <c r="BO16" s="17">
        <v>0</v>
      </c>
      <c r="BP16" s="17">
        <v>1.92213876912323E-3</v>
      </c>
      <c r="BQ16" s="17">
        <v>8.1427054774453993E-3</v>
      </c>
      <c r="BR16" s="17"/>
      <c r="BS16" s="17">
        <v>5.1785202302398097E-3</v>
      </c>
      <c r="BT16" s="17">
        <v>0</v>
      </c>
      <c r="BU16" s="17">
        <v>1.6769365910965701E-3</v>
      </c>
      <c r="BV16" s="17">
        <v>3.2936915680682001E-2</v>
      </c>
      <c r="BW16" s="17"/>
      <c r="BX16" s="17">
        <v>0</v>
      </c>
      <c r="BY16" s="17">
        <v>2.96154920587489E-3</v>
      </c>
      <c r="BZ16" s="17">
        <v>2.04667726449515E-3</v>
      </c>
      <c r="CA16" s="17">
        <v>1.25003483619417E-2</v>
      </c>
    </row>
    <row r="17" spans="2:79" x14ac:dyDescent="0.3">
      <c r="B17" s="18" t="s">
        <v>73</v>
      </c>
      <c r="C17" s="19">
        <v>1.6168595620619401E-2</v>
      </c>
      <c r="D17" s="19">
        <v>1.6398158889247699E-2</v>
      </c>
      <c r="E17" s="19">
        <v>1.6020226620749398E-2</v>
      </c>
      <c r="F17" s="19"/>
      <c r="G17" s="19">
        <v>8.6306025163039E-3</v>
      </c>
      <c r="H17" s="19">
        <v>1.7616319775935401E-2</v>
      </c>
      <c r="I17" s="19">
        <v>1.7991901385817501E-2</v>
      </c>
      <c r="J17" s="19"/>
      <c r="K17" s="19">
        <v>1.5309890855881201E-2</v>
      </c>
      <c r="L17" s="19">
        <v>3.73126495514952E-2</v>
      </c>
      <c r="M17" s="19">
        <v>0</v>
      </c>
      <c r="N17" s="19">
        <v>9.1116276448768695E-3</v>
      </c>
      <c r="O17" s="19"/>
      <c r="P17" s="19">
        <v>2.5672441857671799E-2</v>
      </c>
      <c r="Q17" s="19">
        <v>1.3357972893472301E-2</v>
      </c>
      <c r="R17" s="19">
        <v>2.18805561454E-2</v>
      </c>
      <c r="S17" s="19">
        <v>1.58582333983474E-2</v>
      </c>
      <c r="T17" s="19">
        <v>8.2452552633901707E-3</v>
      </c>
      <c r="U17" s="19"/>
      <c r="V17" s="19">
        <v>9.7163166010178909E-3</v>
      </c>
      <c r="W17" s="19">
        <v>2.0165809446146099E-2</v>
      </c>
      <c r="X17" s="19">
        <v>8.7567075070430593E-3</v>
      </c>
      <c r="Y17" s="19"/>
      <c r="Z17" s="19">
        <v>1.48896238279989E-2</v>
      </c>
      <c r="AA17" s="19">
        <v>2.3064021918199899E-2</v>
      </c>
      <c r="AB17" s="19"/>
      <c r="AC17" s="19">
        <v>1.66270855108425E-2</v>
      </c>
      <c r="AD17" s="19">
        <v>1.5196027367203799E-2</v>
      </c>
      <c r="AE17" s="19"/>
      <c r="AF17" s="19">
        <v>0</v>
      </c>
      <c r="AG17" s="19">
        <v>0</v>
      </c>
      <c r="AH17" s="19">
        <v>1.7112945888817101E-2</v>
      </c>
      <c r="AI17" s="19"/>
      <c r="AJ17" s="19">
        <v>0</v>
      </c>
      <c r="AK17" s="19">
        <v>2.23847611485017E-2</v>
      </c>
      <c r="AL17" s="19">
        <v>0</v>
      </c>
      <c r="AM17" s="19">
        <v>3.3439143883358398E-2</v>
      </c>
      <c r="AN17" s="19">
        <v>1.37310350016469E-2</v>
      </c>
      <c r="AO17" s="19">
        <v>2.9605048303813801E-3</v>
      </c>
      <c r="AP17" s="19">
        <v>3.0126411686738502E-2</v>
      </c>
      <c r="AQ17" s="19"/>
      <c r="AR17" s="19">
        <v>1.82147619928993E-2</v>
      </c>
      <c r="AS17" s="19">
        <v>1.29714309030441E-2</v>
      </c>
      <c r="AT17" s="19"/>
      <c r="AU17" s="19">
        <v>2.10631482970958E-2</v>
      </c>
      <c r="AV17" s="19">
        <v>1.76452683115274E-2</v>
      </c>
      <c r="AW17" s="19">
        <v>0</v>
      </c>
      <c r="AX17" s="19"/>
      <c r="AY17" s="19">
        <v>1.5777178429889498E-2</v>
      </c>
      <c r="AZ17" s="19">
        <v>1.40016956626016E-2</v>
      </c>
      <c r="BA17" s="19">
        <v>1.46708827155922E-2</v>
      </c>
      <c r="BB17" s="19">
        <v>2.9283429860477401E-2</v>
      </c>
      <c r="BC17" s="19"/>
      <c r="BD17" s="19">
        <v>3.4688752226003601E-2</v>
      </c>
      <c r="BE17" s="19">
        <v>2.6313167486082499E-2</v>
      </c>
      <c r="BF17" s="19">
        <v>0</v>
      </c>
      <c r="BG17" s="19">
        <v>2.42003728451382E-2</v>
      </c>
      <c r="BH17" s="19"/>
      <c r="BI17" s="19">
        <v>2.43026370350303E-2</v>
      </c>
      <c r="BJ17" s="19">
        <v>2.4115546811744801E-2</v>
      </c>
      <c r="BK17" s="19">
        <v>7.35292285728293E-3</v>
      </c>
      <c r="BL17" s="19">
        <v>2.22425927703221E-2</v>
      </c>
      <c r="BM17" s="19"/>
      <c r="BN17" s="19">
        <v>7.9769220860725198E-3</v>
      </c>
      <c r="BO17" s="19">
        <v>2.7425202441897702E-2</v>
      </c>
      <c r="BP17" s="19">
        <v>8.5468948857226092E-3</v>
      </c>
      <c r="BQ17" s="19">
        <v>1.8531342379195001E-2</v>
      </c>
      <c r="BR17" s="19"/>
      <c r="BS17" s="19">
        <v>3.1593811962699302E-2</v>
      </c>
      <c r="BT17" s="19">
        <v>1.6893978652408902E-2</v>
      </c>
      <c r="BU17" s="19">
        <v>3.71892513182407E-3</v>
      </c>
      <c r="BV17" s="19">
        <v>3.4333031408135699E-2</v>
      </c>
      <c r="BW17" s="19"/>
      <c r="BX17" s="19">
        <v>5.1853036684862699E-2</v>
      </c>
      <c r="BY17" s="19">
        <v>5.2266463235284598E-3</v>
      </c>
      <c r="BZ17" s="19">
        <v>7.0980476631968001E-3</v>
      </c>
      <c r="CA17" s="19">
        <v>3.6482983581948202E-2</v>
      </c>
    </row>
    <row r="18" spans="2:79" x14ac:dyDescent="0.3">
      <c r="B18" s="16" t="s">
        <v>340</v>
      </c>
    </row>
    <row r="19" spans="2:79" x14ac:dyDescent="0.3">
      <c r="B19" t="s">
        <v>76</v>
      </c>
    </row>
    <row r="20" spans="2:79" x14ac:dyDescent="0.3">
      <c r="B20" t="s">
        <v>77</v>
      </c>
    </row>
    <row r="22" spans="2:79" x14ac:dyDescent="0.3">
      <c r="B22" s="8" t="str">
        <f>HYPERLINK("#'Contents'!A1", "Return to Contents")</f>
        <v>Return to Contents</v>
      </c>
    </row>
  </sheetData>
  <mergeCells count="18">
    <mergeCell ref="BX5:CA5"/>
    <mergeCell ref="D2:BL2"/>
    <mergeCell ref="AU5:AW5"/>
    <mergeCell ref="AY5:BB5"/>
    <mergeCell ref="BD5:BG5"/>
    <mergeCell ref="BI5:BL5"/>
    <mergeCell ref="BN5:BQ5"/>
    <mergeCell ref="Z5:AA5"/>
    <mergeCell ref="AC5:AD5"/>
    <mergeCell ref="AF5:AH5"/>
    <mergeCell ref="AJ5:AP5"/>
    <mergeCell ref="AR5:AS5"/>
    <mergeCell ref="D5:E5"/>
    <mergeCell ref="G5:I5"/>
    <mergeCell ref="K5:N5"/>
    <mergeCell ref="P5:T5"/>
    <mergeCell ref="V5:X5"/>
    <mergeCell ref="BS5:BV5"/>
  </mergeCells>
  <pageMargins left="0.7" right="0.7" top="0.75" bottom="0.75" header="0.3" footer="0.3"/>
  <pageSetup paperSize="9" orientation="portrait" horizontalDpi="300" verticalDpi="300"/>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2:CA18"/>
  <sheetViews>
    <sheetView showGridLines="0" topLeftCell="A5"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9" width="10.77734375" customWidth="1"/>
    <col min="10" max="10" width="2.21875" customWidth="1"/>
    <col min="11" max="14" width="10.77734375" customWidth="1"/>
    <col min="15" max="15" width="2.21875" customWidth="1"/>
    <col min="16" max="20" width="10.77734375" customWidth="1"/>
    <col min="21" max="21" width="2.21875" customWidth="1"/>
    <col min="22" max="24" width="10.77734375" customWidth="1"/>
    <col min="25" max="25" width="2.21875" customWidth="1"/>
    <col min="26" max="27" width="10.77734375" customWidth="1"/>
    <col min="28" max="28" width="2.21875" customWidth="1"/>
    <col min="29" max="30" width="10.77734375" customWidth="1"/>
    <col min="31" max="31" width="2.21875" customWidth="1"/>
    <col min="32" max="34" width="10.77734375" customWidth="1"/>
    <col min="35" max="35" width="2.21875" customWidth="1"/>
    <col min="36" max="42" width="10.77734375" customWidth="1"/>
    <col min="43" max="43" width="2.21875" customWidth="1"/>
    <col min="44" max="45" width="10.77734375" customWidth="1"/>
    <col min="46" max="46" width="2.21875" customWidth="1"/>
    <col min="47" max="49" width="10.77734375" customWidth="1"/>
    <col min="50" max="50" width="2.21875" customWidth="1"/>
    <col min="51" max="54" width="10.77734375" customWidth="1"/>
    <col min="55" max="55" width="2.21875" customWidth="1"/>
    <col min="56" max="59" width="10.77734375" customWidth="1"/>
    <col min="60" max="60" width="2.21875" customWidth="1"/>
    <col min="61" max="64" width="10.77734375" customWidth="1"/>
    <col min="65" max="65" width="2.21875" customWidth="1"/>
    <col min="66" max="69" width="10.77734375" customWidth="1"/>
    <col min="70" max="70" width="2.21875" customWidth="1"/>
    <col min="71" max="74" width="10.77734375" customWidth="1"/>
    <col min="75" max="75" width="2.21875" customWidth="1"/>
    <col min="76" max="79" width="10.77734375" customWidth="1"/>
    <col min="80" max="80" width="2.21875" customWidth="1"/>
  </cols>
  <sheetData>
    <row r="2" spans="2:79" ht="40.049999999999997" customHeight="1" x14ac:dyDescent="0.3">
      <c r="D2" s="30" t="s">
        <v>153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9" ht="30" customHeight="1" x14ac:dyDescent="0.3">
      <c r="B5" s="15"/>
      <c r="C5" s="15"/>
      <c r="D5" s="29" t="s">
        <v>54</v>
      </c>
      <c r="E5" s="29"/>
      <c r="F5" s="15"/>
      <c r="G5" s="29" t="s">
        <v>55</v>
      </c>
      <c r="H5" s="29"/>
      <c r="I5" s="29"/>
      <c r="J5" s="15"/>
      <c r="K5" s="29" t="s">
        <v>56</v>
      </c>
      <c r="L5" s="29"/>
      <c r="M5" s="29"/>
      <c r="N5" s="29"/>
      <c r="O5" s="15"/>
      <c r="P5" s="29" t="s">
        <v>57</v>
      </c>
      <c r="Q5" s="29"/>
      <c r="R5" s="29"/>
      <c r="S5" s="29"/>
      <c r="T5" s="29"/>
      <c r="U5" s="15"/>
      <c r="V5" s="29" t="s">
        <v>58</v>
      </c>
      <c r="W5" s="29"/>
      <c r="X5" s="29"/>
      <c r="Y5" s="15"/>
      <c r="Z5" s="29" t="s">
        <v>59</v>
      </c>
      <c r="AA5" s="29"/>
      <c r="AB5" s="15"/>
      <c r="AC5" s="29" t="s">
        <v>60</v>
      </c>
      <c r="AD5" s="29"/>
      <c r="AE5" s="15"/>
      <c r="AF5" s="29" t="s">
        <v>61</v>
      </c>
      <c r="AG5" s="29"/>
      <c r="AH5" s="29"/>
      <c r="AI5" s="15"/>
      <c r="AJ5" s="29" t="s">
        <v>62</v>
      </c>
      <c r="AK5" s="29"/>
      <c r="AL5" s="29"/>
      <c r="AM5" s="29"/>
      <c r="AN5" s="29"/>
      <c r="AO5" s="29"/>
      <c r="AP5" s="29"/>
      <c r="AQ5" s="15"/>
      <c r="AR5" s="29" t="s">
        <v>63</v>
      </c>
      <c r="AS5" s="29"/>
      <c r="AT5" s="15"/>
      <c r="AU5" s="29" t="s">
        <v>64</v>
      </c>
      <c r="AV5" s="29"/>
      <c r="AW5" s="29"/>
      <c r="AX5" s="15"/>
      <c r="AY5" s="29" t="s">
        <v>65</v>
      </c>
      <c r="AZ5" s="29"/>
      <c r="BA5" s="29"/>
      <c r="BB5" s="29"/>
      <c r="BC5" s="15"/>
      <c r="BD5" s="29" t="s">
        <v>66</v>
      </c>
      <c r="BE5" s="29"/>
      <c r="BF5" s="29"/>
      <c r="BG5" s="29"/>
      <c r="BH5" s="15"/>
      <c r="BI5" s="29" t="s">
        <v>67</v>
      </c>
      <c r="BJ5" s="29"/>
      <c r="BK5" s="29"/>
      <c r="BL5" s="29"/>
      <c r="BM5" s="15"/>
      <c r="BN5" s="29" t="s">
        <v>68</v>
      </c>
      <c r="BO5" s="29"/>
      <c r="BP5" s="29"/>
      <c r="BQ5" s="29"/>
      <c r="BR5" s="15"/>
      <c r="BS5" s="29" t="s">
        <v>69</v>
      </c>
      <c r="BT5" s="29"/>
      <c r="BU5" s="29"/>
      <c r="BV5" s="29"/>
      <c r="BW5" s="15"/>
      <c r="BX5" s="29" t="s">
        <v>70</v>
      </c>
      <c r="BY5" s="29"/>
      <c r="BZ5" s="29"/>
      <c r="CA5" s="29"/>
    </row>
    <row r="6" spans="2:79" ht="43.2" x14ac:dyDescent="0.3">
      <c r="B6" t="s">
        <v>13</v>
      </c>
      <c r="C6" s="9" t="s">
        <v>14</v>
      </c>
      <c r="D6" s="12" t="s">
        <v>15</v>
      </c>
      <c r="E6" s="12" t="s">
        <v>16</v>
      </c>
      <c r="G6" s="12" t="s">
        <v>19</v>
      </c>
      <c r="H6" s="12" t="s">
        <v>20</v>
      </c>
      <c r="I6" s="12" t="s">
        <v>21</v>
      </c>
      <c r="K6" s="12" t="s">
        <v>22</v>
      </c>
      <c r="L6" s="12" t="s">
        <v>23</v>
      </c>
      <c r="M6" s="12" t="s">
        <v>24</v>
      </c>
      <c r="N6" s="12" t="s">
        <v>25</v>
      </c>
      <c r="P6" s="12" t="s">
        <v>26</v>
      </c>
      <c r="Q6" s="12" t="s">
        <v>27</v>
      </c>
      <c r="R6" s="12" t="s">
        <v>28</v>
      </c>
      <c r="S6" s="12" t="s">
        <v>29</v>
      </c>
      <c r="T6" s="12" t="s">
        <v>30</v>
      </c>
      <c r="V6" s="12" t="s">
        <v>31</v>
      </c>
      <c r="W6" s="12" t="s">
        <v>32</v>
      </c>
      <c r="X6" s="12" t="s">
        <v>33</v>
      </c>
      <c r="Z6" s="12" t="s">
        <v>34</v>
      </c>
      <c r="AA6" s="12" t="s">
        <v>35</v>
      </c>
      <c r="AC6" s="12" t="s">
        <v>36</v>
      </c>
      <c r="AD6" s="12" t="s">
        <v>37</v>
      </c>
      <c r="AF6" s="12" t="s">
        <v>38</v>
      </c>
      <c r="AG6" s="12" t="s">
        <v>39</v>
      </c>
      <c r="AH6" s="12" t="s">
        <v>40</v>
      </c>
      <c r="AJ6" s="12" t="s">
        <v>41</v>
      </c>
      <c r="AK6" s="12" t="s">
        <v>42</v>
      </c>
      <c r="AL6" s="12" t="s">
        <v>43</v>
      </c>
      <c r="AM6" s="12" t="s">
        <v>44</v>
      </c>
      <c r="AN6" s="12" t="s">
        <v>45</v>
      </c>
      <c r="AO6" s="12" t="s">
        <v>46</v>
      </c>
      <c r="AP6" s="12" t="s">
        <v>47</v>
      </c>
      <c r="AR6" s="12" t="s">
        <v>48</v>
      </c>
      <c r="AS6" s="12" t="s">
        <v>49</v>
      </c>
      <c r="AU6" s="12" t="s">
        <v>50</v>
      </c>
      <c r="AV6" s="12" t="s">
        <v>51</v>
      </c>
      <c r="AW6" s="12" t="s">
        <v>52</v>
      </c>
      <c r="AY6" s="12" t="s">
        <v>50</v>
      </c>
      <c r="AZ6" s="12" t="s">
        <v>51</v>
      </c>
      <c r="BA6" s="12" t="s">
        <v>52</v>
      </c>
      <c r="BB6" s="12" t="s">
        <v>53</v>
      </c>
      <c r="BD6" s="12" t="s">
        <v>50</v>
      </c>
      <c r="BE6" s="12" t="s">
        <v>51</v>
      </c>
      <c r="BF6" s="12" t="s">
        <v>52</v>
      </c>
      <c r="BG6" s="12" t="s">
        <v>53</v>
      </c>
      <c r="BI6" s="12" t="s">
        <v>50</v>
      </c>
      <c r="BJ6" s="12" t="s">
        <v>51</v>
      </c>
      <c r="BK6" s="12" t="s">
        <v>52</v>
      </c>
      <c r="BL6" s="12" t="s">
        <v>53</v>
      </c>
      <c r="BN6" s="12" t="s">
        <v>50</v>
      </c>
      <c r="BO6" s="12" t="s">
        <v>51</v>
      </c>
      <c r="BP6" s="12" t="s">
        <v>52</v>
      </c>
      <c r="BQ6" s="12" t="s">
        <v>53</v>
      </c>
      <c r="BS6" s="12" t="s">
        <v>50</v>
      </c>
      <c r="BT6" s="12" t="s">
        <v>51</v>
      </c>
      <c r="BU6" s="12" t="s">
        <v>52</v>
      </c>
      <c r="BV6" s="12" t="s">
        <v>53</v>
      </c>
      <c r="BX6" s="12" t="s">
        <v>50</v>
      </c>
      <c r="BY6" s="12" t="s">
        <v>51</v>
      </c>
      <c r="BZ6" s="12" t="s">
        <v>52</v>
      </c>
      <c r="CA6" s="12" t="s">
        <v>53</v>
      </c>
    </row>
    <row r="7" spans="2:79" ht="30" customHeight="1" x14ac:dyDescent="0.3">
      <c r="B7" s="10" t="s">
        <v>17</v>
      </c>
      <c r="C7" s="10">
        <v>863</v>
      </c>
      <c r="D7" s="10">
        <v>440</v>
      </c>
      <c r="E7" s="10">
        <v>421</v>
      </c>
      <c r="F7" s="10"/>
      <c r="G7" s="10">
        <v>130</v>
      </c>
      <c r="H7" s="10">
        <v>429</v>
      </c>
      <c r="I7" s="10">
        <v>304</v>
      </c>
      <c r="J7" s="10"/>
      <c r="K7" s="10">
        <v>356</v>
      </c>
      <c r="L7" s="10">
        <v>222</v>
      </c>
      <c r="M7" s="10">
        <v>157</v>
      </c>
      <c r="N7" s="10">
        <v>127</v>
      </c>
      <c r="O7" s="10"/>
      <c r="P7" s="10">
        <v>120</v>
      </c>
      <c r="Q7" s="10">
        <v>251</v>
      </c>
      <c r="R7" s="10">
        <v>128</v>
      </c>
      <c r="S7" s="10">
        <v>236</v>
      </c>
      <c r="T7" s="10">
        <v>128</v>
      </c>
      <c r="U7" s="10"/>
      <c r="V7" s="10">
        <v>197</v>
      </c>
      <c r="W7" s="10">
        <v>340</v>
      </c>
      <c r="X7" s="10">
        <v>298</v>
      </c>
      <c r="Y7" s="10"/>
      <c r="Z7" s="10">
        <v>718</v>
      </c>
      <c r="AA7" s="10">
        <v>142</v>
      </c>
      <c r="AB7" s="10"/>
      <c r="AC7" s="10">
        <v>624</v>
      </c>
      <c r="AD7" s="10">
        <v>239</v>
      </c>
      <c r="AE7" s="10"/>
      <c r="AF7" s="10">
        <v>65</v>
      </c>
      <c r="AG7" s="10">
        <v>76</v>
      </c>
      <c r="AH7" s="10">
        <v>719</v>
      </c>
      <c r="AI7" s="10"/>
      <c r="AJ7" s="10">
        <v>65</v>
      </c>
      <c r="AK7" s="10">
        <v>105</v>
      </c>
      <c r="AL7" s="10">
        <v>138</v>
      </c>
      <c r="AM7" s="10">
        <v>148</v>
      </c>
      <c r="AN7" s="10">
        <v>136</v>
      </c>
      <c r="AO7" s="10">
        <v>142</v>
      </c>
      <c r="AP7" s="10">
        <v>129</v>
      </c>
      <c r="AQ7" s="10"/>
      <c r="AR7" s="10">
        <v>254</v>
      </c>
      <c r="AS7" s="10">
        <v>584</v>
      </c>
      <c r="AT7" s="10"/>
      <c r="AU7" s="10">
        <v>215</v>
      </c>
      <c r="AV7" s="10">
        <v>510</v>
      </c>
      <c r="AW7" s="10">
        <v>138</v>
      </c>
      <c r="AX7" s="10"/>
      <c r="AY7" s="10">
        <v>80</v>
      </c>
      <c r="AZ7" s="10">
        <v>395</v>
      </c>
      <c r="BA7" s="10">
        <v>276</v>
      </c>
      <c r="BB7" s="10">
        <v>112</v>
      </c>
      <c r="BC7" s="10"/>
      <c r="BD7" s="10">
        <v>122</v>
      </c>
      <c r="BE7" s="10">
        <v>243</v>
      </c>
      <c r="BF7" s="10">
        <v>361</v>
      </c>
      <c r="BG7" s="10">
        <v>137</v>
      </c>
      <c r="BH7" s="10"/>
      <c r="BI7" s="10">
        <v>95</v>
      </c>
      <c r="BJ7" s="10">
        <v>260</v>
      </c>
      <c r="BK7" s="10">
        <v>403</v>
      </c>
      <c r="BL7" s="10">
        <v>105</v>
      </c>
      <c r="BM7" s="10"/>
      <c r="BN7" s="10">
        <v>77</v>
      </c>
      <c r="BO7" s="10">
        <v>202</v>
      </c>
      <c r="BP7" s="10">
        <v>295</v>
      </c>
      <c r="BQ7" s="10">
        <v>289</v>
      </c>
      <c r="BR7" s="10"/>
      <c r="BS7" s="10">
        <v>181</v>
      </c>
      <c r="BT7" s="10">
        <v>241</v>
      </c>
      <c r="BU7" s="10">
        <v>355</v>
      </c>
      <c r="BV7" s="10">
        <v>86</v>
      </c>
      <c r="BW7" s="10"/>
      <c r="BX7" s="10">
        <v>71</v>
      </c>
      <c r="BY7" s="10">
        <v>313</v>
      </c>
      <c r="BZ7" s="10">
        <v>291</v>
      </c>
      <c r="CA7" s="10">
        <v>188</v>
      </c>
    </row>
    <row r="8" spans="2:79" ht="30" customHeight="1" x14ac:dyDescent="0.3">
      <c r="B8" s="11" t="s">
        <v>18</v>
      </c>
      <c r="C8" s="11">
        <v>856</v>
      </c>
      <c r="D8" s="11">
        <v>420</v>
      </c>
      <c r="E8" s="11">
        <v>433</v>
      </c>
      <c r="F8" s="11"/>
      <c r="G8" s="11">
        <v>152</v>
      </c>
      <c r="H8" s="11">
        <v>360</v>
      </c>
      <c r="I8" s="11">
        <v>343</v>
      </c>
      <c r="J8" s="11"/>
      <c r="K8" s="11">
        <v>254</v>
      </c>
      <c r="L8" s="11">
        <v>220</v>
      </c>
      <c r="M8" s="11">
        <v>189</v>
      </c>
      <c r="N8" s="11">
        <v>193</v>
      </c>
      <c r="O8" s="11"/>
      <c r="P8" s="11">
        <v>121</v>
      </c>
      <c r="Q8" s="11">
        <v>240</v>
      </c>
      <c r="R8" s="11">
        <v>139</v>
      </c>
      <c r="S8" s="11">
        <v>203</v>
      </c>
      <c r="T8" s="11">
        <v>153</v>
      </c>
      <c r="U8" s="11"/>
      <c r="V8" s="11">
        <v>238</v>
      </c>
      <c r="W8" s="11">
        <v>344</v>
      </c>
      <c r="X8" s="11">
        <v>240</v>
      </c>
      <c r="Y8" s="11"/>
      <c r="Z8" s="11">
        <v>714</v>
      </c>
      <c r="AA8" s="11">
        <v>139</v>
      </c>
      <c r="AB8" s="11"/>
      <c r="AC8" s="11">
        <v>581</v>
      </c>
      <c r="AD8" s="11">
        <v>274</v>
      </c>
      <c r="AE8" s="11"/>
      <c r="AF8" s="11">
        <v>50</v>
      </c>
      <c r="AG8" s="11">
        <v>67</v>
      </c>
      <c r="AH8" s="11">
        <v>735</v>
      </c>
      <c r="AI8" s="11"/>
      <c r="AJ8" s="11">
        <v>73</v>
      </c>
      <c r="AK8" s="11">
        <v>115</v>
      </c>
      <c r="AL8" s="11">
        <v>118</v>
      </c>
      <c r="AM8" s="11">
        <v>130</v>
      </c>
      <c r="AN8" s="11">
        <v>107</v>
      </c>
      <c r="AO8" s="11">
        <v>147</v>
      </c>
      <c r="AP8" s="11">
        <v>166</v>
      </c>
      <c r="AQ8" s="11"/>
      <c r="AR8" s="11">
        <v>274</v>
      </c>
      <c r="AS8" s="11">
        <v>558</v>
      </c>
      <c r="AT8" s="11"/>
      <c r="AU8" s="11">
        <v>239</v>
      </c>
      <c r="AV8" s="11">
        <v>498</v>
      </c>
      <c r="AW8" s="11">
        <v>118</v>
      </c>
      <c r="AX8" s="11"/>
      <c r="AY8" s="11">
        <v>80</v>
      </c>
      <c r="AZ8" s="11">
        <v>401</v>
      </c>
      <c r="BA8" s="11">
        <v>275</v>
      </c>
      <c r="BB8" s="11">
        <v>100</v>
      </c>
      <c r="BC8" s="11"/>
      <c r="BD8" s="11">
        <v>121</v>
      </c>
      <c r="BE8" s="11">
        <v>248</v>
      </c>
      <c r="BF8" s="11">
        <v>358</v>
      </c>
      <c r="BG8" s="11">
        <v>129</v>
      </c>
      <c r="BH8" s="11"/>
      <c r="BI8" s="11">
        <v>98</v>
      </c>
      <c r="BJ8" s="11">
        <v>266</v>
      </c>
      <c r="BK8" s="11">
        <v>396</v>
      </c>
      <c r="BL8" s="11">
        <v>95</v>
      </c>
      <c r="BM8" s="11"/>
      <c r="BN8" s="11">
        <v>76</v>
      </c>
      <c r="BO8" s="11">
        <v>201</v>
      </c>
      <c r="BP8" s="11">
        <v>301</v>
      </c>
      <c r="BQ8" s="11">
        <v>278</v>
      </c>
      <c r="BR8" s="11"/>
      <c r="BS8" s="11">
        <v>185</v>
      </c>
      <c r="BT8" s="11">
        <v>257</v>
      </c>
      <c r="BU8" s="11">
        <v>345</v>
      </c>
      <c r="BV8" s="11">
        <v>69</v>
      </c>
      <c r="BW8" s="11"/>
      <c r="BX8" s="11">
        <v>68</v>
      </c>
      <c r="BY8" s="11">
        <v>324</v>
      </c>
      <c r="BZ8" s="11">
        <v>282</v>
      </c>
      <c r="CA8" s="11">
        <v>181</v>
      </c>
    </row>
    <row r="9" spans="2:79" ht="28.8" x14ac:dyDescent="0.3">
      <c r="B9" s="18" t="s">
        <v>149</v>
      </c>
      <c r="C9" s="17">
        <v>0.25002542165542302</v>
      </c>
      <c r="D9" s="17">
        <v>0.226528233298882</v>
      </c>
      <c r="E9" s="17">
        <v>0.273965033327291</v>
      </c>
      <c r="F9" s="17"/>
      <c r="G9" s="17">
        <v>0.17064807452036801</v>
      </c>
      <c r="H9" s="17">
        <v>0.24992806299411199</v>
      </c>
      <c r="I9" s="17">
        <v>0.28534923584967897</v>
      </c>
      <c r="J9" s="17"/>
      <c r="K9" s="17">
        <v>0.235316346920287</v>
      </c>
      <c r="L9" s="17">
        <v>0.25733396766551397</v>
      </c>
      <c r="M9" s="17">
        <v>0.32842579279581902</v>
      </c>
      <c r="N9" s="17">
        <v>0.185484691747623</v>
      </c>
      <c r="O9" s="17"/>
      <c r="P9" s="17">
        <v>0.31570719935803399</v>
      </c>
      <c r="Q9" s="17">
        <v>0.26397160223719701</v>
      </c>
      <c r="R9" s="17">
        <v>0.24001560835032801</v>
      </c>
      <c r="S9" s="17">
        <v>0.244280917047524</v>
      </c>
      <c r="T9" s="17">
        <v>0.192601114584288</v>
      </c>
      <c r="U9" s="17"/>
      <c r="V9" s="17">
        <v>0.22446774942458</v>
      </c>
      <c r="W9" s="17">
        <v>0.26260712977796002</v>
      </c>
      <c r="X9" s="17">
        <v>0.269893693221819</v>
      </c>
      <c r="Y9" s="17"/>
      <c r="Z9" s="17">
        <v>0.25241712600237398</v>
      </c>
      <c r="AA9" s="17">
        <v>0.23396245519994399</v>
      </c>
      <c r="AB9" s="17"/>
      <c r="AC9" s="17">
        <v>0.24983360880421701</v>
      </c>
      <c r="AD9" s="17">
        <v>0.25043230323265903</v>
      </c>
      <c r="AE9" s="17"/>
      <c r="AF9" s="17">
        <v>0.23121187628731299</v>
      </c>
      <c r="AG9" s="17">
        <v>0.27783090088219098</v>
      </c>
      <c r="AH9" s="17">
        <v>0.24777463533926</v>
      </c>
      <c r="AI9" s="17"/>
      <c r="AJ9" s="17">
        <v>0.18067436583409699</v>
      </c>
      <c r="AK9" s="17">
        <v>0.13360833136611799</v>
      </c>
      <c r="AL9" s="17">
        <v>0.28819938328087402</v>
      </c>
      <c r="AM9" s="17">
        <v>0.24422876336152299</v>
      </c>
      <c r="AN9" s="17">
        <v>0.33009003500642897</v>
      </c>
      <c r="AO9" s="17">
        <v>0.34441452305236397</v>
      </c>
      <c r="AP9" s="17">
        <v>0.203245629146249</v>
      </c>
      <c r="AQ9" s="17"/>
      <c r="AR9" s="17">
        <v>0.27567748881888499</v>
      </c>
      <c r="AS9" s="17">
        <v>0.238432274067362</v>
      </c>
      <c r="AT9" s="17"/>
      <c r="AU9" s="17">
        <v>0.251381220549177</v>
      </c>
      <c r="AV9" s="17">
        <v>0.26314930501775902</v>
      </c>
      <c r="AW9" s="17">
        <v>0.191851557992711</v>
      </c>
      <c r="AX9" s="17"/>
      <c r="AY9" s="17">
        <v>0.26699067433462098</v>
      </c>
      <c r="AZ9" s="17">
        <v>0.237766150707417</v>
      </c>
      <c r="BA9" s="17">
        <v>0.256114653331874</v>
      </c>
      <c r="BB9" s="17">
        <v>0.26883768783470702</v>
      </c>
      <c r="BC9" s="17"/>
      <c r="BD9" s="17">
        <v>0.24381524562113899</v>
      </c>
      <c r="BE9" s="17">
        <v>0.27508887710488</v>
      </c>
      <c r="BF9" s="17">
        <v>0.21091064204548901</v>
      </c>
      <c r="BG9" s="17">
        <v>0.316277707449658</v>
      </c>
      <c r="BH9" s="17"/>
      <c r="BI9" s="17">
        <v>0.22842426939240501</v>
      </c>
      <c r="BJ9" s="17">
        <v>0.22010173415866499</v>
      </c>
      <c r="BK9" s="17">
        <v>0.25200579723324001</v>
      </c>
      <c r="BL9" s="17">
        <v>0.34798445115409599</v>
      </c>
      <c r="BM9" s="17"/>
      <c r="BN9" s="17">
        <v>0.30769729655487998</v>
      </c>
      <c r="BO9" s="17">
        <v>0.20541721898721199</v>
      </c>
      <c r="BP9" s="17">
        <v>0.24035605909817301</v>
      </c>
      <c r="BQ9" s="17">
        <v>0.276908043222442</v>
      </c>
      <c r="BR9" s="17"/>
      <c r="BS9" s="17">
        <v>0.344320210852123</v>
      </c>
      <c r="BT9" s="17">
        <v>0.21619754840727801</v>
      </c>
      <c r="BU9" s="17">
        <v>0.199454646980362</v>
      </c>
      <c r="BV9" s="17">
        <v>0.375950880966127</v>
      </c>
      <c r="BW9" s="17"/>
      <c r="BX9" s="17">
        <v>0.30137271512213998</v>
      </c>
      <c r="BY9" s="17">
        <v>0.16370508673109799</v>
      </c>
      <c r="BZ9" s="17">
        <v>0.29147195584556101</v>
      </c>
      <c r="CA9" s="17">
        <v>0.32050793992530102</v>
      </c>
    </row>
    <row r="10" spans="2:79" ht="43.2" x14ac:dyDescent="0.3">
      <c r="B10" s="18" t="s">
        <v>150</v>
      </c>
      <c r="C10" s="17">
        <v>0.51313141602162304</v>
      </c>
      <c r="D10" s="17">
        <v>0.49586674087667798</v>
      </c>
      <c r="E10" s="17">
        <v>0.52763994835157202</v>
      </c>
      <c r="F10" s="17"/>
      <c r="G10" s="17">
        <v>0.50646056302674203</v>
      </c>
      <c r="H10" s="17">
        <v>0.52369156308714404</v>
      </c>
      <c r="I10" s="17">
        <v>0.50499335288840297</v>
      </c>
      <c r="J10" s="17"/>
      <c r="K10" s="17">
        <v>0.540226508060757</v>
      </c>
      <c r="L10" s="17">
        <v>0.51657636425647302</v>
      </c>
      <c r="M10" s="17">
        <v>0.44902841750494898</v>
      </c>
      <c r="N10" s="17">
        <v>0.53384069389524302</v>
      </c>
      <c r="O10" s="17"/>
      <c r="P10" s="17">
        <v>0.46429288449314798</v>
      </c>
      <c r="Q10" s="17">
        <v>0.50004561709946305</v>
      </c>
      <c r="R10" s="17">
        <v>0.54079169224604895</v>
      </c>
      <c r="S10" s="17">
        <v>0.49610102350808399</v>
      </c>
      <c r="T10" s="17">
        <v>0.57001016809456795</v>
      </c>
      <c r="U10" s="17"/>
      <c r="V10" s="17">
        <v>0.52420800559463698</v>
      </c>
      <c r="W10" s="17">
        <v>0.51866920920241399</v>
      </c>
      <c r="X10" s="17">
        <v>0.49923280031154499</v>
      </c>
      <c r="Y10" s="17"/>
      <c r="Z10" s="17">
        <v>0.52860159059590195</v>
      </c>
      <c r="AA10" s="17">
        <v>0.43943328419316602</v>
      </c>
      <c r="AB10" s="17"/>
      <c r="AC10" s="17">
        <v>0.51099443104133602</v>
      </c>
      <c r="AD10" s="17">
        <v>0.51766447944171801</v>
      </c>
      <c r="AE10" s="17"/>
      <c r="AF10" s="17">
        <v>0.59177964132870298</v>
      </c>
      <c r="AG10" s="17">
        <v>0.48014541015283102</v>
      </c>
      <c r="AH10" s="17">
        <v>0.51147188531016896</v>
      </c>
      <c r="AI10" s="17"/>
      <c r="AJ10" s="17">
        <v>0.50349500424022298</v>
      </c>
      <c r="AK10" s="17">
        <v>0.56670626181058104</v>
      </c>
      <c r="AL10" s="17">
        <v>0.50955418253358897</v>
      </c>
      <c r="AM10" s="17">
        <v>0.52252000474162696</v>
      </c>
      <c r="AN10" s="17">
        <v>0.46317891279461199</v>
      </c>
      <c r="AO10" s="17">
        <v>0.454450660782656</v>
      </c>
      <c r="AP10" s="17">
        <v>0.55950884345099505</v>
      </c>
      <c r="AQ10" s="17"/>
      <c r="AR10" s="17">
        <v>0.489797476347823</v>
      </c>
      <c r="AS10" s="17">
        <v>0.52670379384994803</v>
      </c>
      <c r="AT10" s="17"/>
      <c r="AU10" s="17">
        <v>0.501400376663512</v>
      </c>
      <c r="AV10" s="17">
        <v>0.51144706577825305</v>
      </c>
      <c r="AW10" s="17">
        <v>0.54405039163746205</v>
      </c>
      <c r="AX10" s="17"/>
      <c r="AY10" s="17">
        <v>0.45681234559012102</v>
      </c>
      <c r="AZ10" s="17">
        <v>0.52891524011715496</v>
      </c>
      <c r="BA10" s="17">
        <v>0.50806823827257097</v>
      </c>
      <c r="BB10" s="17">
        <v>0.50878287867163297</v>
      </c>
      <c r="BC10" s="17"/>
      <c r="BD10" s="17">
        <v>0.52680008390615496</v>
      </c>
      <c r="BE10" s="17">
        <v>0.50643954898437904</v>
      </c>
      <c r="BF10" s="17">
        <v>0.542293320516398</v>
      </c>
      <c r="BG10" s="17">
        <v>0.43213144518725499</v>
      </c>
      <c r="BH10" s="17"/>
      <c r="BI10" s="17">
        <v>0.47317257039229299</v>
      </c>
      <c r="BJ10" s="17">
        <v>0.54436068585787001</v>
      </c>
      <c r="BK10" s="17">
        <v>0.52490919617077603</v>
      </c>
      <c r="BL10" s="17">
        <v>0.41778404952536402</v>
      </c>
      <c r="BM10" s="17"/>
      <c r="BN10" s="17">
        <v>0.370902175573395</v>
      </c>
      <c r="BO10" s="17">
        <v>0.56486943391300604</v>
      </c>
      <c r="BP10" s="17">
        <v>0.56783317502404695</v>
      </c>
      <c r="BQ10" s="17">
        <v>0.45552463042579899</v>
      </c>
      <c r="BR10" s="17"/>
      <c r="BS10" s="17">
        <v>0.453428958061666</v>
      </c>
      <c r="BT10" s="17">
        <v>0.58452786099292597</v>
      </c>
      <c r="BU10" s="17">
        <v>0.53685786626421494</v>
      </c>
      <c r="BV10" s="17">
        <v>0.28821513931730602</v>
      </c>
      <c r="BW10" s="17"/>
      <c r="BX10" s="17">
        <v>0.42275039347494903</v>
      </c>
      <c r="BY10" s="17">
        <v>0.56310532274815195</v>
      </c>
      <c r="BZ10" s="17">
        <v>0.52157190956987298</v>
      </c>
      <c r="CA10" s="17">
        <v>0.44452409586082697</v>
      </c>
    </row>
    <row r="11" spans="2:79" ht="43.2" x14ac:dyDescent="0.3">
      <c r="B11" s="18" t="s">
        <v>151</v>
      </c>
      <c r="C11" s="17">
        <v>0.19974382140792499</v>
      </c>
      <c r="D11" s="17">
        <v>0.23885478347330399</v>
      </c>
      <c r="E11" s="17">
        <v>0.16272647959935399</v>
      </c>
      <c r="F11" s="17"/>
      <c r="G11" s="17">
        <v>0.27052216556540498</v>
      </c>
      <c r="H11" s="17">
        <v>0.19492940823994101</v>
      </c>
      <c r="I11" s="17">
        <v>0.173397548268415</v>
      </c>
      <c r="J11" s="17"/>
      <c r="K11" s="17">
        <v>0.182178095348177</v>
      </c>
      <c r="L11" s="17">
        <v>0.187523872486168</v>
      </c>
      <c r="M11" s="17">
        <v>0.195431025047614</v>
      </c>
      <c r="N11" s="17">
        <v>0.24208745203236201</v>
      </c>
      <c r="O11" s="17"/>
      <c r="P11" s="17">
        <v>0.156631752072762</v>
      </c>
      <c r="Q11" s="17">
        <v>0.220366990061197</v>
      </c>
      <c r="R11" s="17">
        <v>0.17637781654783599</v>
      </c>
      <c r="S11" s="17">
        <v>0.22730942359474099</v>
      </c>
      <c r="T11" s="17">
        <v>0.186269583272855</v>
      </c>
      <c r="U11" s="17"/>
      <c r="V11" s="17">
        <v>0.211899948807136</v>
      </c>
      <c r="W11" s="17">
        <v>0.18485199579054101</v>
      </c>
      <c r="X11" s="17">
        <v>0.191981035989674</v>
      </c>
      <c r="Y11" s="17"/>
      <c r="Z11" s="17">
        <v>0.18830268428606001</v>
      </c>
      <c r="AA11" s="17">
        <v>0.25578372330993898</v>
      </c>
      <c r="AB11" s="17"/>
      <c r="AC11" s="17">
        <v>0.20375533107141899</v>
      </c>
      <c r="AD11" s="17">
        <v>0.191234436511596</v>
      </c>
      <c r="AE11" s="17"/>
      <c r="AF11" s="17">
        <v>0.14220467968894199</v>
      </c>
      <c r="AG11" s="17">
        <v>0.20761491327812101</v>
      </c>
      <c r="AH11" s="17">
        <v>0.20307648950022</v>
      </c>
      <c r="AI11" s="17"/>
      <c r="AJ11" s="17">
        <v>0.24120659504910399</v>
      </c>
      <c r="AK11" s="17">
        <v>0.27054668344091998</v>
      </c>
      <c r="AL11" s="17">
        <v>0.16520720535043501</v>
      </c>
      <c r="AM11" s="17">
        <v>0.20413052207430801</v>
      </c>
      <c r="AN11" s="17">
        <v>0.17884425333565701</v>
      </c>
      <c r="AO11" s="17">
        <v>0.15599142620548101</v>
      </c>
      <c r="AP11" s="17">
        <v>0.20591019328583901</v>
      </c>
      <c r="AQ11" s="17"/>
      <c r="AR11" s="17">
        <v>0.18128381087404599</v>
      </c>
      <c r="AS11" s="17">
        <v>0.20724993511235501</v>
      </c>
      <c r="AT11" s="17"/>
      <c r="AU11" s="17">
        <v>0.19786820280551401</v>
      </c>
      <c r="AV11" s="17">
        <v>0.192318218072732</v>
      </c>
      <c r="AW11" s="17">
        <v>0.234908564255012</v>
      </c>
      <c r="AX11" s="17"/>
      <c r="AY11" s="17">
        <v>0.24242326728879199</v>
      </c>
      <c r="AZ11" s="17">
        <v>0.20848086461707699</v>
      </c>
      <c r="BA11" s="17">
        <v>0.18261973766763601</v>
      </c>
      <c r="BB11" s="17">
        <v>0.17781093318822999</v>
      </c>
      <c r="BC11" s="17"/>
      <c r="BD11" s="17">
        <v>0.19707743880106501</v>
      </c>
      <c r="BE11" s="17">
        <v>0.19081659351223301</v>
      </c>
      <c r="BF11" s="17">
        <v>0.206092379365306</v>
      </c>
      <c r="BG11" s="17">
        <v>0.20180704848766701</v>
      </c>
      <c r="BH11" s="17"/>
      <c r="BI11" s="17">
        <v>0.24247680248832901</v>
      </c>
      <c r="BJ11" s="17">
        <v>0.208353124572419</v>
      </c>
      <c r="BK11" s="17">
        <v>0.1842005856376</v>
      </c>
      <c r="BL11" s="17">
        <v>0.196245302472945</v>
      </c>
      <c r="BM11" s="17"/>
      <c r="BN11" s="17">
        <v>0.257618760963084</v>
      </c>
      <c r="BO11" s="17">
        <v>0.187423579323688</v>
      </c>
      <c r="BP11" s="17">
        <v>0.175024707458872</v>
      </c>
      <c r="BQ11" s="17">
        <v>0.21954104256310999</v>
      </c>
      <c r="BR11" s="17"/>
      <c r="BS11" s="17">
        <v>0.175081650250621</v>
      </c>
      <c r="BT11" s="17">
        <v>0.16209522405047899</v>
      </c>
      <c r="BU11" s="17">
        <v>0.22854817953123799</v>
      </c>
      <c r="BV11" s="17">
        <v>0.26242507033465701</v>
      </c>
      <c r="BW11" s="17"/>
      <c r="BX11" s="17">
        <v>0.19610973441915</v>
      </c>
      <c r="BY11" s="17">
        <v>0.24177836971272501</v>
      </c>
      <c r="BZ11" s="17">
        <v>0.15895371116360599</v>
      </c>
      <c r="CA11" s="17">
        <v>0.189539423284175</v>
      </c>
    </row>
    <row r="12" spans="2:79" ht="28.8" x14ac:dyDescent="0.3">
      <c r="B12" s="18" t="s">
        <v>152</v>
      </c>
      <c r="C12" s="17">
        <v>2.5930584631829501E-2</v>
      </c>
      <c r="D12" s="17">
        <v>3.0705398632021898E-2</v>
      </c>
      <c r="E12" s="17">
        <v>2.14184672691227E-2</v>
      </c>
      <c r="F12" s="17"/>
      <c r="G12" s="17">
        <v>2.2274059317661101E-2</v>
      </c>
      <c r="H12" s="17">
        <v>2.3901024611564101E-2</v>
      </c>
      <c r="I12" s="17">
        <v>2.96860098573337E-2</v>
      </c>
      <c r="J12" s="17"/>
      <c r="K12" s="17">
        <v>2.55412206820071E-2</v>
      </c>
      <c r="L12" s="17">
        <v>3.0883994145567001E-2</v>
      </c>
      <c r="M12" s="17">
        <v>1.53675799582055E-2</v>
      </c>
      <c r="N12" s="17">
        <v>3.1283410688121099E-2</v>
      </c>
      <c r="O12" s="17"/>
      <c r="P12" s="17">
        <v>5.21080878652374E-2</v>
      </c>
      <c r="Q12" s="17">
        <v>9.9724523980380692E-3</v>
      </c>
      <c r="R12" s="17">
        <v>3.2681755851425097E-2</v>
      </c>
      <c r="S12" s="17">
        <v>2.3483674929816699E-2</v>
      </c>
      <c r="T12" s="17">
        <v>2.7290024908551501E-2</v>
      </c>
      <c r="U12" s="17"/>
      <c r="V12" s="17">
        <v>2.41893499679268E-2</v>
      </c>
      <c r="W12" s="17">
        <v>2.7209661593815201E-2</v>
      </c>
      <c r="X12" s="17">
        <v>2.70112112446503E-2</v>
      </c>
      <c r="Y12" s="17"/>
      <c r="Z12" s="17">
        <v>1.92813763371271E-2</v>
      </c>
      <c r="AA12" s="17">
        <v>6.0597905881601299E-2</v>
      </c>
      <c r="AB12" s="17"/>
      <c r="AC12" s="17">
        <v>2.2860122263534399E-2</v>
      </c>
      <c r="AD12" s="17">
        <v>3.2443779985510401E-2</v>
      </c>
      <c r="AE12" s="17"/>
      <c r="AF12" s="17">
        <v>3.4803802695041401E-2</v>
      </c>
      <c r="AG12" s="17">
        <v>1.40177495543687E-2</v>
      </c>
      <c r="AH12" s="17">
        <v>2.65335223103309E-2</v>
      </c>
      <c r="AI12" s="17"/>
      <c r="AJ12" s="17">
        <v>1.14548906297244E-2</v>
      </c>
      <c r="AK12" s="17">
        <v>2.9138723382380799E-2</v>
      </c>
      <c r="AL12" s="17">
        <v>3.0339812484428599E-2</v>
      </c>
      <c r="AM12" s="17">
        <v>1.9995982239300499E-2</v>
      </c>
      <c r="AN12" s="17">
        <v>2.0911590965763501E-2</v>
      </c>
      <c r="AO12" s="17">
        <v>3.5578359331212901E-2</v>
      </c>
      <c r="AP12" s="17">
        <v>2.6236402612458999E-2</v>
      </c>
      <c r="AQ12" s="17"/>
      <c r="AR12" s="17">
        <v>3.0528718393543399E-2</v>
      </c>
      <c r="AS12" s="17">
        <v>2.4755512491465001E-2</v>
      </c>
      <c r="AT12" s="17"/>
      <c r="AU12" s="17">
        <v>3.7396241632620397E-2</v>
      </c>
      <c r="AV12" s="17">
        <v>2.1538373203080202E-2</v>
      </c>
      <c r="AW12" s="17">
        <v>2.1211642347490602E-2</v>
      </c>
      <c r="AX12" s="17"/>
      <c r="AY12" s="17">
        <v>6.2595204723169201E-3</v>
      </c>
      <c r="AZ12" s="17">
        <v>1.9774391191471199E-2</v>
      </c>
      <c r="BA12" s="17">
        <v>4.1719097768766499E-2</v>
      </c>
      <c r="BB12" s="17">
        <v>2.2838268994359999E-2</v>
      </c>
      <c r="BC12" s="17"/>
      <c r="BD12" s="17">
        <v>2.07339931929665E-2</v>
      </c>
      <c r="BE12" s="17">
        <v>1.55661168777827E-2</v>
      </c>
      <c r="BF12" s="17">
        <v>3.4104041482350099E-2</v>
      </c>
      <c r="BG12" s="17">
        <v>2.8063350442784199E-2</v>
      </c>
      <c r="BH12" s="17"/>
      <c r="BI12" s="17">
        <v>4.7887258073278802E-2</v>
      </c>
      <c r="BJ12" s="17">
        <v>1.6437239311189001E-2</v>
      </c>
      <c r="BK12" s="17">
        <v>2.7321987600629E-2</v>
      </c>
      <c r="BL12" s="17">
        <v>2.4041822541278599E-2</v>
      </c>
      <c r="BM12" s="17"/>
      <c r="BN12" s="17">
        <v>2.6960548948748199E-2</v>
      </c>
      <c r="BO12" s="17">
        <v>3.5209949867401003E-2</v>
      </c>
      <c r="BP12" s="17">
        <v>1.6786058418908401E-2</v>
      </c>
      <c r="BQ12" s="17">
        <v>2.8843593035882201E-2</v>
      </c>
      <c r="BR12" s="17"/>
      <c r="BS12" s="17">
        <v>1.96306054748547E-2</v>
      </c>
      <c r="BT12" s="17">
        <v>2.5494090225480801E-2</v>
      </c>
      <c r="BU12" s="17">
        <v>2.8287819174926999E-2</v>
      </c>
      <c r="BV12" s="17">
        <v>3.2720969923605903E-2</v>
      </c>
      <c r="BW12" s="17"/>
      <c r="BX12" s="17">
        <v>2.61285745896878E-2</v>
      </c>
      <c r="BY12" s="17">
        <v>3.1411220808024803E-2</v>
      </c>
      <c r="BZ12" s="17">
        <v>1.5121435981205701E-2</v>
      </c>
      <c r="CA12" s="17">
        <v>3.2914421315582698E-2</v>
      </c>
    </row>
    <row r="13" spans="2:79" x14ac:dyDescent="0.3">
      <c r="B13" s="18" t="s">
        <v>73</v>
      </c>
      <c r="C13" s="19">
        <v>1.11687562831989E-2</v>
      </c>
      <c r="D13" s="19">
        <v>8.0448437191133898E-3</v>
      </c>
      <c r="E13" s="19">
        <v>1.42500714526598E-2</v>
      </c>
      <c r="F13" s="19"/>
      <c r="G13" s="19">
        <v>3.0095137569823498E-2</v>
      </c>
      <c r="H13" s="19">
        <v>7.5499410672382698E-3</v>
      </c>
      <c r="I13" s="19">
        <v>6.5738531361691603E-3</v>
      </c>
      <c r="J13" s="19"/>
      <c r="K13" s="19">
        <v>1.67378289887717E-2</v>
      </c>
      <c r="L13" s="19">
        <v>7.6818014462788397E-3</v>
      </c>
      <c r="M13" s="19">
        <v>1.17471846934133E-2</v>
      </c>
      <c r="N13" s="19">
        <v>7.3037516366508898E-3</v>
      </c>
      <c r="O13" s="19"/>
      <c r="P13" s="19">
        <v>1.1260076210819E-2</v>
      </c>
      <c r="Q13" s="19">
        <v>5.6433382041043796E-3</v>
      </c>
      <c r="R13" s="19">
        <v>1.01331270043611E-2</v>
      </c>
      <c r="S13" s="19">
        <v>8.8249609198336396E-3</v>
      </c>
      <c r="T13" s="19">
        <v>2.3829109139737899E-2</v>
      </c>
      <c r="U13" s="19"/>
      <c r="V13" s="19">
        <v>1.52349462057204E-2</v>
      </c>
      <c r="W13" s="19">
        <v>6.6620036352701599E-3</v>
      </c>
      <c r="X13" s="19">
        <v>1.18812592323112E-2</v>
      </c>
      <c r="Y13" s="19"/>
      <c r="Z13" s="19">
        <v>1.13972227785372E-2</v>
      </c>
      <c r="AA13" s="19">
        <v>1.02226314153494E-2</v>
      </c>
      <c r="AB13" s="19"/>
      <c r="AC13" s="19">
        <v>1.25565068194942E-2</v>
      </c>
      <c r="AD13" s="19">
        <v>8.2250008285161703E-3</v>
      </c>
      <c r="AE13" s="19"/>
      <c r="AF13" s="19">
        <v>0</v>
      </c>
      <c r="AG13" s="19">
        <v>2.0391026132488398E-2</v>
      </c>
      <c r="AH13" s="19">
        <v>1.11434675400201E-2</v>
      </c>
      <c r="AI13" s="19"/>
      <c r="AJ13" s="19">
        <v>6.3169144246850897E-2</v>
      </c>
      <c r="AK13" s="19">
        <v>0</v>
      </c>
      <c r="AL13" s="19">
        <v>6.6994163506726304E-3</v>
      </c>
      <c r="AM13" s="19">
        <v>9.1247275832416104E-3</v>
      </c>
      <c r="AN13" s="19">
        <v>6.9752078975375397E-3</v>
      </c>
      <c r="AO13" s="19">
        <v>9.5650306282858404E-3</v>
      </c>
      <c r="AP13" s="19">
        <v>5.0989315044577899E-3</v>
      </c>
      <c r="AQ13" s="19"/>
      <c r="AR13" s="19">
        <v>2.2712505565702999E-2</v>
      </c>
      <c r="AS13" s="19">
        <v>2.85848447887043E-3</v>
      </c>
      <c r="AT13" s="19"/>
      <c r="AU13" s="19">
        <v>1.1953958349176501E-2</v>
      </c>
      <c r="AV13" s="19">
        <v>1.15470379281761E-2</v>
      </c>
      <c r="AW13" s="19">
        <v>7.97784376732367E-3</v>
      </c>
      <c r="AX13" s="19"/>
      <c r="AY13" s="19">
        <v>2.7514192314148998E-2</v>
      </c>
      <c r="AZ13" s="19">
        <v>5.0633533668785202E-3</v>
      </c>
      <c r="BA13" s="19">
        <v>1.1478272959152601E-2</v>
      </c>
      <c r="BB13" s="19">
        <v>2.1730231311069999E-2</v>
      </c>
      <c r="BC13" s="19"/>
      <c r="BD13" s="19">
        <v>1.15732384786738E-2</v>
      </c>
      <c r="BE13" s="19">
        <v>1.2088863520724901E-2</v>
      </c>
      <c r="BF13" s="19">
        <v>6.5996165904570001E-3</v>
      </c>
      <c r="BG13" s="19">
        <v>2.1720448432636E-2</v>
      </c>
      <c r="BH13" s="19"/>
      <c r="BI13" s="19">
        <v>8.0390996536935308E-3</v>
      </c>
      <c r="BJ13" s="19">
        <v>1.07472160998564E-2</v>
      </c>
      <c r="BK13" s="19">
        <v>1.15624333577542E-2</v>
      </c>
      <c r="BL13" s="19">
        <v>1.3944374306316201E-2</v>
      </c>
      <c r="BM13" s="19"/>
      <c r="BN13" s="19">
        <v>3.6821217959892703E-2</v>
      </c>
      <c r="BO13" s="19">
        <v>7.0798179086937396E-3</v>
      </c>
      <c r="BP13" s="19">
        <v>0</v>
      </c>
      <c r="BQ13" s="19">
        <v>1.9182690752766299E-2</v>
      </c>
      <c r="BR13" s="19"/>
      <c r="BS13" s="19">
        <v>7.5385753607363397E-3</v>
      </c>
      <c r="BT13" s="19">
        <v>1.1685276323835999E-2</v>
      </c>
      <c r="BU13" s="19">
        <v>6.8514880492573996E-3</v>
      </c>
      <c r="BV13" s="19">
        <v>4.0687939458303499E-2</v>
      </c>
      <c r="BW13" s="19"/>
      <c r="BX13" s="19">
        <v>5.3638582394073701E-2</v>
      </c>
      <c r="BY13" s="19">
        <v>0</v>
      </c>
      <c r="BZ13" s="19">
        <v>1.2880987439753499E-2</v>
      </c>
      <c r="CA13" s="19">
        <v>1.25141196141149E-2</v>
      </c>
    </row>
    <row r="14" spans="2:79" x14ac:dyDescent="0.3">
      <c r="B14" s="16" t="s">
        <v>340</v>
      </c>
    </row>
    <row r="15" spans="2:79" x14ac:dyDescent="0.3">
      <c r="B15" t="s">
        <v>76</v>
      </c>
    </row>
    <row r="16" spans="2:79" x14ac:dyDescent="0.3">
      <c r="B16" t="s">
        <v>77</v>
      </c>
    </row>
    <row r="18" spans="2:2" x14ac:dyDescent="0.3">
      <c r="B18" s="8" t="str">
        <f>HYPERLINK("#'Contents'!A1", "Return to Contents")</f>
        <v>Return to Contents</v>
      </c>
    </row>
  </sheetData>
  <mergeCells count="18">
    <mergeCell ref="BX5:CA5"/>
    <mergeCell ref="D2:BL2"/>
    <mergeCell ref="AU5:AW5"/>
    <mergeCell ref="AY5:BB5"/>
    <mergeCell ref="BD5:BG5"/>
    <mergeCell ref="BI5:BL5"/>
    <mergeCell ref="BN5:BQ5"/>
    <mergeCell ref="Z5:AA5"/>
    <mergeCell ref="AC5:AD5"/>
    <mergeCell ref="AF5:AH5"/>
    <mergeCell ref="AJ5:AP5"/>
    <mergeCell ref="AR5:AS5"/>
    <mergeCell ref="D5:E5"/>
    <mergeCell ref="G5:I5"/>
    <mergeCell ref="K5:N5"/>
    <mergeCell ref="P5:T5"/>
    <mergeCell ref="V5:X5"/>
    <mergeCell ref="BS5:BV5"/>
  </mergeCells>
  <pageMargins left="0.7" right="0.7" top="0.75" bottom="0.75" header="0.3" footer="0.3"/>
  <pageSetup paperSize="9" orientation="portrait" horizontalDpi="300" verticalDpi="300"/>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2:CA15"/>
  <sheetViews>
    <sheetView showGridLines="0" workbookViewId="0">
      <pane xSplit="2" topLeftCell="C1" activePane="topRight" state="frozen"/>
      <selection pane="topRight" activeCell="K18" sqref="K18"/>
    </sheetView>
  </sheetViews>
  <sheetFormatPr defaultColWidth="10.88671875" defaultRowHeight="14.4" x14ac:dyDescent="0.3"/>
  <cols>
    <col min="2" max="2" width="25.77734375" customWidth="1"/>
    <col min="3" max="5" width="10.77734375" customWidth="1"/>
    <col min="6" max="6" width="2.21875" customWidth="1"/>
    <col min="7" max="9" width="10.77734375" customWidth="1"/>
    <col min="10" max="10" width="2.21875" customWidth="1"/>
    <col min="11" max="14" width="10.77734375" customWidth="1"/>
    <col min="15" max="15" width="2.21875" customWidth="1"/>
    <col min="16" max="20" width="10.77734375" customWidth="1"/>
    <col min="21" max="21" width="2.21875" customWidth="1"/>
    <col min="22" max="24" width="10.77734375" customWidth="1"/>
    <col min="25" max="25" width="2.21875" customWidth="1"/>
    <col min="26" max="27" width="10.77734375" customWidth="1"/>
    <col min="28" max="28" width="2.21875" customWidth="1"/>
    <col min="29" max="30" width="10.77734375" customWidth="1"/>
    <col min="31" max="31" width="2.21875" customWidth="1"/>
    <col min="32" max="34" width="10.77734375" customWidth="1"/>
    <col min="35" max="35" width="2.21875" customWidth="1"/>
    <col min="36" max="42" width="10.77734375" customWidth="1"/>
    <col min="43" max="43" width="2.21875" customWidth="1"/>
    <col min="44" max="45" width="10.77734375" customWidth="1"/>
    <col min="46" max="46" width="2.21875" customWidth="1"/>
    <col min="47" max="49" width="10.77734375" customWidth="1"/>
    <col min="50" max="50" width="2.21875" customWidth="1"/>
    <col min="51" max="54" width="10.77734375" customWidth="1"/>
    <col min="55" max="55" width="2.21875" customWidth="1"/>
    <col min="56" max="59" width="10.77734375" customWidth="1"/>
    <col min="60" max="60" width="2.21875" customWidth="1"/>
    <col min="61" max="64" width="10.77734375" customWidth="1"/>
    <col min="65" max="65" width="2.21875" customWidth="1"/>
    <col min="66" max="69" width="10.77734375" customWidth="1"/>
    <col min="70" max="70" width="2.21875" customWidth="1"/>
    <col min="71" max="74" width="10.77734375" customWidth="1"/>
    <col min="75" max="75" width="2.21875" customWidth="1"/>
    <col min="76" max="79" width="10.77734375" customWidth="1"/>
    <col min="80" max="80" width="2.21875" customWidth="1"/>
  </cols>
  <sheetData>
    <row r="2" spans="2:79" ht="40.049999999999997" customHeight="1" x14ac:dyDescent="0.3">
      <c r="D2" s="30" t="s">
        <v>156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9" ht="30" customHeight="1" x14ac:dyDescent="0.3">
      <c r="B5" s="15"/>
      <c r="C5" s="15"/>
      <c r="D5" s="29" t="s">
        <v>54</v>
      </c>
      <c r="E5" s="29"/>
      <c r="F5" s="15"/>
      <c r="G5" s="29" t="s">
        <v>55</v>
      </c>
      <c r="H5" s="29"/>
      <c r="I5" s="29"/>
      <c r="J5" s="15"/>
      <c r="K5" s="29" t="s">
        <v>56</v>
      </c>
      <c r="L5" s="29"/>
      <c r="M5" s="29"/>
      <c r="N5" s="29"/>
      <c r="O5" s="15"/>
      <c r="P5" s="29" t="s">
        <v>57</v>
      </c>
      <c r="Q5" s="29"/>
      <c r="R5" s="29"/>
      <c r="S5" s="29"/>
      <c r="T5" s="29"/>
      <c r="U5" s="15"/>
      <c r="V5" s="29" t="s">
        <v>58</v>
      </c>
      <c r="W5" s="29"/>
      <c r="X5" s="29"/>
      <c r="Y5" s="15"/>
      <c r="Z5" s="29" t="s">
        <v>59</v>
      </c>
      <c r="AA5" s="29"/>
      <c r="AB5" s="15"/>
      <c r="AC5" s="29" t="s">
        <v>60</v>
      </c>
      <c r="AD5" s="29"/>
      <c r="AE5" s="15"/>
      <c r="AF5" s="29" t="s">
        <v>61</v>
      </c>
      <c r="AG5" s="29"/>
      <c r="AH5" s="29"/>
      <c r="AI5" s="15"/>
      <c r="AJ5" s="29" t="s">
        <v>62</v>
      </c>
      <c r="AK5" s="29"/>
      <c r="AL5" s="29"/>
      <c r="AM5" s="29"/>
      <c r="AN5" s="29"/>
      <c r="AO5" s="29"/>
      <c r="AP5" s="29"/>
      <c r="AQ5" s="15"/>
      <c r="AR5" s="29" t="s">
        <v>63</v>
      </c>
      <c r="AS5" s="29"/>
      <c r="AT5" s="15"/>
      <c r="AU5" s="29" t="s">
        <v>64</v>
      </c>
      <c r="AV5" s="29"/>
      <c r="AW5" s="29"/>
      <c r="AX5" s="15"/>
      <c r="AY5" s="29" t="s">
        <v>65</v>
      </c>
      <c r="AZ5" s="29"/>
      <c r="BA5" s="29"/>
      <c r="BB5" s="29"/>
      <c r="BC5" s="15"/>
      <c r="BD5" s="29" t="s">
        <v>66</v>
      </c>
      <c r="BE5" s="29"/>
      <c r="BF5" s="29"/>
      <c r="BG5" s="29"/>
      <c r="BH5" s="15"/>
      <c r="BI5" s="29" t="s">
        <v>67</v>
      </c>
      <c r="BJ5" s="29"/>
      <c r="BK5" s="29"/>
      <c r="BL5" s="29"/>
      <c r="BM5" s="15"/>
      <c r="BN5" s="29" t="s">
        <v>68</v>
      </c>
      <c r="BO5" s="29"/>
      <c r="BP5" s="29"/>
      <c r="BQ5" s="29"/>
      <c r="BR5" s="15"/>
      <c r="BS5" s="29" t="s">
        <v>69</v>
      </c>
      <c r="BT5" s="29"/>
      <c r="BU5" s="29"/>
      <c r="BV5" s="29"/>
      <c r="BW5" s="15"/>
      <c r="BX5" s="29" t="s">
        <v>70</v>
      </c>
      <c r="BY5" s="29"/>
      <c r="BZ5" s="29"/>
      <c r="CA5" s="29"/>
    </row>
    <row r="6" spans="2:79" ht="43.2" x14ac:dyDescent="0.3">
      <c r="B6" t="s">
        <v>13</v>
      </c>
      <c r="C6" s="9" t="s">
        <v>14</v>
      </c>
      <c r="D6" s="12" t="s">
        <v>15</v>
      </c>
      <c r="E6" s="12" t="s">
        <v>16</v>
      </c>
      <c r="G6" s="12" t="s">
        <v>19</v>
      </c>
      <c r="H6" s="12" t="s">
        <v>20</v>
      </c>
      <c r="I6" s="12" t="s">
        <v>21</v>
      </c>
      <c r="K6" s="12" t="s">
        <v>22</v>
      </c>
      <c r="L6" s="12" t="s">
        <v>23</v>
      </c>
      <c r="M6" s="12" t="s">
        <v>24</v>
      </c>
      <c r="N6" s="12" t="s">
        <v>25</v>
      </c>
      <c r="P6" s="12" t="s">
        <v>26</v>
      </c>
      <c r="Q6" s="12" t="s">
        <v>27</v>
      </c>
      <c r="R6" s="12" t="s">
        <v>28</v>
      </c>
      <c r="S6" s="12" t="s">
        <v>29</v>
      </c>
      <c r="T6" s="12" t="s">
        <v>30</v>
      </c>
      <c r="V6" s="12" t="s">
        <v>31</v>
      </c>
      <c r="W6" s="12" t="s">
        <v>32</v>
      </c>
      <c r="X6" s="12" t="s">
        <v>33</v>
      </c>
      <c r="Z6" s="12" t="s">
        <v>34</v>
      </c>
      <c r="AA6" s="12" t="s">
        <v>35</v>
      </c>
      <c r="AC6" s="12" t="s">
        <v>36</v>
      </c>
      <c r="AD6" s="12" t="s">
        <v>37</v>
      </c>
      <c r="AF6" s="12" t="s">
        <v>38</v>
      </c>
      <c r="AG6" s="12" t="s">
        <v>39</v>
      </c>
      <c r="AH6" s="12" t="s">
        <v>40</v>
      </c>
      <c r="AJ6" s="12" t="s">
        <v>41</v>
      </c>
      <c r="AK6" s="12" t="s">
        <v>42</v>
      </c>
      <c r="AL6" s="12" t="s">
        <v>43</v>
      </c>
      <c r="AM6" s="12" t="s">
        <v>44</v>
      </c>
      <c r="AN6" s="12" t="s">
        <v>45</v>
      </c>
      <c r="AO6" s="12" t="s">
        <v>46</v>
      </c>
      <c r="AP6" s="12" t="s">
        <v>47</v>
      </c>
      <c r="AR6" s="12" t="s">
        <v>48</v>
      </c>
      <c r="AS6" s="12" t="s">
        <v>49</v>
      </c>
      <c r="AU6" s="12" t="s">
        <v>50</v>
      </c>
      <c r="AV6" s="12" t="s">
        <v>51</v>
      </c>
      <c r="AW6" s="12" t="s">
        <v>52</v>
      </c>
      <c r="AY6" s="12" t="s">
        <v>50</v>
      </c>
      <c r="AZ6" s="12" t="s">
        <v>51</v>
      </c>
      <c r="BA6" s="12" t="s">
        <v>52</v>
      </c>
      <c r="BB6" s="12" t="s">
        <v>53</v>
      </c>
      <c r="BD6" s="12" t="s">
        <v>50</v>
      </c>
      <c r="BE6" s="12" t="s">
        <v>51</v>
      </c>
      <c r="BF6" s="12" t="s">
        <v>52</v>
      </c>
      <c r="BG6" s="12" t="s">
        <v>53</v>
      </c>
      <c r="BI6" s="12" t="s">
        <v>50</v>
      </c>
      <c r="BJ6" s="12" t="s">
        <v>51</v>
      </c>
      <c r="BK6" s="12" t="s">
        <v>52</v>
      </c>
      <c r="BL6" s="12" t="s">
        <v>53</v>
      </c>
      <c r="BN6" s="12" t="s">
        <v>50</v>
      </c>
      <c r="BO6" s="12" t="s">
        <v>51</v>
      </c>
      <c r="BP6" s="12" t="s">
        <v>52</v>
      </c>
      <c r="BQ6" s="12" t="s">
        <v>53</v>
      </c>
      <c r="BS6" s="12" t="s">
        <v>50</v>
      </c>
      <c r="BT6" s="12" t="s">
        <v>51</v>
      </c>
      <c r="BU6" s="12" t="s">
        <v>52</v>
      </c>
      <c r="BV6" s="12" t="s">
        <v>53</v>
      </c>
      <c r="BX6" s="12" t="s">
        <v>50</v>
      </c>
      <c r="BY6" s="12" t="s">
        <v>51</v>
      </c>
      <c r="BZ6" s="12" t="s">
        <v>52</v>
      </c>
      <c r="CA6" s="12" t="s">
        <v>53</v>
      </c>
    </row>
    <row r="7" spans="2:79" ht="30" customHeight="1" x14ac:dyDescent="0.3">
      <c r="B7" s="10" t="s">
        <v>17</v>
      </c>
      <c r="C7" s="10">
        <v>1000</v>
      </c>
      <c r="D7" s="10">
        <v>513</v>
      </c>
      <c r="E7" s="10">
        <v>484</v>
      </c>
      <c r="F7" s="10"/>
      <c r="G7" s="10">
        <v>206</v>
      </c>
      <c r="H7" s="10">
        <v>470</v>
      </c>
      <c r="I7" s="10">
        <v>324</v>
      </c>
      <c r="J7" s="10"/>
      <c r="K7" s="10">
        <v>413</v>
      </c>
      <c r="L7" s="10">
        <v>261</v>
      </c>
      <c r="M7" s="10">
        <v>173</v>
      </c>
      <c r="N7" s="10">
        <v>152</v>
      </c>
      <c r="O7" s="10"/>
      <c r="P7" s="10">
        <v>137</v>
      </c>
      <c r="Q7" s="10">
        <v>313</v>
      </c>
      <c r="R7" s="10">
        <v>147</v>
      </c>
      <c r="S7" s="10">
        <v>264</v>
      </c>
      <c r="T7" s="10">
        <v>139</v>
      </c>
      <c r="U7" s="10"/>
      <c r="V7" s="10">
        <v>235</v>
      </c>
      <c r="W7" s="10">
        <v>387</v>
      </c>
      <c r="X7" s="10">
        <v>344</v>
      </c>
      <c r="Y7" s="10"/>
      <c r="Z7" s="10">
        <v>831</v>
      </c>
      <c r="AA7" s="10">
        <v>166</v>
      </c>
      <c r="AB7" s="10"/>
      <c r="AC7" s="10">
        <v>745</v>
      </c>
      <c r="AD7" s="10">
        <v>255</v>
      </c>
      <c r="AE7" s="10"/>
      <c r="AF7" s="10">
        <v>72</v>
      </c>
      <c r="AG7" s="10">
        <v>86</v>
      </c>
      <c r="AH7" s="10">
        <v>836</v>
      </c>
      <c r="AI7" s="10"/>
      <c r="AJ7" s="10">
        <v>111</v>
      </c>
      <c r="AK7" s="10">
        <v>143</v>
      </c>
      <c r="AL7" s="10">
        <v>154</v>
      </c>
      <c r="AM7" s="10">
        <v>160</v>
      </c>
      <c r="AN7" s="10">
        <v>145</v>
      </c>
      <c r="AO7" s="10">
        <v>154</v>
      </c>
      <c r="AP7" s="10">
        <v>133</v>
      </c>
      <c r="AQ7" s="10"/>
      <c r="AR7" s="10">
        <v>294</v>
      </c>
      <c r="AS7" s="10">
        <v>675</v>
      </c>
      <c r="AT7" s="10"/>
      <c r="AU7" s="10">
        <v>252</v>
      </c>
      <c r="AV7" s="10">
        <v>591</v>
      </c>
      <c r="AW7" s="10">
        <v>157</v>
      </c>
      <c r="AX7" s="10"/>
      <c r="AY7" s="10">
        <v>92</v>
      </c>
      <c r="AZ7" s="10">
        <v>463</v>
      </c>
      <c r="BA7" s="10">
        <v>311</v>
      </c>
      <c r="BB7" s="10">
        <v>134</v>
      </c>
      <c r="BC7" s="10"/>
      <c r="BD7" s="10">
        <v>139</v>
      </c>
      <c r="BE7" s="10">
        <v>283</v>
      </c>
      <c r="BF7" s="10">
        <v>421</v>
      </c>
      <c r="BG7" s="10">
        <v>157</v>
      </c>
      <c r="BH7" s="10"/>
      <c r="BI7" s="10">
        <v>112</v>
      </c>
      <c r="BJ7" s="10">
        <v>303</v>
      </c>
      <c r="BK7" s="10">
        <v>469</v>
      </c>
      <c r="BL7" s="10">
        <v>116</v>
      </c>
      <c r="BM7" s="10"/>
      <c r="BN7" s="10">
        <v>92</v>
      </c>
      <c r="BO7" s="10">
        <v>231</v>
      </c>
      <c r="BP7" s="10">
        <v>347</v>
      </c>
      <c r="BQ7" s="10">
        <v>330</v>
      </c>
      <c r="BR7" s="10"/>
      <c r="BS7" s="10">
        <v>210</v>
      </c>
      <c r="BT7" s="10">
        <v>284</v>
      </c>
      <c r="BU7" s="10">
        <v>411</v>
      </c>
      <c r="BV7" s="10">
        <v>95</v>
      </c>
      <c r="BW7" s="10"/>
      <c r="BX7" s="10">
        <v>95</v>
      </c>
      <c r="BY7" s="10">
        <v>369</v>
      </c>
      <c r="BZ7" s="10">
        <v>329</v>
      </c>
      <c r="CA7" s="10">
        <v>207</v>
      </c>
    </row>
    <row r="8" spans="2:79" ht="30" customHeight="1" x14ac:dyDescent="0.3">
      <c r="B8" s="11" t="s">
        <v>18</v>
      </c>
      <c r="C8" s="11">
        <v>1000</v>
      </c>
      <c r="D8" s="11">
        <v>498</v>
      </c>
      <c r="E8" s="11">
        <v>499</v>
      </c>
      <c r="F8" s="11"/>
      <c r="G8" s="11">
        <v>240</v>
      </c>
      <c r="H8" s="11">
        <v>396</v>
      </c>
      <c r="I8" s="11">
        <v>364</v>
      </c>
      <c r="J8" s="11"/>
      <c r="K8" s="11">
        <v>300</v>
      </c>
      <c r="L8" s="11">
        <v>259</v>
      </c>
      <c r="M8" s="11">
        <v>210</v>
      </c>
      <c r="N8" s="11">
        <v>230</v>
      </c>
      <c r="O8" s="11"/>
      <c r="P8" s="11">
        <v>140</v>
      </c>
      <c r="Q8" s="11">
        <v>300</v>
      </c>
      <c r="R8" s="11">
        <v>160</v>
      </c>
      <c r="S8" s="11">
        <v>230</v>
      </c>
      <c r="T8" s="11">
        <v>170</v>
      </c>
      <c r="U8" s="11"/>
      <c r="V8" s="11">
        <v>283</v>
      </c>
      <c r="W8" s="11">
        <v>396</v>
      </c>
      <c r="X8" s="11">
        <v>281</v>
      </c>
      <c r="Y8" s="11"/>
      <c r="Z8" s="11">
        <v>835</v>
      </c>
      <c r="AA8" s="11">
        <v>162</v>
      </c>
      <c r="AB8" s="11"/>
      <c r="AC8" s="11">
        <v>708</v>
      </c>
      <c r="AD8" s="11">
        <v>292</v>
      </c>
      <c r="AE8" s="11"/>
      <c r="AF8" s="11">
        <v>56</v>
      </c>
      <c r="AG8" s="11">
        <v>77</v>
      </c>
      <c r="AH8" s="11">
        <v>860</v>
      </c>
      <c r="AI8" s="11"/>
      <c r="AJ8" s="11">
        <v>125</v>
      </c>
      <c r="AK8" s="11">
        <v>157</v>
      </c>
      <c r="AL8" s="11">
        <v>131</v>
      </c>
      <c r="AM8" s="11">
        <v>141</v>
      </c>
      <c r="AN8" s="11">
        <v>114</v>
      </c>
      <c r="AO8" s="11">
        <v>160</v>
      </c>
      <c r="AP8" s="11">
        <v>172</v>
      </c>
      <c r="AQ8" s="11"/>
      <c r="AR8" s="11">
        <v>320</v>
      </c>
      <c r="AS8" s="11">
        <v>650</v>
      </c>
      <c r="AT8" s="11"/>
      <c r="AU8" s="11">
        <v>278</v>
      </c>
      <c r="AV8" s="11">
        <v>587</v>
      </c>
      <c r="AW8" s="11">
        <v>135</v>
      </c>
      <c r="AX8" s="11"/>
      <c r="AY8" s="11">
        <v>92</v>
      </c>
      <c r="AZ8" s="11">
        <v>472</v>
      </c>
      <c r="BA8" s="11">
        <v>314</v>
      </c>
      <c r="BB8" s="11">
        <v>122</v>
      </c>
      <c r="BC8" s="11"/>
      <c r="BD8" s="11">
        <v>140</v>
      </c>
      <c r="BE8" s="11">
        <v>287</v>
      </c>
      <c r="BF8" s="11">
        <v>421</v>
      </c>
      <c r="BG8" s="11">
        <v>151</v>
      </c>
      <c r="BH8" s="11"/>
      <c r="BI8" s="11">
        <v>117</v>
      </c>
      <c r="BJ8" s="11">
        <v>308</v>
      </c>
      <c r="BK8" s="11">
        <v>467</v>
      </c>
      <c r="BL8" s="11">
        <v>108</v>
      </c>
      <c r="BM8" s="11"/>
      <c r="BN8" s="11">
        <v>90</v>
      </c>
      <c r="BO8" s="11">
        <v>231</v>
      </c>
      <c r="BP8" s="11">
        <v>357</v>
      </c>
      <c r="BQ8" s="11">
        <v>322</v>
      </c>
      <c r="BR8" s="11"/>
      <c r="BS8" s="11">
        <v>218</v>
      </c>
      <c r="BT8" s="11">
        <v>298</v>
      </c>
      <c r="BU8" s="11">
        <v>404</v>
      </c>
      <c r="BV8" s="11">
        <v>80</v>
      </c>
      <c r="BW8" s="11"/>
      <c r="BX8" s="11">
        <v>94</v>
      </c>
      <c r="BY8" s="11">
        <v>381</v>
      </c>
      <c r="BZ8" s="11">
        <v>324</v>
      </c>
      <c r="CA8" s="11">
        <v>201</v>
      </c>
    </row>
    <row r="9" spans="2:79" ht="28.8" x14ac:dyDescent="0.3">
      <c r="B9" s="18" t="s">
        <v>154</v>
      </c>
      <c r="C9" s="17">
        <v>0.13232517585123699</v>
      </c>
      <c r="D9" s="17">
        <v>0.13199259484480599</v>
      </c>
      <c r="E9" s="17">
        <v>0.131396904864192</v>
      </c>
      <c r="F9" s="17"/>
      <c r="G9" s="17">
        <v>0.13921640481147499</v>
      </c>
      <c r="H9" s="17">
        <v>0.15273256674153099</v>
      </c>
      <c r="I9" s="17">
        <v>0.105595177004707</v>
      </c>
      <c r="J9" s="17"/>
      <c r="K9" s="17">
        <v>0.13560713160358501</v>
      </c>
      <c r="L9" s="17">
        <v>0.115691873022404</v>
      </c>
      <c r="M9" s="17">
        <v>0.118177591385453</v>
      </c>
      <c r="N9" s="17">
        <v>0.16026762691818999</v>
      </c>
      <c r="O9" s="17"/>
      <c r="P9" s="17">
        <v>0.115907141687166</v>
      </c>
      <c r="Q9" s="17">
        <v>0.113994214025134</v>
      </c>
      <c r="R9" s="17">
        <v>0.15779137783681399</v>
      </c>
      <c r="S9" s="17">
        <v>0.13377548652670801</v>
      </c>
      <c r="T9" s="17">
        <v>0.152279743952172</v>
      </c>
      <c r="U9" s="17"/>
      <c r="V9" s="17">
        <v>0.12749994763604</v>
      </c>
      <c r="W9" s="17">
        <v>0.14428924540944801</v>
      </c>
      <c r="X9" s="17">
        <v>0.11131782294263599</v>
      </c>
      <c r="Y9" s="17"/>
      <c r="Z9" s="17">
        <v>0.12730245852980199</v>
      </c>
      <c r="AA9" s="17">
        <v>0.150650699410385</v>
      </c>
      <c r="AB9" s="17"/>
      <c r="AC9" s="17">
        <v>0.14639688095830899</v>
      </c>
      <c r="AD9" s="17">
        <v>9.8170649925094694E-2</v>
      </c>
      <c r="AE9" s="17"/>
      <c r="AF9" s="17">
        <v>0.145439792126377</v>
      </c>
      <c r="AG9" s="17">
        <v>0.128354019177012</v>
      </c>
      <c r="AH9" s="17">
        <v>0.13169175823866</v>
      </c>
      <c r="AI9" s="17"/>
      <c r="AJ9" s="17">
        <v>0.11926755526130201</v>
      </c>
      <c r="AK9" s="17">
        <v>0.15441768090817301</v>
      </c>
      <c r="AL9" s="17">
        <v>0.18271331085513501</v>
      </c>
      <c r="AM9" s="17">
        <v>0.17248130057761099</v>
      </c>
      <c r="AN9" s="17">
        <v>0.11938123362828899</v>
      </c>
      <c r="AO9" s="17">
        <v>0.12718462715142301</v>
      </c>
      <c r="AP9" s="17">
        <v>6.3533986871374001E-2</v>
      </c>
      <c r="AQ9" s="17"/>
      <c r="AR9" s="17">
        <v>0.10703843254142301</v>
      </c>
      <c r="AS9" s="17">
        <v>0.14193260736451399</v>
      </c>
      <c r="AT9" s="17"/>
      <c r="AU9" s="17">
        <v>0.17582870351826099</v>
      </c>
      <c r="AV9" s="17">
        <v>0.122725394544429</v>
      </c>
      <c r="AW9" s="17">
        <v>8.4460769879200398E-2</v>
      </c>
      <c r="AX9" s="17"/>
      <c r="AY9" s="17">
        <v>0.15293388429649801</v>
      </c>
      <c r="AZ9" s="17">
        <v>0.15369289699527899</v>
      </c>
      <c r="BA9" s="17">
        <v>0.104148839809271</v>
      </c>
      <c r="BB9" s="17">
        <v>0.10659967278894</v>
      </c>
      <c r="BC9" s="17"/>
      <c r="BD9" s="17">
        <v>0.12585034400351899</v>
      </c>
      <c r="BE9" s="17">
        <v>0.146297366894553</v>
      </c>
      <c r="BF9" s="17">
        <v>0.119212803708436</v>
      </c>
      <c r="BG9" s="17">
        <v>0.14828016400354399</v>
      </c>
      <c r="BH9" s="17"/>
      <c r="BI9" s="17">
        <v>0.101219764619258</v>
      </c>
      <c r="BJ9" s="17">
        <v>0.121601314898198</v>
      </c>
      <c r="BK9" s="17">
        <v>0.146664120955288</v>
      </c>
      <c r="BL9" s="17">
        <v>0.13440847458822899</v>
      </c>
      <c r="BM9" s="17"/>
      <c r="BN9" s="17">
        <v>0.18126705057859099</v>
      </c>
      <c r="BO9" s="17">
        <v>0.15913089591384499</v>
      </c>
      <c r="BP9" s="17">
        <v>0.14839050885440699</v>
      </c>
      <c r="BQ9" s="17">
        <v>8.1450322991556801E-2</v>
      </c>
      <c r="BR9" s="17"/>
      <c r="BS9" s="17">
        <v>0.13759745374886101</v>
      </c>
      <c r="BT9" s="17">
        <v>0.12987854961203299</v>
      </c>
      <c r="BU9" s="17">
        <v>0.14342852132075801</v>
      </c>
      <c r="BV9" s="17">
        <v>7.0686109757544094E-2</v>
      </c>
      <c r="BW9" s="17"/>
      <c r="BX9" s="17">
        <v>0.11199716014818201</v>
      </c>
      <c r="BY9" s="17">
        <v>0.15259424496858101</v>
      </c>
      <c r="BZ9" s="17">
        <v>0.13009336530749099</v>
      </c>
      <c r="CA9" s="17">
        <v>0.107051510888885</v>
      </c>
    </row>
    <row r="10" spans="2:79" ht="28.8" x14ac:dyDescent="0.3">
      <c r="B10" s="18" t="s">
        <v>155</v>
      </c>
      <c r="C10" s="19">
        <v>0.86767482414876296</v>
      </c>
      <c r="D10" s="19">
        <v>0.86800740515519403</v>
      </c>
      <c r="E10" s="19">
        <v>0.86860309513580802</v>
      </c>
      <c r="F10" s="19"/>
      <c r="G10" s="19">
        <v>0.86078359518852499</v>
      </c>
      <c r="H10" s="19">
        <v>0.84726743325846898</v>
      </c>
      <c r="I10" s="19">
        <v>0.894404822995293</v>
      </c>
      <c r="J10" s="19"/>
      <c r="K10" s="19">
        <v>0.86439286839641505</v>
      </c>
      <c r="L10" s="19">
        <v>0.88430812697759598</v>
      </c>
      <c r="M10" s="19">
        <v>0.88182240861454697</v>
      </c>
      <c r="N10" s="19">
        <v>0.83973237308181004</v>
      </c>
      <c r="O10" s="19"/>
      <c r="P10" s="19">
        <v>0.88409285831283402</v>
      </c>
      <c r="Q10" s="19">
        <v>0.88600578597486601</v>
      </c>
      <c r="R10" s="19">
        <v>0.84220862216318604</v>
      </c>
      <c r="S10" s="19">
        <v>0.86622451347329199</v>
      </c>
      <c r="T10" s="19">
        <v>0.84772025604782797</v>
      </c>
      <c r="U10" s="19"/>
      <c r="V10" s="19">
        <v>0.87250005236396</v>
      </c>
      <c r="W10" s="19">
        <v>0.85571075459055201</v>
      </c>
      <c r="X10" s="19">
        <v>0.88868217705736396</v>
      </c>
      <c r="Y10" s="19"/>
      <c r="Z10" s="19">
        <v>0.87269754147019796</v>
      </c>
      <c r="AA10" s="19">
        <v>0.849349300589615</v>
      </c>
      <c r="AB10" s="19"/>
      <c r="AC10" s="19">
        <v>0.85360311904169095</v>
      </c>
      <c r="AD10" s="19">
        <v>0.90182935007490495</v>
      </c>
      <c r="AE10" s="19"/>
      <c r="AF10" s="19">
        <v>0.85456020787362297</v>
      </c>
      <c r="AG10" s="19">
        <v>0.87164598082298805</v>
      </c>
      <c r="AH10" s="19">
        <v>0.86830824176134003</v>
      </c>
      <c r="AI10" s="19"/>
      <c r="AJ10" s="19">
        <v>0.88073244473869805</v>
      </c>
      <c r="AK10" s="19">
        <v>0.84558231909182702</v>
      </c>
      <c r="AL10" s="19">
        <v>0.81728668914486502</v>
      </c>
      <c r="AM10" s="19">
        <v>0.82751869942238998</v>
      </c>
      <c r="AN10" s="19">
        <v>0.88061876637171099</v>
      </c>
      <c r="AO10" s="19">
        <v>0.87281537284857702</v>
      </c>
      <c r="AP10" s="19">
        <v>0.93646601312862598</v>
      </c>
      <c r="AQ10" s="19"/>
      <c r="AR10" s="19">
        <v>0.89296156745857802</v>
      </c>
      <c r="AS10" s="19">
        <v>0.85806739263548604</v>
      </c>
      <c r="AT10" s="19"/>
      <c r="AU10" s="19">
        <v>0.82417129648173904</v>
      </c>
      <c r="AV10" s="19">
        <v>0.87727460545557101</v>
      </c>
      <c r="AW10" s="19">
        <v>0.91553923012079996</v>
      </c>
      <c r="AX10" s="19"/>
      <c r="AY10" s="19">
        <v>0.84706611570350199</v>
      </c>
      <c r="AZ10" s="19">
        <v>0.84630710300472101</v>
      </c>
      <c r="BA10" s="19">
        <v>0.89585116019072897</v>
      </c>
      <c r="BB10" s="19">
        <v>0.89340032721106</v>
      </c>
      <c r="BC10" s="19"/>
      <c r="BD10" s="19">
        <v>0.87414965599648098</v>
      </c>
      <c r="BE10" s="19">
        <v>0.85370263310544703</v>
      </c>
      <c r="BF10" s="19">
        <v>0.88078719629156399</v>
      </c>
      <c r="BG10" s="19">
        <v>0.85171983599645595</v>
      </c>
      <c r="BH10" s="19"/>
      <c r="BI10" s="19">
        <v>0.89878023538074203</v>
      </c>
      <c r="BJ10" s="19">
        <v>0.87839868510180197</v>
      </c>
      <c r="BK10" s="19">
        <v>0.85333587904471198</v>
      </c>
      <c r="BL10" s="19">
        <v>0.86559152541177098</v>
      </c>
      <c r="BM10" s="19"/>
      <c r="BN10" s="19">
        <v>0.81873294942140895</v>
      </c>
      <c r="BO10" s="19">
        <v>0.84086910408615501</v>
      </c>
      <c r="BP10" s="19">
        <v>0.85160949114559303</v>
      </c>
      <c r="BQ10" s="19">
        <v>0.91854967700844303</v>
      </c>
      <c r="BR10" s="19"/>
      <c r="BS10" s="19">
        <v>0.86240254625113899</v>
      </c>
      <c r="BT10" s="19">
        <v>0.87012145038796695</v>
      </c>
      <c r="BU10" s="19">
        <v>0.85657147867924199</v>
      </c>
      <c r="BV10" s="19">
        <v>0.92931389024245603</v>
      </c>
      <c r="BW10" s="19"/>
      <c r="BX10" s="19">
        <v>0.88800283985181805</v>
      </c>
      <c r="BY10" s="19">
        <v>0.84740575503141902</v>
      </c>
      <c r="BZ10" s="19">
        <v>0.86990663469250895</v>
      </c>
      <c r="CA10" s="19">
        <v>0.89294848911111502</v>
      </c>
    </row>
    <row r="11" spans="2:79" x14ac:dyDescent="0.3">
      <c r="B11" s="16" t="s">
        <v>341</v>
      </c>
    </row>
    <row r="12" spans="2:79" x14ac:dyDescent="0.3">
      <c r="B12" t="s">
        <v>76</v>
      </c>
    </row>
    <row r="13" spans="2:79" x14ac:dyDescent="0.3">
      <c r="B13" t="s">
        <v>77</v>
      </c>
    </row>
    <row r="15" spans="2:79" x14ac:dyDescent="0.3">
      <c r="B15" s="8" t="str">
        <f>HYPERLINK("#'Contents'!A1", "Return to Contents")</f>
        <v>Return to Contents</v>
      </c>
    </row>
  </sheetData>
  <mergeCells count="18">
    <mergeCell ref="BX5:CA5"/>
    <mergeCell ref="D2:BL2"/>
    <mergeCell ref="AU5:AW5"/>
    <mergeCell ref="AY5:BB5"/>
    <mergeCell ref="BD5:BG5"/>
    <mergeCell ref="BI5:BL5"/>
    <mergeCell ref="BN5:BQ5"/>
    <mergeCell ref="Z5:AA5"/>
    <mergeCell ref="AC5:AD5"/>
    <mergeCell ref="AF5:AH5"/>
    <mergeCell ref="AJ5:AP5"/>
    <mergeCell ref="AR5:AS5"/>
    <mergeCell ref="D5:E5"/>
    <mergeCell ref="G5:I5"/>
    <mergeCell ref="K5:N5"/>
    <mergeCell ref="P5:T5"/>
    <mergeCell ref="V5:X5"/>
    <mergeCell ref="BS5:BV5"/>
  </mergeCells>
  <pageMargins left="0.7" right="0.7" top="0.75" bottom="0.75" header="0.3" footer="0.3"/>
  <pageSetup paperSize="9" orientation="portrait" horizontalDpi="300" verticalDpi="300"/>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2:J19"/>
  <sheetViews>
    <sheetView showGridLines="0" workbookViewId="0">
      <pane xSplit="2" topLeftCell="C1" activePane="topRight" state="frozen"/>
      <selection pane="topRight" activeCell="B13" sqref="B13"/>
    </sheetView>
  </sheetViews>
  <sheetFormatPr defaultColWidth="10.88671875" defaultRowHeight="14.4" x14ac:dyDescent="0.3"/>
  <cols>
    <col min="2" max="2" width="25.77734375" customWidth="1"/>
    <col min="3" max="10" width="20.77734375" customWidth="1"/>
  </cols>
  <sheetData>
    <row r="2" spans="2:10" ht="40.049999999999997" customHeight="1" x14ac:dyDescent="0.3">
      <c r="D2" s="30" t="s">
        <v>170</v>
      </c>
      <c r="E2" s="26"/>
      <c r="F2" s="26"/>
      <c r="G2" s="26"/>
      <c r="H2" s="26"/>
      <c r="I2" s="26"/>
      <c r="J2" s="26"/>
    </row>
    <row r="6" spans="2:10" ht="49.95" customHeight="1" x14ac:dyDescent="0.3">
      <c r="B6" s="20" t="s">
        <v>13</v>
      </c>
      <c r="C6" s="20" t="s">
        <v>157</v>
      </c>
      <c r="D6" s="20" t="s">
        <v>158</v>
      </c>
      <c r="E6" s="20" t="s">
        <v>159</v>
      </c>
      <c r="F6" s="20" t="s">
        <v>160</v>
      </c>
      <c r="G6" s="20" t="s">
        <v>161</v>
      </c>
      <c r="H6" s="20" t="s">
        <v>162</v>
      </c>
      <c r="I6" s="20" t="s">
        <v>163</v>
      </c>
    </row>
    <row r="7" spans="2:10" x14ac:dyDescent="0.3">
      <c r="B7" s="18" t="s">
        <v>164</v>
      </c>
      <c r="C7" s="17">
        <v>5.2694308247566201E-3</v>
      </c>
      <c r="D7" s="17">
        <v>2.3672690443560299E-2</v>
      </c>
      <c r="E7" s="17">
        <v>2.6501585436719498E-2</v>
      </c>
      <c r="F7" s="17">
        <v>1.56012889557052E-2</v>
      </c>
      <c r="G7" s="17">
        <v>1.13247748167497E-2</v>
      </c>
      <c r="H7" s="17">
        <v>5.4902510755176701E-3</v>
      </c>
      <c r="I7" s="17">
        <v>1.48021599292449E-2</v>
      </c>
    </row>
    <row r="8" spans="2:10" x14ac:dyDescent="0.3">
      <c r="B8" s="18" t="s">
        <v>165</v>
      </c>
      <c r="C8" s="17">
        <v>3.05141484052888E-2</v>
      </c>
      <c r="D8" s="17">
        <v>5.4604973335182001E-2</v>
      </c>
      <c r="E8" s="17">
        <v>0.120105979952022</v>
      </c>
      <c r="F8" s="17">
        <v>0.10806674846179699</v>
      </c>
      <c r="G8" s="17">
        <v>7.7429621250548003E-2</v>
      </c>
      <c r="H8" s="17">
        <v>2.2266905793916499E-2</v>
      </c>
      <c r="I8" s="17">
        <v>5.6126966819215501E-2</v>
      </c>
    </row>
    <row r="9" spans="2:10" x14ac:dyDescent="0.3">
      <c r="B9" s="18" t="s">
        <v>166</v>
      </c>
      <c r="C9" s="17">
        <v>0.119066440148881</v>
      </c>
      <c r="D9" s="17">
        <v>0.15280494150221099</v>
      </c>
      <c r="E9" s="17">
        <v>0.24725657304403001</v>
      </c>
      <c r="F9" s="17">
        <v>0.12341998976624401</v>
      </c>
      <c r="G9" s="17">
        <v>0.20316004592143999</v>
      </c>
      <c r="H9" s="17">
        <v>6.28922148099096E-2</v>
      </c>
      <c r="I9" s="17">
        <v>0.171786220372149</v>
      </c>
    </row>
    <row r="10" spans="2:10" x14ac:dyDescent="0.3">
      <c r="B10" s="18" t="s">
        <v>167</v>
      </c>
      <c r="C10" s="17">
        <v>0.400125044361197</v>
      </c>
      <c r="D10" s="17">
        <v>0.40941967017240799</v>
      </c>
      <c r="E10" s="17">
        <v>0.40322206849940501</v>
      </c>
      <c r="F10" s="17">
        <v>0.44756215627839702</v>
      </c>
      <c r="G10" s="17">
        <v>0.45538854558393899</v>
      </c>
      <c r="H10" s="17">
        <v>0.33750492130146498</v>
      </c>
      <c r="I10" s="17">
        <v>0.46280261444695697</v>
      </c>
    </row>
    <row r="11" spans="2:10" x14ac:dyDescent="0.3">
      <c r="B11" s="18" t="s">
        <v>168</v>
      </c>
      <c r="C11" s="17">
        <v>0.44502493625987699</v>
      </c>
      <c r="D11" s="17">
        <v>0.35658871138607301</v>
      </c>
      <c r="E11" s="17">
        <v>0.193812074170679</v>
      </c>
      <c r="F11" s="17">
        <v>0.30309182207854501</v>
      </c>
      <c r="G11" s="17">
        <v>0.25199715649184201</v>
      </c>
      <c r="H11" s="17">
        <v>0.57086793797961899</v>
      </c>
      <c r="I11" s="17">
        <v>0.29275029939205799</v>
      </c>
    </row>
    <row r="12" spans="2:10" x14ac:dyDescent="0.3">
      <c r="B12" s="18" t="s">
        <v>169</v>
      </c>
      <c r="C12" s="17">
        <v>0</v>
      </c>
      <c r="D12" s="17">
        <v>2.9090131605651898E-3</v>
      </c>
      <c r="E12" s="17">
        <v>9.10171889714388E-3</v>
      </c>
      <c r="F12" s="17">
        <v>2.2579944593117398E-3</v>
      </c>
      <c r="G12" s="17">
        <v>6.9985593548167898E-4</v>
      </c>
      <c r="H12" s="17">
        <v>9.7776903957224703E-4</v>
      </c>
      <c r="I12" s="17">
        <v>1.73173904037592E-3</v>
      </c>
    </row>
    <row r="13" spans="2:10" x14ac:dyDescent="0.3">
      <c r="B13" s="16" t="s">
        <v>336</v>
      </c>
      <c r="C13" s="16"/>
      <c r="D13" s="16"/>
      <c r="E13" s="16"/>
      <c r="F13" s="16"/>
      <c r="G13" s="16"/>
      <c r="H13" s="16"/>
      <c r="I13" s="16"/>
    </row>
    <row r="14" spans="2:10" x14ac:dyDescent="0.3">
      <c r="B14" t="s">
        <v>76</v>
      </c>
    </row>
    <row r="15" spans="2:10" x14ac:dyDescent="0.3">
      <c r="B15" t="s">
        <v>77</v>
      </c>
    </row>
    <row r="19" spans="2:2" x14ac:dyDescent="0.3">
      <c r="B19" s="8" t="str">
        <f>HYPERLINK("#'Contents'!A1", "Return to Contents")</f>
        <v>Return to Contents</v>
      </c>
    </row>
  </sheetData>
  <mergeCells count="1">
    <mergeCell ref="D2:J2"/>
  </mergeCells>
  <pageMargins left="0.7" right="0.7" top="0.75" bottom="0.75" header="0.3" footer="0.3"/>
  <pageSetup paperSize="9" orientation="portrait" horizontalDpi="300" verticalDpi="300"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2:CA19"/>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9" width="10.77734375" customWidth="1"/>
    <col min="10" max="10" width="2.21875" customWidth="1"/>
    <col min="11" max="14" width="10.77734375" customWidth="1"/>
    <col min="15" max="15" width="2.21875" customWidth="1"/>
    <col min="16" max="20" width="10.77734375" customWidth="1"/>
    <col min="21" max="21" width="2.21875" customWidth="1"/>
    <col min="22" max="24" width="10.77734375" customWidth="1"/>
    <col min="25" max="25" width="2.21875" customWidth="1"/>
    <col min="26" max="27" width="10.77734375" customWidth="1"/>
    <col min="28" max="28" width="2.21875" customWidth="1"/>
    <col min="29" max="30" width="10.77734375" customWidth="1"/>
    <col min="31" max="31" width="2.21875" customWidth="1"/>
    <col min="32" max="34" width="10.77734375" customWidth="1"/>
    <col min="35" max="35" width="2.21875" customWidth="1"/>
    <col min="36" max="42" width="10.77734375" customWidth="1"/>
    <col min="43" max="43" width="2.21875" customWidth="1"/>
    <col min="44" max="45" width="10.77734375" customWidth="1"/>
    <col min="46" max="46" width="2.21875" customWidth="1"/>
    <col min="47" max="49" width="10.77734375" customWidth="1"/>
    <col min="50" max="50" width="2.21875" customWidth="1"/>
    <col min="51" max="54" width="10.77734375" customWidth="1"/>
    <col min="55" max="55" width="2.21875" customWidth="1"/>
    <col min="56" max="59" width="10.77734375" customWidth="1"/>
    <col min="60" max="60" width="2.21875" customWidth="1"/>
    <col min="61" max="64" width="10.77734375" customWidth="1"/>
    <col min="65" max="65" width="2.21875" customWidth="1"/>
    <col min="66" max="69" width="10.77734375" customWidth="1"/>
    <col min="70" max="70" width="2.21875" customWidth="1"/>
    <col min="71" max="74" width="10.77734375" customWidth="1"/>
    <col min="75" max="75" width="2.21875" customWidth="1"/>
    <col min="76" max="79" width="10.77734375" customWidth="1"/>
    <col min="80" max="80" width="2.21875" customWidth="1"/>
  </cols>
  <sheetData>
    <row r="2" spans="2:79" ht="40.049999999999997" customHeight="1" x14ac:dyDescent="0.3">
      <c r="D2" s="30" t="s">
        <v>172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9" ht="30" customHeight="1" x14ac:dyDescent="0.3">
      <c r="B5" s="15"/>
      <c r="C5" s="15"/>
      <c r="D5" s="29" t="s">
        <v>54</v>
      </c>
      <c r="E5" s="29"/>
      <c r="F5" s="15"/>
      <c r="G5" s="29" t="s">
        <v>55</v>
      </c>
      <c r="H5" s="29"/>
      <c r="I5" s="29"/>
      <c r="J5" s="15"/>
      <c r="K5" s="29" t="s">
        <v>56</v>
      </c>
      <c r="L5" s="29"/>
      <c r="M5" s="29"/>
      <c r="N5" s="29"/>
      <c r="O5" s="15"/>
      <c r="P5" s="29" t="s">
        <v>57</v>
      </c>
      <c r="Q5" s="29"/>
      <c r="R5" s="29"/>
      <c r="S5" s="29"/>
      <c r="T5" s="29"/>
      <c r="U5" s="15"/>
      <c r="V5" s="29" t="s">
        <v>58</v>
      </c>
      <c r="W5" s="29"/>
      <c r="X5" s="29"/>
      <c r="Y5" s="15"/>
      <c r="Z5" s="29" t="s">
        <v>59</v>
      </c>
      <c r="AA5" s="29"/>
      <c r="AB5" s="15"/>
      <c r="AC5" s="29" t="s">
        <v>60</v>
      </c>
      <c r="AD5" s="29"/>
      <c r="AE5" s="15"/>
      <c r="AF5" s="29" t="s">
        <v>61</v>
      </c>
      <c r="AG5" s="29"/>
      <c r="AH5" s="29"/>
      <c r="AI5" s="15"/>
      <c r="AJ5" s="29" t="s">
        <v>62</v>
      </c>
      <c r="AK5" s="29"/>
      <c r="AL5" s="29"/>
      <c r="AM5" s="29"/>
      <c r="AN5" s="29"/>
      <c r="AO5" s="29"/>
      <c r="AP5" s="29"/>
      <c r="AQ5" s="15"/>
      <c r="AR5" s="29" t="s">
        <v>63</v>
      </c>
      <c r="AS5" s="29"/>
      <c r="AT5" s="15"/>
      <c r="AU5" s="29" t="s">
        <v>64</v>
      </c>
      <c r="AV5" s="29"/>
      <c r="AW5" s="29"/>
      <c r="AX5" s="15"/>
      <c r="AY5" s="29" t="s">
        <v>65</v>
      </c>
      <c r="AZ5" s="29"/>
      <c r="BA5" s="29"/>
      <c r="BB5" s="29"/>
      <c r="BC5" s="15"/>
      <c r="BD5" s="29" t="s">
        <v>66</v>
      </c>
      <c r="BE5" s="29"/>
      <c r="BF5" s="29"/>
      <c r="BG5" s="29"/>
      <c r="BH5" s="15"/>
      <c r="BI5" s="29" t="s">
        <v>67</v>
      </c>
      <c r="BJ5" s="29"/>
      <c r="BK5" s="29"/>
      <c r="BL5" s="29"/>
      <c r="BM5" s="15"/>
      <c r="BN5" s="29" t="s">
        <v>68</v>
      </c>
      <c r="BO5" s="29"/>
      <c r="BP5" s="29"/>
      <c r="BQ5" s="29"/>
      <c r="BR5" s="15"/>
      <c r="BS5" s="29" t="s">
        <v>69</v>
      </c>
      <c r="BT5" s="29"/>
      <c r="BU5" s="29"/>
      <c r="BV5" s="29"/>
      <c r="BW5" s="15"/>
      <c r="BX5" s="29" t="s">
        <v>70</v>
      </c>
      <c r="BY5" s="29"/>
      <c r="BZ5" s="29"/>
      <c r="CA5" s="29"/>
    </row>
    <row r="6" spans="2:79" ht="43.2" x14ac:dyDescent="0.3">
      <c r="B6" t="s">
        <v>13</v>
      </c>
      <c r="C6" s="9" t="s">
        <v>14</v>
      </c>
      <c r="D6" s="12" t="s">
        <v>15</v>
      </c>
      <c r="E6" s="12" t="s">
        <v>16</v>
      </c>
      <c r="G6" s="12" t="s">
        <v>19</v>
      </c>
      <c r="H6" s="12" t="s">
        <v>20</v>
      </c>
      <c r="I6" s="12" t="s">
        <v>21</v>
      </c>
      <c r="K6" s="12" t="s">
        <v>22</v>
      </c>
      <c r="L6" s="12" t="s">
        <v>23</v>
      </c>
      <c r="M6" s="12" t="s">
        <v>24</v>
      </c>
      <c r="N6" s="12" t="s">
        <v>25</v>
      </c>
      <c r="P6" s="12" t="s">
        <v>26</v>
      </c>
      <c r="Q6" s="12" t="s">
        <v>27</v>
      </c>
      <c r="R6" s="12" t="s">
        <v>28</v>
      </c>
      <c r="S6" s="12" t="s">
        <v>29</v>
      </c>
      <c r="T6" s="12" t="s">
        <v>30</v>
      </c>
      <c r="V6" s="12" t="s">
        <v>31</v>
      </c>
      <c r="W6" s="12" t="s">
        <v>32</v>
      </c>
      <c r="X6" s="12" t="s">
        <v>33</v>
      </c>
      <c r="Z6" s="12" t="s">
        <v>34</v>
      </c>
      <c r="AA6" s="12" t="s">
        <v>35</v>
      </c>
      <c r="AC6" s="12" t="s">
        <v>36</v>
      </c>
      <c r="AD6" s="12" t="s">
        <v>37</v>
      </c>
      <c r="AF6" s="12" t="s">
        <v>38</v>
      </c>
      <c r="AG6" s="12" t="s">
        <v>39</v>
      </c>
      <c r="AH6" s="12" t="s">
        <v>40</v>
      </c>
      <c r="AJ6" s="12" t="s">
        <v>41</v>
      </c>
      <c r="AK6" s="12" t="s">
        <v>42</v>
      </c>
      <c r="AL6" s="12" t="s">
        <v>43</v>
      </c>
      <c r="AM6" s="12" t="s">
        <v>44</v>
      </c>
      <c r="AN6" s="12" t="s">
        <v>45</v>
      </c>
      <c r="AO6" s="12" t="s">
        <v>46</v>
      </c>
      <c r="AP6" s="12" t="s">
        <v>47</v>
      </c>
      <c r="AR6" s="12" t="s">
        <v>48</v>
      </c>
      <c r="AS6" s="12" t="s">
        <v>49</v>
      </c>
      <c r="AU6" s="12" t="s">
        <v>50</v>
      </c>
      <c r="AV6" s="12" t="s">
        <v>51</v>
      </c>
      <c r="AW6" s="12" t="s">
        <v>52</v>
      </c>
      <c r="AY6" s="12" t="s">
        <v>50</v>
      </c>
      <c r="AZ6" s="12" t="s">
        <v>51</v>
      </c>
      <c r="BA6" s="12" t="s">
        <v>52</v>
      </c>
      <c r="BB6" s="12" t="s">
        <v>53</v>
      </c>
      <c r="BD6" s="12" t="s">
        <v>50</v>
      </c>
      <c r="BE6" s="12" t="s">
        <v>51</v>
      </c>
      <c r="BF6" s="12" t="s">
        <v>52</v>
      </c>
      <c r="BG6" s="12" t="s">
        <v>53</v>
      </c>
      <c r="BI6" s="12" t="s">
        <v>50</v>
      </c>
      <c r="BJ6" s="12" t="s">
        <v>51</v>
      </c>
      <c r="BK6" s="12" t="s">
        <v>52</v>
      </c>
      <c r="BL6" s="12" t="s">
        <v>53</v>
      </c>
      <c r="BN6" s="12" t="s">
        <v>50</v>
      </c>
      <c r="BO6" s="12" t="s">
        <v>51</v>
      </c>
      <c r="BP6" s="12" t="s">
        <v>52</v>
      </c>
      <c r="BQ6" s="12" t="s">
        <v>53</v>
      </c>
      <c r="BS6" s="12" t="s">
        <v>50</v>
      </c>
      <c r="BT6" s="12" t="s">
        <v>51</v>
      </c>
      <c r="BU6" s="12" t="s">
        <v>52</v>
      </c>
      <c r="BV6" s="12" t="s">
        <v>53</v>
      </c>
      <c r="BX6" s="12" t="s">
        <v>50</v>
      </c>
      <c r="BY6" s="12" t="s">
        <v>51</v>
      </c>
      <c r="BZ6" s="12" t="s">
        <v>52</v>
      </c>
      <c r="CA6" s="12" t="s">
        <v>53</v>
      </c>
    </row>
    <row r="7" spans="2:79" ht="30" customHeight="1" x14ac:dyDescent="0.3">
      <c r="B7" s="10" t="s">
        <v>17</v>
      </c>
      <c r="C7" s="10">
        <v>866</v>
      </c>
      <c r="D7" s="10">
        <v>443</v>
      </c>
      <c r="E7" s="10">
        <v>421</v>
      </c>
      <c r="F7" s="10"/>
      <c r="G7" s="10">
        <v>178</v>
      </c>
      <c r="H7" s="10">
        <v>400</v>
      </c>
      <c r="I7" s="10">
        <v>288</v>
      </c>
      <c r="J7" s="10"/>
      <c r="K7" s="10">
        <v>354</v>
      </c>
      <c r="L7" s="10">
        <v>230</v>
      </c>
      <c r="M7" s="10">
        <v>153</v>
      </c>
      <c r="N7" s="10">
        <v>128</v>
      </c>
      <c r="O7" s="10"/>
      <c r="P7" s="10">
        <v>124</v>
      </c>
      <c r="Q7" s="10">
        <v>272</v>
      </c>
      <c r="R7" s="10">
        <v>123</v>
      </c>
      <c r="S7" s="10">
        <v>225</v>
      </c>
      <c r="T7" s="10">
        <v>122</v>
      </c>
      <c r="U7" s="10"/>
      <c r="V7" s="10">
        <v>205</v>
      </c>
      <c r="W7" s="10">
        <v>329</v>
      </c>
      <c r="X7" s="10">
        <v>305</v>
      </c>
      <c r="Y7" s="10"/>
      <c r="Z7" s="10">
        <v>723</v>
      </c>
      <c r="AA7" s="10">
        <v>142</v>
      </c>
      <c r="AB7" s="10"/>
      <c r="AC7" s="10">
        <v>636</v>
      </c>
      <c r="AD7" s="10">
        <v>230</v>
      </c>
      <c r="AE7" s="10"/>
      <c r="AF7" s="10">
        <v>63</v>
      </c>
      <c r="AG7" s="10">
        <v>76</v>
      </c>
      <c r="AH7" s="10">
        <v>722</v>
      </c>
      <c r="AI7" s="10"/>
      <c r="AJ7" s="10">
        <v>97</v>
      </c>
      <c r="AK7" s="10">
        <v>123</v>
      </c>
      <c r="AL7" s="10">
        <v>129</v>
      </c>
      <c r="AM7" s="10">
        <v>133</v>
      </c>
      <c r="AN7" s="10">
        <v>126</v>
      </c>
      <c r="AO7" s="10">
        <v>133</v>
      </c>
      <c r="AP7" s="10">
        <v>125</v>
      </c>
      <c r="AQ7" s="10"/>
      <c r="AR7" s="10">
        <v>265</v>
      </c>
      <c r="AS7" s="10">
        <v>576</v>
      </c>
      <c r="AT7" s="10"/>
      <c r="AU7" s="10">
        <v>204</v>
      </c>
      <c r="AV7" s="10">
        <v>520</v>
      </c>
      <c r="AW7" s="10">
        <v>142</v>
      </c>
      <c r="AX7" s="10"/>
      <c r="AY7" s="10">
        <v>76</v>
      </c>
      <c r="AZ7" s="10">
        <v>391</v>
      </c>
      <c r="BA7" s="10">
        <v>278</v>
      </c>
      <c r="BB7" s="10">
        <v>121</v>
      </c>
      <c r="BC7" s="10"/>
      <c r="BD7" s="10">
        <v>119</v>
      </c>
      <c r="BE7" s="10">
        <v>242</v>
      </c>
      <c r="BF7" s="10">
        <v>368</v>
      </c>
      <c r="BG7" s="10">
        <v>137</v>
      </c>
      <c r="BH7" s="10"/>
      <c r="BI7" s="10">
        <v>99</v>
      </c>
      <c r="BJ7" s="10">
        <v>265</v>
      </c>
      <c r="BK7" s="10">
        <v>400</v>
      </c>
      <c r="BL7" s="10">
        <v>102</v>
      </c>
      <c r="BM7" s="10"/>
      <c r="BN7" s="10">
        <v>73</v>
      </c>
      <c r="BO7" s="10">
        <v>192</v>
      </c>
      <c r="BP7" s="10">
        <v>297</v>
      </c>
      <c r="BQ7" s="10">
        <v>304</v>
      </c>
      <c r="BR7" s="10"/>
      <c r="BS7" s="10">
        <v>180</v>
      </c>
      <c r="BT7" s="10">
        <v>245</v>
      </c>
      <c r="BU7" s="10">
        <v>352</v>
      </c>
      <c r="BV7" s="10">
        <v>89</v>
      </c>
      <c r="BW7" s="10"/>
      <c r="BX7" s="10">
        <v>81</v>
      </c>
      <c r="BY7" s="10">
        <v>311</v>
      </c>
      <c r="BZ7" s="10">
        <v>286</v>
      </c>
      <c r="CA7" s="10">
        <v>188</v>
      </c>
    </row>
    <row r="8" spans="2:79" ht="30" customHeight="1" x14ac:dyDescent="0.3">
      <c r="B8" s="11" t="s">
        <v>18</v>
      </c>
      <c r="C8" s="11">
        <v>868</v>
      </c>
      <c r="D8" s="11">
        <v>432</v>
      </c>
      <c r="E8" s="11">
        <v>433</v>
      </c>
      <c r="F8" s="11"/>
      <c r="G8" s="11">
        <v>207</v>
      </c>
      <c r="H8" s="11">
        <v>335</v>
      </c>
      <c r="I8" s="11">
        <v>326</v>
      </c>
      <c r="J8" s="11"/>
      <c r="K8" s="11">
        <v>259</v>
      </c>
      <c r="L8" s="11">
        <v>229</v>
      </c>
      <c r="M8" s="11">
        <v>185</v>
      </c>
      <c r="N8" s="11">
        <v>193</v>
      </c>
      <c r="O8" s="11"/>
      <c r="P8" s="11">
        <v>124</v>
      </c>
      <c r="Q8" s="11">
        <v>266</v>
      </c>
      <c r="R8" s="11">
        <v>135</v>
      </c>
      <c r="S8" s="11">
        <v>199</v>
      </c>
      <c r="T8" s="11">
        <v>144</v>
      </c>
      <c r="U8" s="11"/>
      <c r="V8" s="11">
        <v>247</v>
      </c>
      <c r="W8" s="11">
        <v>339</v>
      </c>
      <c r="X8" s="11">
        <v>250</v>
      </c>
      <c r="Y8" s="11"/>
      <c r="Z8" s="11">
        <v>729</v>
      </c>
      <c r="AA8" s="11">
        <v>138</v>
      </c>
      <c r="AB8" s="11"/>
      <c r="AC8" s="11">
        <v>605</v>
      </c>
      <c r="AD8" s="11">
        <v>263</v>
      </c>
      <c r="AE8" s="11"/>
      <c r="AF8" s="11">
        <v>48</v>
      </c>
      <c r="AG8" s="11">
        <v>67</v>
      </c>
      <c r="AH8" s="11">
        <v>747</v>
      </c>
      <c r="AI8" s="11"/>
      <c r="AJ8" s="11">
        <v>110</v>
      </c>
      <c r="AK8" s="11">
        <v>133</v>
      </c>
      <c r="AL8" s="11">
        <v>107</v>
      </c>
      <c r="AM8" s="11">
        <v>116</v>
      </c>
      <c r="AN8" s="11">
        <v>101</v>
      </c>
      <c r="AO8" s="11">
        <v>140</v>
      </c>
      <c r="AP8" s="11">
        <v>161</v>
      </c>
      <c r="AQ8" s="11"/>
      <c r="AR8" s="11">
        <v>286</v>
      </c>
      <c r="AS8" s="11">
        <v>558</v>
      </c>
      <c r="AT8" s="11"/>
      <c r="AU8" s="11">
        <v>229</v>
      </c>
      <c r="AV8" s="11">
        <v>515</v>
      </c>
      <c r="AW8" s="11">
        <v>124</v>
      </c>
      <c r="AX8" s="11"/>
      <c r="AY8" s="11">
        <v>78</v>
      </c>
      <c r="AZ8" s="11">
        <v>399</v>
      </c>
      <c r="BA8" s="11">
        <v>281</v>
      </c>
      <c r="BB8" s="11">
        <v>109</v>
      </c>
      <c r="BC8" s="11"/>
      <c r="BD8" s="11">
        <v>123</v>
      </c>
      <c r="BE8" s="11">
        <v>245</v>
      </c>
      <c r="BF8" s="11">
        <v>371</v>
      </c>
      <c r="BG8" s="11">
        <v>129</v>
      </c>
      <c r="BH8" s="11"/>
      <c r="BI8" s="11">
        <v>105</v>
      </c>
      <c r="BJ8" s="11">
        <v>270</v>
      </c>
      <c r="BK8" s="11">
        <v>399</v>
      </c>
      <c r="BL8" s="11">
        <v>94</v>
      </c>
      <c r="BM8" s="11"/>
      <c r="BN8" s="11">
        <v>74</v>
      </c>
      <c r="BO8" s="11">
        <v>194</v>
      </c>
      <c r="BP8" s="11">
        <v>304</v>
      </c>
      <c r="BQ8" s="11">
        <v>295</v>
      </c>
      <c r="BR8" s="11"/>
      <c r="BS8" s="11">
        <v>188</v>
      </c>
      <c r="BT8" s="11">
        <v>259</v>
      </c>
      <c r="BU8" s="11">
        <v>346</v>
      </c>
      <c r="BV8" s="11">
        <v>74</v>
      </c>
      <c r="BW8" s="11"/>
      <c r="BX8" s="11">
        <v>84</v>
      </c>
      <c r="BY8" s="11">
        <v>322</v>
      </c>
      <c r="BZ8" s="11">
        <v>282</v>
      </c>
      <c r="CA8" s="11">
        <v>179</v>
      </c>
    </row>
    <row r="9" spans="2:79" x14ac:dyDescent="0.3">
      <c r="B9" s="18" t="s">
        <v>164</v>
      </c>
      <c r="C9" s="17">
        <v>5.2694308247566201E-3</v>
      </c>
      <c r="D9" s="17">
        <v>5.8882808112471902E-3</v>
      </c>
      <c r="E9" s="17">
        <v>4.67609295368467E-3</v>
      </c>
      <c r="F9" s="17"/>
      <c r="G9" s="17">
        <v>6.3578763666861798E-3</v>
      </c>
      <c r="H9" s="17">
        <v>9.7152846134047396E-3</v>
      </c>
      <c r="I9" s="17">
        <v>0</v>
      </c>
      <c r="J9" s="17"/>
      <c r="K9" s="17">
        <v>0</v>
      </c>
      <c r="L9" s="17">
        <v>1.0310694162929099E-2</v>
      </c>
      <c r="M9" s="17">
        <v>1.1937502657456E-2</v>
      </c>
      <c r="N9" s="17">
        <v>0</v>
      </c>
      <c r="O9" s="17"/>
      <c r="P9" s="17">
        <v>2.0551438797042999E-2</v>
      </c>
      <c r="Q9" s="17">
        <v>3.68138657411171E-3</v>
      </c>
      <c r="R9" s="17">
        <v>7.7796041412285201E-3</v>
      </c>
      <c r="S9" s="17">
        <v>0</v>
      </c>
      <c r="T9" s="17">
        <v>0</v>
      </c>
      <c r="U9" s="17"/>
      <c r="V9" s="17">
        <v>4.9822606143958897E-3</v>
      </c>
      <c r="W9" s="17">
        <v>9.8548316097232698E-3</v>
      </c>
      <c r="X9" s="17">
        <v>0</v>
      </c>
      <c r="Y9" s="17"/>
      <c r="Z9" s="17">
        <v>4.4726506929072003E-3</v>
      </c>
      <c r="AA9" s="17">
        <v>9.5274247298378599E-3</v>
      </c>
      <c r="AB9" s="17"/>
      <c r="AC9" s="17">
        <v>7.5630987599651298E-3</v>
      </c>
      <c r="AD9" s="17">
        <v>0</v>
      </c>
      <c r="AE9" s="17"/>
      <c r="AF9" s="17">
        <v>0</v>
      </c>
      <c r="AG9" s="17">
        <v>0</v>
      </c>
      <c r="AH9" s="17">
        <v>6.1221876361522301E-3</v>
      </c>
      <c r="AI9" s="17"/>
      <c r="AJ9" s="17">
        <v>0</v>
      </c>
      <c r="AK9" s="17">
        <v>1.7238905770750799E-2</v>
      </c>
      <c r="AL9" s="17">
        <v>1.1468413282097301E-2</v>
      </c>
      <c r="AM9" s="17">
        <v>9.0126043160278502E-3</v>
      </c>
      <c r="AN9" s="17">
        <v>0</v>
      </c>
      <c r="AO9" s="17">
        <v>0</v>
      </c>
      <c r="AP9" s="17">
        <v>0</v>
      </c>
      <c r="AQ9" s="17"/>
      <c r="AR9" s="17">
        <v>8.9003626568083007E-3</v>
      </c>
      <c r="AS9" s="17">
        <v>3.6344129332821799E-3</v>
      </c>
      <c r="AT9" s="17"/>
      <c r="AU9" s="17">
        <v>9.9455248516047007E-3</v>
      </c>
      <c r="AV9" s="17">
        <v>4.4534781594577503E-3</v>
      </c>
      <c r="AW9" s="17">
        <v>0</v>
      </c>
      <c r="AX9" s="17"/>
      <c r="AY9" s="17">
        <v>0</v>
      </c>
      <c r="AZ9" s="17">
        <v>6.3773718774430199E-3</v>
      </c>
      <c r="BA9" s="17">
        <v>7.2049372732304598E-3</v>
      </c>
      <c r="BB9" s="17">
        <v>0</v>
      </c>
      <c r="BC9" s="17"/>
      <c r="BD9" s="17">
        <v>0</v>
      </c>
      <c r="BE9" s="17">
        <v>0</v>
      </c>
      <c r="BF9" s="17">
        <v>3.3221231348367799E-3</v>
      </c>
      <c r="BG9" s="17">
        <v>2.5930256806376999E-2</v>
      </c>
      <c r="BH9" s="17"/>
      <c r="BI9" s="17">
        <v>1.17610712926667E-2</v>
      </c>
      <c r="BJ9" s="17">
        <v>4.8568599697462302E-3</v>
      </c>
      <c r="BK9" s="17">
        <v>5.0813137975348104E-3</v>
      </c>
      <c r="BL9" s="17">
        <v>0</v>
      </c>
      <c r="BM9" s="17"/>
      <c r="BN9" s="17">
        <v>1.6631444744480701E-2</v>
      </c>
      <c r="BO9" s="17">
        <v>6.7588394468093898E-3</v>
      </c>
      <c r="BP9" s="17">
        <v>3.2193011668096298E-3</v>
      </c>
      <c r="BQ9" s="17">
        <v>3.5491089284961602E-3</v>
      </c>
      <c r="BR9" s="17"/>
      <c r="BS9" s="17">
        <v>5.5701259964482898E-3</v>
      </c>
      <c r="BT9" s="17">
        <v>3.7780821272783201E-3</v>
      </c>
      <c r="BU9" s="17">
        <v>3.5563469456268101E-3</v>
      </c>
      <c r="BV9" s="17">
        <v>1.7732128109599E-2</v>
      </c>
      <c r="BW9" s="17"/>
      <c r="BX9" s="17">
        <v>0</v>
      </c>
      <c r="BY9" s="17">
        <v>3.8205064088378399E-3</v>
      </c>
      <c r="BZ9" s="17">
        <v>0</v>
      </c>
      <c r="CA9" s="17">
        <v>1.8626665501340199E-2</v>
      </c>
    </row>
    <row r="10" spans="2:79" x14ac:dyDescent="0.3">
      <c r="B10" s="18" t="s">
        <v>165</v>
      </c>
      <c r="C10" s="17">
        <v>3.05141484052888E-2</v>
      </c>
      <c r="D10" s="17">
        <v>2.1894827933169499E-2</v>
      </c>
      <c r="E10" s="17">
        <v>3.9250559957928297E-2</v>
      </c>
      <c r="F10" s="17"/>
      <c r="G10" s="17">
        <v>2.69417264444788E-2</v>
      </c>
      <c r="H10" s="17">
        <v>1.6550635511731498E-2</v>
      </c>
      <c r="I10" s="17">
        <v>4.71619351134775E-2</v>
      </c>
      <c r="J10" s="17"/>
      <c r="K10" s="17">
        <v>1.79135850508917E-2</v>
      </c>
      <c r="L10" s="17">
        <v>1.60647830796967E-2</v>
      </c>
      <c r="M10" s="17">
        <v>4.2998950968103397E-2</v>
      </c>
      <c r="N10" s="17">
        <v>5.27550457891372E-2</v>
      </c>
      <c r="O10" s="17"/>
      <c r="P10" s="17">
        <v>8.7342025838200998E-3</v>
      </c>
      <c r="Q10" s="17">
        <v>5.1313772138276599E-2</v>
      </c>
      <c r="R10" s="17">
        <v>3.3685796888187597E-2</v>
      </c>
      <c r="S10" s="17">
        <v>2.0190349646927199E-2</v>
      </c>
      <c r="T10" s="17">
        <v>2.2177781200270801E-2</v>
      </c>
      <c r="U10" s="17"/>
      <c r="V10" s="17">
        <v>5.8603491039651602E-2</v>
      </c>
      <c r="W10" s="17">
        <v>2.1269283325911E-2</v>
      </c>
      <c r="X10" s="17">
        <v>1.5353259158826399E-2</v>
      </c>
      <c r="Y10" s="17"/>
      <c r="Z10" s="17">
        <v>3.6339591212074002E-2</v>
      </c>
      <c r="AA10" s="17">
        <v>0</v>
      </c>
      <c r="AB10" s="17"/>
      <c r="AC10" s="17">
        <v>2.40518132958163E-2</v>
      </c>
      <c r="AD10" s="17">
        <v>4.5360599063223997E-2</v>
      </c>
      <c r="AE10" s="17"/>
      <c r="AF10" s="17">
        <v>1.2336123984432699E-2</v>
      </c>
      <c r="AG10" s="17">
        <v>1.5431560625739801E-2</v>
      </c>
      <c r="AH10" s="17">
        <v>3.1444733694216701E-2</v>
      </c>
      <c r="AI10" s="17"/>
      <c r="AJ10" s="17">
        <v>5.0590829451104699E-2</v>
      </c>
      <c r="AK10" s="17">
        <v>0</v>
      </c>
      <c r="AL10" s="17">
        <v>2.42825742066985E-2</v>
      </c>
      <c r="AM10" s="17">
        <v>0</v>
      </c>
      <c r="AN10" s="17">
        <v>4.9141926216185301E-2</v>
      </c>
      <c r="AO10" s="17">
        <v>2.38887613434225E-2</v>
      </c>
      <c r="AP10" s="17">
        <v>6.2346656825633E-2</v>
      </c>
      <c r="AQ10" s="17"/>
      <c r="AR10" s="17">
        <v>4.5567190305953298E-2</v>
      </c>
      <c r="AS10" s="17">
        <v>1.9137205523991299E-2</v>
      </c>
      <c r="AT10" s="17"/>
      <c r="AU10" s="17">
        <v>4.48239425845572E-2</v>
      </c>
      <c r="AV10" s="17">
        <v>2.9383357617520499E-2</v>
      </c>
      <c r="AW10" s="17">
        <v>8.7079228888006597E-3</v>
      </c>
      <c r="AX10" s="17"/>
      <c r="AY10" s="17">
        <v>4.7501479357945402E-2</v>
      </c>
      <c r="AZ10" s="17">
        <v>4.6703984890597801E-2</v>
      </c>
      <c r="BA10" s="17">
        <v>1.4626502298463099E-2</v>
      </c>
      <c r="BB10" s="17">
        <v>0</v>
      </c>
      <c r="BC10" s="17"/>
      <c r="BD10" s="17">
        <v>9.5783219594596694E-2</v>
      </c>
      <c r="BE10" s="17">
        <v>2.29703795603662E-2</v>
      </c>
      <c r="BF10" s="17">
        <v>2.3080188975040598E-2</v>
      </c>
      <c r="BG10" s="17">
        <v>4.1713976768224898E-3</v>
      </c>
      <c r="BH10" s="17"/>
      <c r="BI10" s="17">
        <v>4.4055592950135503E-2</v>
      </c>
      <c r="BJ10" s="17">
        <v>4.3865357368554098E-2</v>
      </c>
      <c r="BK10" s="17">
        <v>1.79615906558869E-2</v>
      </c>
      <c r="BL10" s="17">
        <v>3.0270286714159399E-2</v>
      </c>
      <c r="BM10" s="17"/>
      <c r="BN10" s="17">
        <v>8.2311885231310597E-2</v>
      </c>
      <c r="BO10" s="17">
        <v>3.1079808851421399E-2</v>
      </c>
      <c r="BP10" s="17">
        <v>2.5257017326362301E-2</v>
      </c>
      <c r="BQ10" s="17">
        <v>2.2558963188528201E-2</v>
      </c>
      <c r="BR10" s="17"/>
      <c r="BS10" s="17">
        <v>0.10328286568231</v>
      </c>
      <c r="BT10" s="17">
        <v>1.5941268759814602E-2</v>
      </c>
      <c r="BU10" s="17">
        <v>8.4074658054200807E-3</v>
      </c>
      <c r="BV10" s="17">
        <v>0</v>
      </c>
      <c r="BW10" s="17"/>
      <c r="BX10" s="17">
        <v>6.2758791864639604E-2</v>
      </c>
      <c r="BY10" s="17">
        <v>3.2391307361194999E-2</v>
      </c>
      <c r="BZ10" s="17">
        <v>3.3292538394922397E-2</v>
      </c>
      <c r="CA10" s="17">
        <v>7.7276962317846002E-3</v>
      </c>
    </row>
    <row r="11" spans="2:79" x14ac:dyDescent="0.3">
      <c r="B11" s="18" t="s">
        <v>166</v>
      </c>
      <c r="C11" s="17">
        <v>0.119066440148881</v>
      </c>
      <c r="D11" s="17">
        <v>9.6913796571324096E-2</v>
      </c>
      <c r="E11" s="17">
        <v>0.13715819116882</v>
      </c>
      <c r="F11" s="17"/>
      <c r="G11" s="17">
        <v>0.115233401017513</v>
      </c>
      <c r="H11" s="17">
        <v>0.102453451184965</v>
      </c>
      <c r="I11" s="17">
        <v>0.13860835747780501</v>
      </c>
      <c r="J11" s="17"/>
      <c r="K11" s="17">
        <v>7.5999888987689196E-2</v>
      </c>
      <c r="L11" s="17">
        <v>0.14230519333155001</v>
      </c>
      <c r="M11" s="17">
        <v>0.131187797572729</v>
      </c>
      <c r="N11" s="17">
        <v>0.13832392293505699</v>
      </c>
      <c r="O11" s="17"/>
      <c r="P11" s="17">
        <v>9.3617170881985998E-2</v>
      </c>
      <c r="Q11" s="17">
        <v>0.148910856088981</v>
      </c>
      <c r="R11" s="17">
        <v>0.13000013284159301</v>
      </c>
      <c r="S11" s="17">
        <v>9.6475245768887705E-2</v>
      </c>
      <c r="T11" s="17">
        <v>0.10690306138302</v>
      </c>
      <c r="U11" s="17"/>
      <c r="V11" s="17">
        <v>0.14622354275409699</v>
      </c>
      <c r="W11" s="17">
        <v>0.120750783410882</v>
      </c>
      <c r="X11" s="17">
        <v>8.2268473874263406E-2</v>
      </c>
      <c r="Y11" s="17"/>
      <c r="Z11" s="17">
        <v>0.12297222594866</v>
      </c>
      <c r="AA11" s="17">
        <v>9.9488886933014706E-2</v>
      </c>
      <c r="AB11" s="17"/>
      <c r="AC11" s="17">
        <v>0.104279237279747</v>
      </c>
      <c r="AD11" s="17">
        <v>0.15303828995959001</v>
      </c>
      <c r="AE11" s="17"/>
      <c r="AF11" s="17">
        <v>4.2817735388986998E-2</v>
      </c>
      <c r="AG11" s="17">
        <v>6.6574769763158306E-2</v>
      </c>
      <c r="AH11" s="17">
        <v>0.1282721136735</v>
      </c>
      <c r="AI11" s="17"/>
      <c r="AJ11" s="17">
        <v>0.10850100155233</v>
      </c>
      <c r="AK11" s="17">
        <v>0.110270076316072</v>
      </c>
      <c r="AL11" s="17">
        <v>0.157180852232817</v>
      </c>
      <c r="AM11" s="17">
        <v>5.2638441501561099E-2</v>
      </c>
      <c r="AN11" s="17">
        <v>0.121729754309755</v>
      </c>
      <c r="AO11" s="17">
        <v>0.13296899425181399</v>
      </c>
      <c r="AP11" s="17">
        <v>0.142417253772574</v>
      </c>
      <c r="AQ11" s="17"/>
      <c r="AR11" s="17">
        <v>0.152648041727696</v>
      </c>
      <c r="AS11" s="17">
        <v>9.5828041207891401E-2</v>
      </c>
      <c r="AT11" s="17"/>
      <c r="AU11" s="17">
        <v>0.17859039910614199</v>
      </c>
      <c r="AV11" s="17">
        <v>0.11292120488252801</v>
      </c>
      <c r="AW11" s="17">
        <v>3.4353778260056499E-2</v>
      </c>
      <c r="AX11" s="17"/>
      <c r="AY11" s="17">
        <v>0.166948167896426</v>
      </c>
      <c r="AZ11" s="17">
        <v>0.12757051043670301</v>
      </c>
      <c r="BA11" s="17">
        <v>0.115581151613923</v>
      </c>
      <c r="BB11" s="17">
        <v>6.2476769376934499E-2</v>
      </c>
      <c r="BC11" s="17"/>
      <c r="BD11" s="17">
        <v>0.174733097552042</v>
      </c>
      <c r="BE11" s="17">
        <v>0.13998164149076001</v>
      </c>
      <c r="BF11" s="17">
        <v>9.9732306825379799E-2</v>
      </c>
      <c r="BG11" s="17">
        <v>8.19081152898192E-2</v>
      </c>
      <c r="BH11" s="17"/>
      <c r="BI11" s="17">
        <v>0.12515221118328501</v>
      </c>
      <c r="BJ11" s="17">
        <v>0.15187168958906999</v>
      </c>
      <c r="BK11" s="17">
        <v>9.6131705204302198E-2</v>
      </c>
      <c r="BL11" s="17">
        <v>0.115200272585566</v>
      </c>
      <c r="BM11" s="17"/>
      <c r="BN11" s="17">
        <v>0.18537824836851799</v>
      </c>
      <c r="BO11" s="17">
        <v>0.13812356201331499</v>
      </c>
      <c r="BP11" s="17">
        <v>0.106819277642921</v>
      </c>
      <c r="BQ11" s="17">
        <v>0.102496351965378</v>
      </c>
      <c r="BR11" s="17"/>
      <c r="BS11" s="17">
        <v>0.14934641566099999</v>
      </c>
      <c r="BT11" s="17">
        <v>0.18458971136715299</v>
      </c>
      <c r="BU11" s="17">
        <v>7.9096195897434801E-2</v>
      </c>
      <c r="BV11" s="17">
        <v>0</v>
      </c>
      <c r="BW11" s="17"/>
      <c r="BX11" s="17">
        <v>0.186017292987668</v>
      </c>
      <c r="BY11" s="17">
        <v>0.12695673184313899</v>
      </c>
      <c r="BZ11" s="17">
        <v>0.13028627015762101</v>
      </c>
      <c r="CA11" s="17">
        <v>5.5993638913163002E-2</v>
      </c>
    </row>
    <row r="12" spans="2:79" x14ac:dyDescent="0.3">
      <c r="B12" s="18" t="s">
        <v>167</v>
      </c>
      <c r="C12" s="17">
        <v>0.400125044361197</v>
      </c>
      <c r="D12" s="17">
        <v>0.40132978433855998</v>
      </c>
      <c r="E12" s="17">
        <v>0.40074254287644401</v>
      </c>
      <c r="F12" s="17"/>
      <c r="G12" s="17">
        <v>0.42045402963691397</v>
      </c>
      <c r="H12" s="17">
        <v>0.39345416055296101</v>
      </c>
      <c r="I12" s="17">
        <v>0.39409993306271102</v>
      </c>
      <c r="J12" s="17"/>
      <c r="K12" s="17">
        <v>0.35555287696978699</v>
      </c>
      <c r="L12" s="17">
        <v>0.43591493866222197</v>
      </c>
      <c r="M12" s="17">
        <v>0.34437057137948202</v>
      </c>
      <c r="N12" s="17">
        <v>0.47305163571550801</v>
      </c>
      <c r="O12" s="17"/>
      <c r="P12" s="17">
        <v>0.32314508696186101</v>
      </c>
      <c r="Q12" s="17">
        <v>0.42077024447109201</v>
      </c>
      <c r="R12" s="17">
        <v>0.40735807833197801</v>
      </c>
      <c r="S12" s="17">
        <v>0.39393405601755499</v>
      </c>
      <c r="T12" s="17">
        <v>0.43001427467088499</v>
      </c>
      <c r="U12" s="17"/>
      <c r="V12" s="17">
        <v>0.40931844473127899</v>
      </c>
      <c r="W12" s="17">
        <v>0.40667094990458602</v>
      </c>
      <c r="X12" s="17">
        <v>0.37398725222627599</v>
      </c>
      <c r="Y12" s="17"/>
      <c r="Z12" s="17">
        <v>0.409340559428851</v>
      </c>
      <c r="AA12" s="17">
        <v>0.35499799590958497</v>
      </c>
      <c r="AB12" s="17"/>
      <c r="AC12" s="17">
        <v>0.40879179263653898</v>
      </c>
      <c r="AD12" s="17">
        <v>0.38021421515551401</v>
      </c>
      <c r="AE12" s="17"/>
      <c r="AF12" s="17">
        <v>0.29793857710024702</v>
      </c>
      <c r="AG12" s="17">
        <v>0.40653678112534197</v>
      </c>
      <c r="AH12" s="17">
        <v>0.404642238880904</v>
      </c>
      <c r="AI12" s="17"/>
      <c r="AJ12" s="17">
        <v>0.42365553292386299</v>
      </c>
      <c r="AK12" s="17">
        <v>0.42470954866830801</v>
      </c>
      <c r="AL12" s="17">
        <v>0.37666766392513801</v>
      </c>
      <c r="AM12" s="17">
        <v>0.38299590252541899</v>
      </c>
      <c r="AN12" s="17">
        <v>0.43429422029345599</v>
      </c>
      <c r="AO12" s="17">
        <v>0.42037729905601301</v>
      </c>
      <c r="AP12" s="17">
        <v>0.35278158010479499</v>
      </c>
      <c r="AQ12" s="17"/>
      <c r="AR12" s="17">
        <v>0.35106432237372198</v>
      </c>
      <c r="AS12" s="17">
        <v>0.42589501118414402</v>
      </c>
      <c r="AT12" s="17"/>
      <c r="AU12" s="17">
        <v>0.455945749926359</v>
      </c>
      <c r="AV12" s="17">
        <v>0.39208118811246701</v>
      </c>
      <c r="AW12" s="17">
        <v>0.33016704373729999</v>
      </c>
      <c r="AX12" s="17"/>
      <c r="AY12" s="17">
        <v>0.50634259095437795</v>
      </c>
      <c r="AZ12" s="17">
        <v>0.4304171404928</v>
      </c>
      <c r="BA12" s="17">
        <v>0.32804967853886902</v>
      </c>
      <c r="BB12" s="17">
        <v>0.39887207923225199</v>
      </c>
      <c r="BC12" s="17"/>
      <c r="BD12" s="17">
        <v>0.37824264164181798</v>
      </c>
      <c r="BE12" s="17">
        <v>0.430706857115016</v>
      </c>
      <c r="BF12" s="17">
        <v>0.42002054661306798</v>
      </c>
      <c r="BG12" s="17">
        <v>0.30540490576345097</v>
      </c>
      <c r="BH12" s="17"/>
      <c r="BI12" s="17">
        <v>0.37702434856297701</v>
      </c>
      <c r="BJ12" s="17">
        <v>0.43199606944460001</v>
      </c>
      <c r="BK12" s="17">
        <v>0.40673922866330098</v>
      </c>
      <c r="BL12" s="17">
        <v>0.30575995733351302</v>
      </c>
      <c r="BM12" s="17"/>
      <c r="BN12" s="17">
        <v>0.40204781813523</v>
      </c>
      <c r="BO12" s="17">
        <v>0.48671490529040701</v>
      </c>
      <c r="BP12" s="17">
        <v>0.40258139148317901</v>
      </c>
      <c r="BQ12" s="17">
        <v>0.340136791160706</v>
      </c>
      <c r="BR12" s="17"/>
      <c r="BS12" s="17">
        <v>0.369008460390649</v>
      </c>
      <c r="BT12" s="17">
        <v>0.47068740326734898</v>
      </c>
      <c r="BU12" s="17">
        <v>0.397469572449755</v>
      </c>
      <c r="BV12" s="17">
        <v>0.24488545217190599</v>
      </c>
      <c r="BW12" s="17"/>
      <c r="BX12" s="17">
        <v>0.50258546261974701</v>
      </c>
      <c r="BY12" s="17">
        <v>0.47716041066093001</v>
      </c>
      <c r="BZ12" s="17">
        <v>0.37195438296276501</v>
      </c>
      <c r="CA12" s="17">
        <v>0.25813734939364902</v>
      </c>
    </row>
    <row r="13" spans="2:79" x14ac:dyDescent="0.3">
      <c r="B13" s="18" t="s">
        <v>168</v>
      </c>
      <c r="C13" s="17">
        <v>0.44502493625987699</v>
      </c>
      <c r="D13" s="17">
        <v>0.47397331034569901</v>
      </c>
      <c r="E13" s="17">
        <v>0.41817261304312298</v>
      </c>
      <c r="F13" s="17"/>
      <c r="G13" s="17">
        <v>0.43101296653440802</v>
      </c>
      <c r="H13" s="17">
        <v>0.47782646813693802</v>
      </c>
      <c r="I13" s="17">
        <v>0.42012977434600701</v>
      </c>
      <c r="J13" s="17"/>
      <c r="K13" s="17">
        <v>0.55053364899163204</v>
      </c>
      <c r="L13" s="17">
        <v>0.39540439076360101</v>
      </c>
      <c r="M13" s="17">
        <v>0.46950517742223002</v>
      </c>
      <c r="N13" s="17">
        <v>0.33586939556029699</v>
      </c>
      <c r="O13" s="17"/>
      <c r="P13" s="17">
        <v>0.55395210077529</v>
      </c>
      <c r="Q13" s="17">
        <v>0.37532374072753899</v>
      </c>
      <c r="R13" s="17">
        <v>0.421176387797013</v>
      </c>
      <c r="S13" s="17">
        <v>0.48940034856663001</v>
      </c>
      <c r="T13" s="17">
        <v>0.44090488274582401</v>
      </c>
      <c r="U13" s="17"/>
      <c r="V13" s="17">
        <v>0.38087226086057602</v>
      </c>
      <c r="W13" s="17">
        <v>0.44145415174889802</v>
      </c>
      <c r="X13" s="17">
        <v>0.52839101474063499</v>
      </c>
      <c r="Y13" s="17"/>
      <c r="Z13" s="17">
        <v>0.42687497271750802</v>
      </c>
      <c r="AA13" s="17">
        <v>0.535985692427563</v>
      </c>
      <c r="AB13" s="17"/>
      <c r="AC13" s="17">
        <v>0.45531405802793301</v>
      </c>
      <c r="AD13" s="17">
        <v>0.42138689582167199</v>
      </c>
      <c r="AE13" s="17"/>
      <c r="AF13" s="17">
        <v>0.64690756352633405</v>
      </c>
      <c r="AG13" s="17">
        <v>0.51145688848575999</v>
      </c>
      <c r="AH13" s="17">
        <v>0.42951872611522601</v>
      </c>
      <c r="AI13" s="17"/>
      <c r="AJ13" s="17">
        <v>0.41725263607270202</v>
      </c>
      <c r="AK13" s="17">
        <v>0.44778146924487</v>
      </c>
      <c r="AL13" s="17">
        <v>0.43040049635324901</v>
      </c>
      <c r="AM13" s="17">
        <v>0.555353051656992</v>
      </c>
      <c r="AN13" s="17">
        <v>0.39483409918060303</v>
      </c>
      <c r="AO13" s="17">
        <v>0.42276494534875098</v>
      </c>
      <c r="AP13" s="17">
        <v>0.44245450929699698</v>
      </c>
      <c r="AQ13" s="17"/>
      <c r="AR13" s="17">
        <v>0.44182008293581998</v>
      </c>
      <c r="AS13" s="17">
        <v>0.45550532915069097</v>
      </c>
      <c r="AT13" s="17"/>
      <c r="AU13" s="17">
        <v>0.31069438353133699</v>
      </c>
      <c r="AV13" s="17">
        <v>0.46116077122802701</v>
      </c>
      <c r="AW13" s="17">
        <v>0.62677125511384302</v>
      </c>
      <c r="AX13" s="17"/>
      <c r="AY13" s="17">
        <v>0.27920776179125101</v>
      </c>
      <c r="AZ13" s="17">
        <v>0.38893099230245598</v>
      </c>
      <c r="BA13" s="17">
        <v>0.53453773027551399</v>
      </c>
      <c r="BB13" s="17">
        <v>0.53865115139081399</v>
      </c>
      <c r="BC13" s="17"/>
      <c r="BD13" s="17">
        <v>0.35124104121154298</v>
      </c>
      <c r="BE13" s="17">
        <v>0.40634112183385801</v>
      </c>
      <c r="BF13" s="17">
        <v>0.45384483445167501</v>
      </c>
      <c r="BG13" s="17">
        <v>0.58258532446353095</v>
      </c>
      <c r="BH13" s="17"/>
      <c r="BI13" s="17">
        <v>0.44200677601093602</v>
      </c>
      <c r="BJ13" s="17">
        <v>0.36741002362802899</v>
      </c>
      <c r="BK13" s="17">
        <v>0.47408616167897499</v>
      </c>
      <c r="BL13" s="17">
        <v>0.54876948336676201</v>
      </c>
      <c r="BM13" s="17"/>
      <c r="BN13" s="17">
        <v>0.31363060352046002</v>
      </c>
      <c r="BO13" s="17">
        <v>0.33732288439804797</v>
      </c>
      <c r="BP13" s="17">
        <v>0.462123012380729</v>
      </c>
      <c r="BQ13" s="17">
        <v>0.53125878475689103</v>
      </c>
      <c r="BR13" s="17"/>
      <c r="BS13" s="17">
        <v>0.37279213226959301</v>
      </c>
      <c r="BT13" s="17">
        <v>0.32500353447840502</v>
      </c>
      <c r="BU13" s="17">
        <v>0.51147041890176304</v>
      </c>
      <c r="BV13" s="17">
        <v>0.73738241971849405</v>
      </c>
      <c r="BW13" s="17"/>
      <c r="BX13" s="17">
        <v>0.248638452527945</v>
      </c>
      <c r="BY13" s="17">
        <v>0.35967104372589798</v>
      </c>
      <c r="BZ13" s="17">
        <v>0.46446680848469202</v>
      </c>
      <c r="CA13" s="17">
        <v>0.65951464996006304</v>
      </c>
    </row>
    <row r="14" spans="2:79" x14ac:dyDescent="0.3">
      <c r="B14" s="18" t="s">
        <v>169</v>
      </c>
      <c r="C14" s="19">
        <v>0</v>
      </c>
      <c r="D14" s="19">
        <v>0</v>
      </c>
      <c r="E14" s="19">
        <v>0</v>
      </c>
      <c r="F14" s="19"/>
      <c r="G14" s="19">
        <v>0</v>
      </c>
      <c r="H14" s="19">
        <v>0</v>
      </c>
      <c r="I14" s="19">
        <v>0</v>
      </c>
      <c r="J14" s="19"/>
      <c r="K14" s="19">
        <v>0</v>
      </c>
      <c r="L14" s="19">
        <v>0</v>
      </c>
      <c r="M14" s="19">
        <v>0</v>
      </c>
      <c r="N14" s="19">
        <v>0</v>
      </c>
      <c r="O14" s="19"/>
      <c r="P14" s="19">
        <v>0</v>
      </c>
      <c r="Q14" s="19">
        <v>0</v>
      </c>
      <c r="R14" s="19">
        <v>0</v>
      </c>
      <c r="S14" s="19">
        <v>0</v>
      </c>
      <c r="T14" s="19">
        <v>0</v>
      </c>
      <c r="U14" s="19"/>
      <c r="V14" s="19">
        <v>0</v>
      </c>
      <c r="W14" s="19">
        <v>0</v>
      </c>
      <c r="X14" s="19">
        <v>0</v>
      </c>
      <c r="Y14" s="19"/>
      <c r="Z14" s="19">
        <v>0</v>
      </c>
      <c r="AA14" s="19">
        <v>0</v>
      </c>
      <c r="AB14" s="19"/>
      <c r="AC14" s="19">
        <v>0</v>
      </c>
      <c r="AD14" s="19">
        <v>0</v>
      </c>
      <c r="AE14" s="19"/>
      <c r="AF14" s="19">
        <v>0</v>
      </c>
      <c r="AG14" s="19">
        <v>0</v>
      </c>
      <c r="AH14" s="19">
        <v>0</v>
      </c>
      <c r="AI14" s="19"/>
      <c r="AJ14" s="19">
        <v>0</v>
      </c>
      <c r="AK14" s="19">
        <v>0</v>
      </c>
      <c r="AL14" s="19">
        <v>0</v>
      </c>
      <c r="AM14" s="19">
        <v>0</v>
      </c>
      <c r="AN14" s="19">
        <v>0</v>
      </c>
      <c r="AO14" s="19">
        <v>0</v>
      </c>
      <c r="AP14" s="19">
        <v>0</v>
      </c>
      <c r="AQ14" s="19"/>
      <c r="AR14" s="19">
        <v>0</v>
      </c>
      <c r="AS14" s="19">
        <v>0</v>
      </c>
      <c r="AT14" s="19"/>
      <c r="AU14" s="19">
        <v>0</v>
      </c>
      <c r="AV14" s="19">
        <v>0</v>
      </c>
      <c r="AW14" s="19">
        <v>0</v>
      </c>
      <c r="AX14" s="19"/>
      <c r="AY14" s="19">
        <v>0</v>
      </c>
      <c r="AZ14" s="19">
        <v>0</v>
      </c>
      <c r="BA14" s="19">
        <v>0</v>
      </c>
      <c r="BB14" s="19">
        <v>0</v>
      </c>
      <c r="BC14" s="19"/>
      <c r="BD14" s="19">
        <v>0</v>
      </c>
      <c r="BE14" s="19">
        <v>0</v>
      </c>
      <c r="BF14" s="19">
        <v>0</v>
      </c>
      <c r="BG14" s="19">
        <v>0</v>
      </c>
      <c r="BH14" s="19"/>
      <c r="BI14" s="19">
        <v>0</v>
      </c>
      <c r="BJ14" s="19">
        <v>0</v>
      </c>
      <c r="BK14" s="19">
        <v>0</v>
      </c>
      <c r="BL14" s="19">
        <v>0</v>
      </c>
      <c r="BM14" s="19"/>
      <c r="BN14" s="19">
        <v>0</v>
      </c>
      <c r="BO14" s="19">
        <v>0</v>
      </c>
      <c r="BP14" s="19">
        <v>0</v>
      </c>
      <c r="BQ14" s="19">
        <v>0</v>
      </c>
      <c r="BR14" s="19"/>
      <c r="BS14" s="19">
        <v>0</v>
      </c>
      <c r="BT14" s="19">
        <v>0</v>
      </c>
      <c r="BU14" s="19">
        <v>0</v>
      </c>
      <c r="BV14" s="19">
        <v>0</v>
      </c>
      <c r="BW14" s="19"/>
      <c r="BX14" s="19">
        <v>0</v>
      </c>
      <c r="BY14" s="19">
        <v>0</v>
      </c>
      <c r="BZ14" s="19">
        <v>0</v>
      </c>
      <c r="CA14" s="19">
        <v>0</v>
      </c>
    </row>
    <row r="15" spans="2:79" x14ac:dyDescent="0.3">
      <c r="B15" s="16" t="s">
        <v>336</v>
      </c>
    </row>
    <row r="16" spans="2:79" x14ac:dyDescent="0.3">
      <c r="B16" t="s">
        <v>76</v>
      </c>
    </row>
    <row r="17" spans="2:2" x14ac:dyDescent="0.3">
      <c r="B17" t="s">
        <v>77</v>
      </c>
    </row>
    <row r="19" spans="2:2" x14ac:dyDescent="0.3">
      <c r="B19" s="8" t="str">
        <f>HYPERLINK("#'Contents'!A1", "Return to Contents")</f>
        <v>Return to Contents</v>
      </c>
    </row>
  </sheetData>
  <mergeCells count="18">
    <mergeCell ref="BX5:CA5"/>
    <mergeCell ref="D2:BL2"/>
    <mergeCell ref="AU5:AW5"/>
    <mergeCell ref="AY5:BB5"/>
    <mergeCell ref="BD5:BG5"/>
    <mergeCell ref="BI5:BL5"/>
    <mergeCell ref="BN5:BQ5"/>
    <mergeCell ref="Z5:AA5"/>
    <mergeCell ref="AC5:AD5"/>
    <mergeCell ref="AF5:AH5"/>
    <mergeCell ref="AJ5:AP5"/>
    <mergeCell ref="AR5:AS5"/>
    <mergeCell ref="D5:E5"/>
    <mergeCell ref="G5:I5"/>
    <mergeCell ref="K5:N5"/>
    <mergeCell ref="P5:T5"/>
    <mergeCell ref="V5:X5"/>
    <mergeCell ref="BS5:BV5"/>
  </mergeCells>
  <pageMargins left="0.7" right="0.7" top="0.75" bottom="0.75" header="0.3" footer="0.3"/>
  <pageSetup paperSize="9" orientation="portrait" horizontalDpi="300" verticalDpi="300"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2:CA19"/>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9" width="10.77734375" customWidth="1"/>
    <col min="10" max="10" width="2.21875" customWidth="1"/>
    <col min="11" max="14" width="10.77734375" customWidth="1"/>
    <col min="15" max="15" width="2.21875" customWidth="1"/>
    <col min="16" max="20" width="10.77734375" customWidth="1"/>
    <col min="21" max="21" width="2.21875" customWidth="1"/>
    <col min="22" max="24" width="10.77734375" customWidth="1"/>
    <col min="25" max="25" width="2.21875" customWidth="1"/>
    <col min="26" max="27" width="10.77734375" customWidth="1"/>
    <col min="28" max="28" width="2.21875" customWidth="1"/>
    <col min="29" max="30" width="10.77734375" customWidth="1"/>
    <col min="31" max="31" width="2.21875" customWidth="1"/>
    <col min="32" max="34" width="10.77734375" customWidth="1"/>
    <col min="35" max="35" width="2.21875" customWidth="1"/>
    <col min="36" max="42" width="10.77734375" customWidth="1"/>
    <col min="43" max="43" width="2.21875" customWidth="1"/>
    <col min="44" max="45" width="10.77734375" customWidth="1"/>
    <col min="46" max="46" width="2.21875" customWidth="1"/>
    <col min="47" max="49" width="10.77734375" customWidth="1"/>
    <col min="50" max="50" width="2.21875" customWidth="1"/>
    <col min="51" max="54" width="10.77734375" customWidth="1"/>
    <col min="55" max="55" width="2.21875" customWidth="1"/>
    <col min="56" max="59" width="10.77734375" customWidth="1"/>
    <col min="60" max="60" width="2.21875" customWidth="1"/>
    <col min="61" max="64" width="10.77734375" customWidth="1"/>
    <col min="65" max="65" width="2.21875" customWidth="1"/>
    <col min="66" max="69" width="10.77734375" customWidth="1"/>
    <col min="70" max="70" width="2.21875" customWidth="1"/>
    <col min="71" max="74" width="10.77734375" customWidth="1"/>
    <col min="75" max="75" width="2.21875" customWidth="1"/>
    <col min="76" max="79" width="10.77734375" customWidth="1"/>
    <col min="80" max="80" width="2.21875" customWidth="1"/>
  </cols>
  <sheetData>
    <row r="2" spans="2:79" ht="40.049999999999997" customHeight="1" x14ac:dyDescent="0.3">
      <c r="D2" s="30" t="s">
        <v>173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9" ht="30" customHeight="1" x14ac:dyDescent="0.3">
      <c r="B5" s="15"/>
      <c r="C5" s="15"/>
      <c r="D5" s="29" t="s">
        <v>54</v>
      </c>
      <c r="E5" s="29"/>
      <c r="F5" s="15"/>
      <c r="G5" s="29" t="s">
        <v>55</v>
      </c>
      <c r="H5" s="29"/>
      <c r="I5" s="29"/>
      <c r="J5" s="15"/>
      <c r="K5" s="29" t="s">
        <v>56</v>
      </c>
      <c r="L5" s="29"/>
      <c r="M5" s="29"/>
      <c r="N5" s="29"/>
      <c r="O5" s="15"/>
      <c r="P5" s="29" t="s">
        <v>57</v>
      </c>
      <c r="Q5" s="29"/>
      <c r="R5" s="29"/>
      <c r="S5" s="29"/>
      <c r="T5" s="29"/>
      <c r="U5" s="15"/>
      <c r="V5" s="29" t="s">
        <v>58</v>
      </c>
      <c r="W5" s="29"/>
      <c r="X5" s="29"/>
      <c r="Y5" s="15"/>
      <c r="Z5" s="29" t="s">
        <v>59</v>
      </c>
      <c r="AA5" s="29"/>
      <c r="AB5" s="15"/>
      <c r="AC5" s="29" t="s">
        <v>60</v>
      </c>
      <c r="AD5" s="29"/>
      <c r="AE5" s="15"/>
      <c r="AF5" s="29" t="s">
        <v>61</v>
      </c>
      <c r="AG5" s="29"/>
      <c r="AH5" s="29"/>
      <c r="AI5" s="15"/>
      <c r="AJ5" s="29" t="s">
        <v>62</v>
      </c>
      <c r="AK5" s="29"/>
      <c r="AL5" s="29"/>
      <c r="AM5" s="29"/>
      <c r="AN5" s="29"/>
      <c r="AO5" s="29"/>
      <c r="AP5" s="29"/>
      <c r="AQ5" s="15"/>
      <c r="AR5" s="29" t="s">
        <v>63</v>
      </c>
      <c r="AS5" s="29"/>
      <c r="AT5" s="15"/>
      <c r="AU5" s="29" t="s">
        <v>64</v>
      </c>
      <c r="AV5" s="29"/>
      <c r="AW5" s="29"/>
      <c r="AX5" s="15"/>
      <c r="AY5" s="29" t="s">
        <v>65</v>
      </c>
      <c r="AZ5" s="29"/>
      <c r="BA5" s="29"/>
      <c r="BB5" s="29"/>
      <c r="BC5" s="15"/>
      <c r="BD5" s="29" t="s">
        <v>66</v>
      </c>
      <c r="BE5" s="29"/>
      <c r="BF5" s="29"/>
      <c r="BG5" s="29"/>
      <c r="BH5" s="15"/>
      <c r="BI5" s="29" t="s">
        <v>67</v>
      </c>
      <c r="BJ5" s="29"/>
      <c r="BK5" s="29"/>
      <c r="BL5" s="29"/>
      <c r="BM5" s="15"/>
      <c r="BN5" s="29" t="s">
        <v>68</v>
      </c>
      <c r="BO5" s="29"/>
      <c r="BP5" s="29"/>
      <c r="BQ5" s="29"/>
      <c r="BR5" s="15"/>
      <c r="BS5" s="29" t="s">
        <v>69</v>
      </c>
      <c r="BT5" s="29"/>
      <c r="BU5" s="29"/>
      <c r="BV5" s="29"/>
      <c r="BW5" s="15"/>
      <c r="BX5" s="29" t="s">
        <v>70</v>
      </c>
      <c r="BY5" s="29"/>
      <c r="BZ5" s="29"/>
      <c r="CA5" s="29"/>
    </row>
    <row r="6" spans="2:79" ht="43.2" x14ac:dyDescent="0.3">
      <c r="B6" t="s">
        <v>13</v>
      </c>
      <c r="C6" s="9" t="s">
        <v>14</v>
      </c>
      <c r="D6" s="12" t="s">
        <v>15</v>
      </c>
      <c r="E6" s="12" t="s">
        <v>16</v>
      </c>
      <c r="G6" s="12" t="s">
        <v>19</v>
      </c>
      <c r="H6" s="12" t="s">
        <v>20</v>
      </c>
      <c r="I6" s="12" t="s">
        <v>21</v>
      </c>
      <c r="K6" s="12" t="s">
        <v>22</v>
      </c>
      <c r="L6" s="12" t="s">
        <v>23</v>
      </c>
      <c r="M6" s="12" t="s">
        <v>24</v>
      </c>
      <c r="N6" s="12" t="s">
        <v>25</v>
      </c>
      <c r="P6" s="12" t="s">
        <v>26</v>
      </c>
      <c r="Q6" s="12" t="s">
        <v>27</v>
      </c>
      <c r="R6" s="12" t="s">
        <v>28</v>
      </c>
      <c r="S6" s="12" t="s">
        <v>29</v>
      </c>
      <c r="T6" s="12" t="s">
        <v>30</v>
      </c>
      <c r="V6" s="12" t="s">
        <v>31</v>
      </c>
      <c r="W6" s="12" t="s">
        <v>32</v>
      </c>
      <c r="X6" s="12" t="s">
        <v>33</v>
      </c>
      <c r="Z6" s="12" t="s">
        <v>34</v>
      </c>
      <c r="AA6" s="12" t="s">
        <v>35</v>
      </c>
      <c r="AC6" s="12" t="s">
        <v>36</v>
      </c>
      <c r="AD6" s="12" t="s">
        <v>37</v>
      </c>
      <c r="AF6" s="12" t="s">
        <v>38</v>
      </c>
      <c r="AG6" s="12" t="s">
        <v>39</v>
      </c>
      <c r="AH6" s="12" t="s">
        <v>40</v>
      </c>
      <c r="AJ6" s="12" t="s">
        <v>41</v>
      </c>
      <c r="AK6" s="12" t="s">
        <v>42</v>
      </c>
      <c r="AL6" s="12" t="s">
        <v>43</v>
      </c>
      <c r="AM6" s="12" t="s">
        <v>44</v>
      </c>
      <c r="AN6" s="12" t="s">
        <v>45</v>
      </c>
      <c r="AO6" s="12" t="s">
        <v>46</v>
      </c>
      <c r="AP6" s="12" t="s">
        <v>47</v>
      </c>
      <c r="AR6" s="12" t="s">
        <v>48</v>
      </c>
      <c r="AS6" s="12" t="s">
        <v>49</v>
      </c>
      <c r="AU6" s="12" t="s">
        <v>50</v>
      </c>
      <c r="AV6" s="12" t="s">
        <v>51</v>
      </c>
      <c r="AW6" s="12" t="s">
        <v>52</v>
      </c>
      <c r="AY6" s="12" t="s">
        <v>50</v>
      </c>
      <c r="AZ6" s="12" t="s">
        <v>51</v>
      </c>
      <c r="BA6" s="12" t="s">
        <v>52</v>
      </c>
      <c r="BB6" s="12" t="s">
        <v>53</v>
      </c>
      <c r="BD6" s="12" t="s">
        <v>50</v>
      </c>
      <c r="BE6" s="12" t="s">
        <v>51</v>
      </c>
      <c r="BF6" s="12" t="s">
        <v>52</v>
      </c>
      <c r="BG6" s="12" t="s">
        <v>53</v>
      </c>
      <c r="BI6" s="12" t="s">
        <v>50</v>
      </c>
      <c r="BJ6" s="12" t="s">
        <v>51</v>
      </c>
      <c r="BK6" s="12" t="s">
        <v>52</v>
      </c>
      <c r="BL6" s="12" t="s">
        <v>53</v>
      </c>
      <c r="BN6" s="12" t="s">
        <v>50</v>
      </c>
      <c r="BO6" s="12" t="s">
        <v>51</v>
      </c>
      <c r="BP6" s="12" t="s">
        <v>52</v>
      </c>
      <c r="BQ6" s="12" t="s">
        <v>53</v>
      </c>
      <c r="BS6" s="12" t="s">
        <v>50</v>
      </c>
      <c r="BT6" s="12" t="s">
        <v>51</v>
      </c>
      <c r="BU6" s="12" t="s">
        <v>52</v>
      </c>
      <c r="BV6" s="12" t="s">
        <v>53</v>
      </c>
      <c r="BX6" s="12" t="s">
        <v>50</v>
      </c>
      <c r="BY6" s="12" t="s">
        <v>51</v>
      </c>
      <c r="BZ6" s="12" t="s">
        <v>52</v>
      </c>
      <c r="CA6" s="12" t="s">
        <v>53</v>
      </c>
    </row>
    <row r="7" spans="2:79" ht="30" customHeight="1" x14ac:dyDescent="0.3">
      <c r="B7" s="10" t="s">
        <v>17</v>
      </c>
      <c r="C7" s="10">
        <v>866</v>
      </c>
      <c r="D7" s="10">
        <v>443</v>
      </c>
      <c r="E7" s="10">
        <v>421</v>
      </c>
      <c r="F7" s="10"/>
      <c r="G7" s="10">
        <v>178</v>
      </c>
      <c r="H7" s="10">
        <v>400</v>
      </c>
      <c r="I7" s="10">
        <v>288</v>
      </c>
      <c r="J7" s="10"/>
      <c r="K7" s="10">
        <v>354</v>
      </c>
      <c r="L7" s="10">
        <v>230</v>
      </c>
      <c r="M7" s="10">
        <v>153</v>
      </c>
      <c r="N7" s="10">
        <v>128</v>
      </c>
      <c r="O7" s="10"/>
      <c r="P7" s="10">
        <v>124</v>
      </c>
      <c r="Q7" s="10">
        <v>272</v>
      </c>
      <c r="R7" s="10">
        <v>123</v>
      </c>
      <c r="S7" s="10">
        <v>225</v>
      </c>
      <c r="T7" s="10">
        <v>122</v>
      </c>
      <c r="U7" s="10"/>
      <c r="V7" s="10">
        <v>205</v>
      </c>
      <c r="W7" s="10">
        <v>329</v>
      </c>
      <c r="X7" s="10">
        <v>305</v>
      </c>
      <c r="Y7" s="10"/>
      <c r="Z7" s="10">
        <v>723</v>
      </c>
      <c r="AA7" s="10">
        <v>142</v>
      </c>
      <c r="AB7" s="10"/>
      <c r="AC7" s="10">
        <v>636</v>
      </c>
      <c r="AD7" s="10">
        <v>230</v>
      </c>
      <c r="AE7" s="10"/>
      <c r="AF7" s="10">
        <v>63</v>
      </c>
      <c r="AG7" s="10">
        <v>76</v>
      </c>
      <c r="AH7" s="10">
        <v>722</v>
      </c>
      <c r="AI7" s="10"/>
      <c r="AJ7" s="10">
        <v>97</v>
      </c>
      <c r="AK7" s="10">
        <v>123</v>
      </c>
      <c r="AL7" s="10">
        <v>129</v>
      </c>
      <c r="AM7" s="10">
        <v>133</v>
      </c>
      <c r="AN7" s="10">
        <v>126</v>
      </c>
      <c r="AO7" s="10">
        <v>133</v>
      </c>
      <c r="AP7" s="10">
        <v>125</v>
      </c>
      <c r="AQ7" s="10"/>
      <c r="AR7" s="10">
        <v>265</v>
      </c>
      <c r="AS7" s="10">
        <v>576</v>
      </c>
      <c r="AT7" s="10"/>
      <c r="AU7" s="10">
        <v>204</v>
      </c>
      <c r="AV7" s="10">
        <v>520</v>
      </c>
      <c r="AW7" s="10">
        <v>142</v>
      </c>
      <c r="AX7" s="10"/>
      <c r="AY7" s="10">
        <v>76</v>
      </c>
      <c r="AZ7" s="10">
        <v>391</v>
      </c>
      <c r="BA7" s="10">
        <v>278</v>
      </c>
      <c r="BB7" s="10">
        <v>121</v>
      </c>
      <c r="BC7" s="10"/>
      <c r="BD7" s="10">
        <v>119</v>
      </c>
      <c r="BE7" s="10">
        <v>242</v>
      </c>
      <c r="BF7" s="10">
        <v>368</v>
      </c>
      <c r="BG7" s="10">
        <v>137</v>
      </c>
      <c r="BH7" s="10"/>
      <c r="BI7" s="10">
        <v>99</v>
      </c>
      <c r="BJ7" s="10">
        <v>265</v>
      </c>
      <c r="BK7" s="10">
        <v>400</v>
      </c>
      <c r="BL7" s="10">
        <v>102</v>
      </c>
      <c r="BM7" s="10"/>
      <c r="BN7" s="10">
        <v>73</v>
      </c>
      <c r="BO7" s="10">
        <v>192</v>
      </c>
      <c r="BP7" s="10">
        <v>297</v>
      </c>
      <c r="BQ7" s="10">
        <v>304</v>
      </c>
      <c r="BR7" s="10"/>
      <c r="BS7" s="10">
        <v>180</v>
      </c>
      <c r="BT7" s="10">
        <v>245</v>
      </c>
      <c r="BU7" s="10">
        <v>352</v>
      </c>
      <c r="BV7" s="10">
        <v>89</v>
      </c>
      <c r="BW7" s="10"/>
      <c r="BX7" s="10">
        <v>81</v>
      </c>
      <c r="BY7" s="10">
        <v>311</v>
      </c>
      <c r="BZ7" s="10">
        <v>286</v>
      </c>
      <c r="CA7" s="10">
        <v>188</v>
      </c>
    </row>
    <row r="8" spans="2:79" ht="30" customHeight="1" x14ac:dyDescent="0.3">
      <c r="B8" s="11" t="s">
        <v>18</v>
      </c>
      <c r="C8" s="11">
        <v>868</v>
      </c>
      <c r="D8" s="11">
        <v>432</v>
      </c>
      <c r="E8" s="11">
        <v>433</v>
      </c>
      <c r="F8" s="11"/>
      <c r="G8" s="11">
        <v>207</v>
      </c>
      <c r="H8" s="11">
        <v>335</v>
      </c>
      <c r="I8" s="11">
        <v>326</v>
      </c>
      <c r="J8" s="11"/>
      <c r="K8" s="11">
        <v>259</v>
      </c>
      <c r="L8" s="11">
        <v>229</v>
      </c>
      <c r="M8" s="11">
        <v>185</v>
      </c>
      <c r="N8" s="11">
        <v>193</v>
      </c>
      <c r="O8" s="11"/>
      <c r="P8" s="11">
        <v>124</v>
      </c>
      <c r="Q8" s="11">
        <v>266</v>
      </c>
      <c r="R8" s="11">
        <v>135</v>
      </c>
      <c r="S8" s="11">
        <v>199</v>
      </c>
      <c r="T8" s="11">
        <v>144</v>
      </c>
      <c r="U8" s="11"/>
      <c r="V8" s="11">
        <v>247</v>
      </c>
      <c r="W8" s="11">
        <v>339</v>
      </c>
      <c r="X8" s="11">
        <v>250</v>
      </c>
      <c r="Y8" s="11"/>
      <c r="Z8" s="11">
        <v>729</v>
      </c>
      <c r="AA8" s="11">
        <v>138</v>
      </c>
      <c r="AB8" s="11"/>
      <c r="AC8" s="11">
        <v>605</v>
      </c>
      <c r="AD8" s="11">
        <v>263</v>
      </c>
      <c r="AE8" s="11"/>
      <c r="AF8" s="11">
        <v>48</v>
      </c>
      <c r="AG8" s="11">
        <v>67</v>
      </c>
      <c r="AH8" s="11">
        <v>747</v>
      </c>
      <c r="AI8" s="11"/>
      <c r="AJ8" s="11">
        <v>110</v>
      </c>
      <c r="AK8" s="11">
        <v>133</v>
      </c>
      <c r="AL8" s="11">
        <v>107</v>
      </c>
      <c r="AM8" s="11">
        <v>116</v>
      </c>
      <c r="AN8" s="11">
        <v>101</v>
      </c>
      <c r="AO8" s="11">
        <v>140</v>
      </c>
      <c r="AP8" s="11">
        <v>161</v>
      </c>
      <c r="AQ8" s="11"/>
      <c r="AR8" s="11">
        <v>286</v>
      </c>
      <c r="AS8" s="11">
        <v>558</v>
      </c>
      <c r="AT8" s="11"/>
      <c r="AU8" s="11">
        <v>229</v>
      </c>
      <c r="AV8" s="11">
        <v>515</v>
      </c>
      <c r="AW8" s="11">
        <v>124</v>
      </c>
      <c r="AX8" s="11"/>
      <c r="AY8" s="11">
        <v>78</v>
      </c>
      <c r="AZ8" s="11">
        <v>399</v>
      </c>
      <c r="BA8" s="11">
        <v>281</v>
      </c>
      <c r="BB8" s="11">
        <v>109</v>
      </c>
      <c r="BC8" s="11"/>
      <c r="BD8" s="11">
        <v>123</v>
      </c>
      <c r="BE8" s="11">
        <v>245</v>
      </c>
      <c r="BF8" s="11">
        <v>371</v>
      </c>
      <c r="BG8" s="11">
        <v>129</v>
      </c>
      <c r="BH8" s="11"/>
      <c r="BI8" s="11">
        <v>105</v>
      </c>
      <c r="BJ8" s="11">
        <v>270</v>
      </c>
      <c r="BK8" s="11">
        <v>399</v>
      </c>
      <c r="BL8" s="11">
        <v>94</v>
      </c>
      <c r="BM8" s="11"/>
      <c r="BN8" s="11">
        <v>74</v>
      </c>
      <c r="BO8" s="11">
        <v>194</v>
      </c>
      <c r="BP8" s="11">
        <v>304</v>
      </c>
      <c r="BQ8" s="11">
        <v>295</v>
      </c>
      <c r="BR8" s="11"/>
      <c r="BS8" s="11">
        <v>188</v>
      </c>
      <c r="BT8" s="11">
        <v>259</v>
      </c>
      <c r="BU8" s="11">
        <v>346</v>
      </c>
      <c r="BV8" s="11">
        <v>74</v>
      </c>
      <c r="BW8" s="11"/>
      <c r="BX8" s="11">
        <v>84</v>
      </c>
      <c r="BY8" s="11">
        <v>322</v>
      </c>
      <c r="BZ8" s="11">
        <v>282</v>
      </c>
      <c r="CA8" s="11">
        <v>179</v>
      </c>
    </row>
    <row r="9" spans="2:79" x14ac:dyDescent="0.3">
      <c r="B9" s="18" t="s">
        <v>164</v>
      </c>
      <c r="C9" s="17">
        <v>2.3672690443560299E-2</v>
      </c>
      <c r="D9" s="17">
        <v>6.7525800781138602E-3</v>
      </c>
      <c r="E9" s="17">
        <v>4.06579414355841E-2</v>
      </c>
      <c r="F9" s="17"/>
      <c r="G9" s="17">
        <v>4.3448220911560399E-2</v>
      </c>
      <c r="H9" s="17">
        <v>1.37516629975465E-2</v>
      </c>
      <c r="I9" s="17">
        <v>2.1346124920289498E-2</v>
      </c>
      <c r="J9" s="17"/>
      <c r="K9" s="17">
        <v>1.1730275108980099E-2</v>
      </c>
      <c r="L9" s="17">
        <v>3.03190945822139E-2</v>
      </c>
      <c r="M9" s="17">
        <v>2.2135663700646999E-2</v>
      </c>
      <c r="N9" s="17">
        <v>3.3420817124219397E-2</v>
      </c>
      <c r="O9" s="17"/>
      <c r="P9" s="17">
        <v>4.7902675153685202E-2</v>
      </c>
      <c r="Q9" s="17">
        <v>3.1567487747383702E-2</v>
      </c>
      <c r="R9" s="17">
        <v>6.2834240886919497E-3</v>
      </c>
      <c r="S9" s="17">
        <v>1.1844713324701101E-2</v>
      </c>
      <c r="T9" s="17">
        <v>2.08942927005226E-2</v>
      </c>
      <c r="U9" s="17"/>
      <c r="V9" s="17">
        <v>1.30141030769523E-2</v>
      </c>
      <c r="W9" s="17">
        <v>4.9351129767338499E-2</v>
      </c>
      <c r="X9" s="17">
        <v>2.3845153747952602E-3</v>
      </c>
      <c r="Y9" s="17"/>
      <c r="Z9" s="17">
        <v>2.1280039378610401E-2</v>
      </c>
      <c r="AA9" s="17">
        <v>3.6529169343178798E-2</v>
      </c>
      <c r="AB9" s="17"/>
      <c r="AC9" s="17">
        <v>2.5049684288926399E-2</v>
      </c>
      <c r="AD9" s="17">
        <v>2.0509209931455299E-2</v>
      </c>
      <c r="AE9" s="17"/>
      <c r="AF9" s="17">
        <v>1.2336123984432699E-2</v>
      </c>
      <c r="AG9" s="17">
        <v>0</v>
      </c>
      <c r="AH9" s="17">
        <v>2.6706321040158999E-2</v>
      </c>
      <c r="AI9" s="17"/>
      <c r="AJ9" s="17">
        <v>9.1828209410453106E-3</v>
      </c>
      <c r="AK9" s="17">
        <v>5.99144363117248E-2</v>
      </c>
      <c r="AL9" s="17">
        <v>2.8022591618529501E-2</v>
      </c>
      <c r="AM9" s="17">
        <v>0</v>
      </c>
      <c r="AN9" s="17">
        <v>2.18405127487264E-2</v>
      </c>
      <c r="AO9" s="17">
        <v>1.29361443864974E-2</v>
      </c>
      <c r="AP9" s="17">
        <v>2.8306351253247101E-2</v>
      </c>
      <c r="AQ9" s="17"/>
      <c r="AR9" s="17">
        <v>4.63785770471686E-2</v>
      </c>
      <c r="AS9" s="17">
        <v>1.1529663699331401E-2</v>
      </c>
      <c r="AT9" s="17"/>
      <c r="AU9" s="17">
        <v>4.1060122841636702E-2</v>
      </c>
      <c r="AV9" s="17">
        <v>1.7820038775698401E-2</v>
      </c>
      <c r="AW9" s="17">
        <v>1.5799095750887698E-2</v>
      </c>
      <c r="AX9" s="17"/>
      <c r="AY9" s="17">
        <v>6.1113237944103602E-2</v>
      </c>
      <c r="AZ9" s="17">
        <v>2.5131239958027199E-2</v>
      </c>
      <c r="BA9" s="17">
        <v>2.0345544773419499E-2</v>
      </c>
      <c r="BB9" s="17">
        <v>0</v>
      </c>
      <c r="BC9" s="17"/>
      <c r="BD9" s="17">
        <v>7.3024141392788899E-2</v>
      </c>
      <c r="BE9" s="17">
        <v>1.5169145481199501E-2</v>
      </c>
      <c r="BF9" s="17">
        <v>1.7666483809973502E-2</v>
      </c>
      <c r="BG9" s="17">
        <v>1.0196930695943299E-2</v>
      </c>
      <c r="BH9" s="17"/>
      <c r="BI9" s="17">
        <v>4.3573932454273101E-2</v>
      </c>
      <c r="BJ9" s="17">
        <v>2.4996308939122198E-2</v>
      </c>
      <c r="BK9" s="17">
        <v>1.9772462547020801E-2</v>
      </c>
      <c r="BL9" s="17">
        <v>1.4198101987857301E-2</v>
      </c>
      <c r="BM9" s="17"/>
      <c r="BN9" s="17">
        <v>4.4291277163673801E-2</v>
      </c>
      <c r="BO9" s="17">
        <v>3.1755063201368797E-2</v>
      </c>
      <c r="BP9" s="17">
        <v>2.7387093235425899E-2</v>
      </c>
      <c r="BQ9" s="17">
        <v>9.3595997565680197E-3</v>
      </c>
      <c r="BR9" s="17"/>
      <c r="BS9" s="17">
        <v>5.0168778069434303E-2</v>
      </c>
      <c r="BT9" s="17">
        <v>2.56833315305037E-2</v>
      </c>
      <c r="BU9" s="17">
        <v>9.0484068157462693E-3</v>
      </c>
      <c r="BV9" s="17">
        <v>1.7732128109599E-2</v>
      </c>
      <c r="BW9" s="17"/>
      <c r="BX9" s="17">
        <v>0.10692490718450801</v>
      </c>
      <c r="BY9" s="17">
        <v>1.52133926014842E-2</v>
      </c>
      <c r="BZ9" s="17">
        <v>1.54787587210577E-2</v>
      </c>
      <c r="CA9" s="17">
        <v>1.29588152438216E-2</v>
      </c>
    </row>
    <row r="10" spans="2:79" x14ac:dyDescent="0.3">
      <c r="B10" s="18" t="s">
        <v>165</v>
      </c>
      <c r="C10" s="17">
        <v>5.4604973335182001E-2</v>
      </c>
      <c r="D10" s="17">
        <v>3.8522892503739498E-2</v>
      </c>
      <c r="E10" s="17">
        <v>6.8576896751463307E-2</v>
      </c>
      <c r="F10" s="17"/>
      <c r="G10" s="17">
        <v>2.3969081684212801E-2</v>
      </c>
      <c r="H10" s="17">
        <v>4.5335928300447498E-2</v>
      </c>
      <c r="I10" s="17">
        <v>8.35855008934282E-2</v>
      </c>
      <c r="J10" s="17"/>
      <c r="K10" s="17">
        <v>1.8879081479698499E-2</v>
      </c>
      <c r="L10" s="17">
        <v>6.4706454462720803E-2</v>
      </c>
      <c r="M10" s="17">
        <v>6.7016094904886497E-2</v>
      </c>
      <c r="N10" s="17">
        <v>7.89746001599443E-2</v>
      </c>
      <c r="O10" s="17"/>
      <c r="P10" s="17">
        <v>1.7782169108778001E-2</v>
      </c>
      <c r="Q10" s="17">
        <v>6.4008024785549802E-2</v>
      </c>
      <c r="R10" s="17">
        <v>5.7577395264746402E-2</v>
      </c>
      <c r="S10" s="17">
        <v>6.24090521589366E-2</v>
      </c>
      <c r="T10" s="17">
        <v>5.5345067021270997E-2</v>
      </c>
      <c r="U10" s="17"/>
      <c r="V10" s="17">
        <v>0.108564500808734</v>
      </c>
      <c r="W10" s="17">
        <v>4.3337247975687498E-2</v>
      </c>
      <c r="X10" s="17">
        <v>1.96318524407566E-2</v>
      </c>
      <c r="Y10" s="17"/>
      <c r="Z10" s="17">
        <v>6.1038830247903297E-2</v>
      </c>
      <c r="AA10" s="17">
        <v>2.1090723742519E-2</v>
      </c>
      <c r="AB10" s="17"/>
      <c r="AC10" s="17">
        <v>4.13905631794333E-2</v>
      </c>
      <c r="AD10" s="17">
        <v>8.4963517890302806E-2</v>
      </c>
      <c r="AE10" s="17"/>
      <c r="AF10" s="17">
        <v>0</v>
      </c>
      <c r="AG10" s="17">
        <v>1.74415359293691E-2</v>
      </c>
      <c r="AH10" s="17">
        <v>5.4876456479604999E-2</v>
      </c>
      <c r="AI10" s="17"/>
      <c r="AJ10" s="17">
        <v>4.5008835127345999E-2</v>
      </c>
      <c r="AK10" s="17">
        <v>3.2539674792241902E-2</v>
      </c>
      <c r="AL10" s="17">
        <v>4.3085296712730703E-2</v>
      </c>
      <c r="AM10" s="17">
        <v>2.1278106073588099E-2</v>
      </c>
      <c r="AN10" s="17">
        <v>5.9850184951740798E-2</v>
      </c>
      <c r="AO10" s="17">
        <v>7.0340226018429999E-2</v>
      </c>
      <c r="AP10" s="17">
        <v>9.4282827055199997E-2</v>
      </c>
      <c r="AQ10" s="17"/>
      <c r="AR10" s="17">
        <v>6.6933902734360895E-2</v>
      </c>
      <c r="AS10" s="17">
        <v>4.4378327053402999E-2</v>
      </c>
      <c r="AT10" s="17"/>
      <c r="AU10" s="17">
        <v>7.9198254350329206E-2</v>
      </c>
      <c r="AV10" s="17">
        <v>4.9206162601868803E-2</v>
      </c>
      <c r="AW10" s="17">
        <v>3.1495833137975701E-2</v>
      </c>
      <c r="AX10" s="17"/>
      <c r="AY10" s="17">
        <v>0.15950879409962701</v>
      </c>
      <c r="AZ10" s="17">
        <v>5.55394634179577E-2</v>
      </c>
      <c r="BA10" s="17">
        <v>2.65268301236414E-2</v>
      </c>
      <c r="BB10" s="17">
        <v>4.8261909012352298E-2</v>
      </c>
      <c r="BC10" s="17"/>
      <c r="BD10" s="17">
        <v>7.7903937280249094E-2</v>
      </c>
      <c r="BE10" s="17">
        <v>6.2774586772546603E-2</v>
      </c>
      <c r="BF10" s="17">
        <v>3.8582013341162902E-2</v>
      </c>
      <c r="BG10" s="17">
        <v>6.3000411807162496E-2</v>
      </c>
      <c r="BH10" s="17"/>
      <c r="BI10" s="17">
        <v>9.2751824125700599E-2</v>
      </c>
      <c r="BJ10" s="17">
        <v>4.3504397343158599E-2</v>
      </c>
      <c r="BK10" s="17">
        <v>3.5613678520004799E-2</v>
      </c>
      <c r="BL10" s="17">
        <v>0.124870244004264</v>
      </c>
      <c r="BM10" s="17"/>
      <c r="BN10" s="17">
        <v>0.150138950478477</v>
      </c>
      <c r="BO10" s="17">
        <v>5.7671719748849402E-2</v>
      </c>
      <c r="BP10" s="17">
        <v>4.6773143636622001E-2</v>
      </c>
      <c r="BQ10" s="17">
        <v>3.6682662420183802E-2</v>
      </c>
      <c r="BR10" s="17"/>
      <c r="BS10" s="17">
        <v>0.122591954110672</v>
      </c>
      <c r="BT10" s="17">
        <v>5.8305505789916501E-2</v>
      </c>
      <c r="BU10" s="17">
        <v>2.1286322878526099E-2</v>
      </c>
      <c r="BV10" s="17">
        <v>2.4788840500248301E-2</v>
      </c>
      <c r="BW10" s="17"/>
      <c r="BX10" s="17">
        <v>0.11428169927356099</v>
      </c>
      <c r="BY10" s="17">
        <v>5.2848748754860002E-2</v>
      </c>
      <c r="BZ10" s="17">
        <v>6.3403093492674506E-2</v>
      </c>
      <c r="CA10" s="17">
        <v>1.60851096301197E-2</v>
      </c>
    </row>
    <row r="11" spans="2:79" x14ac:dyDescent="0.3">
      <c r="B11" s="18" t="s">
        <v>166</v>
      </c>
      <c r="C11" s="17">
        <v>0.15280494150221099</v>
      </c>
      <c r="D11" s="17">
        <v>0.12012257134054601</v>
      </c>
      <c r="E11" s="17">
        <v>0.18609998417405299</v>
      </c>
      <c r="F11" s="17"/>
      <c r="G11" s="17">
        <v>9.7244100467566902E-2</v>
      </c>
      <c r="H11" s="17">
        <v>0.13022300772428599</v>
      </c>
      <c r="I11" s="17">
        <v>0.21130817351919401</v>
      </c>
      <c r="J11" s="17"/>
      <c r="K11" s="17">
        <v>0.105834715499267</v>
      </c>
      <c r="L11" s="17">
        <v>0.166754599736089</v>
      </c>
      <c r="M11" s="17">
        <v>0.15477177029275499</v>
      </c>
      <c r="N11" s="17">
        <v>0.19822971620409699</v>
      </c>
      <c r="O11" s="17"/>
      <c r="P11" s="17">
        <v>0.121592517977637</v>
      </c>
      <c r="Q11" s="17">
        <v>0.18223530112952199</v>
      </c>
      <c r="R11" s="17">
        <v>0.17068685543534301</v>
      </c>
      <c r="S11" s="17">
        <v>0.13369909215597001</v>
      </c>
      <c r="T11" s="17">
        <v>0.13504363219260199</v>
      </c>
      <c r="U11" s="17"/>
      <c r="V11" s="17">
        <v>0.19316388213983199</v>
      </c>
      <c r="W11" s="17">
        <v>0.13601114503123499</v>
      </c>
      <c r="X11" s="17">
        <v>0.126392781734709</v>
      </c>
      <c r="Y11" s="17"/>
      <c r="Z11" s="17">
        <v>0.16150613387045301</v>
      </c>
      <c r="AA11" s="17">
        <v>0.108185690799593</v>
      </c>
      <c r="AB11" s="17"/>
      <c r="AC11" s="17">
        <v>0.12599585427853899</v>
      </c>
      <c r="AD11" s="17">
        <v>0.214395648871613</v>
      </c>
      <c r="AE11" s="17"/>
      <c r="AF11" s="17">
        <v>8.6186823624699094E-2</v>
      </c>
      <c r="AG11" s="17">
        <v>0.19992248753310801</v>
      </c>
      <c r="AH11" s="17">
        <v>0.15409444619727999</v>
      </c>
      <c r="AI11" s="17"/>
      <c r="AJ11" s="17">
        <v>8.5343987137443802E-2</v>
      </c>
      <c r="AK11" s="17">
        <v>9.9449073488731707E-2</v>
      </c>
      <c r="AL11" s="17">
        <v>0.13207027838992799</v>
      </c>
      <c r="AM11" s="17">
        <v>0.12506630181199899</v>
      </c>
      <c r="AN11" s="17">
        <v>0.19008365644775799</v>
      </c>
      <c r="AO11" s="17">
        <v>0.17254483635495399</v>
      </c>
      <c r="AP11" s="17">
        <v>0.236552161292337</v>
      </c>
      <c r="AQ11" s="17"/>
      <c r="AR11" s="17">
        <v>0.17409037494381599</v>
      </c>
      <c r="AS11" s="17">
        <v>0.13695563699247201</v>
      </c>
      <c r="AT11" s="17"/>
      <c r="AU11" s="17">
        <v>0.200501234778557</v>
      </c>
      <c r="AV11" s="17">
        <v>0.14053142740201</v>
      </c>
      <c r="AW11" s="17">
        <v>0.11548415676235201</v>
      </c>
      <c r="AX11" s="17"/>
      <c r="AY11" s="17">
        <v>0.206319116062463</v>
      </c>
      <c r="AZ11" s="17">
        <v>0.19016498014483599</v>
      </c>
      <c r="BA11" s="17">
        <v>0.115124375053429</v>
      </c>
      <c r="BB11" s="17">
        <v>7.4726670821349997E-2</v>
      </c>
      <c r="BC11" s="17"/>
      <c r="BD11" s="17">
        <v>0.23413074620619401</v>
      </c>
      <c r="BE11" s="17">
        <v>0.120907618740542</v>
      </c>
      <c r="BF11" s="17">
        <v>0.158530767664989</v>
      </c>
      <c r="BG11" s="17">
        <v>0.119686884469396</v>
      </c>
      <c r="BH11" s="17"/>
      <c r="BI11" s="17">
        <v>0.12825652621602701</v>
      </c>
      <c r="BJ11" s="17">
        <v>0.20256877524941699</v>
      </c>
      <c r="BK11" s="17">
        <v>0.13627254230695501</v>
      </c>
      <c r="BL11" s="17">
        <v>0.106967960489758</v>
      </c>
      <c r="BM11" s="17"/>
      <c r="BN11" s="17">
        <v>0.20923970051829799</v>
      </c>
      <c r="BO11" s="17">
        <v>0.173190455417434</v>
      </c>
      <c r="BP11" s="17">
        <v>0.17242024208371601</v>
      </c>
      <c r="BQ11" s="17">
        <v>0.105047605264738</v>
      </c>
      <c r="BR11" s="17"/>
      <c r="BS11" s="17">
        <v>0.217802221959598</v>
      </c>
      <c r="BT11" s="17">
        <v>0.192560454652831</v>
      </c>
      <c r="BU11" s="17">
        <v>0.10862020906105301</v>
      </c>
      <c r="BV11" s="17">
        <v>5.53465793780204E-2</v>
      </c>
      <c r="BW11" s="17"/>
      <c r="BX11" s="17">
        <v>0.18396539210782201</v>
      </c>
      <c r="BY11" s="17">
        <v>0.170430777708245</v>
      </c>
      <c r="BZ11" s="17">
        <v>0.153546900774397</v>
      </c>
      <c r="CA11" s="17">
        <v>0.105405978404694</v>
      </c>
    </row>
    <row r="12" spans="2:79" x14ac:dyDescent="0.3">
      <c r="B12" s="18" t="s">
        <v>167</v>
      </c>
      <c r="C12" s="17">
        <v>0.40941967017240799</v>
      </c>
      <c r="D12" s="17">
        <v>0.42605325861857601</v>
      </c>
      <c r="E12" s="17">
        <v>0.39246075235436001</v>
      </c>
      <c r="F12" s="17"/>
      <c r="G12" s="17">
        <v>0.39671219991719398</v>
      </c>
      <c r="H12" s="17">
        <v>0.433580266727568</v>
      </c>
      <c r="I12" s="17">
        <v>0.392596661133844</v>
      </c>
      <c r="J12" s="17"/>
      <c r="K12" s="17">
        <v>0.43522796229951399</v>
      </c>
      <c r="L12" s="17">
        <v>0.43518246304706598</v>
      </c>
      <c r="M12" s="17">
        <v>0.40015112030166899</v>
      </c>
      <c r="N12" s="17">
        <v>0.350045408555267</v>
      </c>
      <c r="O12" s="17"/>
      <c r="P12" s="17">
        <v>0.280437198343225</v>
      </c>
      <c r="Q12" s="17">
        <v>0.45340296510273898</v>
      </c>
      <c r="R12" s="17">
        <v>0.42977614830529898</v>
      </c>
      <c r="S12" s="17">
        <v>0.40298606890497402</v>
      </c>
      <c r="T12" s="17">
        <v>0.42902672280162002</v>
      </c>
      <c r="U12" s="17"/>
      <c r="V12" s="17">
        <v>0.363992293463407</v>
      </c>
      <c r="W12" s="17">
        <v>0.43266238819611502</v>
      </c>
      <c r="X12" s="17">
        <v>0.43014146261400599</v>
      </c>
      <c r="Y12" s="17"/>
      <c r="Z12" s="17">
        <v>0.41489166498354801</v>
      </c>
      <c r="AA12" s="17">
        <v>0.38415980433212399</v>
      </c>
      <c r="AB12" s="17"/>
      <c r="AC12" s="17">
        <v>0.41678082586043902</v>
      </c>
      <c r="AD12" s="17">
        <v>0.39250828553258499</v>
      </c>
      <c r="AE12" s="17"/>
      <c r="AF12" s="17">
        <v>0.36429075869637501</v>
      </c>
      <c r="AG12" s="17">
        <v>0.33443535454935602</v>
      </c>
      <c r="AH12" s="17">
        <v>0.42142676926390299</v>
      </c>
      <c r="AI12" s="17"/>
      <c r="AJ12" s="17">
        <v>0.427458385799381</v>
      </c>
      <c r="AK12" s="17">
        <v>0.34470721608689697</v>
      </c>
      <c r="AL12" s="17">
        <v>0.418391321342931</v>
      </c>
      <c r="AM12" s="17">
        <v>0.448665966949507</v>
      </c>
      <c r="AN12" s="17">
        <v>0.46862101567771403</v>
      </c>
      <c r="AO12" s="17">
        <v>0.44298702959837599</v>
      </c>
      <c r="AP12" s="17">
        <v>0.34999730868749701</v>
      </c>
      <c r="AQ12" s="17"/>
      <c r="AR12" s="17">
        <v>0.34649896476644398</v>
      </c>
      <c r="AS12" s="17">
        <v>0.44913801709127499</v>
      </c>
      <c r="AT12" s="17"/>
      <c r="AU12" s="17">
        <v>0.43549606091790899</v>
      </c>
      <c r="AV12" s="17">
        <v>0.39797056997008901</v>
      </c>
      <c r="AW12" s="17">
        <v>0.40872062736970999</v>
      </c>
      <c r="AX12" s="17"/>
      <c r="AY12" s="17">
        <v>0.43796536767820099</v>
      </c>
      <c r="AZ12" s="17">
        <v>0.48230323355854399</v>
      </c>
      <c r="BA12" s="17">
        <v>0.31739847858987003</v>
      </c>
      <c r="BB12" s="17">
        <v>0.35944343368311998</v>
      </c>
      <c r="BC12" s="17"/>
      <c r="BD12" s="17">
        <v>0.34748544610756399</v>
      </c>
      <c r="BE12" s="17">
        <v>0.48383669284045799</v>
      </c>
      <c r="BF12" s="17">
        <v>0.42586669607634098</v>
      </c>
      <c r="BG12" s="17">
        <v>0.27923544943484502</v>
      </c>
      <c r="BH12" s="17"/>
      <c r="BI12" s="17">
        <v>0.391812483289386</v>
      </c>
      <c r="BJ12" s="17">
        <v>0.43262271498789301</v>
      </c>
      <c r="BK12" s="17">
        <v>0.41705533266665301</v>
      </c>
      <c r="BL12" s="17">
        <v>0.32959030971027897</v>
      </c>
      <c r="BM12" s="17"/>
      <c r="BN12" s="17">
        <v>0.397745845526078</v>
      </c>
      <c r="BO12" s="17">
        <v>0.53310086865943096</v>
      </c>
      <c r="BP12" s="17">
        <v>0.41783985604215801</v>
      </c>
      <c r="BQ12" s="17">
        <v>0.32229756870500698</v>
      </c>
      <c r="BR12" s="17"/>
      <c r="BS12" s="17">
        <v>0.38358902954157897</v>
      </c>
      <c r="BT12" s="17">
        <v>0.45181221681081601</v>
      </c>
      <c r="BU12" s="17">
        <v>0.44536146798962001</v>
      </c>
      <c r="BV12" s="17">
        <v>0.15871683657472299</v>
      </c>
      <c r="BW12" s="17"/>
      <c r="BX12" s="17">
        <v>0.39887035084654598</v>
      </c>
      <c r="BY12" s="17">
        <v>0.49429977923083901</v>
      </c>
      <c r="BZ12" s="17">
        <v>0.427492067617191</v>
      </c>
      <c r="CA12" s="17">
        <v>0.23323987413545699</v>
      </c>
    </row>
    <row r="13" spans="2:79" x14ac:dyDescent="0.3">
      <c r="B13" s="18" t="s">
        <v>168</v>
      </c>
      <c r="C13" s="17">
        <v>0.35658871138607301</v>
      </c>
      <c r="D13" s="17">
        <v>0.40714403369659602</v>
      </c>
      <c r="E13" s="17">
        <v>0.30778161430590101</v>
      </c>
      <c r="F13" s="17"/>
      <c r="G13" s="17">
        <v>0.43862639701946599</v>
      </c>
      <c r="H13" s="17">
        <v>0.37529871991452302</v>
      </c>
      <c r="I13" s="17">
        <v>0.28527769399951503</v>
      </c>
      <c r="J13" s="17"/>
      <c r="K13" s="17">
        <v>0.42598619380476899</v>
      </c>
      <c r="L13" s="17">
        <v>0.294668596263507</v>
      </c>
      <c r="M13" s="17">
        <v>0.35592535080004301</v>
      </c>
      <c r="N13" s="17">
        <v>0.33932945795647201</v>
      </c>
      <c r="O13" s="17"/>
      <c r="P13" s="17">
        <v>0.53228543941667406</v>
      </c>
      <c r="Q13" s="17">
        <v>0.26369303303143199</v>
      </c>
      <c r="R13" s="17">
        <v>0.33567617690592</v>
      </c>
      <c r="S13" s="17">
        <v>0.38318599414416499</v>
      </c>
      <c r="T13" s="17">
        <v>0.359690285283985</v>
      </c>
      <c r="U13" s="17"/>
      <c r="V13" s="17">
        <v>0.31351404087381701</v>
      </c>
      <c r="W13" s="17">
        <v>0.338638089029623</v>
      </c>
      <c r="X13" s="17">
        <v>0.41901770593957299</v>
      </c>
      <c r="Y13" s="17"/>
      <c r="Z13" s="17">
        <v>0.33781895992105798</v>
      </c>
      <c r="AA13" s="17">
        <v>0.45003461178258503</v>
      </c>
      <c r="AB13" s="17"/>
      <c r="AC13" s="17">
        <v>0.38977858448233099</v>
      </c>
      <c r="AD13" s="17">
        <v>0.28033890308621301</v>
      </c>
      <c r="AE13" s="17"/>
      <c r="AF13" s="17">
        <v>0.537186293694493</v>
      </c>
      <c r="AG13" s="17">
        <v>0.44820062198816801</v>
      </c>
      <c r="AH13" s="17">
        <v>0.33951622559724498</v>
      </c>
      <c r="AI13" s="17"/>
      <c r="AJ13" s="17">
        <v>0.433005970994784</v>
      </c>
      <c r="AK13" s="17">
        <v>0.46338959932040402</v>
      </c>
      <c r="AL13" s="17">
        <v>0.37277819220158798</v>
      </c>
      <c r="AM13" s="17">
        <v>0.404989625164906</v>
      </c>
      <c r="AN13" s="17">
        <v>0.25960463017406099</v>
      </c>
      <c r="AO13" s="17">
        <v>0.29584526740106099</v>
      </c>
      <c r="AP13" s="17">
        <v>0.28358049407393898</v>
      </c>
      <c r="AQ13" s="17"/>
      <c r="AR13" s="17">
        <v>0.36200596656691802</v>
      </c>
      <c r="AS13" s="17">
        <v>0.35557072378913201</v>
      </c>
      <c r="AT13" s="17"/>
      <c r="AU13" s="17">
        <v>0.24374432711156799</v>
      </c>
      <c r="AV13" s="17">
        <v>0.389567194080368</v>
      </c>
      <c r="AW13" s="17">
        <v>0.428500286979075</v>
      </c>
      <c r="AX13" s="17"/>
      <c r="AY13" s="17">
        <v>0.13509348421560499</v>
      </c>
      <c r="AZ13" s="17">
        <v>0.24499103775955</v>
      </c>
      <c r="BA13" s="17">
        <v>0.51428492994000996</v>
      </c>
      <c r="BB13" s="17">
        <v>0.51756798648317803</v>
      </c>
      <c r="BC13" s="17"/>
      <c r="BD13" s="17">
        <v>0.26745572901320502</v>
      </c>
      <c r="BE13" s="17">
        <v>0.31254259814541402</v>
      </c>
      <c r="BF13" s="17">
        <v>0.355704060529348</v>
      </c>
      <c r="BG13" s="17">
        <v>0.52788032359265302</v>
      </c>
      <c r="BH13" s="17"/>
      <c r="BI13" s="17">
        <v>0.34360523391461301</v>
      </c>
      <c r="BJ13" s="17">
        <v>0.29354766790831599</v>
      </c>
      <c r="BK13" s="17">
        <v>0.38835144387660497</v>
      </c>
      <c r="BL13" s="17">
        <v>0.41788891346842599</v>
      </c>
      <c r="BM13" s="17"/>
      <c r="BN13" s="17">
        <v>0.198584226313474</v>
      </c>
      <c r="BO13" s="17">
        <v>0.20428189297291599</v>
      </c>
      <c r="BP13" s="17">
        <v>0.33112577068921201</v>
      </c>
      <c r="BQ13" s="17">
        <v>0.522649532029696</v>
      </c>
      <c r="BR13" s="17"/>
      <c r="BS13" s="17">
        <v>0.22584801631871601</v>
      </c>
      <c r="BT13" s="17">
        <v>0.27163849121593397</v>
      </c>
      <c r="BU13" s="17">
        <v>0.411776275662875</v>
      </c>
      <c r="BV13" s="17">
        <v>0.72761492853420795</v>
      </c>
      <c r="BW13" s="17"/>
      <c r="BX13" s="17">
        <v>0.187031586631321</v>
      </c>
      <c r="BY13" s="17">
        <v>0.26720730170457202</v>
      </c>
      <c r="BZ13" s="17">
        <v>0.33378085759625198</v>
      </c>
      <c r="CA13" s="17">
        <v>0.63231022258590697</v>
      </c>
    </row>
    <row r="14" spans="2:79" x14ac:dyDescent="0.3">
      <c r="B14" s="18" t="s">
        <v>169</v>
      </c>
      <c r="C14" s="19">
        <v>2.9090131605651898E-3</v>
      </c>
      <c r="D14" s="19">
        <v>1.4046637624294E-3</v>
      </c>
      <c r="E14" s="19">
        <v>4.4228109786383901E-3</v>
      </c>
      <c r="F14" s="19"/>
      <c r="G14" s="19">
        <v>0</v>
      </c>
      <c r="H14" s="19">
        <v>1.8104143356283001E-3</v>
      </c>
      <c r="I14" s="19">
        <v>5.8858455337292203E-3</v>
      </c>
      <c r="J14" s="19"/>
      <c r="K14" s="19">
        <v>2.34177180777157E-3</v>
      </c>
      <c r="L14" s="19">
        <v>8.3687919084024405E-3</v>
      </c>
      <c r="M14" s="19">
        <v>0</v>
      </c>
      <c r="N14" s="19">
        <v>0</v>
      </c>
      <c r="O14" s="19"/>
      <c r="P14" s="19">
        <v>0</v>
      </c>
      <c r="Q14" s="19">
        <v>5.0931882033724701E-3</v>
      </c>
      <c r="R14" s="19">
        <v>0</v>
      </c>
      <c r="S14" s="19">
        <v>5.8750793112543097E-3</v>
      </c>
      <c r="T14" s="19">
        <v>0</v>
      </c>
      <c r="U14" s="19"/>
      <c r="V14" s="19">
        <v>7.7511796372590498E-3</v>
      </c>
      <c r="W14" s="19">
        <v>0</v>
      </c>
      <c r="X14" s="19">
        <v>2.4316818961594702E-3</v>
      </c>
      <c r="Y14" s="19"/>
      <c r="Z14" s="19">
        <v>3.4643715984274399E-3</v>
      </c>
      <c r="AA14" s="19">
        <v>0</v>
      </c>
      <c r="AB14" s="19"/>
      <c r="AC14" s="19">
        <v>1.0044879103314199E-3</v>
      </c>
      <c r="AD14" s="19">
        <v>7.2844346878303597E-3</v>
      </c>
      <c r="AE14" s="19"/>
      <c r="AF14" s="19">
        <v>0</v>
      </c>
      <c r="AG14" s="19">
        <v>0</v>
      </c>
      <c r="AH14" s="19">
        <v>3.3797814218082798E-3</v>
      </c>
      <c r="AI14" s="19"/>
      <c r="AJ14" s="19">
        <v>0</v>
      </c>
      <c r="AK14" s="19">
        <v>0</v>
      </c>
      <c r="AL14" s="19">
        <v>5.6523197342925897E-3</v>
      </c>
      <c r="AM14" s="19">
        <v>0</v>
      </c>
      <c r="AN14" s="19">
        <v>0</v>
      </c>
      <c r="AO14" s="19">
        <v>5.3464962406822502E-3</v>
      </c>
      <c r="AP14" s="19">
        <v>7.2808576377794004E-3</v>
      </c>
      <c r="AQ14" s="19"/>
      <c r="AR14" s="19">
        <v>4.0922139412925898E-3</v>
      </c>
      <c r="AS14" s="19">
        <v>2.42763137438651E-3</v>
      </c>
      <c r="AT14" s="19"/>
      <c r="AU14" s="19">
        <v>0</v>
      </c>
      <c r="AV14" s="19">
        <v>4.9046071699654498E-3</v>
      </c>
      <c r="AW14" s="19">
        <v>0</v>
      </c>
      <c r="AX14" s="19"/>
      <c r="AY14" s="19">
        <v>0</v>
      </c>
      <c r="AZ14" s="19">
        <v>1.8700451610845501E-3</v>
      </c>
      <c r="BA14" s="19">
        <v>6.3198415196312197E-3</v>
      </c>
      <c r="BB14" s="19">
        <v>0</v>
      </c>
      <c r="BC14" s="19"/>
      <c r="BD14" s="19">
        <v>0</v>
      </c>
      <c r="BE14" s="19">
        <v>4.7693580198397197E-3</v>
      </c>
      <c r="BF14" s="19">
        <v>3.64997857818577E-3</v>
      </c>
      <c r="BG14" s="19">
        <v>0</v>
      </c>
      <c r="BH14" s="19"/>
      <c r="BI14" s="19">
        <v>0</v>
      </c>
      <c r="BJ14" s="19">
        <v>2.7601355720937599E-3</v>
      </c>
      <c r="BK14" s="19">
        <v>2.9345400827615201E-3</v>
      </c>
      <c r="BL14" s="19">
        <v>6.4844703394156197E-3</v>
      </c>
      <c r="BM14" s="19"/>
      <c r="BN14" s="19">
        <v>0</v>
      </c>
      <c r="BO14" s="19">
        <v>0</v>
      </c>
      <c r="BP14" s="19">
        <v>4.4538943128661704E-3</v>
      </c>
      <c r="BQ14" s="19">
        <v>3.9630318238078402E-3</v>
      </c>
      <c r="BR14" s="19"/>
      <c r="BS14" s="19">
        <v>0</v>
      </c>
      <c r="BT14" s="19">
        <v>0</v>
      </c>
      <c r="BU14" s="19">
        <v>3.9073175921795003E-3</v>
      </c>
      <c r="BV14" s="19">
        <v>1.58006869032008E-2</v>
      </c>
      <c r="BW14" s="19"/>
      <c r="BX14" s="19">
        <v>8.9260639562409403E-3</v>
      </c>
      <c r="BY14" s="19">
        <v>0</v>
      </c>
      <c r="BZ14" s="19">
        <v>6.2983217984280701E-3</v>
      </c>
      <c r="CA14" s="19">
        <v>0</v>
      </c>
    </row>
    <row r="15" spans="2:79" x14ac:dyDescent="0.3">
      <c r="B15" s="16" t="s">
        <v>336</v>
      </c>
    </row>
    <row r="16" spans="2:79" x14ac:dyDescent="0.3">
      <c r="B16" t="s">
        <v>76</v>
      </c>
    </row>
    <row r="17" spans="2:2" x14ac:dyDescent="0.3">
      <c r="B17" t="s">
        <v>77</v>
      </c>
    </row>
    <row r="19" spans="2:2" x14ac:dyDescent="0.3">
      <c r="B19" s="8" t="str">
        <f>HYPERLINK("#'Contents'!A1", "Return to Contents")</f>
        <v>Return to Contents</v>
      </c>
    </row>
  </sheetData>
  <mergeCells count="18">
    <mergeCell ref="BX5:CA5"/>
    <mergeCell ref="D2:BL2"/>
    <mergeCell ref="AU5:AW5"/>
    <mergeCell ref="AY5:BB5"/>
    <mergeCell ref="BD5:BG5"/>
    <mergeCell ref="BI5:BL5"/>
    <mergeCell ref="BN5:BQ5"/>
    <mergeCell ref="Z5:AA5"/>
    <mergeCell ref="AC5:AD5"/>
    <mergeCell ref="AF5:AH5"/>
    <mergeCell ref="AJ5:AP5"/>
    <mergeCell ref="AR5:AS5"/>
    <mergeCell ref="D5:E5"/>
    <mergeCell ref="G5:I5"/>
    <mergeCell ref="K5:N5"/>
    <mergeCell ref="P5:T5"/>
    <mergeCell ref="V5:X5"/>
    <mergeCell ref="BS5:BV5"/>
  </mergeCells>
  <pageMargins left="0.7" right="0.7" top="0.75" bottom="0.75" header="0.3" footer="0.3"/>
  <pageSetup paperSize="9" orientation="portrait" horizontalDpi="300" verticalDpi="300"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B2:CA19"/>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9" width="10.77734375" customWidth="1"/>
    <col min="10" max="10" width="2.21875" customWidth="1"/>
    <col min="11" max="14" width="10.77734375" customWidth="1"/>
    <col min="15" max="15" width="2.21875" customWidth="1"/>
    <col min="16" max="20" width="10.77734375" customWidth="1"/>
    <col min="21" max="21" width="2.21875" customWidth="1"/>
    <col min="22" max="24" width="10.77734375" customWidth="1"/>
    <col min="25" max="25" width="2.21875" customWidth="1"/>
    <col min="26" max="27" width="10.77734375" customWidth="1"/>
    <col min="28" max="28" width="2.21875" customWidth="1"/>
    <col min="29" max="30" width="10.77734375" customWidth="1"/>
    <col min="31" max="31" width="2.21875" customWidth="1"/>
    <col min="32" max="34" width="10.77734375" customWidth="1"/>
    <col min="35" max="35" width="2.21875" customWidth="1"/>
    <col min="36" max="42" width="10.77734375" customWidth="1"/>
    <col min="43" max="43" width="2.21875" customWidth="1"/>
    <col min="44" max="45" width="10.77734375" customWidth="1"/>
    <col min="46" max="46" width="2.21875" customWidth="1"/>
    <col min="47" max="49" width="10.77734375" customWidth="1"/>
    <col min="50" max="50" width="2.21875" customWidth="1"/>
    <col min="51" max="54" width="10.77734375" customWidth="1"/>
    <col min="55" max="55" width="2.21875" customWidth="1"/>
    <col min="56" max="59" width="10.77734375" customWidth="1"/>
    <col min="60" max="60" width="2.21875" customWidth="1"/>
    <col min="61" max="64" width="10.77734375" customWidth="1"/>
    <col min="65" max="65" width="2.21875" customWidth="1"/>
    <col min="66" max="69" width="10.77734375" customWidth="1"/>
    <col min="70" max="70" width="2.21875" customWidth="1"/>
    <col min="71" max="74" width="10.77734375" customWidth="1"/>
    <col min="75" max="75" width="2.21875" customWidth="1"/>
    <col min="76" max="79" width="10.77734375" customWidth="1"/>
    <col min="80" max="80" width="2.21875" customWidth="1"/>
  </cols>
  <sheetData>
    <row r="2" spans="2:79" ht="40.049999999999997" customHeight="1" x14ac:dyDescent="0.3">
      <c r="D2" s="30" t="s">
        <v>174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9" ht="30" customHeight="1" x14ac:dyDescent="0.3">
      <c r="B5" s="15"/>
      <c r="C5" s="15"/>
      <c r="D5" s="29" t="s">
        <v>54</v>
      </c>
      <c r="E5" s="29"/>
      <c r="F5" s="15"/>
      <c r="G5" s="29" t="s">
        <v>55</v>
      </c>
      <c r="H5" s="29"/>
      <c r="I5" s="29"/>
      <c r="J5" s="15"/>
      <c r="K5" s="29" t="s">
        <v>56</v>
      </c>
      <c r="L5" s="29"/>
      <c r="M5" s="29"/>
      <c r="N5" s="29"/>
      <c r="O5" s="15"/>
      <c r="P5" s="29" t="s">
        <v>57</v>
      </c>
      <c r="Q5" s="29"/>
      <c r="R5" s="29"/>
      <c r="S5" s="29"/>
      <c r="T5" s="29"/>
      <c r="U5" s="15"/>
      <c r="V5" s="29" t="s">
        <v>58</v>
      </c>
      <c r="W5" s="29"/>
      <c r="X5" s="29"/>
      <c r="Y5" s="15"/>
      <c r="Z5" s="29" t="s">
        <v>59</v>
      </c>
      <c r="AA5" s="29"/>
      <c r="AB5" s="15"/>
      <c r="AC5" s="29" t="s">
        <v>60</v>
      </c>
      <c r="AD5" s="29"/>
      <c r="AE5" s="15"/>
      <c r="AF5" s="29" t="s">
        <v>61</v>
      </c>
      <c r="AG5" s="29"/>
      <c r="AH5" s="29"/>
      <c r="AI5" s="15"/>
      <c r="AJ5" s="29" t="s">
        <v>62</v>
      </c>
      <c r="AK5" s="29"/>
      <c r="AL5" s="29"/>
      <c r="AM5" s="29"/>
      <c r="AN5" s="29"/>
      <c r="AO5" s="29"/>
      <c r="AP5" s="29"/>
      <c r="AQ5" s="15"/>
      <c r="AR5" s="29" t="s">
        <v>63</v>
      </c>
      <c r="AS5" s="29"/>
      <c r="AT5" s="15"/>
      <c r="AU5" s="29" t="s">
        <v>64</v>
      </c>
      <c r="AV5" s="29"/>
      <c r="AW5" s="29"/>
      <c r="AX5" s="15"/>
      <c r="AY5" s="29" t="s">
        <v>65</v>
      </c>
      <c r="AZ5" s="29"/>
      <c r="BA5" s="29"/>
      <c r="BB5" s="29"/>
      <c r="BC5" s="15"/>
      <c r="BD5" s="29" t="s">
        <v>66</v>
      </c>
      <c r="BE5" s="29"/>
      <c r="BF5" s="29"/>
      <c r="BG5" s="29"/>
      <c r="BH5" s="15"/>
      <c r="BI5" s="29" t="s">
        <v>67</v>
      </c>
      <c r="BJ5" s="29"/>
      <c r="BK5" s="29"/>
      <c r="BL5" s="29"/>
      <c r="BM5" s="15"/>
      <c r="BN5" s="29" t="s">
        <v>68</v>
      </c>
      <c r="BO5" s="29"/>
      <c r="BP5" s="29"/>
      <c r="BQ5" s="29"/>
      <c r="BR5" s="15"/>
      <c r="BS5" s="29" t="s">
        <v>69</v>
      </c>
      <c r="BT5" s="29"/>
      <c r="BU5" s="29"/>
      <c r="BV5" s="29"/>
      <c r="BW5" s="15"/>
      <c r="BX5" s="29" t="s">
        <v>70</v>
      </c>
      <c r="BY5" s="29"/>
      <c r="BZ5" s="29"/>
      <c r="CA5" s="29"/>
    </row>
    <row r="6" spans="2:79" ht="43.2" x14ac:dyDescent="0.3">
      <c r="B6" t="s">
        <v>13</v>
      </c>
      <c r="C6" s="9" t="s">
        <v>14</v>
      </c>
      <c r="D6" s="12" t="s">
        <v>15</v>
      </c>
      <c r="E6" s="12" t="s">
        <v>16</v>
      </c>
      <c r="G6" s="12" t="s">
        <v>19</v>
      </c>
      <c r="H6" s="12" t="s">
        <v>20</v>
      </c>
      <c r="I6" s="12" t="s">
        <v>21</v>
      </c>
      <c r="K6" s="12" t="s">
        <v>22</v>
      </c>
      <c r="L6" s="12" t="s">
        <v>23</v>
      </c>
      <c r="M6" s="12" t="s">
        <v>24</v>
      </c>
      <c r="N6" s="12" t="s">
        <v>25</v>
      </c>
      <c r="P6" s="12" t="s">
        <v>26</v>
      </c>
      <c r="Q6" s="12" t="s">
        <v>27</v>
      </c>
      <c r="R6" s="12" t="s">
        <v>28</v>
      </c>
      <c r="S6" s="12" t="s">
        <v>29</v>
      </c>
      <c r="T6" s="12" t="s">
        <v>30</v>
      </c>
      <c r="V6" s="12" t="s">
        <v>31</v>
      </c>
      <c r="W6" s="12" t="s">
        <v>32</v>
      </c>
      <c r="X6" s="12" t="s">
        <v>33</v>
      </c>
      <c r="Z6" s="12" t="s">
        <v>34</v>
      </c>
      <c r="AA6" s="12" t="s">
        <v>35</v>
      </c>
      <c r="AC6" s="12" t="s">
        <v>36</v>
      </c>
      <c r="AD6" s="12" t="s">
        <v>37</v>
      </c>
      <c r="AF6" s="12" t="s">
        <v>38</v>
      </c>
      <c r="AG6" s="12" t="s">
        <v>39</v>
      </c>
      <c r="AH6" s="12" t="s">
        <v>40</v>
      </c>
      <c r="AJ6" s="12" t="s">
        <v>41</v>
      </c>
      <c r="AK6" s="12" t="s">
        <v>42</v>
      </c>
      <c r="AL6" s="12" t="s">
        <v>43</v>
      </c>
      <c r="AM6" s="12" t="s">
        <v>44</v>
      </c>
      <c r="AN6" s="12" t="s">
        <v>45</v>
      </c>
      <c r="AO6" s="12" t="s">
        <v>46</v>
      </c>
      <c r="AP6" s="12" t="s">
        <v>47</v>
      </c>
      <c r="AR6" s="12" t="s">
        <v>48</v>
      </c>
      <c r="AS6" s="12" t="s">
        <v>49</v>
      </c>
      <c r="AU6" s="12" t="s">
        <v>50</v>
      </c>
      <c r="AV6" s="12" t="s">
        <v>51</v>
      </c>
      <c r="AW6" s="12" t="s">
        <v>52</v>
      </c>
      <c r="AY6" s="12" t="s">
        <v>50</v>
      </c>
      <c r="AZ6" s="12" t="s">
        <v>51</v>
      </c>
      <c r="BA6" s="12" t="s">
        <v>52</v>
      </c>
      <c r="BB6" s="12" t="s">
        <v>53</v>
      </c>
      <c r="BD6" s="12" t="s">
        <v>50</v>
      </c>
      <c r="BE6" s="12" t="s">
        <v>51</v>
      </c>
      <c r="BF6" s="12" t="s">
        <v>52</v>
      </c>
      <c r="BG6" s="12" t="s">
        <v>53</v>
      </c>
      <c r="BI6" s="12" t="s">
        <v>50</v>
      </c>
      <c r="BJ6" s="12" t="s">
        <v>51</v>
      </c>
      <c r="BK6" s="12" t="s">
        <v>52</v>
      </c>
      <c r="BL6" s="12" t="s">
        <v>53</v>
      </c>
      <c r="BN6" s="12" t="s">
        <v>50</v>
      </c>
      <c r="BO6" s="12" t="s">
        <v>51</v>
      </c>
      <c r="BP6" s="12" t="s">
        <v>52</v>
      </c>
      <c r="BQ6" s="12" t="s">
        <v>53</v>
      </c>
      <c r="BS6" s="12" t="s">
        <v>50</v>
      </c>
      <c r="BT6" s="12" t="s">
        <v>51</v>
      </c>
      <c r="BU6" s="12" t="s">
        <v>52</v>
      </c>
      <c r="BV6" s="12" t="s">
        <v>53</v>
      </c>
      <c r="BX6" s="12" t="s">
        <v>50</v>
      </c>
      <c r="BY6" s="12" t="s">
        <v>51</v>
      </c>
      <c r="BZ6" s="12" t="s">
        <v>52</v>
      </c>
      <c r="CA6" s="12" t="s">
        <v>53</v>
      </c>
    </row>
    <row r="7" spans="2:79" ht="30" customHeight="1" x14ac:dyDescent="0.3">
      <c r="B7" s="10" t="s">
        <v>17</v>
      </c>
      <c r="C7" s="10">
        <v>866</v>
      </c>
      <c r="D7" s="10">
        <v>443</v>
      </c>
      <c r="E7" s="10">
        <v>421</v>
      </c>
      <c r="F7" s="10"/>
      <c r="G7" s="10">
        <v>178</v>
      </c>
      <c r="H7" s="10">
        <v>400</v>
      </c>
      <c r="I7" s="10">
        <v>288</v>
      </c>
      <c r="J7" s="10"/>
      <c r="K7" s="10">
        <v>354</v>
      </c>
      <c r="L7" s="10">
        <v>230</v>
      </c>
      <c r="M7" s="10">
        <v>153</v>
      </c>
      <c r="N7" s="10">
        <v>128</v>
      </c>
      <c r="O7" s="10"/>
      <c r="P7" s="10">
        <v>124</v>
      </c>
      <c r="Q7" s="10">
        <v>272</v>
      </c>
      <c r="R7" s="10">
        <v>123</v>
      </c>
      <c r="S7" s="10">
        <v>225</v>
      </c>
      <c r="T7" s="10">
        <v>122</v>
      </c>
      <c r="U7" s="10"/>
      <c r="V7" s="10">
        <v>205</v>
      </c>
      <c r="W7" s="10">
        <v>329</v>
      </c>
      <c r="X7" s="10">
        <v>305</v>
      </c>
      <c r="Y7" s="10"/>
      <c r="Z7" s="10">
        <v>723</v>
      </c>
      <c r="AA7" s="10">
        <v>142</v>
      </c>
      <c r="AB7" s="10"/>
      <c r="AC7" s="10">
        <v>636</v>
      </c>
      <c r="AD7" s="10">
        <v>230</v>
      </c>
      <c r="AE7" s="10"/>
      <c r="AF7" s="10">
        <v>63</v>
      </c>
      <c r="AG7" s="10">
        <v>76</v>
      </c>
      <c r="AH7" s="10">
        <v>722</v>
      </c>
      <c r="AI7" s="10"/>
      <c r="AJ7" s="10">
        <v>97</v>
      </c>
      <c r="AK7" s="10">
        <v>123</v>
      </c>
      <c r="AL7" s="10">
        <v>129</v>
      </c>
      <c r="AM7" s="10">
        <v>133</v>
      </c>
      <c r="AN7" s="10">
        <v>126</v>
      </c>
      <c r="AO7" s="10">
        <v>133</v>
      </c>
      <c r="AP7" s="10">
        <v>125</v>
      </c>
      <c r="AQ7" s="10"/>
      <c r="AR7" s="10">
        <v>265</v>
      </c>
      <c r="AS7" s="10">
        <v>576</v>
      </c>
      <c r="AT7" s="10"/>
      <c r="AU7" s="10">
        <v>204</v>
      </c>
      <c r="AV7" s="10">
        <v>520</v>
      </c>
      <c r="AW7" s="10">
        <v>142</v>
      </c>
      <c r="AX7" s="10"/>
      <c r="AY7" s="10">
        <v>76</v>
      </c>
      <c r="AZ7" s="10">
        <v>391</v>
      </c>
      <c r="BA7" s="10">
        <v>278</v>
      </c>
      <c r="BB7" s="10">
        <v>121</v>
      </c>
      <c r="BC7" s="10"/>
      <c r="BD7" s="10">
        <v>119</v>
      </c>
      <c r="BE7" s="10">
        <v>242</v>
      </c>
      <c r="BF7" s="10">
        <v>368</v>
      </c>
      <c r="BG7" s="10">
        <v>137</v>
      </c>
      <c r="BH7" s="10"/>
      <c r="BI7" s="10">
        <v>99</v>
      </c>
      <c r="BJ7" s="10">
        <v>265</v>
      </c>
      <c r="BK7" s="10">
        <v>400</v>
      </c>
      <c r="BL7" s="10">
        <v>102</v>
      </c>
      <c r="BM7" s="10"/>
      <c r="BN7" s="10">
        <v>73</v>
      </c>
      <c r="BO7" s="10">
        <v>192</v>
      </c>
      <c r="BP7" s="10">
        <v>297</v>
      </c>
      <c r="BQ7" s="10">
        <v>304</v>
      </c>
      <c r="BR7" s="10"/>
      <c r="BS7" s="10">
        <v>180</v>
      </c>
      <c r="BT7" s="10">
        <v>245</v>
      </c>
      <c r="BU7" s="10">
        <v>352</v>
      </c>
      <c r="BV7" s="10">
        <v>89</v>
      </c>
      <c r="BW7" s="10"/>
      <c r="BX7" s="10">
        <v>81</v>
      </c>
      <c r="BY7" s="10">
        <v>311</v>
      </c>
      <c r="BZ7" s="10">
        <v>286</v>
      </c>
      <c r="CA7" s="10">
        <v>188</v>
      </c>
    </row>
    <row r="8" spans="2:79" ht="30" customHeight="1" x14ac:dyDescent="0.3">
      <c r="B8" s="11" t="s">
        <v>18</v>
      </c>
      <c r="C8" s="11">
        <v>868</v>
      </c>
      <c r="D8" s="11">
        <v>432</v>
      </c>
      <c r="E8" s="11">
        <v>433</v>
      </c>
      <c r="F8" s="11"/>
      <c r="G8" s="11">
        <v>207</v>
      </c>
      <c r="H8" s="11">
        <v>335</v>
      </c>
      <c r="I8" s="11">
        <v>326</v>
      </c>
      <c r="J8" s="11"/>
      <c r="K8" s="11">
        <v>259</v>
      </c>
      <c r="L8" s="11">
        <v>229</v>
      </c>
      <c r="M8" s="11">
        <v>185</v>
      </c>
      <c r="N8" s="11">
        <v>193</v>
      </c>
      <c r="O8" s="11"/>
      <c r="P8" s="11">
        <v>124</v>
      </c>
      <c r="Q8" s="11">
        <v>266</v>
      </c>
      <c r="R8" s="11">
        <v>135</v>
      </c>
      <c r="S8" s="11">
        <v>199</v>
      </c>
      <c r="T8" s="11">
        <v>144</v>
      </c>
      <c r="U8" s="11"/>
      <c r="V8" s="11">
        <v>247</v>
      </c>
      <c r="W8" s="11">
        <v>339</v>
      </c>
      <c r="X8" s="11">
        <v>250</v>
      </c>
      <c r="Y8" s="11"/>
      <c r="Z8" s="11">
        <v>729</v>
      </c>
      <c r="AA8" s="11">
        <v>138</v>
      </c>
      <c r="AB8" s="11"/>
      <c r="AC8" s="11">
        <v>605</v>
      </c>
      <c r="AD8" s="11">
        <v>263</v>
      </c>
      <c r="AE8" s="11"/>
      <c r="AF8" s="11">
        <v>48</v>
      </c>
      <c r="AG8" s="11">
        <v>67</v>
      </c>
      <c r="AH8" s="11">
        <v>747</v>
      </c>
      <c r="AI8" s="11"/>
      <c r="AJ8" s="11">
        <v>110</v>
      </c>
      <c r="AK8" s="11">
        <v>133</v>
      </c>
      <c r="AL8" s="11">
        <v>107</v>
      </c>
      <c r="AM8" s="11">
        <v>116</v>
      </c>
      <c r="AN8" s="11">
        <v>101</v>
      </c>
      <c r="AO8" s="11">
        <v>140</v>
      </c>
      <c r="AP8" s="11">
        <v>161</v>
      </c>
      <c r="AQ8" s="11"/>
      <c r="AR8" s="11">
        <v>286</v>
      </c>
      <c r="AS8" s="11">
        <v>558</v>
      </c>
      <c r="AT8" s="11"/>
      <c r="AU8" s="11">
        <v>229</v>
      </c>
      <c r="AV8" s="11">
        <v>515</v>
      </c>
      <c r="AW8" s="11">
        <v>124</v>
      </c>
      <c r="AX8" s="11"/>
      <c r="AY8" s="11">
        <v>78</v>
      </c>
      <c r="AZ8" s="11">
        <v>399</v>
      </c>
      <c r="BA8" s="11">
        <v>281</v>
      </c>
      <c r="BB8" s="11">
        <v>109</v>
      </c>
      <c r="BC8" s="11"/>
      <c r="BD8" s="11">
        <v>123</v>
      </c>
      <c r="BE8" s="11">
        <v>245</v>
      </c>
      <c r="BF8" s="11">
        <v>371</v>
      </c>
      <c r="BG8" s="11">
        <v>129</v>
      </c>
      <c r="BH8" s="11"/>
      <c r="BI8" s="11">
        <v>105</v>
      </c>
      <c r="BJ8" s="11">
        <v>270</v>
      </c>
      <c r="BK8" s="11">
        <v>399</v>
      </c>
      <c r="BL8" s="11">
        <v>94</v>
      </c>
      <c r="BM8" s="11"/>
      <c r="BN8" s="11">
        <v>74</v>
      </c>
      <c r="BO8" s="11">
        <v>194</v>
      </c>
      <c r="BP8" s="11">
        <v>304</v>
      </c>
      <c r="BQ8" s="11">
        <v>295</v>
      </c>
      <c r="BR8" s="11"/>
      <c r="BS8" s="11">
        <v>188</v>
      </c>
      <c r="BT8" s="11">
        <v>259</v>
      </c>
      <c r="BU8" s="11">
        <v>346</v>
      </c>
      <c r="BV8" s="11">
        <v>74</v>
      </c>
      <c r="BW8" s="11"/>
      <c r="BX8" s="11">
        <v>84</v>
      </c>
      <c r="BY8" s="11">
        <v>322</v>
      </c>
      <c r="BZ8" s="11">
        <v>282</v>
      </c>
      <c r="CA8" s="11">
        <v>179</v>
      </c>
    </row>
    <row r="9" spans="2:79" x14ac:dyDescent="0.3">
      <c r="B9" s="18" t="s">
        <v>164</v>
      </c>
      <c r="C9" s="17">
        <v>2.6501585436719498E-2</v>
      </c>
      <c r="D9" s="17">
        <v>1.7062491139200799E-2</v>
      </c>
      <c r="E9" s="17">
        <v>3.6037468627864201E-2</v>
      </c>
      <c r="F9" s="17"/>
      <c r="G9" s="17">
        <v>3.21219832759548E-2</v>
      </c>
      <c r="H9" s="17">
        <v>1.8670177849561199E-2</v>
      </c>
      <c r="I9" s="17">
        <v>3.10021717388466E-2</v>
      </c>
      <c r="J9" s="17"/>
      <c r="K9" s="17">
        <v>1.3180514194450901E-2</v>
      </c>
      <c r="L9" s="17">
        <v>4.0937365743818503E-2</v>
      </c>
      <c r="M9" s="17">
        <v>2.18766371230458E-2</v>
      </c>
      <c r="N9" s="17">
        <v>3.1838571165820402E-2</v>
      </c>
      <c r="O9" s="17"/>
      <c r="P9" s="17">
        <v>4.8822474370244499E-2</v>
      </c>
      <c r="Q9" s="17">
        <v>2.7768047101921101E-2</v>
      </c>
      <c r="R9" s="17">
        <v>1.41822719321167E-2</v>
      </c>
      <c r="S9" s="17">
        <v>2.1472383897195899E-2</v>
      </c>
      <c r="T9" s="17">
        <v>2.3450278319912199E-2</v>
      </c>
      <c r="U9" s="17"/>
      <c r="V9" s="17">
        <v>2.6488393251695601E-2</v>
      </c>
      <c r="W9" s="17">
        <v>3.5693699755501303E-2</v>
      </c>
      <c r="X9" s="17">
        <v>1.4244864415233999E-2</v>
      </c>
      <c r="Y9" s="17"/>
      <c r="Z9" s="17">
        <v>2.4952013273815299E-2</v>
      </c>
      <c r="AA9" s="17">
        <v>3.492776244259E-2</v>
      </c>
      <c r="AB9" s="17"/>
      <c r="AC9" s="17">
        <v>2.58973158379407E-2</v>
      </c>
      <c r="AD9" s="17">
        <v>2.78898233770901E-2</v>
      </c>
      <c r="AE9" s="17"/>
      <c r="AF9" s="17">
        <v>0</v>
      </c>
      <c r="AG9" s="17">
        <v>1.5431560625739801E-2</v>
      </c>
      <c r="AH9" s="17">
        <v>2.94111407610596E-2</v>
      </c>
      <c r="AI9" s="17"/>
      <c r="AJ9" s="17">
        <v>0</v>
      </c>
      <c r="AK9" s="17">
        <v>5.3850315755685697E-2</v>
      </c>
      <c r="AL9" s="17">
        <v>3.5495063086354597E-2</v>
      </c>
      <c r="AM9" s="17">
        <v>0</v>
      </c>
      <c r="AN9" s="17">
        <v>3.4912099964410997E-2</v>
      </c>
      <c r="AO9" s="17">
        <v>1.36864123209637E-2</v>
      </c>
      <c r="AP9" s="17">
        <v>4.1048629166907803E-2</v>
      </c>
      <c r="AQ9" s="17"/>
      <c r="AR9" s="17">
        <v>4.1652416141697401E-2</v>
      </c>
      <c r="AS9" s="17">
        <v>1.8935247556854499E-2</v>
      </c>
      <c r="AT9" s="17"/>
      <c r="AU9" s="17">
        <v>5.5214521709117698E-2</v>
      </c>
      <c r="AV9" s="17">
        <v>1.63899067065418E-2</v>
      </c>
      <c r="AW9" s="17">
        <v>1.5357402609121201E-2</v>
      </c>
      <c r="AX9" s="17"/>
      <c r="AY9" s="17">
        <v>3.8135530108639001E-2</v>
      </c>
      <c r="AZ9" s="17">
        <v>3.4079970369441298E-2</v>
      </c>
      <c r="BA9" s="17">
        <v>2.2770823396865002E-2</v>
      </c>
      <c r="BB9" s="17">
        <v>0</v>
      </c>
      <c r="BC9" s="17"/>
      <c r="BD9" s="17">
        <v>4.4513486381865502E-2</v>
      </c>
      <c r="BE9" s="17">
        <v>3.3729292162865201E-2</v>
      </c>
      <c r="BF9" s="17">
        <v>1.5256131234432001E-2</v>
      </c>
      <c r="BG9" s="17">
        <v>2.7967745212707701E-2</v>
      </c>
      <c r="BH9" s="17"/>
      <c r="BI9" s="17">
        <v>3.63146527277632E-2</v>
      </c>
      <c r="BJ9" s="17">
        <v>3.7883174023817003E-2</v>
      </c>
      <c r="BK9" s="17">
        <v>2.24291915297677E-2</v>
      </c>
      <c r="BL9" s="17">
        <v>0</v>
      </c>
      <c r="BM9" s="17"/>
      <c r="BN9" s="17">
        <v>4.2494882073682898E-2</v>
      </c>
      <c r="BO9" s="17">
        <v>2.5001732694461501E-2</v>
      </c>
      <c r="BP9" s="17">
        <v>2.8710330810160799E-2</v>
      </c>
      <c r="BQ9" s="17">
        <v>2.12035686498575E-2</v>
      </c>
      <c r="BR9" s="17"/>
      <c r="BS9" s="17">
        <v>4.7095288166076402E-2</v>
      </c>
      <c r="BT9" s="17">
        <v>3.6884223371620999E-2</v>
      </c>
      <c r="BU9" s="17">
        <v>9.4296993640455504E-3</v>
      </c>
      <c r="BV9" s="17">
        <v>1.7732128109599E-2</v>
      </c>
      <c r="BW9" s="17"/>
      <c r="BX9" s="17">
        <v>8.3097226764928103E-2</v>
      </c>
      <c r="BY9" s="17">
        <v>2.0257477018106301E-2</v>
      </c>
      <c r="BZ9" s="17">
        <v>1.9027981547493401E-2</v>
      </c>
      <c r="CA9" s="17">
        <v>2.3101299538619099E-2</v>
      </c>
    </row>
    <row r="10" spans="2:79" x14ac:dyDescent="0.3">
      <c r="B10" s="18" t="s">
        <v>165</v>
      </c>
      <c r="C10" s="17">
        <v>0.120105979952022</v>
      </c>
      <c r="D10" s="17">
        <v>6.5538063306356004E-2</v>
      </c>
      <c r="E10" s="17">
        <v>0.172764900911554</v>
      </c>
      <c r="F10" s="17"/>
      <c r="G10" s="17">
        <v>6.6067131118395406E-2</v>
      </c>
      <c r="H10" s="17">
        <v>0.115395353735999</v>
      </c>
      <c r="I10" s="17">
        <v>0.15923731680196501</v>
      </c>
      <c r="J10" s="17"/>
      <c r="K10" s="17">
        <v>9.5208741014791695E-2</v>
      </c>
      <c r="L10" s="17">
        <v>9.3890175911982093E-2</v>
      </c>
      <c r="M10" s="17">
        <v>9.8638002450194606E-2</v>
      </c>
      <c r="N10" s="17">
        <v>0.205826334295337</v>
      </c>
      <c r="O10" s="17"/>
      <c r="P10" s="17">
        <v>9.6625919876888802E-2</v>
      </c>
      <c r="Q10" s="17">
        <v>0.12721290247841099</v>
      </c>
      <c r="R10" s="17">
        <v>0.102759063882447</v>
      </c>
      <c r="S10" s="17">
        <v>0.13692184809136301</v>
      </c>
      <c r="T10" s="17">
        <v>0.120151880649188</v>
      </c>
      <c r="U10" s="17"/>
      <c r="V10" s="17">
        <v>0.187546422519384</v>
      </c>
      <c r="W10" s="17">
        <v>0.10212369591510601</v>
      </c>
      <c r="X10" s="17">
        <v>8.7011078863170499E-2</v>
      </c>
      <c r="Y10" s="17"/>
      <c r="Z10" s="17">
        <v>0.125110471970795</v>
      </c>
      <c r="AA10" s="17">
        <v>9.4731169293352693E-2</v>
      </c>
      <c r="AB10" s="17"/>
      <c r="AC10" s="17">
        <v>0.106129923144392</v>
      </c>
      <c r="AD10" s="17">
        <v>0.152214317615112</v>
      </c>
      <c r="AE10" s="17"/>
      <c r="AF10" s="17">
        <v>0.116096647626761</v>
      </c>
      <c r="AG10" s="17">
        <v>0.110924226852802</v>
      </c>
      <c r="AH10" s="17">
        <v>0.115118505112817</v>
      </c>
      <c r="AI10" s="17"/>
      <c r="AJ10" s="17">
        <v>5.9083056941429603E-2</v>
      </c>
      <c r="AK10" s="17">
        <v>9.3267873422237704E-2</v>
      </c>
      <c r="AL10" s="17">
        <v>0.100929806109041</v>
      </c>
      <c r="AM10" s="17">
        <v>0.11801285917839199</v>
      </c>
      <c r="AN10" s="17">
        <v>0.107949340518119</v>
      </c>
      <c r="AO10" s="17">
        <v>0.15187180599245201</v>
      </c>
      <c r="AP10" s="17">
        <v>0.17841717480480501</v>
      </c>
      <c r="AQ10" s="17"/>
      <c r="AR10" s="17">
        <v>0.15925393774011201</v>
      </c>
      <c r="AS10" s="17">
        <v>0.101058337148469</v>
      </c>
      <c r="AT10" s="17"/>
      <c r="AU10" s="17">
        <v>0.121310368446768</v>
      </c>
      <c r="AV10" s="17">
        <v>0.120218250734097</v>
      </c>
      <c r="AW10" s="17">
        <v>0.117408086212572</v>
      </c>
      <c r="AX10" s="17"/>
      <c r="AY10" s="17">
        <v>0.29576273126084701</v>
      </c>
      <c r="AZ10" s="17">
        <v>0.12848153380708799</v>
      </c>
      <c r="BA10" s="17">
        <v>8.0729947379547098E-2</v>
      </c>
      <c r="BB10" s="17">
        <v>6.4798958795274794E-2</v>
      </c>
      <c r="BC10" s="17"/>
      <c r="BD10" s="17">
        <v>0.19519354438311101</v>
      </c>
      <c r="BE10" s="17">
        <v>9.4032173293941299E-2</v>
      </c>
      <c r="BF10" s="17">
        <v>0.13033336066748699</v>
      </c>
      <c r="BG10" s="17">
        <v>6.8869432545995105E-2</v>
      </c>
      <c r="BH10" s="17"/>
      <c r="BI10" s="17">
        <v>0.193001099984865</v>
      </c>
      <c r="BJ10" s="17">
        <v>0.120143846951469</v>
      </c>
      <c r="BK10" s="17">
        <v>9.5393663985457705E-2</v>
      </c>
      <c r="BL10" s="17">
        <v>0.14369881957067199</v>
      </c>
      <c r="BM10" s="17"/>
      <c r="BN10" s="17">
        <v>0.248395139874627</v>
      </c>
      <c r="BO10" s="17">
        <v>0.11941791539183801</v>
      </c>
      <c r="BP10" s="17">
        <v>0.10479829435832499</v>
      </c>
      <c r="BQ10" s="17">
        <v>0.104131565808199</v>
      </c>
      <c r="BR10" s="17"/>
      <c r="BS10" s="17">
        <v>0.221825793438545</v>
      </c>
      <c r="BT10" s="17">
        <v>0.10441955904526599</v>
      </c>
      <c r="BU10" s="17">
        <v>9.2302612888315205E-2</v>
      </c>
      <c r="BV10" s="17">
        <v>4.65819275178301E-2</v>
      </c>
      <c r="BW10" s="17"/>
      <c r="BX10" s="17">
        <v>0.18744327193497001</v>
      </c>
      <c r="BY10" s="17">
        <v>0.114250475253415</v>
      </c>
      <c r="BZ10" s="17">
        <v>0.129615473246466</v>
      </c>
      <c r="CA10" s="17">
        <v>8.4266325531512601E-2</v>
      </c>
    </row>
    <row r="11" spans="2:79" x14ac:dyDescent="0.3">
      <c r="B11" s="18" t="s">
        <v>166</v>
      </c>
      <c r="C11" s="17">
        <v>0.24725657304403001</v>
      </c>
      <c r="D11" s="17">
        <v>0.24556723658729299</v>
      </c>
      <c r="E11" s="17">
        <v>0.25006584681355398</v>
      </c>
      <c r="F11" s="17"/>
      <c r="G11" s="17">
        <v>0.235135658703507</v>
      </c>
      <c r="H11" s="17">
        <v>0.233645391989829</v>
      </c>
      <c r="I11" s="17">
        <v>0.26896423336817299</v>
      </c>
      <c r="J11" s="17"/>
      <c r="K11" s="17">
        <v>0.211947538837268</v>
      </c>
      <c r="L11" s="17">
        <v>0.33150670261811999</v>
      </c>
      <c r="M11" s="17">
        <v>0.20772919553934599</v>
      </c>
      <c r="N11" s="17">
        <v>0.23392865824175299</v>
      </c>
      <c r="O11" s="17"/>
      <c r="P11" s="17">
        <v>0.2077336648234</v>
      </c>
      <c r="Q11" s="17">
        <v>0.312712226024775</v>
      </c>
      <c r="R11" s="17">
        <v>0.238694915654664</v>
      </c>
      <c r="S11" s="17">
        <v>0.19499005717350701</v>
      </c>
      <c r="T11" s="17">
        <v>0.240761236806043</v>
      </c>
      <c r="U11" s="17"/>
      <c r="V11" s="17">
        <v>0.25990893326732101</v>
      </c>
      <c r="W11" s="17">
        <v>0.26074416227636299</v>
      </c>
      <c r="X11" s="17">
        <v>0.20674340112572001</v>
      </c>
      <c r="Y11" s="17"/>
      <c r="Z11" s="17">
        <v>0.25657168644858303</v>
      </c>
      <c r="AA11" s="17">
        <v>0.20023694476593101</v>
      </c>
      <c r="AB11" s="17"/>
      <c r="AC11" s="17">
        <v>0.22711575683508101</v>
      </c>
      <c r="AD11" s="17">
        <v>0.293527716367812</v>
      </c>
      <c r="AE11" s="17"/>
      <c r="AF11" s="17">
        <v>0.21871750021772901</v>
      </c>
      <c r="AG11" s="17">
        <v>0.27569423899755302</v>
      </c>
      <c r="AH11" s="17">
        <v>0.248492959799619</v>
      </c>
      <c r="AI11" s="17"/>
      <c r="AJ11" s="17">
        <v>0.24504263518217401</v>
      </c>
      <c r="AK11" s="17">
        <v>0.235330763386321</v>
      </c>
      <c r="AL11" s="17">
        <v>0.23899630516501499</v>
      </c>
      <c r="AM11" s="17">
        <v>0.21405697101008</v>
      </c>
      <c r="AN11" s="17">
        <v>0.25879208333187398</v>
      </c>
      <c r="AO11" s="17">
        <v>0.27062509125613599</v>
      </c>
      <c r="AP11" s="17">
        <v>0.26065894693687702</v>
      </c>
      <c r="AQ11" s="17"/>
      <c r="AR11" s="17">
        <v>0.23148420632134001</v>
      </c>
      <c r="AS11" s="17">
        <v>0.24781613628947599</v>
      </c>
      <c r="AT11" s="17"/>
      <c r="AU11" s="17">
        <v>0.30409268478700002</v>
      </c>
      <c r="AV11" s="17">
        <v>0.21509158689442701</v>
      </c>
      <c r="AW11" s="17">
        <v>0.27571473927359402</v>
      </c>
      <c r="AX11" s="17"/>
      <c r="AY11" s="17">
        <v>0.25906340628700097</v>
      </c>
      <c r="AZ11" s="17">
        <v>0.30158448490574302</v>
      </c>
      <c r="BA11" s="17">
        <v>0.181692950461597</v>
      </c>
      <c r="BB11" s="17">
        <v>0.20899036072607</v>
      </c>
      <c r="BC11" s="17"/>
      <c r="BD11" s="17">
        <v>0.31414539583205597</v>
      </c>
      <c r="BE11" s="17">
        <v>0.26467342524728199</v>
      </c>
      <c r="BF11" s="17">
        <v>0.239697548747869</v>
      </c>
      <c r="BG11" s="17">
        <v>0.17217911007610801</v>
      </c>
      <c r="BH11" s="17"/>
      <c r="BI11" s="17">
        <v>0.23805866924684099</v>
      </c>
      <c r="BJ11" s="17">
        <v>0.29578870880174002</v>
      </c>
      <c r="BK11" s="17">
        <v>0.228882678982086</v>
      </c>
      <c r="BL11" s="17">
        <v>0.195647083082895</v>
      </c>
      <c r="BM11" s="17"/>
      <c r="BN11" s="17">
        <v>0.289771020738264</v>
      </c>
      <c r="BO11" s="17">
        <v>0.300733304913052</v>
      </c>
      <c r="BP11" s="17">
        <v>0.25681151201150199</v>
      </c>
      <c r="BQ11" s="17">
        <v>0.191569812621249</v>
      </c>
      <c r="BR11" s="17"/>
      <c r="BS11" s="17">
        <v>0.28098897048166499</v>
      </c>
      <c r="BT11" s="17">
        <v>0.30142856487539299</v>
      </c>
      <c r="BU11" s="17">
        <v>0.21694162781148399</v>
      </c>
      <c r="BV11" s="17">
        <v>0.113947927744632</v>
      </c>
      <c r="BW11" s="17"/>
      <c r="BX11" s="17">
        <v>0.27925866480787098</v>
      </c>
      <c r="BY11" s="17">
        <v>0.29195599542085499</v>
      </c>
      <c r="BZ11" s="17">
        <v>0.26986354428217402</v>
      </c>
      <c r="CA11" s="17">
        <v>0.116359082575884</v>
      </c>
    </row>
    <row r="12" spans="2:79" x14ac:dyDescent="0.3">
      <c r="B12" s="18" t="s">
        <v>167</v>
      </c>
      <c r="C12" s="17">
        <v>0.40322206849940501</v>
      </c>
      <c r="D12" s="17">
        <v>0.43280730351507501</v>
      </c>
      <c r="E12" s="17">
        <v>0.37331585029106301</v>
      </c>
      <c r="F12" s="17"/>
      <c r="G12" s="17">
        <v>0.41433317489510302</v>
      </c>
      <c r="H12" s="17">
        <v>0.413710963788611</v>
      </c>
      <c r="I12" s="17">
        <v>0.38537075633992102</v>
      </c>
      <c r="J12" s="17"/>
      <c r="K12" s="17">
        <v>0.45341954336293699</v>
      </c>
      <c r="L12" s="17">
        <v>0.363596726035396</v>
      </c>
      <c r="M12" s="17">
        <v>0.42763296870450102</v>
      </c>
      <c r="N12" s="17">
        <v>0.35632365632255197</v>
      </c>
      <c r="O12" s="17"/>
      <c r="P12" s="17">
        <v>0.378483878528939</v>
      </c>
      <c r="Q12" s="17">
        <v>0.37978330070646299</v>
      </c>
      <c r="R12" s="17">
        <v>0.44453168303462298</v>
      </c>
      <c r="S12" s="17">
        <v>0.416050381289365</v>
      </c>
      <c r="T12" s="17">
        <v>0.41135967881565699</v>
      </c>
      <c r="U12" s="17"/>
      <c r="V12" s="17">
        <v>0.31995139589478699</v>
      </c>
      <c r="W12" s="17">
        <v>0.423288300456656</v>
      </c>
      <c r="X12" s="17">
        <v>0.46113818138795598</v>
      </c>
      <c r="Y12" s="17"/>
      <c r="Z12" s="17">
        <v>0.40635214127208602</v>
      </c>
      <c r="AA12" s="17">
        <v>0.39028362776898201</v>
      </c>
      <c r="AB12" s="17"/>
      <c r="AC12" s="17">
        <v>0.41728326425089601</v>
      </c>
      <c r="AD12" s="17">
        <v>0.37091813418159397</v>
      </c>
      <c r="AE12" s="17"/>
      <c r="AF12" s="17">
        <v>0.40414708532792998</v>
      </c>
      <c r="AG12" s="17">
        <v>0.31419663951180798</v>
      </c>
      <c r="AH12" s="17">
        <v>0.41345896710609797</v>
      </c>
      <c r="AI12" s="17"/>
      <c r="AJ12" s="17">
        <v>0.43151278634217299</v>
      </c>
      <c r="AK12" s="17">
        <v>0.38120361756723598</v>
      </c>
      <c r="AL12" s="17">
        <v>0.448394349415426</v>
      </c>
      <c r="AM12" s="17">
        <v>0.38901201954376802</v>
      </c>
      <c r="AN12" s="17">
        <v>0.41224303236128002</v>
      </c>
      <c r="AO12" s="17">
        <v>0.42631707218767301</v>
      </c>
      <c r="AP12" s="17">
        <v>0.35645687604665399</v>
      </c>
      <c r="AQ12" s="17"/>
      <c r="AR12" s="17">
        <v>0.29330764926198699</v>
      </c>
      <c r="AS12" s="17">
        <v>0.46470538283486301</v>
      </c>
      <c r="AT12" s="17"/>
      <c r="AU12" s="17">
        <v>0.38541725423087098</v>
      </c>
      <c r="AV12" s="17">
        <v>0.41720200913715</v>
      </c>
      <c r="AW12" s="17">
        <v>0.37807506971714</v>
      </c>
      <c r="AX12" s="17"/>
      <c r="AY12" s="17">
        <v>0.35291890002510501</v>
      </c>
      <c r="AZ12" s="17">
        <v>0.43115545776778702</v>
      </c>
      <c r="BA12" s="17">
        <v>0.37258834666347102</v>
      </c>
      <c r="BB12" s="17">
        <v>0.416134674177147</v>
      </c>
      <c r="BC12" s="17"/>
      <c r="BD12" s="17">
        <v>0.26234477872399498</v>
      </c>
      <c r="BE12" s="17">
        <v>0.46126038756933202</v>
      </c>
      <c r="BF12" s="17">
        <v>0.439361435757403</v>
      </c>
      <c r="BG12" s="17">
        <v>0.32267513875135101</v>
      </c>
      <c r="BH12" s="17"/>
      <c r="BI12" s="17">
        <v>0.35852044957330498</v>
      </c>
      <c r="BJ12" s="17">
        <v>0.417964579344479</v>
      </c>
      <c r="BK12" s="17">
        <v>0.43884504240668898</v>
      </c>
      <c r="BL12" s="17">
        <v>0.25893891991846901</v>
      </c>
      <c r="BM12" s="17"/>
      <c r="BN12" s="17">
        <v>0.31400016932956698</v>
      </c>
      <c r="BO12" s="17">
        <v>0.45207477913482003</v>
      </c>
      <c r="BP12" s="17">
        <v>0.44186382242961803</v>
      </c>
      <c r="BQ12" s="17">
        <v>0.35368932835276901</v>
      </c>
      <c r="BR12" s="17"/>
      <c r="BS12" s="17">
        <v>0.31212158809634299</v>
      </c>
      <c r="BT12" s="17">
        <v>0.42749025466416901</v>
      </c>
      <c r="BU12" s="17">
        <v>0.46702068099147798</v>
      </c>
      <c r="BV12" s="17">
        <v>0.25140884666170599</v>
      </c>
      <c r="BW12" s="17"/>
      <c r="BX12" s="17">
        <v>0.32636713270529</v>
      </c>
      <c r="BY12" s="17">
        <v>0.48094090291894798</v>
      </c>
      <c r="BZ12" s="17">
        <v>0.378617919487514</v>
      </c>
      <c r="CA12" s="17">
        <v>0.33801538656409102</v>
      </c>
    </row>
    <row r="13" spans="2:79" x14ac:dyDescent="0.3">
      <c r="B13" s="18" t="s">
        <v>168</v>
      </c>
      <c r="C13" s="17">
        <v>0.193812074170679</v>
      </c>
      <c r="D13" s="17">
        <v>0.22430225960280301</v>
      </c>
      <c r="E13" s="17">
        <v>0.16427964411933901</v>
      </c>
      <c r="F13" s="17"/>
      <c r="G13" s="17">
        <v>0.22744801798078301</v>
      </c>
      <c r="H13" s="17">
        <v>0.21036593016090499</v>
      </c>
      <c r="I13" s="17">
        <v>0.155425521751095</v>
      </c>
      <c r="J13" s="17"/>
      <c r="K13" s="17">
        <v>0.217991557806058</v>
      </c>
      <c r="L13" s="17">
        <v>0.15789007912244701</v>
      </c>
      <c r="M13" s="17">
        <v>0.228095515846753</v>
      </c>
      <c r="N13" s="17">
        <v>0.172082779974538</v>
      </c>
      <c r="O13" s="17"/>
      <c r="P13" s="17">
        <v>0.25470338199680398</v>
      </c>
      <c r="Q13" s="17">
        <v>0.14038713936230701</v>
      </c>
      <c r="R13" s="17">
        <v>0.19033450612660799</v>
      </c>
      <c r="S13" s="17">
        <v>0.22598932230368601</v>
      </c>
      <c r="T13" s="17">
        <v>0.19877918153051</v>
      </c>
      <c r="U13" s="17"/>
      <c r="V13" s="17">
        <v>0.19724413026493601</v>
      </c>
      <c r="W13" s="17">
        <v>0.17106814349934499</v>
      </c>
      <c r="X13" s="17">
        <v>0.217624454533839</v>
      </c>
      <c r="Y13" s="17"/>
      <c r="Z13" s="17">
        <v>0.178441882672354</v>
      </c>
      <c r="AA13" s="17">
        <v>0.26783688998108102</v>
      </c>
      <c r="AB13" s="17"/>
      <c r="AC13" s="17">
        <v>0.21051024195746301</v>
      </c>
      <c r="AD13" s="17">
        <v>0.15545000845839199</v>
      </c>
      <c r="AE13" s="17"/>
      <c r="AF13" s="17">
        <v>0.26103876682757898</v>
      </c>
      <c r="AG13" s="17">
        <v>0.28375333401209701</v>
      </c>
      <c r="AH13" s="17">
        <v>0.182943768826935</v>
      </c>
      <c r="AI13" s="17"/>
      <c r="AJ13" s="17">
        <v>0.24844817165431801</v>
      </c>
      <c r="AK13" s="17">
        <v>0.20626600953626001</v>
      </c>
      <c r="AL13" s="17">
        <v>0.16810819515695699</v>
      </c>
      <c r="AM13" s="17">
        <v>0.26791530963323201</v>
      </c>
      <c r="AN13" s="17">
        <v>0.18610344382431601</v>
      </c>
      <c r="AO13" s="17">
        <v>0.13749961824277501</v>
      </c>
      <c r="AP13" s="17">
        <v>0.16341837304475701</v>
      </c>
      <c r="AQ13" s="17"/>
      <c r="AR13" s="17">
        <v>0.27111442919880402</v>
      </c>
      <c r="AS13" s="17">
        <v>0.154957013029802</v>
      </c>
      <c r="AT13" s="17"/>
      <c r="AU13" s="17">
        <v>0.12062354045989999</v>
      </c>
      <c r="AV13" s="17">
        <v>0.22323574276075001</v>
      </c>
      <c r="AW13" s="17">
        <v>0.20704445785488301</v>
      </c>
      <c r="AX13" s="17"/>
      <c r="AY13" s="17">
        <v>5.4119432318407698E-2</v>
      </c>
      <c r="AZ13" s="17">
        <v>9.4345280173141602E-2</v>
      </c>
      <c r="BA13" s="17">
        <v>0.32883343210736898</v>
      </c>
      <c r="BB13" s="17">
        <v>0.310076006301509</v>
      </c>
      <c r="BC13" s="17"/>
      <c r="BD13" s="17">
        <v>0.156491682978705</v>
      </c>
      <c r="BE13" s="17">
        <v>0.13861576678731699</v>
      </c>
      <c r="BF13" s="17">
        <v>0.16817297642951501</v>
      </c>
      <c r="BG13" s="17">
        <v>0.40830857341383803</v>
      </c>
      <c r="BH13" s="17"/>
      <c r="BI13" s="17">
        <v>0.161890414046613</v>
      </c>
      <c r="BJ13" s="17">
        <v>0.125290536012339</v>
      </c>
      <c r="BK13" s="17">
        <v>0.19984291310114399</v>
      </c>
      <c r="BL13" s="17">
        <v>0.40171517742796398</v>
      </c>
      <c r="BM13" s="17"/>
      <c r="BN13" s="17">
        <v>9.3033462807301306E-2</v>
      </c>
      <c r="BO13" s="17">
        <v>9.4084425895501506E-2</v>
      </c>
      <c r="BP13" s="17">
        <v>0.15659466022309201</v>
      </c>
      <c r="BQ13" s="17">
        <v>0.32301669422267598</v>
      </c>
      <c r="BR13" s="17"/>
      <c r="BS13" s="17">
        <v>0.117585056274539</v>
      </c>
      <c r="BT13" s="17">
        <v>0.12671869794706001</v>
      </c>
      <c r="BU13" s="17">
        <v>0.20662071367429299</v>
      </c>
      <c r="BV13" s="17">
        <v>0.56213114559398303</v>
      </c>
      <c r="BW13" s="17"/>
      <c r="BX13" s="17">
        <v>8.8342290365795495E-2</v>
      </c>
      <c r="BY13" s="17">
        <v>8.7312113753279394E-2</v>
      </c>
      <c r="BZ13" s="17">
        <v>0.19359790252381101</v>
      </c>
      <c r="CA13" s="17">
        <v>0.43487144454342602</v>
      </c>
    </row>
    <row r="14" spans="2:79" x14ac:dyDescent="0.3">
      <c r="B14" s="18" t="s">
        <v>169</v>
      </c>
      <c r="C14" s="19">
        <v>9.10171889714388E-3</v>
      </c>
      <c r="D14" s="19">
        <v>1.4722645849272501E-2</v>
      </c>
      <c r="E14" s="19">
        <v>3.5362892366254E-3</v>
      </c>
      <c r="F14" s="19"/>
      <c r="G14" s="19">
        <v>2.4894034026256701E-2</v>
      </c>
      <c r="H14" s="19">
        <v>8.2121824750943408E-3</v>
      </c>
      <c r="I14" s="19">
        <v>0</v>
      </c>
      <c r="J14" s="19"/>
      <c r="K14" s="19">
        <v>8.2521047844937908E-3</v>
      </c>
      <c r="L14" s="19">
        <v>1.2178950568236801E-2</v>
      </c>
      <c r="M14" s="19">
        <v>1.6027680336160199E-2</v>
      </c>
      <c r="N14" s="19">
        <v>0</v>
      </c>
      <c r="O14" s="19"/>
      <c r="P14" s="19">
        <v>1.3630680403723901E-2</v>
      </c>
      <c r="Q14" s="19">
        <v>1.2136384326122501E-2</v>
      </c>
      <c r="R14" s="19">
        <v>9.4975593695406802E-3</v>
      </c>
      <c r="S14" s="19">
        <v>4.5760072448839803E-3</v>
      </c>
      <c r="T14" s="19">
        <v>5.49774387868895E-3</v>
      </c>
      <c r="U14" s="19"/>
      <c r="V14" s="19">
        <v>8.8607248018750702E-3</v>
      </c>
      <c r="W14" s="19">
        <v>7.0819980970279299E-3</v>
      </c>
      <c r="X14" s="19">
        <v>1.3238019674081E-2</v>
      </c>
      <c r="Y14" s="19"/>
      <c r="Z14" s="19">
        <v>8.5718043623670397E-3</v>
      </c>
      <c r="AA14" s="19">
        <v>1.19836057480636E-2</v>
      </c>
      <c r="AB14" s="19"/>
      <c r="AC14" s="19">
        <v>1.3063497974227499E-2</v>
      </c>
      <c r="AD14" s="19">
        <v>0</v>
      </c>
      <c r="AE14" s="19"/>
      <c r="AF14" s="19">
        <v>0</v>
      </c>
      <c r="AG14" s="19">
        <v>0</v>
      </c>
      <c r="AH14" s="19">
        <v>1.0574658393471E-2</v>
      </c>
      <c r="AI14" s="19"/>
      <c r="AJ14" s="19">
        <v>1.5913349879905E-2</v>
      </c>
      <c r="AK14" s="19">
        <v>3.00814203322609E-2</v>
      </c>
      <c r="AL14" s="19">
        <v>8.0762810672059399E-3</v>
      </c>
      <c r="AM14" s="19">
        <v>1.1002840634528201E-2</v>
      </c>
      <c r="AN14" s="19">
        <v>0</v>
      </c>
      <c r="AO14" s="19">
        <v>0</v>
      </c>
      <c r="AP14" s="19">
        <v>0</v>
      </c>
      <c r="AQ14" s="19"/>
      <c r="AR14" s="19">
        <v>3.1873613360586502E-3</v>
      </c>
      <c r="AS14" s="19">
        <v>1.2527883140535601E-2</v>
      </c>
      <c r="AT14" s="19"/>
      <c r="AU14" s="19">
        <v>1.33416303663433E-2</v>
      </c>
      <c r="AV14" s="19">
        <v>7.8625037670338599E-3</v>
      </c>
      <c r="AW14" s="19">
        <v>6.40024433269032E-3</v>
      </c>
      <c r="AX14" s="19"/>
      <c r="AY14" s="19">
        <v>0</v>
      </c>
      <c r="AZ14" s="19">
        <v>1.0353272976799501E-2</v>
      </c>
      <c r="BA14" s="19">
        <v>1.33844999911512E-2</v>
      </c>
      <c r="BB14" s="19">
        <v>0</v>
      </c>
      <c r="BC14" s="19"/>
      <c r="BD14" s="19">
        <v>2.7311111700267902E-2</v>
      </c>
      <c r="BE14" s="19">
        <v>7.6889549392626204E-3</v>
      </c>
      <c r="BF14" s="19">
        <v>7.1785471632940297E-3</v>
      </c>
      <c r="BG14" s="19">
        <v>0</v>
      </c>
      <c r="BH14" s="19"/>
      <c r="BI14" s="19">
        <v>1.2214714420612401E-2</v>
      </c>
      <c r="BJ14" s="19">
        <v>2.9291548661556101E-3</v>
      </c>
      <c r="BK14" s="19">
        <v>1.46065099948555E-2</v>
      </c>
      <c r="BL14" s="19">
        <v>0</v>
      </c>
      <c r="BM14" s="19"/>
      <c r="BN14" s="19">
        <v>1.23053251765567E-2</v>
      </c>
      <c r="BO14" s="19">
        <v>8.6878419703272803E-3</v>
      </c>
      <c r="BP14" s="19">
        <v>1.12213801673034E-2</v>
      </c>
      <c r="BQ14" s="19">
        <v>6.3890303452510096E-3</v>
      </c>
      <c r="BR14" s="19"/>
      <c r="BS14" s="19">
        <v>2.0383303542832801E-2</v>
      </c>
      <c r="BT14" s="19">
        <v>3.0587000964913701E-3</v>
      </c>
      <c r="BU14" s="19">
        <v>7.6846652703837903E-3</v>
      </c>
      <c r="BV14" s="19">
        <v>8.1980243722501091E-3</v>
      </c>
      <c r="BW14" s="19"/>
      <c r="BX14" s="19">
        <v>3.5491413421145E-2</v>
      </c>
      <c r="BY14" s="19">
        <v>5.2830356353965203E-3</v>
      </c>
      <c r="BZ14" s="19">
        <v>9.2771789125423495E-3</v>
      </c>
      <c r="CA14" s="19">
        <v>3.38646124646764E-3</v>
      </c>
    </row>
    <row r="15" spans="2:79" x14ac:dyDescent="0.3">
      <c r="B15" s="16" t="s">
        <v>336</v>
      </c>
    </row>
    <row r="16" spans="2:79" x14ac:dyDescent="0.3">
      <c r="B16" t="s">
        <v>76</v>
      </c>
    </row>
    <row r="17" spans="2:2" x14ac:dyDescent="0.3">
      <c r="B17" t="s">
        <v>77</v>
      </c>
    </row>
    <row r="19" spans="2:2" x14ac:dyDescent="0.3">
      <c r="B19" s="8" t="str">
        <f>HYPERLINK("#'Contents'!A1", "Return to Contents")</f>
        <v>Return to Contents</v>
      </c>
    </row>
  </sheetData>
  <mergeCells count="18">
    <mergeCell ref="BX5:CA5"/>
    <mergeCell ref="D2:BL2"/>
    <mergeCell ref="AU5:AW5"/>
    <mergeCell ref="AY5:BB5"/>
    <mergeCell ref="BD5:BG5"/>
    <mergeCell ref="BI5:BL5"/>
    <mergeCell ref="BN5:BQ5"/>
    <mergeCell ref="Z5:AA5"/>
    <mergeCell ref="AC5:AD5"/>
    <mergeCell ref="AF5:AH5"/>
    <mergeCell ref="AJ5:AP5"/>
    <mergeCell ref="AR5:AS5"/>
    <mergeCell ref="D5:E5"/>
    <mergeCell ref="G5:I5"/>
    <mergeCell ref="K5:N5"/>
    <mergeCell ref="P5:T5"/>
    <mergeCell ref="V5:X5"/>
    <mergeCell ref="BS5:BV5"/>
  </mergeCells>
  <pageMargins left="0.7" right="0.7" top="0.75" bottom="0.75" header="0.3" footer="0.3"/>
  <pageSetup paperSize="9" orientation="portrait" horizontalDpi="300" verticalDpi="300"/>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2:CA19"/>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9" width="10.77734375" customWidth="1"/>
    <col min="10" max="10" width="2.21875" customWidth="1"/>
    <col min="11" max="14" width="10.77734375" customWidth="1"/>
    <col min="15" max="15" width="2.21875" customWidth="1"/>
    <col min="16" max="20" width="10.77734375" customWidth="1"/>
    <col min="21" max="21" width="2.21875" customWidth="1"/>
    <col min="22" max="24" width="10.77734375" customWidth="1"/>
    <col min="25" max="25" width="2.21875" customWidth="1"/>
    <col min="26" max="27" width="10.77734375" customWidth="1"/>
    <col min="28" max="28" width="2.21875" customWidth="1"/>
    <col min="29" max="30" width="10.77734375" customWidth="1"/>
    <col min="31" max="31" width="2.21875" customWidth="1"/>
    <col min="32" max="34" width="10.77734375" customWidth="1"/>
    <col min="35" max="35" width="2.21875" customWidth="1"/>
    <col min="36" max="42" width="10.77734375" customWidth="1"/>
    <col min="43" max="43" width="2.21875" customWidth="1"/>
    <col min="44" max="45" width="10.77734375" customWidth="1"/>
    <col min="46" max="46" width="2.21875" customWidth="1"/>
    <col min="47" max="49" width="10.77734375" customWidth="1"/>
    <col min="50" max="50" width="2.21875" customWidth="1"/>
    <col min="51" max="54" width="10.77734375" customWidth="1"/>
    <col min="55" max="55" width="2.21875" customWidth="1"/>
    <col min="56" max="59" width="10.77734375" customWidth="1"/>
    <col min="60" max="60" width="2.21875" customWidth="1"/>
    <col min="61" max="64" width="10.77734375" customWidth="1"/>
    <col min="65" max="65" width="2.21875" customWidth="1"/>
    <col min="66" max="69" width="10.77734375" customWidth="1"/>
    <col min="70" max="70" width="2.21875" customWidth="1"/>
    <col min="71" max="74" width="10.77734375" customWidth="1"/>
    <col min="75" max="75" width="2.21875" customWidth="1"/>
    <col min="76" max="79" width="10.77734375" customWidth="1"/>
    <col min="80" max="80" width="2.21875" customWidth="1"/>
  </cols>
  <sheetData>
    <row r="2" spans="2:79" ht="40.049999999999997" customHeight="1" x14ac:dyDescent="0.3">
      <c r="D2" s="30" t="s">
        <v>175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9" ht="30" customHeight="1" x14ac:dyDescent="0.3">
      <c r="B5" s="15"/>
      <c r="C5" s="15"/>
      <c r="D5" s="29" t="s">
        <v>54</v>
      </c>
      <c r="E5" s="29"/>
      <c r="F5" s="15"/>
      <c r="G5" s="29" t="s">
        <v>55</v>
      </c>
      <c r="H5" s="29"/>
      <c r="I5" s="29"/>
      <c r="J5" s="15"/>
      <c r="K5" s="29" t="s">
        <v>56</v>
      </c>
      <c r="L5" s="29"/>
      <c r="M5" s="29"/>
      <c r="N5" s="29"/>
      <c r="O5" s="15"/>
      <c r="P5" s="29" t="s">
        <v>57</v>
      </c>
      <c r="Q5" s="29"/>
      <c r="R5" s="29"/>
      <c r="S5" s="29"/>
      <c r="T5" s="29"/>
      <c r="U5" s="15"/>
      <c r="V5" s="29" t="s">
        <v>58</v>
      </c>
      <c r="W5" s="29"/>
      <c r="X5" s="29"/>
      <c r="Y5" s="15"/>
      <c r="Z5" s="29" t="s">
        <v>59</v>
      </c>
      <c r="AA5" s="29"/>
      <c r="AB5" s="15"/>
      <c r="AC5" s="29" t="s">
        <v>60</v>
      </c>
      <c r="AD5" s="29"/>
      <c r="AE5" s="15"/>
      <c r="AF5" s="29" t="s">
        <v>61</v>
      </c>
      <c r="AG5" s="29"/>
      <c r="AH5" s="29"/>
      <c r="AI5" s="15"/>
      <c r="AJ5" s="29" t="s">
        <v>62</v>
      </c>
      <c r="AK5" s="29"/>
      <c r="AL5" s="29"/>
      <c r="AM5" s="29"/>
      <c r="AN5" s="29"/>
      <c r="AO5" s="29"/>
      <c r="AP5" s="29"/>
      <c r="AQ5" s="15"/>
      <c r="AR5" s="29" t="s">
        <v>63</v>
      </c>
      <c r="AS5" s="29"/>
      <c r="AT5" s="15"/>
      <c r="AU5" s="29" t="s">
        <v>64</v>
      </c>
      <c r="AV5" s="29"/>
      <c r="AW5" s="29"/>
      <c r="AX5" s="15"/>
      <c r="AY5" s="29" t="s">
        <v>65</v>
      </c>
      <c r="AZ5" s="29"/>
      <c r="BA5" s="29"/>
      <c r="BB5" s="29"/>
      <c r="BC5" s="15"/>
      <c r="BD5" s="29" t="s">
        <v>66</v>
      </c>
      <c r="BE5" s="29"/>
      <c r="BF5" s="29"/>
      <c r="BG5" s="29"/>
      <c r="BH5" s="15"/>
      <c r="BI5" s="29" t="s">
        <v>67</v>
      </c>
      <c r="BJ5" s="29"/>
      <c r="BK5" s="29"/>
      <c r="BL5" s="29"/>
      <c r="BM5" s="15"/>
      <c r="BN5" s="29" t="s">
        <v>68</v>
      </c>
      <c r="BO5" s="29"/>
      <c r="BP5" s="29"/>
      <c r="BQ5" s="29"/>
      <c r="BR5" s="15"/>
      <c r="BS5" s="29" t="s">
        <v>69</v>
      </c>
      <c r="BT5" s="29"/>
      <c r="BU5" s="29"/>
      <c r="BV5" s="29"/>
      <c r="BW5" s="15"/>
      <c r="BX5" s="29" t="s">
        <v>70</v>
      </c>
      <c r="BY5" s="29"/>
      <c r="BZ5" s="29"/>
      <c r="CA5" s="29"/>
    </row>
    <row r="6" spans="2:79" ht="43.2" x14ac:dyDescent="0.3">
      <c r="B6" t="s">
        <v>13</v>
      </c>
      <c r="C6" s="9" t="s">
        <v>14</v>
      </c>
      <c r="D6" s="12" t="s">
        <v>15</v>
      </c>
      <c r="E6" s="12" t="s">
        <v>16</v>
      </c>
      <c r="G6" s="12" t="s">
        <v>19</v>
      </c>
      <c r="H6" s="12" t="s">
        <v>20</v>
      </c>
      <c r="I6" s="12" t="s">
        <v>21</v>
      </c>
      <c r="K6" s="12" t="s">
        <v>22</v>
      </c>
      <c r="L6" s="12" t="s">
        <v>23</v>
      </c>
      <c r="M6" s="12" t="s">
        <v>24</v>
      </c>
      <c r="N6" s="12" t="s">
        <v>25</v>
      </c>
      <c r="P6" s="12" t="s">
        <v>26</v>
      </c>
      <c r="Q6" s="12" t="s">
        <v>27</v>
      </c>
      <c r="R6" s="12" t="s">
        <v>28</v>
      </c>
      <c r="S6" s="12" t="s">
        <v>29</v>
      </c>
      <c r="T6" s="12" t="s">
        <v>30</v>
      </c>
      <c r="V6" s="12" t="s">
        <v>31</v>
      </c>
      <c r="W6" s="12" t="s">
        <v>32</v>
      </c>
      <c r="X6" s="12" t="s">
        <v>33</v>
      </c>
      <c r="Z6" s="12" t="s">
        <v>34</v>
      </c>
      <c r="AA6" s="12" t="s">
        <v>35</v>
      </c>
      <c r="AC6" s="12" t="s">
        <v>36</v>
      </c>
      <c r="AD6" s="12" t="s">
        <v>37</v>
      </c>
      <c r="AF6" s="12" t="s">
        <v>38</v>
      </c>
      <c r="AG6" s="12" t="s">
        <v>39</v>
      </c>
      <c r="AH6" s="12" t="s">
        <v>40</v>
      </c>
      <c r="AJ6" s="12" t="s">
        <v>41</v>
      </c>
      <c r="AK6" s="12" t="s">
        <v>42</v>
      </c>
      <c r="AL6" s="12" t="s">
        <v>43</v>
      </c>
      <c r="AM6" s="12" t="s">
        <v>44</v>
      </c>
      <c r="AN6" s="12" t="s">
        <v>45</v>
      </c>
      <c r="AO6" s="12" t="s">
        <v>46</v>
      </c>
      <c r="AP6" s="12" t="s">
        <v>47</v>
      </c>
      <c r="AR6" s="12" t="s">
        <v>48</v>
      </c>
      <c r="AS6" s="12" t="s">
        <v>49</v>
      </c>
      <c r="AU6" s="12" t="s">
        <v>50</v>
      </c>
      <c r="AV6" s="12" t="s">
        <v>51</v>
      </c>
      <c r="AW6" s="12" t="s">
        <v>52</v>
      </c>
      <c r="AY6" s="12" t="s">
        <v>50</v>
      </c>
      <c r="AZ6" s="12" t="s">
        <v>51</v>
      </c>
      <c r="BA6" s="12" t="s">
        <v>52</v>
      </c>
      <c r="BB6" s="12" t="s">
        <v>53</v>
      </c>
      <c r="BD6" s="12" t="s">
        <v>50</v>
      </c>
      <c r="BE6" s="12" t="s">
        <v>51</v>
      </c>
      <c r="BF6" s="12" t="s">
        <v>52</v>
      </c>
      <c r="BG6" s="12" t="s">
        <v>53</v>
      </c>
      <c r="BI6" s="12" t="s">
        <v>50</v>
      </c>
      <c r="BJ6" s="12" t="s">
        <v>51</v>
      </c>
      <c r="BK6" s="12" t="s">
        <v>52</v>
      </c>
      <c r="BL6" s="12" t="s">
        <v>53</v>
      </c>
      <c r="BN6" s="12" t="s">
        <v>50</v>
      </c>
      <c r="BO6" s="12" t="s">
        <v>51</v>
      </c>
      <c r="BP6" s="12" t="s">
        <v>52</v>
      </c>
      <c r="BQ6" s="12" t="s">
        <v>53</v>
      </c>
      <c r="BS6" s="12" t="s">
        <v>50</v>
      </c>
      <c r="BT6" s="12" t="s">
        <v>51</v>
      </c>
      <c r="BU6" s="12" t="s">
        <v>52</v>
      </c>
      <c r="BV6" s="12" t="s">
        <v>53</v>
      </c>
      <c r="BX6" s="12" t="s">
        <v>50</v>
      </c>
      <c r="BY6" s="12" t="s">
        <v>51</v>
      </c>
      <c r="BZ6" s="12" t="s">
        <v>52</v>
      </c>
      <c r="CA6" s="12" t="s">
        <v>53</v>
      </c>
    </row>
    <row r="7" spans="2:79" ht="30" customHeight="1" x14ac:dyDescent="0.3">
      <c r="B7" s="10" t="s">
        <v>17</v>
      </c>
      <c r="C7" s="10">
        <v>866</v>
      </c>
      <c r="D7" s="10">
        <v>443</v>
      </c>
      <c r="E7" s="10">
        <v>421</v>
      </c>
      <c r="F7" s="10"/>
      <c r="G7" s="10">
        <v>178</v>
      </c>
      <c r="H7" s="10">
        <v>400</v>
      </c>
      <c r="I7" s="10">
        <v>288</v>
      </c>
      <c r="J7" s="10"/>
      <c r="K7" s="10">
        <v>354</v>
      </c>
      <c r="L7" s="10">
        <v>230</v>
      </c>
      <c r="M7" s="10">
        <v>153</v>
      </c>
      <c r="N7" s="10">
        <v>128</v>
      </c>
      <c r="O7" s="10"/>
      <c r="P7" s="10">
        <v>124</v>
      </c>
      <c r="Q7" s="10">
        <v>272</v>
      </c>
      <c r="R7" s="10">
        <v>123</v>
      </c>
      <c r="S7" s="10">
        <v>225</v>
      </c>
      <c r="T7" s="10">
        <v>122</v>
      </c>
      <c r="U7" s="10"/>
      <c r="V7" s="10">
        <v>205</v>
      </c>
      <c r="W7" s="10">
        <v>329</v>
      </c>
      <c r="X7" s="10">
        <v>305</v>
      </c>
      <c r="Y7" s="10"/>
      <c r="Z7" s="10">
        <v>723</v>
      </c>
      <c r="AA7" s="10">
        <v>142</v>
      </c>
      <c r="AB7" s="10"/>
      <c r="AC7" s="10">
        <v>636</v>
      </c>
      <c r="AD7" s="10">
        <v>230</v>
      </c>
      <c r="AE7" s="10"/>
      <c r="AF7" s="10">
        <v>63</v>
      </c>
      <c r="AG7" s="10">
        <v>76</v>
      </c>
      <c r="AH7" s="10">
        <v>722</v>
      </c>
      <c r="AI7" s="10"/>
      <c r="AJ7" s="10">
        <v>97</v>
      </c>
      <c r="AK7" s="10">
        <v>123</v>
      </c>
      <c r="AL7" s="10">
        <v>129</v>
      </c>
      <c r="AM7" s="10">
        <v>133</v>
      </c>
      <c r="AN7" s="10">
        <v>126</v>
      </c>
      <c r="AO7" s="10">
        <v>133</v>
      </c>
      <c r="AP7" s="10">
        <v>125</v>
      </c>
      <c r="AQ7" s="10"/>
      <c r="AR7" s="10">
        <v>265</v>
      </c>
      <c r="AS7" s="10">
        <v>576</v>
      </c>
      <c r="AT7" s="10"/>
      <c r="AU7" s="10">
        <v>204</v>
      </c>
      <c r="AV7" s="10">
        <v>520</v>
      </c>
      <c r="AW7" s="10">
        <v>142</v>
      </c>
      <c r="AX7" s="10"/>
      <c r="AY7" s="10">
        <v>76</v>
      </c>
      <c r="AZ7" s="10">
        <v>391</v>
      </c>
      <c r="BA7" s="10">
        <v>278</v>
      </c>
      <c r="BB7" s="10">
        <v>121</v>
      </c>
      <c r="BC7" s="10"/>
      <c r="BD7" s="10">
        <v>119</v>
      </c>
      <c r="BE7" s="10">
        <v>242</v>
      </c>
      <c r="BF7" s="10">
        <v>368</v>
      </c>
      <c r="BG7" s="10">
        <v>137</v>
      </c>
      <c r="BH7" s="10"/>
      <c r="BI7" s="10">
        <v>99</v>
      </c>
      <c r="BJ7" s="10">
        <v>265</v>
      </c>
      <c r="BK7" s="10">
        <v>400</v>
      </c>
      <c r="BL7" s="10">
        <v>102</v>
      </c>
      <c r="BM7" s="10"/>
      <c r="BN7" s="10">
        <v>73</v>
      </c>
      <c r="BO7" s="10">
        <v>192</v>
      </c>
      <c r="BP7" s="10">
        <v>297</v>
      </c>
      <c r="BQ7" s="10">
        <v>304</v>
      </c>
      <c r="BR7" s="10"/>
      <c r="BS7" s="10">
        <v>180</v>
      </c>
      <c r="BT7" s="10">
        <v>245</v>
      </c>
      <c r="BU7" s="10">
        <v>352</v>
      </c>
      <c r="BV7" s="10">
        <v>89</v>
      </c>
      <c r="BW7" s="10"/>
      <c r="BX7" s="10">
        <v>81</v>
      </c>
      <c r="BY7" s="10">
        <v>311</v>
      </c>
      <c r="BZ7" s="10">
        <v>286</v>
      </c>
      <c r="CA7" s="10">
        <v>188</v>
      </c>
    </row>
    <row r="8" spans="2:79" ht="30" customHeight="1" x14ac:dyDescent="0.3">
      <c r="B8" s="11" t="s">
        <v>18</v>
      </c>
      <c r="C8" s="11">
        <v>868</v>
      </c>
      <c r="D8" s="11">
        <v>432</v>
      </c>
      <c r="E8" s="11">
        <v>433</v>
      </c>
      <c r="F8" s="11"/>
      <c r="G8" s="11">
        <v>207</v>
      </c>
      <c r="H8" s="11">
        <v>335</v>
      </c>
      <c r="I8" s="11">
        <v>326</v>
      </c>
      <c r="J8" s="11"/>
      <c r="K8" s="11">
        <v>259</v>
      </c>
      <c r="L8" s="11">
        <v>229</v>
      </c>
      <c r="M8" s="11">
        <v>185</v>
      </c>
      <c r="N8" s="11">
        <v>193</v>
      </c>
      <c r="O8" s="11"/>
      <c r="P8" s="11">
        <v>124</v>
      </c>
      <c r="Q8" s="11">
        <v>266</v>
      </c>
      <c r="R8" s="11">
        <v>135</v>
      </c>
      <c r="S8" s="11">
        <v>199</v>
      </c>
      <c r="T8" s="11">
        <v>144</v>
      </c>
      <c r="U8" s="11"/>
      <c r="V8" s="11">
        <v>247</v>
      </c>
      <c r="W8" s="11">
        <v>339</v>
      </c>
      <c r="X8" s="11">
        <v>250</v>
      </c>
      <c r="Y8" s="11"/>
      <c r="Z8" s="11">
        <v>729</v>
      </c>
      <c r="AA8" s="11">
        <v>138</v>
      </c>
      <c r="AB8" s="11"/>
      <c r="AC8" s="11">
        <v>605</v>
      </c>
      <c r="AD8" s="11">
        <v>263</v>
      </c>
      <c r="AE8" s="11"/>
      <c r="AF8" s="11">
        <v>48</v>
      </c>
      <c r="AG8" s="11">
        <v>67</v>
      </c>
      <c r="AH8" s="11">
        <v>747</v>
      </c>
      <c r="AI8" s="11"/>
      <c r="AJ8" s="11">
        <v>110</v>
      </c>
      <c r="AK8" s="11">
        <v>133</v>
      </c>
      <c r="AL8" s="11">
        <v>107</v>
      </c>
      <c r="AM8" s="11">
        <v>116</v>
      </c>
      <c r="AN8" s="11">
        <v>101</v>
      </c>
      <c r="AO8" s="11">
        <v>140</v>
      </c>
      <c r="AP8" s="11">
        <v>161</v>
      </c>
      <c r="AQ8" s="11"/>
      <c r="AR8" s="11">
        <v>286</v>
      </c>
      <c r="AS8" s="11">
        <v>558</v>
      </c>
      <c r="AT8" s="11"/>
      <c r="AU8" s="11">
        <v>229</v>
      </c>
      <c r="AV8" s="11">
        <v>515</v>
      </c>
      <c r="AW8" s="11">
        <v>124</v>
      </c>
      <c r="AX8" s="11"/>
      <c r="AY8" s="11">
        <v>78</v>
      </c>
      <c r="AZ8" s="11">
        <v>399</v>
      </c>
      <c r="BA8" s="11">
        <v>281</v>
      </c>
      <c r="BB8" s="11">
        <v>109</v>
      </c>
      <c r="BC8" s="11"/>
      <c r="BD8" s="11">
        <v>123</v>
      </c>
      <c r="BE8" s="11">
        <v>245</v>
      </c>
      <c r="BF8" s="11">
        <v>371</v>
      </c>
      <c r="BG8" s="11">
        <v>129</v>
      </c>
      <c r="BH8" s="11"/>
      <c r="BI8" s="11">
        <v>105</v>
      </c>
      <c r="BJ8" s="11">
        <v>270</v>
      </c>
      <c r="BK8" s="11">
        <v>399</v>
      </c>
      <c r="BL8" s="11">
        <v>94</v>
      </c>
      <c r="BM8" s="11"/>
      <c r="BN8" s="11">
        <v>74</v>
      </c>
      <c r="BO8" s="11">
        <v>194</v>
      </c>
      <c r="BP8" s="11">
        <v>304</v>
      </c>
      <c r="BQ8" s="11">
        <v>295</v>
      </c>
      <c r="BR8" s="11"/>
      <c r="BS8" s="11">
        <v>188</v>
      </c>
      <c r="BT8" s="11">
        <v>259</v>
      </c>
      <c r="BU8" s="11">
        <v>346</v>
      </c>
      <c r="BV8" s="11">
        <v>74</v>
      </c>
      <c r="BW8" s="11"/>
      <c r="BX8" s="11">
        <v>84</v>
      </c>
      <c r="BY8" s="11">
        <v>322</v>
      </c>
      <c r="BZ8" s="11">
        <v>282</v>
      </c>
      <c r="CA8" s="11">
        <v>179</v>
      </c>
    </row>
    <row r="9" spans="2:79" x14ac:dyDescent="0.3">
      <c r="B9" s="18" t="s">
        <v>164</v>
      </c>
      <c r="C9" s="17">
        <v>1.56012889557052E-2</v>
      </c>
      <c r="D9" s="17">
        <v>8.3505997264936797E-3</v>
      </c>
      <c r="E9" s="17">
        <v>2.2904703203138602E-2</v>
      </c>
      <c r="F9" s="17"/>
      <c r="G9" s="17">
        <v>2.52554547889208E-2</v>
      </c>
      <c r="H9" s="17">
        <v>1.17786268029917E-2</v>
      </c>
      <c r="I9" s="17">
        <v>1.34142690012291E-2</v>
      </c>
      <c r="J9" s="17"/>
      <c r="K9" s="17">
        <v>1.28534142419471E-2</v>
      </c>
      <c r="L9" s="17">
        <v>1.0331494495695299E-2</v>
      </c>
      <c r="M9" s="17">
        <v>1.69554503323717E-2</v>
      </c>
      <c r="N9" s="17">
        <v>2.4322436300517201E-2</v>
      </c>
      <c r="O9" s="17"/>
      <c r="P9" s="17">
        <v>5.63569113922655E-2</v>
      </c>
      <c r="Q9" s="17">
        <v>2.1476007811249399E-2</v>
      </c>
      <c r="R9" s="17">
        <v>0</v>
      </c>
      <c r="S9" s="17">
        <v>4.2586760247490798E-3</v>
      </c>
      <c r="T9" s="17">
        <v>0</v>
      </c>
      <c r="U9" s="17"/>
      <c r="V9" s="17">
        <v>1.6868688684486599E-2</v>
      </c>
      <c r="W9" s="17">
        <v>2.2007242758314699E-2</v>
      </c>
      <c r="X9" s="17">
        <v>7.6343019422294304E-3</v>
      </c>
      <c r="Y9" s="17"/>
      <c r="Z9" s="17">
        <v>1.4248198830172301E-2</v>
      </c>
      <c r="AA9" s="17">
        <v>2.2891660939641501E-2</v>
      </c>
      <c r="AB9" s="17"/>
      <c r="AC9" s="17">
        <v>1.5165807911301401E-2</v>
      </c>
      <c r="AD9" s="17">
        <v>1.6601755153864702E-2</v>
      </c>
      <c r="AE9" s="17"/>
      <c r="AF9" s="17">
        <v>2.31398827157306E-2</v>
      </c>
      <c r="AG9" s="17">
        <v>8.6622117521801996E-3</v>
      </c>
      <c r="AH9" s="17">
        <v>1.5856219711736601E-2</v>
      </c>
      <c r="AI9" s="17"/>
      <c r="AJ9" s="17">
        <v>2.4590970611963799E-2</v>
      </c>
      <c r="AK9" s="17">
        <v>2.91819196509721E-2</v>
      </c>
      <c r="AL9" s="17">
        <v>1.1468413282097301E-2</v>
      </c>
      <c r="AM9" s="17">
        <v>0</v>
      </c>
      <c r="AN9" s="17">
        <v>1.34275348492271E-2</v>
      </c>
      <c r="AO9" s="17">
        <v>0</v>
      </c>
      <c r="AP9" s="17">
        <v>2.7176398562939599E-2</v>
      </c>
      <c r="AQ9" s="17"/>
      <c r="AR9" s="17">
        <v>2.7420961532860898E-2</v>
      </c>
      <c r="AS9" s="17">
        <v>1.02119021341906E-2</v>
      </c>
      <c r="AT9" s="17"/>
      <c r="AU9" s="17">
        <v>4.3799008182112999E-2</v>
      </c>
      <c r="AV9" s="17">
        <v>5.25697682729394E-3</v>
      </c>
      <c r="AW9" s="17">
        <v>6.3788220587988401E-3</v>
      </c>
      <c r="AX9" s="17"/>
      <c r="AY9" s="17">
        <v>1.28997292097434E-2</v>
      </c>
      <c r="AZ9" s="17">
        <v>2.4411399798774502E-2</v>
      </c>
      <c r="BA9" s="17">
        <v>7.8373940160320205E-3</v>
      </c>
      <c r="BB9" s="17">
        <v>5.3081017765777899E-3</v>
      </c>
      <c r="BC9" s="17"/>
      <c r="BD9" s="17">
        <v>3.8319611037636002E-2</v>
      </c>
      <c r="BE9" s="17">
        <v>1.31001560389506E-2</v>
      </c>
      <c r="BF9" s="17">
        <v>1.5165226387194799E-2</v>
      </c>
      <c r="BG9" s="17">
        <v>0</v>
      </c>
      <c r="BH9" s="17"/>
      <c r="BI9" s="17">
        <v>2.99708260483325E-2</v>
      </c>
      <c r="BJ9" s="17">
        <v>1.14080837201876E-2</v>
      </c>
      <c r="BK9" s="17">
        <v>1.68836613153453E-2</v>
      </c>
      <c r="BL9" s="17">
        <v>6.1741272732435898E-3</v>
      </c>
      <c r="BM9" s="17"/>
      <c r="BN9" s="17">
        <v>2.4436112726226599E-2</v>
      </c>
      <c r="BO9" s="17">
        <v>2.3740685291626099E-2</v>
      </c>
      <c r="BP9" s="17">
        <v>1.49061899325013E-2</v>
      </c>
      <c r="BQ9" s="17">
        <v>8.7445570385439996E-3</v>
      </c>
      <c r="BR9" s="17"/>
      <c r="BS9" s="17">
        <v>3.2171353003110997E-2</v>
      </c>
      <c r="BT9" s="17">
        <v>1.5579885701503499E-2</v>
      </c>
      <c r="BU9" s="17">
        <v>9.9528696382829608E-3</v>
      </c>
      <c r="BV9" s="17">
        <v>0</v>
      </c>
      <c r="BW9" s="17"/>
      <c r="BX9" s="17">
        <v>6.2832716197509894E-2</v>
      </c>
      <c r="BY9" s="17">
        <v>1.48455479181376E-2</v>
      </c>
      <c r="BZ9" s="17">
        <v>0</v>
      </c>
      <c r="CA9" s="17">
        <v>1.9490214839022201E-2</v>
      </c>
    </row>
    <row r="10" spans="2:79" x14ac:dyDescent="0.3">
      <c r="B10" s="18" t="s">
        <v>165</v>
      </c>
      <c r="C10" s="17">
        <v>0.10806674846179699</v>
      </c>
      <c r="D10" s="17">
        <v>8.53522150215269E-2</v>
      </c>
      <c r="E10" s="17">
        <v>0.12889753894834499</v>
      </c>
      <c r="F10" s="17"/>
      <c r="G10" s="17">
        <v>0.107699515220508</v>
      </c>
      <c r="H10" s="17">
        <v>9.2796090377210094E-2</v>
      </c>
      <c r="I10" s="17">
        <v>0.124027600756925</v>
      </c>
      <c r="J10" s="17"/>
      <c r="K10" s="17">
        <v>5.6649244568919697E-2</v>
      </c>
      <c r="L10" s="17">
        <v>0.14412828781811299</v>
      </c>
      <c r="M10" s="17">
        <v>0.102091382612749</v>
      </c>
      <c r="N10" s="17">
        <v>0.14062310149794</v>
      </c>
      <c r="O10" s="17"/>
      <c r="P10" s="17">
        <v>5.8464922740032697E-2</v>
      </c>
      <c r="Q10" s="17">
        <v>0.112563862988711</v>
      </c>
      <c r="R10" s="17">
        <v>6.2806670861875899E-2</v>
      </c>
      <c r="S10" s="17">
        <v>0.14245345341592799</v>
      </c>
      <c r="T10" s="17">
        <v>0.13718960784787601</v>
      </c>
      <c r="U10" s="17"/>
      <c r="V10" s="17">
        <v>0.13949713376596101</v>
      </c>
      <c r="W10" s="17">
        <v>0.128930977489326</v>
      </c>
      <c r="X10" s="17">
        <v>5.4695888708318499E-2</v>
      </c>
      <c r="Y10" s="17"/>
      <c r="Z10" s="17">
        <v>0.11194491329303199</v>
      </c>
      <c r="AA10" s="17">
        <v>8.8536862969281302E-2</v>
      </c>
      <c r="AB10" s="17"/>
      <c r="AC10" s="17">
        <v>0.110129368974567</v>
      </c>
      <c r="AD10" s="17">
        <v>0.103328121765699</v>
      </c>
      <c r="AE10" s="17"/>
      <c r="AF10" s="17">
        <v>9.0268859211954405E-2</v>
      </c>
      <c r="AG10" s="17">
        <v>4.4952005089583601E-2</v>
      </c>
      <c r="AH10" s="17">
        <v>0.110840958625851</v>
      </c>
      <c r="AI10" s="17"/>
      <c r="AJ10" s="17">
        <v>9.3194866767851894E-2</v>
      </c>
      <c r="AK10" s="17">
        <v>0.122683951336077</v>
      </c>
      <c r="AL10" s="17">
        <v>0.10342446635503701</v>
      </c>
      <c r="AM10" s="17">
        <v>7.8071828191149897E-2</v>
      </c>
      <c r="AN10" s="17">
        <v>0.11618283714024299</v>
      </c>
      <c r="AO10" s="17">
        <v>0.118616914144354</v>
      </c>
      <c r="AP10" s="17">
        <v>0.11671603747416701</v>
      </c>
      <c r="AQ10" s="17"/>
      <c r="AR10" s="17">
        <v>0.142657654582483</v>
      </c>
      <c r="AS10" s="17">
        <v>8.2633743473414206E-2</v>
      </c>
      <c r="AT10" s="17"/>
      <c r="AU10" s="17">
        <v>0.151347760376315</v>
      </c>
      <c r="AV10" s="17">
        <v>0.101236615051011</v>
      </c>
      <c r="AW10" s="17">
        <v>5.6291120779771497E-2</v>
      </c>
      <c r="AX10" s="17"/>
      <c r="AY10" s="17">
        <v>0.24939816819695501</v>
      </c>
      <c r="AZ10" s="17">
        <v>0.104524955416747</v>
      </c>
      <c r="BA10" s="17">
        <v>7.8060295488936504E-2</v>
      </c>
      <c r="BB10" s="17">
        <v>9.6915139015002399E-2</v>
      </c>
      <c r="BC10" s="17"/>
      <c r="BD10" s="17">
        <v>0.168113152452633</v>
      </c>
      <c r="BE10" s="17">
        <v>0.12678611686924701</v>
      </c>
      <c r="BF10" s="17">
        <v>9.0425699774716303E-2</v>
      </c>
      <c r="BG10" s="17">
        <v>6.6048610183482598E-2</v>
      </c>
      <c r="BH10" s="17"/>
      <c r="BI10" s="17">
        <v>0.149537040374393</v>
      </c>
      <c r="BJ10" s="17">
        <v>9.5667547251780796E-2</v>
      </c>
      <c r="BK10" s="17">
        <v>0.100553967066203</v>
      </c>
      <c r="BL10" s="17">
        <v>0.129478099377874</v>
      </c>
      <c r="BM10" s="17"/>
      <c r="BN10" s="17">
        <v>0.18931594620994799</v>
      </c>
      <c r="BO10" s="17">
        <v>0.126635551157215</v>
      </c>
      <c r="BP10" s="17">
        <v>0.106508858895147</v>
      </c>
      <c r="BQ10" s="17">
        <v>7.7070299881781906E-2</v>
      </c>
      <c r="BR10" s="17"/>
      <c r="BS10" s="17">
        <v>0.17127108221947601</v>
      </c>
      <c r="BT10" s="17">
        <v>0.131281764535356</v>
      </c>
      <c r="BU10" s="17">
        <v>6.5970253796794998E-2</v>
      </c>
      <c r="BV10" s="17">
        <v>6.3226993826258293E-2</v>
      </c>
      <c r="BW10" s="17"/>
      <c r="BX10" s="17">
        <v>0.175365692095304</v>
      </c>
      <c r="BY10" s="17">
        <v>9.7879899697170203E-2</v>
      </c>
      <c r="BZ10" s="17">
        <v>0.116878818753046</v>
      </c>
      <c r="CA10" s="17">
        <v>8.1132476770723494E-2</v>
      </c>
    </row>
    <row r="11" spans="2:79" x14ac:dyDescent="0.3">
      <c r="B11" s="18" t="s">
        <v>166</v>
      </c>
      <c r="C11" s="17">
        <v>0.12341998976624401</v>
      </c>
      <c r="D11" s="17">
        <v>0.114078393252145</v>
      </c>
      <c r="E11" s="17">
        <v>0.13107069839514199</v>
      </c>
      <c r="F11" s="17"/>
      <c r="G11" s="17">
        <v>7.9117801848447994E-2</v>
      </c>
      <c r="H11" s="17">
        <v>0.117560594061543</v>
      </c>
      <c r="I11" s="17">
        <v>0.15755802049904499</v>
      </c>
      <c r="J11" s="17"/>
      <c r="K11" s="17">
        <v>0.11583982767592201</v>
      </c>
      <c r="L11" s="17">
        <v>0.128407715247217</v>
      </c>
      <c r="M11" s="17">
        <v>0.13246437974414299</v>
      </c>
      <c r="N11" s="17">
        <v>0.119650046955428</v>
      </c>
      <c r="O11" s="17"/>
      <c r="P11" s="17">
        <v>0.117075710866543</v>
      </c>
      <c r="Q11" s="17">
        <v>0.155198232161809</v>
      </c>
      <c r="R11" s="17">
        <v>0.15913753678689599</v>
      </c>
      <c r="S11" s="17">
        <v>8.8635816938475401E-2</v>
      </c>
      <c r="T11" s="17">
        <v>8.4949201505307201E-2</v>
      </c>
      <c r="U11" s="17"/>
      <c r="V11" s="17">
        <v>0.15472775056639901</v>
      </c>
      <c r="W11" s="17">
        <v>0.10447194096491901</v>
      </c>
      <c r="X11" s="17">
        <v>0.10876914936847699</v>
      </c>
      <c r="Y11" s="17"/>
      <c r="Z11" s="17">
        <v>0.13187168610868999</v>
      </c>
      <c r="AA11" s="17">
        <v>7.9856680997195895E-2</v>
      </c>
      <c r="AB11" s="17"/>
      <c r="AC11" s="17">
        <v>0.11283425136507801</v>
      </c>
      <c r="AD11" s="17">
        <v>0.1477394718402</v>
      </c>
      <c r="AE11" s="17"/>
      <c r="AF11" s="17">
        <v>0.11244535734228001</v>
      </c>
      <c r="AG11" s="17">
        <v>0.12883230923820699</v>
      </c>
      <c r="AH11" s="17">
        <v>0.122466426806581</v>
      </c>
      <c r="AI11" s="17"/>
      <c r="AJ11" s="17">
        <v>8.2707174596099595E-2</v>
      </c>
      <c r="AK11" s="17">
        <v>7.3281402005747995E-2</v>
      </c>
      <c r="AL11" s="17">
        <v>0.14474084718126001</v>
      </c>
      <c r="AM11" s="17">
        <v>0.120513596168004</v>
      </c>
      <c r="AN11" s="17">
        <v>0.13216129501870399</v>
      </c>
      <c r="AO11" s="17">
        <v>0.15223261847007399</v>
      </c>
      <c r="AP11" s="17">
        <v>0.15010968701600599</v>
      </c>
      <c r="AQ11" s="17"/>
      <c r="AR11" s="17">
        <v>0.119034953245584</v>
      </c>
      <c r="AS11" s="17">
        <v>0.123626432728761</v>
      </c>
      <c r="AT11" s="17"/>
      <c r="AU11" s="17">
        <v>0.15723450776336301</v>
      </c>
      <c r="AV11" s="17">
        <v>0.111672363345916</v>
      </c>
      <c r="AW11" s="17">
        <v>0.109627773153331</v>
      </c>
      <c r="AX11" s="17"/>
      <c r="AY11" s="17">
        <v>0.18582774746334699</v>
      </c>
      <c r="AZ11" s="17">
        <v>0.153694770511342</v>
      </c>
      <c r="BA11" s="17">
        <v>7.9267862043769705E-2</v>
      </c>
      <c r="BB11" s="17">
        <v>8.16227272966666E-2</v>
      </c>
      <c r="BC11" s="17"/>
      <c r="BD11" s="17">
        <v>0.147944644283272</v>
      </c>
      <c r="BE11" s="17">
        <v>0.164186933947715</v>
      </c>
      <c r="BF11" s="17">
        <v>0.113732944900623</v>
      </c>
      <c r="BG11" s="17">
        <v>5.0304083694271202E-2</v>
      </c>
      <c r="BH11" s="17"/>
      <c r="BI11" s="17">
        <v>0.13600718985165899</v>
      </c>
      <c r="BJ11" s="17">
        <v>0.143330890393008</v>
      </c>
      <c r="BK11" s="17">
        <v>0.122540331785999</v>
      </c>
      <c r="BL11" s="17">
        <v>5.5586243642246999E-2</v>
      </c>
      <c r="BM11" s="17"/>
      <c r="BN11" s="17">
        <v>0.22266063316125401</v>
      </c>
      <c r="BO11" s="17">
        <v>0.127088990582542</v>
      </c>
      <c r="BP11" s="17">
        <v>0.127252413919618</v>
      </c>
      <c r="BQ11" s="17">
        <v>9.2167494470090594E-2</v>
      </c>
      <c r="BR11" s="17"/>
      <c r="BS11" s="17">
        <v>0.14689923501500299</v>
      </c>
      <c r="BT11" s="17">
        <v>0.177320992441315</v>
      </c>
      <c r="BU11" s="17">
        <v>9.07917286011488E-2</v>
      </c>
      <c r="BV11" s="17">
        <v>2.7925688421430901E-2</v>
      </c>
      <c r="BW11" s="17"/>
      <c r="BX11" s="17">
        <v>0.171861465421176</v>
      </c>
      <c r="BY11" s="17">
        <v>0.131767414172375</v>
      </c>
      <c r="BZ11" s="17">
        <v>0.147818983547639</v>
      </c>
      <c r="CA11" s="17">
        <v>4.7413135158396402E-2</v>
      </c>
    </row>
    <row r="12" spans="2:79" x14ac:dyDescent="0.3">
      <c r="B12" s="18" t="s">
        <v>167</v>
      </c>
      <c r="C12" s="17">
        <v>0.44756215627839702</v>
      </c>
      <c r="D12" s="17">
        <v>0.44995727956085602</v>
      </c>
      <c r="E12" s="17">
        <v>0.447207938907624</v>
      </c>
      <c r="F12" s="17"/>
      <c r="G12" s="17">
        <v>0.39803824335778298</v>
      </c>
      <c r="H12" s="17">
        <v>0.46502143289919001</v>
      </c>
      <c r="I12" s="17">
        <v>0.460995712276763</v>
      </c>
      <c r="J12" s="17"/>
      <c r="K12" s="17">
        <v>0.44967630547704701</v>
      </c>
      <c r="L12" s="17">
        <v>0.47621167089533101</v>
      </c>
      <c r="M12" s="17">
        <v>0.38536865376546198</v>
      </c>
      <c r="N12" s="17">
        <v>0.467515665797475</v>
      </c>
      <c r="O12" s="17"/>
      <c r="P12" s="17">
        <v>0.41527740541651098</v>
      </c>
      <c r="Q12" s="17">
        <v>0.43986270817680301</v>
      </c>
      <c r="R12" s="17">
        <v>0.39522385748384298</v>
      </c>
      <c r="S12" s="17">
        <v>0.47591245177145602</v>
      </c>
      <c r="T12" s="17">
        <v>0.49926117445304302</v>
      </c>
      <c r="U12" s="17"/>
      <c r="V12" s="17">
        <v>0.43474428492845202</v>
      </c>
      <c r="W12" s="17">
        <v>0.42014088388391302</v>
      </c>
      <c r="X12" s="17">
        <v>0.50486691618975499</v>
      </c>
      <c r="Y12" s="17"/>
      <c r="Z12" s="17">
        <v>0.45166091990599</v>
      </c>
      <c r="AA12" s="17">
        <v>0.420963380941834</v>
      </c>
      <c r="AB12" s="17"/>
      <c r="AC12" s="17">
        <v>0.44020010662554299</v>
      </c>
      <c r="AD12" s="17">
        <v>0.46447559469667998</v>
      </c>
      <c r="AE12" s="17"/>
      <c r="AF12" s="17">
        <v>0.441538818347539</v>
      </c>
      <c r="AG12" s="17">
        <v>0.46192245795700398</v>
      </c>
      <c r="AH12" s="17">
        <v>0.44935461366102097</v>
      </c>
      <c r="AI12" s="17"/>
      <c r="AJ12" s="17">
        <v>0.437342793139185</v>
      </c>
      <c r="AK12" s="17">
        <v>0.38826621548991302</v>
      </c>
      <c r="AL12" s="17">
        <v>0.47943743808484701</v>
      </c>
      <c r="AM12" s="17">
        <v>0.42476877589412299</v>
      </c>
      <c r="AN12" s="17">
        <v>0.46867862172944702</v>
      </c>
      <c r="AO12" s="17">
        <v>0.499125076107439</v>
      </c>
      <c r="AP12" s="17">
        <v>0.440785322253539</v>
      </c>
      <c r="AQ12" s="17"/>
      <c r="AR12" s="17">
        <v>0.43368673648056599</v>
      </c>
      <c r="AS12" s="17">
        <v>0.46157225791894002</v>
      </c>
      <c r="AT12" s="17"/>
      <c r="AU12" s="17">
        <v>0.40319029676005402</v>
      </c>
      <c r="AV12" s="17">
        <v>0.46625619987300698</v>
      </c>
      <c r="AW12" s="17">
        <v>0.45202764706639798</v>
      </c>
      <c r="AX12" s="17"/>
      <c r="AY12" s="17">
        <v>0.44133894580340499</v>
      </c>
      <c r="AZ12" s="17">
        <v>0.46815055643791198</v>
      </c>
      <c r="BA12" s="17">
        <v>0.41100224764137999</v>
      </c>
      <c r="BB12" s="17">
        <v>0.471000329800357</v>
      </c>
      <c r="BC12" s="17"/>
      <c r="BD12" s="17">
        <v>0.426343933854062</v>
      </c>
      <c r="BE12" s="17">
        <v>0.47809783847590798</v>
      </c>
      <c r="BF12" s="17">
        <v>0.44971726586642802</v>
      </c>
      <c r="BG12" s="17">
        <v>0.40337672558023902</v>
      </c>
      <c r="BH12" s="17"/>
      <c r="BI12" s="17">
        <v>0.39759366452212402</v>
      </c>
      <c r="BJ12" s="17">
        <v>0.491118265683406</v>
      </c>
      <c r="BK12" s="17">
        <v>0.44234956243563001</v>
      </c>
      <c r="BL12" s="17">
        <v>0.39987847016883499</v>
      </c>
      <c r="BM12" s="17"/>
      <c r="BN12" s="17">
        <v>0.36357642618175601</v>
      </c>
      <c r="BO12" s="17">
        <v>0.48668253153206797</v>
      </c>
      <c r="BP12" s="17">
        <v>0.45564667266984399</v>
      </c>
      <c r="BQ12" s="17">
        <v>0.43456753701137202</v>
      </c>
      <c r="BR12" s="17"/>
      <c r="BS12" s="17">
        <v>0.43447249076772299</v>
      </c>
      <c r="BT12" s="17">
        <v>0.445996159280097</v>
      </c>
      <c r="BU12" s="17">
        <v>0.47431133743592302</v>
      </c>
      <c r="BV12" s="17">
        <v>0.36118036287274002</v>
      </c>
      <c r="BW12" s="17"/>
      <c r="BX12" s="17">
        <v>0.36326740717971301</v>
      </c>
      <c r="BY12" s="17">
        <v>0.50799812435458203</v>
      </c>
      <c r="BZ12" s="17">
        <v>0.43715178007014899</v>
      </c>
      <c r="CA12" s="17">
        <v>0.39456689813384599</v>
      </c>
    </row>
    <row r="13" spans="2:79" x14ac:dyDescent="0.3">
      <c r="B13" s="18" t="s">
        <v>168</v>
      </c>
      <c r="C13" s="17">
        <v>0.30309182207854501</v>
      </c>
      <c r="D13" s="17">
        <v>0.34014234132440002</v>
      </c>
      <c r="E13" s="17">
        <v>0.26751238513222098</v>
      </c>
      <c r="F13" s="17"/>
      <c r="G13" s="17">
        <v>0.384839949936985</v>
      </c>
      <c r="H13" s="17">
        <v>0.31011194188336599</v>
      </c>
      <c r="I13" s="17">
        <v>0.244004397466038</v>
      </c>
      <c r="J13" s="17"/>
      <c r="K13" s="17">
        <v>0.36498120803616402</v>
      </c>
      <c r="L13" s="17">
        <v>0.23636683456034699</v>
      </c>
      <c r="M13" s="17">
        <v>0.358172761951702</v>
      </c>
      <c r="N13" s="17">
        <v>0.24788874944864001</v>
      </c>
      <c r="O13" s="17"/>
      <c r="P13" s="17">
        <v>0.352825049584648</v>
      </c>
      <c r="Q13" s="17">
        <v>0.26697466960078498</v>
      </c>
      <c r="R13" s="17">
        <v>0.38283193486738498</v>
      </c>
      <c r="S13" s="17">
        <v>0.28414084319114902</v>
      </c>
      <c r="T13" s="17">
        <v>0.278600016193774</v>
      </c>
      <c r="U13" s="17"/>
      <c r="V13" s="17">
        <v>0.254162142054701</v>
      </c>
      <c r="W13" s="17">
        <v>0.31866833486471502</v>
      </c>
      <c r="X13" s="17">
        <v>0.32403374379122002</v>
      </c>
      <c r="Y13" s="17"/>
      <c r="Z13" s="17">
        <v>0.28758521466218401</v>
      </c>
      <c r="AA13" s="17">
        <v>0.387751414152048</v>
      </c>
      <c r="AB13" s="17"/>
      <c r="AC13" s="17">
        <v>0.31842961508426199</v>
      </c>
      <c r="AD13" s="17">
        <v>0.26785505654355601</v>
      </c>
      <c r="AE13" s="17"/>
      <c r="AF13" s="17">
        <v>0.33260708238249598</v>
      </c>
      <c r="AG13" s="17">
        <v>0.35563101596302499</v>
      </c>
      <c r="AH13" s="17">
        <v>0.29885837342630001</v>
      </c>
      <c r="AI13" s="17"/>
      <c r="AJ13" s="17">
        <v>0.35268318180351199</v>
      </c>
      <c r="AK13" s="17">
        <v>0.38658651151729001</v>
      </c>
      <c r="AL13" s="17">
        <v>0.25240136180980199</v>
      </c>
      <c r="AM13" s="17">
        <v>0.37664579974672302</v>
      </c>
      <c r="AN13" s="17">
        <v>0.26954971126237898</v>
      </c>
      <c r="AO13" s="17">
        <v>0.23002539127813301</v>
      </c>
      <c r="AP13" s="17">
        <v>0.26521255469334898</v>
      </c>
      <c r="AQ13" s="17"/>
      <c r="AR13" s="17">
        <v>0.27399648560643503</v>
      </c>
      <c r="AS13" s="17">
        <v>0.32008506998179098</v>
      </c>
      <c r="AT13" s="17"/>
      <c r="AU13" s="17">
        <v>0.244428426918155</v>
      </c>
      <c r="AV13" s="17">
        <v>0.31177085772065499</v>
      </c>
      <c r="AW13" s="17">
        <v>0.375674636941701</v>
      </c>
      <c r="AX13" s="17"/>
      <c r="AY13" s="17">
        <v>0.11053540932655</v>
      </c>
      <c r="AZ13" s="17">
        <v>0.246605112402114</v>
      </c>
      <c r="BA13" s="17">
        <v>0.42057517560740199</v>
      </c>
      <c r="BB13" s="17">
        <v>0.34515370211139701</v>
      </c>
      <c r="BC13" s="17"/>
      <c r="BD13" s="17">
        <v>0.21927865837239699</v>
      </c>
      <c r="BE13" s="17">
        <v>0.214095706940615</v>
      </c>
      <c r="BF13" s="17">
        <v>0.32814639852838901</v>
      </c>
      <c r="BG13" s="17">
        <v>0.480270580542007</v>
      </c>
      <c r="BH13" s="17"/>
      <c r="BI13" s="17">
        <v>0.286891279203492</v>
      </c>
      <c r="BJ13" s="17">
        <v>0.25461819311957601</v>
      </c>
      <c r="BK13" s="17">
        <v>0.31767247739682303</v>
      </c>
      <c r="BL13" s="17">
        <v>0.39910014735327798</v>
      </c>
      <c r="BM13" s="17"/>
      <c r="BN13" s="17">
        <v>0.18764437579767601</v>
      </c>
      <c r="BO13" s="17">
        <v>0.23585224143654901</v>
      </c>
      <c r="BP13" s="17">
        <v>0.29568586458288898</v>
      </c>
      <c r="BQ13" s="17">
        <v>0.38391820880451</v>
      </c>
      <c r="BR13" s="17"/>
      <c r="BS13" s="17">
        <v>0.21518583899468699</v>
      </c>
      <c r="BT13" s="17">
        <v>0.22982119804172901</v>
      </c>
      <c r="BU13" s="17">
        <v>0.35331869176484798</v>
      </c>
      <c r="BV13" s="17">
        <v>0.54766695487956996</v>
      </c>
      <c r="BW13" s="17"/>
      <c r="BX13" s="17">
        <v>0.22667271910629699</v>
      </c>
      <c r="BY13" s="17">
        <v>0.24143384239468099</v>
      </c>
      <c r="BZ13" s="17">
        <v>0.298150417629166</v>
      </c>
      <c r="CA13" s="17">
        <v>0.45739727509801198</v>
      </c>
    </row>
    <row r="14" spans="2:79" x14ac:dyDescent="0.3">
      <c r="B14" s="18" t="s">
        <v>169</v>
      </c>
      <c r="C14" s="19">
        <v>2.2579944593117398E-3</v>
      </c>
      <c r="D14" s="19">
        <v>2.1191711145781E-3</v>
      </c>
      <c r="E14" s="19">
        <v>2.4067354135290601E-3</v>
      </c>
      <c r="F14" s="19"/>
      <c r="G14" s="19">
        <v>5.0490348473558504E-3</v>
      </c>
      <c r="H14" s="19">
        <v>2.7313139756991699E-3</v>
      </c>
      <c r="I14" s="19">
        <v>0</v>
      </c>
      <c r="J14" s="19"/>
      <c r="K14" s="19">
        <v>0</v>
      </c>
      <c r="L14" s="19">
        <v>4.5539969832959796E-3</v>
      </c>
      <c r="M14" s="19">
        <v>4.9473715935722798E-3</v>
      </c>
      <c r="N14" s="19">
        <v>0</v>
      </c>
      <c r="O14" s="19"/>
      <c r="P14" s="19">
        <v>0</v>
      </c>
      <c r="Q14" s="19">
        <v>3.9245192606428697E-3</v>
      </c>
      <c r="R14" s="19">
        <v>0</v>
      </c>
      <c r="S14" s="19">
        <v>4.5987586582426198E-3</v>
      </c>
      <c r="T14" s="19">
        <v>0</v>
      </c>
      <c r="U14" s="19"/>
      <c r="V14" s="19">
        <v>0</v>
      </c>
      <c r="W14" s="19">
        <v>5.78062003881192E-3</v>
      </c>
      <c r="X14" s="19">
        <v>0</v>
      </c>
      <c r="Y14" s="19"/>
      <c r="Z14" s="19">
        <v>2.6890671999319098E-3</v>
      </c>
      <c r="AA14" s="19">
        <v>0</v>
      </c>
      <c r="AB14" s="19"/>
      <c r="AC14" s="19">
        <v>3.2408500392483199E-3</v>
      </c>
      <c r="AD14" s="19">
        <v>0</v>
      </c>
      <c r="AE14" s="19"/>
      <c r="AF14" s="19">
        <v>0</v>
      </c>
      <c r="AG14" s="19">
        <v>0</v>
      </c>
      <c r="AH14" s="19">
        <v>2.6234077685111401E-3</v>
      </c>
      <c r="AI14" s="19"/>
      <c r="AJ14" s="19">
        <v>9.4810130813873898E-3</v>
      </c>
      <c r="AK14" s="19">
        <v>0</v>
      </c>
      <c r="AL14" s="19">
        <v>8.5274732869565703E-3</v>
      </c>
      <c r="AM14" s="19">
        <v>0</v>
      </c>
      <c r="AN14" s="19">
        <v>0</v>
      </c>
      <c r="AO14" s="19">
        <v>0</v>
      </c>
      <c r="AP14" s="19">
        <v>0</v>
      </c>
      <c r="AQ14" s="19"/>
      <c r="AR14" s="19">
        <v>3.2032085520701799E-3</v>
      </c>
      <c r="AS14" s="19">
        <v>1.87059376290322E-3</v>
      </c>
      <c r="AT14" s="19"/>
      <c r="AU14" s="19">
        <v>0</v>
      </c>
      <c r="AV14" s="19">
        <v>3.80698718211745E-3</v>
      </c>
      <c r="AW14" s="19">
        <v>0</v>
      </c>
      <c r="AX14" s="19"/>
      <c r="AY14" s="19">
        <v>0</v>
      </c>
      <c r="AZ14" s="19">
        <v>2.6132054331102599E-3</v>
      </c>
      <c r="BA14" s="19">
        <v>3.2570252024796699E-3</v>
      </c>
      <c r="BB14" s="19">
        <v>0</v>
      </c>
      <c r="BC14" s="19"/>
      <c r="BD14" s="19">
        <v>0</v>
      </c>
      <c r="BE14" s="19">
        <v>3.7332477275637201E-3</v>
      </c>
      <c r="BF14" s="19">
        <v>2.8124645426491398E-3</v>
      </c>
      <c r="BG14" s="19">
        <v>0</v>
      </c>
      <c r="BH14" s="19"/>
      <c r="BI14" s="19">
        <v>0</v>
      </c>
      <c r="BJ14" s="19">
        <v>3.8570198320414801E-3</v>
      </c>
      <c r="BK14" s="19">
        <v>0</v>
      </c>
      <c r="BL14" s="19">
        <v>9.7829121845226606E-3</v>
      </c>
      <c r="BM14" s="19"/>
      <c r="BN14" s="19">
        <v>1.2366505923138199E-2</v>
      </c>
      <c r="BO14" s="19">
        <v>0</v>
      </c>
      <c r="BP14" s="19">
        <v>0</v>
      </c>
      <c r="BQ14" s="19">
        <v>3.5319027937012002E-3</v>
      </c>
      <c r="BR14" s="19"/>
      <c r="BS14" s="19">
        <v>0</v>
      </c>
      <c r="BT14" s="19">
        <v>0</v>
      </c>
      <c r="BU14" s="19">
        <v>5.6551187630024197E-3</v>
      </c>
      <c r="BV14" s="19">
        <v>0</v>
      </c>
      <c r="BW14" s="19"/>
      <c r="BX14" s="19">
        <v>0</v>
      </c>
      <c r="BY14" s="19">
        <v>6.0751714630536196E-3</v>
      </c>
      <c r="BZ14" s="19">
        <v>0</v>
      </c>
      <c r="CA14" s="19">
        <v>0</v>
      </c>
    </row>
    <row r="15" spans="2:79" x14ac:dyDescent="0.3">
      <c r="B15" s="16" t="s">
        <v>336</v>
      </c>
    </row>
    <row r="16" spans="2:79" x14ac:dyDescent="0.3">
      <c r="B16" t="s">
        <v>76</v>
      </c>
    </row>
    <row r="17" spans="2:2" x14ac:dyDescent="0.3">
      <c r="B17" t="s">
        <v>77</v>
      </c>
    </row>
    <row r="19" spans="2:2" x14ac:dyDescent="0.3">
      <c r="B19" s="8" t="str">
        <f>HYPERLINK("#'Contents'!A1", "Return to Contents")</f>
        <v>Return to Contents</v>
      </c>
    </row>
  </sheetData>
  <mergeCells count="18">
    <mergeCell ref="BX5:CA5"/>
    <mergeCell ref="D2:BL2"/>
    <mergeCell ref="AU5:AW5"/>
    <mergeCell ref="AY5:BB5"/>
    <mergeCell ref="BD5:BG5"/>
    <mergeCell ref="BI5:BL5"/>
    <mergeCell ref="BN5:BQ5"/>
    <mergeCell ref="Z5:AA5"/>
    <mergeCell ref="AC5:AD5"/>
    <mergeCell ref="AF5:AH5"/>
    <mergeCell ref="AJ5:AP5"/>
    <mergeCell ref="AR5:AS5"/>
    <mergeCell ref="D5:E5"/>
    <mergeCell ref="G5:I5"/>
    <mergeCell ref="K5:N5"/>
    <mergeCell ref="P5:T5"/>
    <mergeCell ref="V5:X5"/>
    <mergeCell ref="BS5:BV5"/>
  </mergeCells>
  <pageMargins left="0.7" right="0.7" top="0.75" bottom="0.75" header="0.3" footer="0.3"/>
  <pageSetup paperSize="9" orientation="portrait" horizontalDpi="300" verticalDpi="300"/>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B2:CA19"/>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9" width="10.77734375" customWidth="1"/>
    <col min="10" max="10" width="2.21875" customWidth="1"/>
    <col min="11" max="14" width="10.77734375" customWidth="1"/>
    <col min="15" max="15" width="2.21875" customWidth="1"/>
    <col min="16" max="20" width="10.77734375" customWidth="1"/>
    <col min="21" max="21" width="2.21875" customWidth="1"/>
    <col min="22" max="24" width="10.77734375" customWidth="1"/>
    <col min="25" max="25" width="2.21875" customWidth="1"/>
    <col min="26" max="27" width="10.77734375" customWidth="1"/>
    <col min="28" max="28" width="2.21875" customWidth="1"/>
    <col min="29" max="30" width="10.77734375" customWidth="1"/>
    <col min="31" max="31" width="2.21875" customWidth="1"/>
    <col min="32" max="34" width="10.77734375" customWidth="1"/>
    <col min="35" max="35" width="2.21875" customWidth="1"/>
    <col min="36" max="42" width="10.77734375" customWidth="1"/>
    <col min="43" max="43" width="2.21875" customWidth="1"/>
    <col min="44" max="45" width="10.77734375" customWidth="1"/>
    <col min="46" max="46" width="2.21875" customWidth="1"/>
    <col min="47" max="49" width="10.77734375" customWidth="1"/>
    <col min="50" max="50" width="2.21875" customWidth="1"/>
    <col min="51" max="54" width="10.77734375" customWidth="1"/>
    <col min="55" max="55" width="2.21875" customWidth="1"/>
    <col min="56" max="59" width="10.77734375" customWidth="1"/>
    <col min="60" max="60" width="2.21875" customWidth="1"/>
    <col min="61" max="64" width="10.77734375" customWidth="1"/>
    <col min="65" max="65" width="2.21875" customWidth="1"/>
    <col min="66" max="69" width="10.77734375" customWidth="1"/>
    <col min="70" max="70" width="2.21875" customWidth="1"/>
    <col min="71" max="74" width="10.77734375" customWidth="1"/>
    <col min="75" max="75" width="2.21875" customWidth="1"/>
    <col min="76" max="79" width="10.77734375" customWidth="1"/>
    <col min="80" max="80" width="2.21875" customWidth="1"/>
  </cols>
  <sheetData>
    <row r="2" spans="2:79" ht="40.049999999999997" customHeight="1" x14ac:dyDescent="0.3">
      <c r="D2" s="30" t="s">
        <v>176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9" ht="30" customHeight="1" x14ac:dyDescent="0.3">
      <c r="B5" s="15"/>
      <c r="C5" s="15"/>
      <c r="D5" s="29" t="s">
        <v>54</v>
      </c>
      <c r="E5" s="29"/>
      <c r="F5" s="15"/>
      <c r="G5" s="29" t="s">
        <v>55</v>
      </c>
      <c r="H5" s="29"/>
      <c r="I5" s="29"/>
      <c r="J5" s="15"/>
      <c r="K5" s="29" t="s">
        <v>56</v>
      </c>
      <c r="L5" s="29"/>
      <c r="M5" s="29"/>
      <c r="N5" s="29"/>
      <c r="O5" s="15"/>
      <c r="P5" s="29" t="s">
        <v>57</v>
      </c>
      <c r="Q5" s="29"/>
      <c r="R5" s="29"/>
      <c r="S5" s="29"/>
      <c r="T5" s="29"/>
      <c r="U5" s="15"/>
      <c r="V5" s="29" t="s">
        <v>58</v>
      </c>
      <c r="W5" s="29"/>
      <c r="X5" s="29"/>
      <c r="Y5" s="15"/>
      <c r="Z5" s="29" t="s">
        <v>59</v>
      </c>
      <c r="AA5" s="29"/>
      <c r="AB5" s="15"/>
      <c r="AC5" s="29" t="s">
        <v>60</v>
      </c>
      <c r="AD5" s="29"/>
      <c r="AE5" s="15"/>
      <c r="AF5" s="29" t="s">
        <v>61</v>
      </c>
      <c r="AG5" s="29"/>
      <c r="AH5" s="29"/>
      <c r="AI5" s="15"/>
      <c r="AJ5" s="29" t="s">
        <v>62</v>
      </c>
      <c r="AK5" s="29"/>
      <c r="AL5" s="29"/>
      <c r="AM5" s="29"/>
      <c r="AN5" s="29"/>
      <c r="AO5" s="29"/>
      <c r="AP5" s="29"/>
      <c r="AQ5" s="15"/>
      <c r="AR5" s="29" t="s">
        <v>63</v>
      </c>
      <c r="AS5" s="29"/>
      <c r="AT5" s="15"/>
      <c r="AU5" s="29" t="s">
        <v>64</v>
      </c>
      <c r="AV5" s="29"/>
      <c r="AW5" s="29"/>
      <c r="AX5" s="15"/>
      <c r="AY5" s="29" t="s">
        <v>65</v>
      </c>
      <c r="AZ5" s="29"/>
      <c r="BA5" s="29"/>
      <c r="BB5" s="29"/>
      <c r="BC5" s="15"/>
      <c r="BD5" s="29" t="s">
        <v>66</v>
      </c>
      <c r="BE5" s="29"/>
      <c r="BF5" s="29"/>
      <c r="BG5" s="29"/>
      <c r="BH5" s="15"/>
      <c r="BI5" s="29" t="s">
        <v>67</v>
      </c>
      <c r="BJ5" s="29"/>
      <c r="BK5" s="29"/>
      <c r="BL5" s="29"/>
      <c r="BM5" s="15"/>
      <c r="BN5" s="29" t="s">
        <v>68</v>
      </c>
      <c r="BO5" s="29"/>
      <c r="BP5" s="29"/>
      <c r="BQ5" s="29"/>
      <c r="BR5" s="15"/>
      <c r="BS5" s="29" t="s">
        <v>69</v>
      </c>
      <c r="BT5" s="29"/>
      <c r="BU5" s="29"/>
      <c r="BV5" s="29"/>
      <c r="BW5" s="15"/>
      <c r="BX5" s="29" t="s">
        <v>70</v>
      </c>
      <c r="BY5" s="29"/>
      <c r="BZ5" s="29"/>
      <c r="CA5" s="29"/>
    </row>
    <row r="6" spans="2:79" ht="43.2" x14ac:dyDescent="0.3">
      <c r="B6" t="s">
        <v>13</v>
      </c>
      <c r="C6" s="9" t="s">
        <v>14</v>
      </c>
      <c r="D6" s="12" t="s">
        <v>15</v>
      </c>
      <c r="E6" s="12" t="s">
        <v>16</v>
      </c>
      <c r="G6" s="12" t="s">
        <v>19</v>
      </c>
      <c r="H6" s="12" t="s">
        <v>20</v>
      </c>
      <c r="I6" s="12" t="s">
        <v>21</v>
      </c>
      <c r="K6" s="12" t="s">
        <v>22</v>
      </c>
      <c r="L6" s="12" t="s">
        <v>23</v>
      </c>
      <c r="M6" s="12" t="s">
        <v>24</v>
      </c>
      <c r="N6" s="12" t="s">
        <v>25</v>
      </c>
      <c r="P6" s="12" t="s">
        <v>26</v>
      </c>
      <c r="Q6" s="12" t="s">
        <v>27</v>
      </c>
      <c r="R6" s="12" t="s">
        <v>28</v>
      </c>
      <c r="S6" s="12" t="s">
        <v>29</v>
      </c>
      <c r="T6" s="12" t="s">
        <v>30</v>
      </c>
      <c r="V6" s="12" t="s">
        <v>31</v>
      </c>
      <c r="W6" s="12" t="s">
        <v>32</v>
      </c>
      <c r="X6" s="12" t="s">
        <v>33</v>
      </c>
      <c r="Z6" s="12" t="s">
        <v>34</v>
      </c>
      <c r="AA6" s="12" t="s">
        <v>35</v>
      </c>
      <c r="AC6" s="12" t="s">
        <v>36</v>
      </c>
      <c r="AD6" s="12" t="s">
        <v>37</v>
      </c>
      <c r="AF6" s="12" t="s">
        <v>38</v>
      </c>
      <c r="AG6" s="12" t="s">
        <v>39</v>
      </c>
      <c r="AH6" s="12" t="s">
        <v>40</v>
      </c>
      <c r="AJ6" s="12" t="s">
        <v>41</v>
      </c>
      <c r="AK6" s="12" t="s">
        <v>42</v>
      </c>
      <c r="AL6" s="12" t="s">
        <v>43</v>
      </c>
      <c r="AM6" s="12" t="s">
        <v>44</v>
      </c>
      <c r="AN6" s="12" t="s">
        <v>45</v>
      </c>
      <c r="AO6" s="12" t="s">
        <v>46</v>
      </c>
      <c r="AP6" s="12" t="s">
        <v>47</v>
      </c>
      <c r="AR6" s="12" t="s">
        <v>48</v>
      </c>
      <c r="AS6" s="12" t="s">
        <v>49</v>
      </c>
      <c r="AU6" s="12" t="s">
        <v>50</v>
      </c>
      <c r="AV6" s="12" t="s">
        <v>51</v>
      </c>
      <c r="AW6" s="12" t="s">
        <v>52</v>
      </c>
      <c r="AY6" s="12" t="s">
        <v>50</v>
      </c>
      <c r="AZ6" s="12" t="s">
        <v>51</v>
      </c>
      <c r="BA6" s="12" t="s">
        <v>52</v>
      </c>
      <c r="BB6" s="12" t="s">
        <v>53</v>
      </c>
      <c r="BD6" s="12" t="s">
        <v>50</v>
      </c>
      <c r="BE6" s="12" t="s">
        <v>51</v>
      </c>
      <c r="BF6" s="12" t="s">
        <v>52</v>
      </c>
      <c r="BG6" s="12" t="s">
        <v>53</v>
      </c>
      <c r="BI6" s="12" t="s">
        <v>50</v>
      </c>
      <c r="BJ6" s="12" t="s">
        <v>51</v>
      </c>
      <c r="BK6" s="12" t="s">
        <v>52</v>
      </c>
      <c r="BL6" s="12" t="s">
        <v>53</v>
      </c>
      <c r="BN6" s="12" t="s">
        <v>50</v>
      </c>
      <c r="BO6" s="12" t="s">
        <v>51</v>
      </c>
      <c r="BP6" s="12" t="s">
        <v>52</v>
      </c>
      <c r="BQ6" s="12" t="s">
        <v>53</v>
      </c>
      <c r="BS6" s="12" t="s">
        <v>50</v>
      </c>
      <c r="BT6" s="12" t="s">
        <v>51</v>
      </c>
      <c r="BU6" s="12" t="s">
        <v>52</v>
      </c>
      <c r="BV6" s="12" t="s">
        <v>53</v>
      </c>
      <c r="BX6" s="12" t="s">
        <v>50</v>
      </c>
      <c r="BY6" s="12" t="s">
        <v>51</v>
      </c>
      <c r="BZ6" s="12" t="s">
        <v>52</v>
      </c>
      <c r="CA6" s="12" t="s">
        <v>53</v>
      </c>
    </row>
    <row r="7" spans="2:79" ht="30" customHeight="1" x14ac:dyDescent="0.3">
      <c r="B7" s="10" t="s">
        <v>17</v>
      </c>
      <c r="C7" s="10">
        <v>866</v>
      </c>
      <c r="D7" s="10">
        <v>443</v>
      </c>
      <c r="E7" s="10">
        <v>421</v>
      </c>
      <c r="F7" s="10"/>
      <c r="G7" s="10">
        <v>178</v>
      </c>
      <c r="H7" s="10">
        <v>400</v>
      </c>
      <c r="I7" s="10">
        <v>288</v>
      </c>
      <c r="J7" s="10"/>
      <c r="K7" s="10">
        <v>354</v>
      </c>
      <c r="L7" s="10">
        <v>230</v>
      </c>
      <c r="M7" s="10">
        <v>153</v>
      </c>
      <c r="N7" s="10">
        <v>128</v>
      </c>
      <c r="O7" s="10"/>
      <c r="P7" s="10">
        <v>124</v>
      </c>
      <c r="Q7" s="10">
        <v>272</v>
      </c>
      <c r="R7" s="10">
        <v>123</v>
      </c>
      <c r="S7" s="10">
        <v>225</v>
      </c>
      <c r="T7" s="10">
        <v>122</v>
      </c>
      <c r="U7" s="10"/>
      <c r="V7" s="10">
        <v>205</v>
      </c>
      <c r="W7" s="10">
        <v>329</v>
      </c>
      <c r="X7" s="10">
        <v>305</v>
      </c>
      <c r="Y7" s="10"/>
      <c r="Z7" s="10">
        <v>723</v>
      </c>
      <c r="AA7" s="10">
        <v>142</v>
      </c>
      <c r="AB7" s="10"/>
      <c r="AC7" s="10">
        <v>636</v>
      </c>
      <c r="AD7" s="10">
        <v>230</v>
      </c>
      <c r="AE7" s="10"/>
      <c r="AF7" s="10">
        <v>63</v>
      </c>
      <c r="AG7" s="10">
        <v>76</v>
      </c>
      <c r="AH7" s="10">
        <v>722</v>
      </c>
      <c r="AI7" s="10"/>
      <c r="AJ7" s="10">
        <v>97</v>
      </c>
      <c r="AK7" s="10">
        <v>123</v>
      </c>
      <c r="AL7" s="10">
        <v>129</v>
      </c>
      <c r="AM7" s="10">
        <v>133</v>
      </c>
      <c r="AN7" s="10">
        <v>126</v>
      </c>
      <c r="AO7" s="10">
        <v>133</v>
      </c>
      <c r="AP7" s="10">
        <v>125</v>
      </c>
      <c r="AQ7" s="10"/>
      <c r="AR7" s="10">
        <v>265</v>
      </c>
      <c r="AS7" s="10">
        <v>576</v>
      </c>
      <c r="AT7" s="10"/>
      <c r="AU7" s="10">
        <v>204</v>
      </c>
      <c r="AV7" s="10">
        <v>520</v>
      </c>
      <c r="AW7" s="10">
        <v>142</v>
      </c>
      <c r="AX7" s="10"/>
      <c r="AY7" s="10">
        <v>76</v>
      </c>
      <c r="AZ7" s="10">
        <v>391</v>
      </c>
      <c r="BA7" s="10">
        <v>278</v>
      </c>
      <c r="BB7" s="10">
        <v>121</v>
      </c>
      <c r="BC7" s="10"/>
      <c r="BD7" s="10">
        <v>119</v>
      </c>
      <c r="BE7" s="10">
        <v>242</v>
      </c>
      <c r="BF7" s="10">
        <v>368</v>
      </c>
      <c r="BG7" s="10">
        <v>137</v>
      </c>
      <c r="BH7" s="10"/>
      <c r="BI7" s="10">
        <v>99</v>
      </c>
      <c r="BJ7" s="10">
        <v>265</v>
      </c>
      <c r="BK7" s="10">
        <v>400</v>
      </c>
      <c r="BL7" s="10">
        <v>102</v>
      </c>
      <c r="BM7" s="10"/>
      <c r="BN7" s="10">
        <v>73</v>
      </c>
      <c r="BO7" s="10">
        <v>192</v>
      </c>
      <c r="BP7" s="10">
        <v>297</v>
      </c>
      <c r="BQ7" s="10">
        <v>304</v>
      </c>
      <c r="BR7" s="10"/>
      <c r="BS7" s="10">
        <v>180</v>
      </c>
      <c r="BT7" s="10">
        <v>245</v>
      </c>
      <c r="BU7" s="10">
        <v>352</v>
      </c>
      <c r="BV7" s="10">
        <v>89</v>
      </c>
      <c r="BW7" s="10"/>
      <c r="BX7" s="10">
        <v>81</v>
      </c>
      <c r="BY7" s="10">
        <v>311</v>
      </c>
      <c r="BZ7" s="10">
        <v>286</v>
      </c>
      <c r="CA7" s="10">
        <v>188</v>
      </c>
    </row>
    <row r="8" spans="2:79" ht="30" customHeight="1" x14ac:dyDescent="0.3">
      <c r="B8" s="11" t="s">
        <v>18</v>
      </c>
      <c r="C8" s="11">
        <v>868</v>
      </c>
      <c r="D8" s="11">
        <v>432</v>
      </c>
      <c r="E8" s="11">
        <v>433</v>
      </c>
      <c r="F8" s="11"/>
      <c r="G8" s="11">
        <v>207</v>
      </c>
      <c r="H8" s="11">
        <v>335</v>
      </c>
      <c r="I8" s="11">
        <v>326</v>
      </c>
      <c r="J8" s="11"/>
      <c r="K8" s="11">
        <v>259</v>
      </c>
      <c r="L8" s="11">
        <v>229</v>
      </c>
      <c r="M8" s="11">
        <v>185</v>
      </c>
      <c r="N8" s="11">
        <v>193</v>
      </c>
      <c r="O8" s="11"/>
      <c r="P8" s="11">
        <v>124</v>
      </c>
      <c r="Q8" s="11">
        <v>266</v>
      </c>
      <c r="R8" s="11">
        <v>135</v>
      </c>
      <c r="S8" s="11">
        <v>199</v>
      </c>
      <c r="T8" s="11">
        <v>144</v>
      </c>
      <c r="U8" s="11"/>
      <c r="V8" s="11">
        <v>247</v>
      </c>
      <c r="W8" s="11">
        <v>339</v>
      </c>
      <c r="X8" s="11">
        <v>250</v>
      </c>
      <c r="Y8" s="11"/>
      <c r="Z8" s="11">
        <v>729</v>
      </c>
      <c r="AA8" s="11">
        <v>138</v>
      </c>
      <c r="AB8" s="11"/>
      <c r="AC8" s="11">
        <v>605</v>
      </c>
      <c r="AD8" s="11">
        <v>263</v>
      </c>
      <c r="AE8" s="11"/>
      <c r="AF8" s="11">
        <v>48</v>
      </c>
      <c r="AG8" s="11">
        <v>67</v>
      </c>
      <c r="AH8" s="11">
        <v>747</v>
      </c>
      <c r="AI8" s="11"/>
      <c r="AJ8" s="11">
        <v>110</v>
      </c>
      <c r="AK8" s="11">
        <v>133</v>
      </c>
      <c r="AL8" s="11">
        <v>107</v>
      </c>
      <c r="AM8" s="11">
        <v>116</v>
      </c>
      <c r="AN8" s="11">
        <v>101</v>
      </c>
      <c r="AO8" s="11">
        <v>140</v>
      </c>
      <c r="AP8" s="11">
        <v>161</v>
      </c>
      <c r="AQ8" s="11"/>
      <c r="AR8" s="11">
        <v>286</v>
      </c>
      <c r="AS8" s="11">
        <v>558</v>
      </c>
      <c r="AT8" s="11"/>
      <c r="AU8" s="11">
        <v>229</v>
      </c>
      <c r="AV8" s="11">
        <v>515</v>
      </c>
      <c r="AW8" s="11">
        <v>124</v>
      </c>
      <c r="AX8" s="11"/>
      <c r="AY8" s="11">
        <v>78</v>
      </c>
      <c r="AZ8" s="11">
        <v>399</v>
      </c>
      <c r="BA8" s="11">
        <v>281</v>
      </c>
      <c r="BB8" s="11">
        <v>109</v>
      </c>
      <c r="BC8" s="11"/>
      <c r="BD8" s="11">
        <v>123</v>
      </c>
      <c r="BE8" s="11">
        <v>245</v>
      </c>
      <c r="BF8" s="11">
        <v>371</v>
      </c>
      <c r="BG8" s="11">
        <v>129</v>
      </c>
      <c r="BH8" s="11"/>
      <c r="BI8" s="11">
        <v>105</v>
      </c>
      <c r="BJ8" s="11">
        <v>270</v>
      </c>
      <c r="BK8" s="11">
        <v>399</v>
      </c>
      <c r="BL8" s="11">
        <v>94</v>
      </c>
      <c r="BM8" s="11"/>
      <c r="BN8" s="11">
        <v>74</v>
      </c>
      <c r="BO8" s="11">
        <v>194</v>
      </c>
      <c r="BP8" s="11">
        <v>304</v>
      </c>
      <c r="BQ8" s="11">
        <v>295</v>
      </c>
      <c r="BR8" s="11"/>
      <c r="BS8" s="11">
        <v>188</v>
      </c>
      <c r="BT8" s="11">
        <v>259</v>
      </c>
      <c r="BU8" s="11">
        <v>346</v>
      </c>
      <c r="BV8" s="11">
        <v>74</v>
      </c>
      <c r="BW8" s="11"/>
      <c r="BX8" s="11">
        <v>84</v>
      </c>
      <c r="BY8" s="11">
        <v>322</v>
      </c>
      <c r="BZ8" s="11">
        <v>282</v>
      </c>
      <c r="CA8" s="11">
        <v>179</v>
      </c>
    </row>
    <row r="9" spans="2:79" x14ac:dyDescent="0.3">
      <c r="B9" s="18" t="s">
        <v>164</v>
      </c>
      <c r="C9" s="17">
        <v>1.13247748167497E-2</v>
      </c>
      <c r="D9" s="17">
        <v>4.3888806606879396E-3</v>
      </c>
      <c r="E9" s="17">
        <v>1.8294740858144701E-2</v>
      </c>
      <c r="F9" s="17"/>
      <c r="G9" s="17">
        <v>6.6190162173832201E-3</v>
      </c>
      <c r="H9" s="17">
        <v>1.50266228457865E-2</v>
      </c>
      <c r="I9" s="17">
        <v>1.0497193253267499E-2</v>
      </c>
      <c r="J9" s="17"/>
      <c r="K9" s="17">
        <v>7.1864465621829304E-3</v>
      </c>
      <c r="L9" s="17">
        <v>7.4806711617013202E-3</v>
      </c>
      <c r="M9" s="17">
        <v>2.50395825666846E-2</v>
      </c>
      <c r="N9" s="17">
        <v>8.3490536354805904E-3</v>
      </c>
      <c r="O9" s="17"/>
      <c r="P9" s="17">
        <v>9.9472426440517393E-3</v>
      </c>
      <c r="Q9" s="17">
        <v>1.48220067534162E-2</v>
      </c>
      <c r="R9" s="17">
        <v>2.20623910453507E-2</v>
      </c>
      <c r="S9" s="17">
        <v>3.3394264304930799E-3</v>
      </c>
      <c r="T9" s="17">
        <v>7.05800775446887E-3</v>
      </c>
      <c r="U9" s="17"/>
      <c r="V9" s="17">
        <v>4.9822606143958897E-3</v>
      </c>
      <c r="W9" s="17">
        <v>2.0563172190670699E-2</v>
      </c>
      <c r="X9" s="17">
        <v>6.5061229886842096E-3</v>
      </c>
      <c r="Y9" s="17"/>
      <c r="Z9" s="17">
        <v>1.34867826538506E-2</v>
      </c>
      <c r="AA9" s="17">
        <v>0</v>
      </c>
      <c r="AB9" s="17"/>
      <c r="AC9" s="17">
        <v>1.0599274247988E-2</v>
      </c>
      <c r="AD9" s="17">
        <v>1.29915265735002E-2</v>
      </c>
      <c r="AE9" s="17"/>
      <c r="AF9" s="17">
        <v>0</v>
      </c>
      <c r="AG9" s="17">
        <v>0</v>
      </c>
      <c r="AH9" s="17">
        <v>1.31574734864301E-2</v>
      </c>
      <c r="AI9" s="17"/>
      <c r="AJ9" s="17">
        <v>1.24291040248593E-2</v>
      </c>
      <c r="AK9" s="17">
        <v>0</v>
      </c>
      <c r="AL9" s="17">
        <v>1.1468413282097301E-2</v>
      </c>
      <c r="AM9" s="17">
        <v>2.3477231874020701E-2</v>
      </c>
      <c r="AN9" s="17">
        <v>1.07117467473244E-2</v>
      </c>
      <c r="AO9" s="17">
        <v>1.29361443864974E-2</v>
      </c>
      <c r="AP9" s="17">
        <v>1.0031477530047E-2</v>
      </c>
      <c r="AQ9" s="17"/>
      <c r="AR9" s="17">
        <v>1.3300860374811201E-2</v>
      </c>
      <c r="AS9" s="17">
        <v>4.8965100851476101E-3</v>
      </c>
      <c r="AT9" s="17"/>
      <c r="AU9" s="17">
        <v>2.11637054528678E-2</v>
      </c>
      <c r="AV9" s="17">
        <v>7.5708053388497797E-3</v>
      </c>
      <c r="AW9" s="17">
        <v>8.7079228888006597E-3</v>
      </c>
      <c r="AX9" s="17"/>
      <c r="AY9" s="17">
        <v>1.9304044668572599E-2</v>
      </c>
      <c r="AZ9" s="17">
        <v>1.5800359075801101E-2</v>
      </c>
      <c r="BA9" s="17">
        <v>7.1374646707082004E-3</v>
      </c>
      <c r="BB9" s="17">
        <v>0</v>
      </c>
      <c r="BC9" s="17"/>
      <c r="BD9" s="17">
        <v>2.78858860547548E-2</v>
      </c>
      <c r="BE9" s="17">
        <v>7.1027996943008103E-3</v>
      </c>
      <c r="BF9" s="17">
        <v>6.0641717173900399E-3</v>
      </c>
      <c r="BG9" s="17">
        <v>1.8752979069897001E-2</v>
      </c>
      <c r="BH9" s="17"/>
      <c r="BI9" s="17">
        <v>1.17610712926667E-2</v>
      </c>
      <c r="BJ9" s="17">
        <v>7.1157046943996702E-3</v>
      </c>
      <c r="BK9" s="17">
        <v>1.43175568833154E-2</v>
      </c>
      <c r="BL9" s="17">
        <v>1.0245679766791201E-2</v>
      </c>
      <c r="BM9" s="17"/>
      <c r="BN9" s="17">
        <v>3.8562971704514101E-2</v>
      </c>
      <c r="BO9" s="17">
        <v>9.5893705792648599E-3</v>
      </c>
      <c r="BP9" s="17">
        <v>8.8516928813732101E-3</v>
      </c>
      <c r="BQ9" s="17">
        <v>8.1792456925495992E-3</v>
      </c>
      <c r="BR9" s="17"/>
      <c r="BS9" s="17">
        <v>3.3000172294985697E-2</v>
      </c>
      <c r="BT9" s="17">
        <v>0</v>
      </c>
      <c r="BU9" s="17">
        <v>6.4917216158383402E-3</v>
      </c>
      <c r="BV9" s="17">
        <v>1.8460447601834601E-2</v>
      </c>
      <c r="BW9" s="17"/>
      <c r="BX9" s="17">
        <v>1.9283356700030101E-2</v>
      </c>
      <c r="BY9" s="17">
        <v>1.79789662298496E-2</v>
      </c>
      <c r="BZ9" s="17">
        <v>0</v>
      </c>
      <c r="CA9" s="17">
        <v>1.34709606193604E-2</v>
      </c>
    </row>
    <row r="10" spans="2:79" x14ac:dyDescent="0.3">
      <c r="B10" s="18" t="s">
        <v>165</v>
      </c>
      <c r="C10" s="17">
        <v>7.7429621250548003E-2</v>
      </c>
      <c r="D10" s="17">
        <v>5.3356159579158097E-2</v>
      </c>
      <c r="E10" s="17">
        <v>9.9476632302136395E-2</v>
      </c>
      <c r="F10" s="17"/>
      <c r="G10" s="17">
        <v>8.39514863592834E-2</v>
      </c>
      <c r="H10" s="17">
        <v>7.3442776492571096E-2</v>
      </c>
      <c r="I10" s="17">
        <v>7.7398681817593101E-2</v>
      </c>
      <c r="J10" s="17"/>
      <c r="K10" s="17">
        <v>5.4373558259344902E-2</v>
      </c>
      <c r="L10" s="17">
        <v>5.2467567059250701E-2</v>
      </c>
      <c r="M10" s="17">
        <v>0.12769605311788099</v>
      </c>
      <c r="N10" s="17">
        <v>9.0194531058808494E-2</v>
      </c>
      <c r="O10" s="17"/>
      <c r="P10" s="17">
        <v>3.4747201938039603E-2</v>
      </c>
      <c r="Q10" s="17">
        <v>0.107013168534922</v>
      </c>
      <c r="R10" s="17">
        <v>6.3324527453365295E-2</v>
      </c>
      <c r="S10" s="17">
        <v>7.8136274562775998E-2</v>
      </c>
      <c r="T10" s="17">
        <v>7.1763252374215797E-2</v>
      </c>
      <c r="U10" s="17"/>
      <c r="V10" s="17">
        <v>0.10512825532098</v>
      </c>
      <c r="W10" s="17">
        <v>7.7507577870072994E-2</v>
      </c>
      <c r="X10" s="17">
        <v>4.9335728988531002E-2</v>
      </c>
      <c r="Y10" s="17"/>
      <c r="Z10" s="17">
        <v>7.6511947701249805E-2</v>
      </c>
      <c r="AA10" s="17">
        <v>8.2971432864349506E-2</v>
      </c>
      <c r="AB10" s="17"/>
      <c r="AC10" s="17">
        <v>8.3903048475916397E-2</v>
      </c>
      <c r="AD10" s="17">
        <v>6.2557687768130504E-2</v>
      </c>
      <c r="AE10" s="17"/>
      <c r="AF10" s="17">
        <v>7.0002669956679101E-2</v>
      </c>
      <c r="AG10" s="17">
        <v>3.1658187614618402E-2</v>
      </c>
      <c r="AH10" s="17">
        <v>7.9429819585567996E-2</v>
      </c>
      <c r="AI10" s="17"/>
      <c r="AJ10" s="17">
        <v>9.3515054497545103E-2</v>
      </c>
      <c r="AK10" s="17">
        <v>7.53746739929438E-2</v>
      </c>
      <c r="AL10" s="17">
        <v>7.5965417743796296E-2</v>
      </c>
      <c r="AM10" s="17">
        <v>2.51968146407839E-2</v>
      </c>
      <c r="AN10" s="17">
        <v>0.13455268382148</v>
      </c>
      <c r="AO10" s="17">
        <v>6.1764965471932602E-2</v>
      </c>
      <c r="AP10" s="17">
        <v>8.4739039514902706E-2</v>
      </c>
      <c r="AQ10" s="17"/>
      <c r="AR10" s="17">
        <v>9.1492660956887295E-2</v>
      </c>
      <c r="AS10" s="17">
        <v>6.5338504193813499E-2</v>
      </c>
      <c r="AT10" s="17"/>
      <c r="AU10" s="17">
        <v>0.104208257431172</v>
      </c>
      <c r="AV10" s="17">
        <v>8.0517607976654207E-2</v>
      </c>
      <c r="AW10" s="17">
        <v>1.4983598715803501E-2</v>
      </c>
      <c r="AX10" s="17"/>
      <c r="AY10" s="17">
        <v>0.11110683967009299</v>
      </c>
      <c r="AZ10" s="17">
        <v>8.4774302307504407E-2</v>
      </c>
      <c r="BA10" s="17">
        <v>6.7768966860088306E-2</v>
      </c>
      <c r="BB10" s="17">
        <v>5.1248300682348098E-2</v>
      </c>
      <c r="BC10" s="17"/>
      <c r="BD10" s="17">
        <v>0.111503866941464</v>
      </c>
      <c r="BE10" s="17">
        <v>8.2866583171123803E-2</v>
      </c>
      <c r="BF10" s="17">
        <v>6.3812004597107203E-2</v>
      </c>
      <c r="BG10" s="17">
        <v>7.3850338400017798E-2</v>
      </c>
      <c r="BH10" s="17"/>
      <c r="BI10" s="17">
        <v>0.117893150988418</v>
      </c>
      <c r="BJ10" s="17">
        <v>7.1038223625810207E-2</v>
      </c>
      <c r="BK10" s="17">
        <v>6.9333562212983105E-2</v>
      </c>
      <c r="BL10" s="17">
        <v>8.51018816493673E-2</v>
      </c>
      <c r="BM10" s="17"/>
      <c r="BN10" s="17">
        <v>0.146579901663731</v>
      </c>
      <c r="BO10" s="17">
        <v>9.5127107389788801E-2</v>
      </c>
      <c r="BP10" s="17">
        <v>7.3862740963082305E-2</v>
      </c>
      <c r="BQ10" s="17">
        <v>5.2109006266294798E-2</v>
      </c>
      <c r="BR10" s="17"/>
      <c r="BS10" s="17">
        <v>0.14254427217131299</v>
      </c>
      <c r="BT10" s="17">
        <v>8.0302607193089001E-2</v>
      </c>
      <c r="BU10" s="17">
        <v>4.6689977098697898E-2</v>
      </c>
      <c r="BV10" s="17">
        <v>4.5741319435379998E-2</v>
      </c>
      <c r="BW10" s="17"/>
      <c r="BX10" s="17">
        <v>8.9105386889881302E-2</v>
      </c>
      <c r="BY10" s="17">
        <v>6.99733948251577E-2</v>
      </c>
      <c r="BZ10" s="17">
        <v>0.110493065164381</v>
      </c>
      <c r="CA10" s="17">
        <v>3.3353084562137397E-2</v>
      </c>
    </row>
    <row r="11" spans="2:79" x14ac:dyDescent="0.3">
      <c r="B11" s="18" t="s">
        <v>166</v>
      </c>
      <c r="C11" s="17">
        <v>0.20316004592143999</v>
      </c>
      <c r="D11" s="17">
        <v>0.18277854669799401</v>
      </c>
      <c r="E11" s="17">
        <v>0.22218548083684</v>
      </c>
      <c r="F11" s="17"/>
      <c r="G11" s="17">
        <v>0.19645680530103299</v>
      </c>
      <c r="H11" s="17">
        <v>0.18575114715003599</v>
      </c>
      <c r="I11" s="17">
        <v>0.22534242312362901</v>
      </c>
      <c r="J11" s="17"/>
      <c r="K11" s="17">
        <v>0.14177197565265301</v>
      </c>
      <c r="L11" s="17">
        <v>0.24369381367627899</v>
      </c>
      <c r="M11" s="17">
        <v>0.20828706703476699</v>
      </c>
      <c r="N11" s="17">
        <v>0.233647285882886</v>
      </c>
      <c r="O11" s="17"/>
      <c r="P11" s="17">
        <v>0.166574629582593</v>
      </c>
      <c r="Q11" s="17">
        <v>0.18022777407368101</v>
      </c>
      <c r="R11" s="17">
        <v>0.229216501022107</v>
      </c>
      <c r="S11" s="17">
        <v>0.18413024660928401</v>
      </c>
      <c r="T11" s="17">
        <v>0.278857948570856</v>
      </c>
      <c r="U11" s="17"/>
      <c r="V11" s="17">
        <v>0.21543318356775201</v>
      </c>
      <c r="W11" s="17">
        <v>0.223528507245111</v>
      </c>
      <c r="X11" s="17">
        <v>0.164860372432274</v>
      </c>
      <c r="Y11" s="17"/>
      <c r="Z11" s="17">
        <v>0.21733762244455501</v>
      </c>
      <c r="AA11" s="17">
        <v>0.130048707640747</v>
      </c>
      <c r="AB11" s="17"/>
      <c r="AC11" s="17">
        <v>0.202781617014929</v>
      </c>
      <c r="AD11" s="17">
        <v>0.204029441579957</v>
      </c>
      <c r="AE11" s="17"/>
      <c r="AF11" s="17">
        <v>9.2572935454168906E-2</v>
      </c>
      <c r="AG11" s="17">
        <v>0.226195067734591</v>
      </c>
      <c r="AH11" s="17">
        <v>0.208151678626187</v>
      </c>
      <c r="AI11" s="17"/>
      <c r="AJ11" s="17">
        <v>0.23187679272013401</v>
      </c>
      <c r="AK11" s="17">
        <v>0.16907325364405501</v>
      </c>
      <c r="AL11" s="17">
        <v>0.16837202974634899</v>
      </c>
      <c r="AM11" s="17">
        <v>0.191861689322679</v>
      </c>
      <c r="AN11" s="17">
        <v>0.22071608119554501</v>
      </c>
      <c r="AO11" s="17">
        <v>0.25250013848583902</v>
      </c>
      <c r="AP11" s="17">
        <v>0.18928142940748399</v>
      </c>
      <c r="AQ11" s="17"/>
      <c r="AR11" s="17">
        <v>0.20115092665012099</v>
      </c>
      <c r="AS11" s="17">
        <v>0.20872669028489799</v>
      </c>
      <c r="AT11" s="17"/>
      <c r="AU11" s="17">
        <v>0.29320864128638502</v>
      </c>
      <c r="AV11" s="17">
        <v>0.17233866658456901</v>
      </c>
      <c r="AW11" s="17">
        <v>0.16450707318557201</v>
      </c>
      <c r="AX11" s="17"/>
      <c r="AY11" s="17">
        <v>0.29898709661107198</v>
      </c>
      <c r="AZ11" s="17">
        <v>0.25068991238884097</v>
      </c>
      <c r="BA11" s="17">
        <v>0.13031761863528099</v>
      </c>
      <c r="BB11" s="17">
        <v>0.14819111913678501</v>
      </c>
      <c r="BC11" s="17"/>
      <c r="BD11" s="17">
        <v>0.26892419329201001</v>
      </c>
      <c r="BE11" s="17">
        <v>0.23716795173406599</v>
      </c>
      <c r="BF11" s="17">
        <v>0.193651349333645</v>
      </c>
      <c r="BG11" s="17">
        <v>0.10315844378374101</v>
      </c>
      <c r="BH11" s="17"/>
      <c r="BI11" s="17">
        <v>0.243417349437342</v>
      </c>
      <c r="BJ11" s="17">
        <v>0.27312052057806202</v>
      </c>
      <c r="BK11" s="17">
        <v>0.16782404398601999</v>
      </c>
      <c r="BL11" s="17">
        <v>0.10658551168704</v>
      </c>
      <c r="BM11" s="17"/>
      <c r="BN11" s="17">
        <v>0.26881547237387698</v>
      </c>
      <c r="BO11" s="17">
        <v>0.25278318389026</v>
      </c>
      <c r="BP11" s="17">
        <v>0.222867834226362</v>
      </c>
      <c r="BQ11" s="17">
        <v>0.13375556267657299</v>
      </c>
      <c r="BR11" s="17"/>
      <c r="BS11" s="17">
        <v>0.18852488676290599</v>
      </c>
      <c r="BT11" s="17">
        <v>0.28668693814733498</v>
      </c>
      <c r="BU11" s="17">
        <v>0.18012821935206499</v>
      </c>
      <c r="BV11" s="17">
        <v>5.6026228488886498E-2</v>
      </c>
      <c r="BW11" s="17"/>
      <c r="BX11" s="17">
        <v>0.31373676681222301</v>
      </c>
      <c r="BY11" s="17">
        <v>0.211448804899668</v>
      </c>
      <c r="BZ11" s="17">
        <v>0.220052520675212</v>
      </c>
      <c r="CA11" s="17">
        <v>0.11009701765084701</v>
      </c>
    </row>
    <row r="12" spans="2:79" x14ac:dyDescent="0.3">
      <c r="B12" s="18" t="s">
        <v>167</v>
      </c>
      <c r="C12" s="17">
        <v>0.45538854558393899</v>
      </c>
      <c r="D12" s="17">
        <v>0.48149184627396902</v>
      </c>
      <c r="E12" s="17">
        <v>0.431421270500217</v>
      </c>
      <c r="F12" s="17"/>
      <c r="G12" s="17">
        <v>0.49576921281180802</v>
      </c>
      <c r="H12" s="17">
        <v>0.43929275007334501</v>
      </c>
      <c r="I12" s="17">
        <v>0.44635072085417599</v>
      </c>
      <c r="J12" s="17"/>
      <c r="K12" s="17">
        <v>0.45800000875677399</v>
      </c>
      <c r="L12" s="17">
        <v>0.50980934671062506</v>
      </c>
      <c r="M12" s="17">
        <v>0.37568062803198798</v>
      </c>
      <c r="N12" s="17">
        <v>0.46612438411892798</v>
      </c>
      <c r="O12" s="17"/>
      <c r="P12" s="17">
        <v>0.42668363730484599</v>
      </c>
      <c r="Q12" s="17">
        <v>0.47798261375842699</v>
      </c>
      <c r="R12" s="17">
        <v>0.461757951804392</v>
      </c>
      <c r="S12" s="17">
        <v>0.46712807207087598</v>
      </c>
      <c r="T12" s="17">
        <v>0.41620004408514599</v>
      </c>
      <c r="U12" s="17"/>
      <c r="V12" s="17">
        <v>0.43125958747974102</v>
      </c>
      <c r="W12" s="17">
        <v>0.45416873248296402</v>
      </c>
      <c r="X12" s="17">
        <v>0.47556154065400702</v>
      </c>
      <c r="Y12" s="17"/>
      <c r="Z12" s="17">
        <v>0.45654965032735101</v>
      </c>
      <c r="AA12" s="17">
        <v>0.45332211710193498</v>
      </c>
      <c r="AB12" s="17"/>
      <c r="AC12" s="17">
        <v>0.449537199801055</v>
      </c>
      <c r="AD12" s="17">
        <v>0.46883132052155602</v>
      </c>
      <c r="AE12" s="17"/>
      <c r="AF12" s="17">
        <v>0.44185080757726197</v>
      </c>
      <c r="AG12" s="17">
        <v>0.43170573015122898</v>
      </c>
      <c r="AH12" s="17">
        <v>0.45979691369056302</v>
      </c>
      <c r="AI12" s="17"/>
      <c r="AJ12" s="17">
        <v>0.46298939948596501</v>
      </c>
      <c r="AK12" s="17">
        <v>0.479863974951656</v>
      </c>
      <c r="AL12" s="17">
        <v>0.50428125827999004</v>
      </c>
      <c r="AM12" s="17">
        <v>0.44342342928038903</v>
      </c>
      <c r="AN12" s="17">
        <v>0.39263142468412499</v>
      </c>
      <c r="AO12" s="17">
        <v>0.461834737649988</v>
      </c>
      <c r="AP12" s="17">
        <v>0.43960572966046702</v>
      </c>
      <c r="AQ12" s="17"/>
      <c r="AR12" s="17">
        <v>0.38706245832637298</v>
      </c>
      <c r="AS12" s="17">
        <v>0.49046427239777901</v>
      </c>
      <c r="AT12" s="17"/>
      <c r="AU12" s="17">
        <v>0.43258765542635402</v>
      </c>
      <c r="AV12" s="17">
        <v>0.46030608850238702</v>
      </c>
      <c r="AW12" s="17">
        <v>0.47717851955624302</v>
      </c>
      <c r="AX12" s="17"/>
      <c r="AY12" s="17">
        <v>0.42258608804456599</v>
      </c>
      <c r="AZ12" s="17">
        <v>0.47963966671455399</v>
      </c>
      <c r="BA12" s="17">
        <v>0.42865371500877097</v>
      </c>
      <c r="BB12" s="17">
        <v>0.45914360265408799</v>
      </c>
      <c r="BC12" s="17"/>
      <c r="BD12" s="17">
        <v>0.42950731008469101</v>
      </c>
      <c r="BE12" s="17">
        <v>0.443129621026364</v>
      </c>
      <c r="BF12" s="17">
        <v>0.48692171818555802</v>
      </c>
      <c r="BG12" s="17">
        <v>0.41258370282444901</v>
      </c>
      <c r="BH12" s="17"/>
      <c r="BI12" s="17">
        <v>0.41045437462763701</v>
      </c>
      <c r="BJ12" s="17">
        <v>0.44831555872773099</v>
      </c>
      <c r="BK12" s="17">
        <v>0.48193098192637701</v>
      </c>
      <c r="BL12" s="17">
        <v>0.41303828297712503</v>
      </c>
      <c r="BM12" s="17"/>
      <c r="BN12" s="17">
        <v>0.43284483538943003</v>
      </c>
      <c r="BO12" s="17">
        <v>0.45518368442865398</v>
      </c>
      <c r="BP12" s="17">
        <v>0.49155681386598199</v>
      </c>
      <c r="BQ12" s="17">
        <v>0.42395634252574299</v>
      </c>
      <c r="BR12" s="17"/>
      <c r="BS12" s="17">
        <v>0.43244527138059602</v>
      </c>
      <c r="BT12" s="17">
        <v>0.444482632303554</v>
      </c>
      <c r="BU12" s="17">
        <v>0.50897071009478201</v>
      </c>
      <c r="BV12" s="17">
        <v>0.301192193327395</v>
      </c>
      <c r="BW12" s="17"/>
      <c r="BX12" s="17">
        <v>0.424571557101455</v>
      </c>
      <c r="BY12" s="17">
        <v>0.51849817753709304</v>
      </c>
      <c r="BZ12" s="17">
        <v>0.44057586465667797</v>
      </c>
      <c r="CA12" s="17">
        <v>0.379574561231175</v>
      </c>
    </row>
    <row r="13" spans="2:79" x14ac:dyDescent="0.3">
      <c r="B13" s="18" t="s">
        <v>168</v>
      </c>
      <c r="C13" s="17">
        <v>0.25199715649184201</v>
      </c>
      <c r="D13" s="17">
        <v>0.27657990302576202</v>
      </c>
      <c r="E13" s="17">
        <v>0.228621875502662</v>
      </c>
      <c r="F13" s="17"/>
      <c r="G13" s="17">
        <v>0.217203479310492</v>
      </c>
      <c r="H13" s="17">
        <v>0.28467628910263298</v>
      </c>
      <c r="I13" s="17">
        <v>0.24041098095133401</v>
      </c>
      <c r="J13" s="17"/>
      <c r="K13" s="17">
        <v>0.336326238961274</v>
      </c>
      <c r="L13" s="17">
        <v>0.18654860139214399</v>
      </c>
      <c r="M13" s="17">
        <v>0.26329666924867901</v>
      </c>
      <c r="N13" s="17">
        <v>0.20168474530389699</v>
      </c>
      <c r="O13" s="17"/>
      <c r="P13" s="17">
        <v>0.36204728853047002</v>
      </c>
      <c r="Q13" s="17">
        <v>0.21766968775255799</v>
      </c>
      <c r="R13" s="17">
        <v>0.22363862867478501</v>
      </c>
      <c r="S13" s="17">
        <v>0.26726598032657101</v>
      </c>
      <c r="T13" s="17">
        <v>0.226120747215313</v>
      </c>
      <c r="U13" s="17"/>
      <c r="V13" s="17">
        <v>0.243196713017132</v>
      </c>
      <c r="W13" s="17">
        <v>0.224232010211181</v>
      </c>
      <c r="X13" s="17">
        <v>0.30130455304034398</v>
      </c>
      <c r="Y13" s="17"/>
      <c r="Z13" s="17">
        <v>0.23528053174511401</v>
      </c>
      <c r="AA13" s="17">
        <v>0.33365774239296903</v>
      </c>
      <c r="AB13" s="17"/>
      <c r="AC13" s="17">
        <v>0.25217437254978098</v>
      </c>
      <c r="AD13" s="17">
        <v>0.251590023556857</v>
      </c>
      <c r="AE13" s="17"/>
      <c r="AF13" s="17">
        <v>0.39557358701188999</v>
      </c>
      <c r="AG13" s="17">
        <v>0.31044101449956202</v>
      </c>
      <c r="AH13" s="17">
        <v>0.23865100034942999</v>
      </c>
      <c r="AI13" s="17"/>
      <c r="AJ13" s="17">
        <v>0.19918964927149699</v>
      </c>
      <c r="AK13" s="17">
        <v>0.27112060786723802</v>
      </c>
      <c r="AL13" s="17">
        <v>0.239912880947767</v>
      </c>
      <c r="AM13" s="17">
        <v>0.31604083488212698</v>
      </c>
      <c r="AN13" s="17">
        <v>0.24138806355152601</v>
      </c>
      <c r="AO13" s="17">
        <v>0.21096401400574299</v>
      </c>
      <c r="AP13" s="17">
        <v>0.27634232388709901</v>
      </c>
      <c r="AQ13" s="17"/>
      <c r="AR13" s="17">
        <v>0.30699309369180799</v>
      </c>
      <c r="AS13" s="17">
        <v>0.22948501386732501</v>
      </c>
      <c r="AT13" s="17"/>
      <c r="AU13" s="17">
        <v>0.148831740403221</v>
      </c>
      <c r="AV13" s="17">
        <v>0.27808687184842801</v>
      </c>
      <c r="AW13" s="17">
        <v>0.334622885653581</v>
      </c>
      <c r="AX13" s="17"/>
      <c r="AY13" s="17">
        <v>0.14801593100569599</v>
      </c>
      <c r="AZ13" s="17">
        <v>0.169095759513299</v>
      </c>
      <c r="BA13" s="17">
        <v>0.363963359950079</v>
      </c>
      <c r="BB13" s="17">
        <v>0.34141697752677902</v>
      </c>
      <c r="BC13" s="17"/>
      <c r="BD13" s="17">
        <v>0.16217874362708001</v>
      </c>
      <c r="BE13" s="17">
        <v>0.22725851187273099</v>
      </c>
      <c r="BF13" s="17">
        <v>0.24955075616629999</v>
      </c>
      <c r="BG13" s="17">
        <v>0.39165453592189597</v>
      </c>
      <c r="BH13" s="17"/>
      <c r="BI13" s="17">
        <v>0.21647405365393699</v>
      </c>
      <c r="BJ13" s="17">
        <v>0.20040999237399701</v>
      </c>
      <c r="BK13" s="17">
        <v>0.26507129896148102</v>
      </c>
      <c r="BL13" s="17">
        <v>0.385028643919677</v>
      </c>
      <c r="BM13" s="17"/>
      <c r="BN13" s="17">
        <v>0.113196818868448</v>
      </c>
      <c r="BO13" s="17">
        <v>0.18731665371203199</v>
      </c>
      <c r="BP13" s="17">
        <v>0.202860918063201</v>
      </c>
      <c r="BQ13" s="17">
        <v>0.37994366441579902</v>
      </c>
      <c r="BR13" s="17"/>
      <c r="BS13" s="17">
        <v>0.203485397390199</v>
      </c>
      <c r="BT13" s="17">
        <v>0.188527822356022</v>
      </c>
      <c r="BU13" s="17">
        <v>0.25771937183861598</v>
      </c>
      <c r="BV13" s="17">
        <v>0.570381786774253</v>
      </c>
      <c r="BW13" s="17"/>
      <c r="BX13" s="17">
        <v>0.15330293249641</v>
      </c>
      <c r="BY13" s="17">
        <v>0.18210065650823201</v>
      </c>
      <c r="BZ13" s="17">
        <v>0.22887854950372899</v>
      </c>
      <c r="CA13" s="17">
        <v>0.46011791469001201</v>
      </c>
    </row>
    <row r="14" spans="2:79" x14ac:dyDescent="0.3">
      <c r="B14" s="18" t="s">
        <v>169</v>
      </c>
      <c r="C14" s="19">
        <v>6.9985593548167898E-4</v>
      </c>
      <c r="D14" s="19">
        <v>1.4046637624294E-3</v>
      </c>
      <c r="E14" s="19">
        <v>0</v>
      </c>
      <c r="F14" s="19"/>
      <c r="G14" s="19">
        <v>0</v>
      </c>
      <c r="H14" s="19">
        <v>1.8104143356283001E-3</v>
      </c>
      <c r="I14" s="19">
        <v>0</v>
      </c>
      <c r="J14" s="19"/>
      <c r="K14" s="19">
        <v>2.34177180777157E-3</v>
      </c>
      <c r="L14" s="19">
        <v>0</v>
      </c>
      <c r="M14" s="19">
        <v>0</v>
      </c>
      <c r="N14" s="19">
        <v>0</v>
      </c>
      <c r="O14" s="19"/>
      <c r="P14" s="19">
        <v>0</v>
      </c>
      <c r="Q14" s="19">
        <v>2.28474912699516E-3</v>
      </c>
      <c r="R14" s="19">
        <v>0</v>
      </c>
      <c r="S14" s="19">
        <v>0</v>
      </c>
      <c r="T14" s="19">
        <v>0</v>
      </c>
      <c r="U14" s="19"/>
      <c r="V14" s="19">
        <v>0</v>
      </c>
      <c r="W14" s="19">
        <v>0</v>
      </c>
      <c r="X14" s="19">
        <v>2.4316818961594702E-3</v>
      </c>
      <c r="Y14" s="19"/>
      <c r="Z14" s="19">
        <v>8.3346512787949305E-4</v>
      </c>
      <c r="AA14" s="19">
        <v>0</v>
      </c>
      <c r="AB14" s="19"/>
      <c r="AC14" s="19">
        <v>1.0044879103314199E-3</v>
      </c>
      <c r="AD14" s="19">
        <v>0</v>
      </c>
      <c r="AE14" s="19"/>
      <c r="AF14" s="19">
        <v>0</v>
      </c>
      <c r="AG14" s="19">
        <v>0</v>
      </c>
      <c r="AH14" s="19">
        <v>8.1311426182192805E-4</v>
      </c>
      <c r="AI14" s="19"/>
      <c r="AJ14" s="19">
        <v>0</v>
      </c>
      <c r="AK14" s="19">
        <v>4.5674895441074701E-3</v>
      </c>
      <c r="AL14" s="19">
        <v>0</v>
      </c>
      <c r="AM14" s="19">
        <v>0</v>
      </c>
      <c r="AN14" s="19">
        <v>0</v>
      </c>
      <c r="AO14" s="19">
        <v>0</v>
      </c>
      <c r="AP14" s="19">
        <v>0</v>
      </c>
      <c r="AQ14" s="19"/>
      <c r="AR14" s="19">
        <v>0</v>
      </c>
      <c r="AS14" s="19">
        <v>1.0890091710381001E-3</v>
      </c>
      <c r="AT14" s="19"/>
      <c r="AU14" s="19">
        <v>0</v>
      </c>
      <c r="AV14" s="19">
        <v>1.1799597491128E-3</v>
      </c>
      <c r="AW14" s="19">
        <v>0</v>
      </c>
      <c r="AX14" s="19"/>
      <c r="AY14" s="19">
        <v>0</v>
      </c>
      <c r="AZ14" s="19">
        <v>0</v>
      </c>
      <c r="BA14" s="19">
        <v>2.1588748750726999E-3</v>
      </c>
      <c r="BB14" s="19">
        <v>0</v>
      </c>
      <c r="BC14" s="19"/>
      <c r="BD14" s="19">
        <v>0</v>
      </c>
      <c r="BE14" s="19">
        <v>2.4745325014137302E-3</v>
      </c>
      <c r="BF14" s="19">
        <v>0</v>
      </c>
      <c r="BG14" s="19">
        <v>0</v>
      </c>
      <c r="BH14" s="19"/>
      <c r="BI14" s="19">
        <v>0</v>
      </c>
      <c r="BJ14" s="19">
        <v>0</v>
      </c>
      <c r="BK14" s="19">
        <v>1.5225560298236401E-3</v>
      </c>
      <c r="BL14" s="19">
        <v>0</v>
      </c>
      <c r="BM14" s="19"/>
      <c r="BN14" s="19">
        <v>0</v>
      </c>
      <c r="BO14" s="19">
        <v>0</v>
      </c>
      <c r="BP14" s="19">
        <v>0</v>
      </c>
      <c r="BQ14" s="19">
        <v>2.0561784230404699E-3</v>
      </c>
      <c r="BR14" s="19"/>
      <c r="BS14" s="19">
        <v>0</v>
      </c>
      <c r="BT14" s="19">
        <v>0</v>
      </c>
      <c r="BU14" s="19">
        <v>0</v>
      </c>
      <c r="BV14" s="19">
        <v>8.1980243722501091E-3</v>
      </c>
      <c r="BW14" s="19"/>
      <c r="BX14" s="19">
        <v>0</v>
      </c>
      <c r="BY14" s="19">
        <v>0</v>
      </c>
      <c r="BZ14" s="19">
        <v>0</v>
      </c>
      <c r="CA14" s="19">
        <v>3.38646124646764E-3</v>
      </c>
    </row>
    <row r="15" spans="2:79" x14ac:dyDescent="0.3">
      <c r="B15" s="16" t="s">
        <v>336</v>
      </c>
    </row>
    <row r="16" spans="2:79" x14ac:dyDescent="0.3">
      <c r="B16" t="s">
        <v>76</v>
      </c>
    </row>
    <row r="17" spans="2:2" x14ac:dyDescent="0.3">
      <c r="B17" t="s">
        <v>77</v>
      </c>
    </row>
    <row r="19" spans="2:2" x14ac:dyDescent="0.3">
      <c r="B19" s="8" t="str">
        <f>HYPERLINK("#'Contents'!A1", "Return to Contents")</f>
        <v>Return to Contents</v>
      </c>
    </row>
  </sheetData>
  <mergeCells count="18">
    <mergeCell ref="BX5:CA5"/>
    <mergeCell ref="D2:BL2"/>
    <mergeCell ref="AU5:AW5"/>
    <mergeCell ref="AY5:BB5"/>
    <mergeCell ref="BD5:BG5"/>
    <mergeCell ref="BI5:BL5"/>
    <mergeCell ref="BN5:BQ5"/>
    <mergeCell ref="Z5:AA5"/>
    <mergeCell ref="AC5:AD5"/>
    <mergeCell ref="AF5:AH5"/>
    <mergeCell ref="AJ5:AP5"/>
    <mergeCell ref="AR5:AS5"/>
    <mergeCell ref="D5:E5"/>
    <mergeCell ref="G5:I5"/>
    <mergeCell ref="K5:N5"/>
    <mergeCell ref="P5:T5"/>
    <mergeCell ref="V5:X5"/>
    <mergeCell ref="BS5:BV5"/>
  </mergeCells>
  <pageMargins left="0.7" right="0.7" top="0.75" bottom="0.75" header="0.3" footer="0.3"/>
  <pageSetup paperSize="9" orientation="portrait" horizontalDpi="300" verticalDpi="300"/>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B2:CA19"/>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9" width="10.77734375" customWidth="1"/>
    <col min="10" max="10" width="2.21875" customWidth="1"/>
    <col min="11" max="14" width="10.77734375" customWidth="1"/>
    <col min="15" max="15" width="2.21875" customWidth="1"/>
    <col min="16" max="20" width="10.77734375" customWidth="1"/>
    <col min="21" max="21" width="2.21875" customWidth="1"/>
    <col min="22" max="24" width="10.77734375" customWidth="1"/>
    <col min="25" max="25" width="2.21875" customWidth="1"/>
    <col min="26" max="27" width="10.77734375" customWidth="1"/>
    <col min="28" max="28" width="2.21875" customWidth="1"/>
    <col min="29" max="30" width="10.77734375" customWidth="1"/>
    <col min="31" max="31" width="2.21875" customWidth="1"/>
    <col min="32" max="34" width="10.77734375" customWidth="1"/>
    <col min="35" max="35" width="2.21875" customWidth="1"/>
    <col min="36" max="42" width="10.77734375" customWidth="1"/>
    <col min="43" max="43" width="2.21875" customWidth="1"/>
    <col min="44" max="45" width="10.77734375" customWidth="1"/>
    <col min="46" max="46" width="2.21875" customWidth="1"/>
    <col min="47" max="49" width="10.77734375" customWidth="1"/>
    <col min="50" max="50" width="2.21875" customWidth="1"/>
    <col min="51" max="54" width="10.77734375" customWidth="1"/>
    <col min="55" max="55" width="2.21875" customWidth="1"/>
    <col min="56" max="59" width="10.77734375" customWidth="1"/>
    <col min="60" max="60" width="2.21875" customWidth="1"/>
    <col min="61" max="64" width="10.77734375" customWidth="1"/>
    <col min="65" max="65" width="2.21875" customWidth="1"/>
    <col min="66" max="69" width="10.77734375" customWidth="1"/>
    <col min="70" max="70" width="2.21875" customWidth="1"/>
    <col min="71" max="74" width="10.77734375" customWidth="1"/>
    <col min="75" max="75" width="2.21875" customWidth="1"/>
    <col min="76" max="79" width="10.77734375" customWidth="1"/>
    <col min="80" max="80" width="2.21875" customWidth="1"/>
  </cols>
  <sheetData>
    <row r="2" spans="2:79" ht="40.049999999999997" customHeight="1" x14ac:dyDescent="0.3">
      <c r="D2" s="30" t="s">
        <v>177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9" ht="30" customHeight="1" x14ac:dyDescent="0.3">
      <c r="B5" s="15"/>
      <c r="C5" s="15"/>
      <c r="D5" s="29" t="s">
        <v>54</v>
      </c>
      <c r="E5" s="29"/>
      <c r="F5" s="15"/>
      <c r="G5" s="29" t="s">
        <v>55</v>
      </c>
      <c r="H5" s="29"/>
      <c r="I5" s="29"/>
      <c r="J5" s="15"/>
      <c r="K5" s="29" t="s">
        <v>56</v>
      </c>
      <c r="L5" s="29"/>
      <c r="M5" s="29"/>
      <c r="N5" s="29"/>
      <c r="O5" s="15"/>
      <c r="P5" s="29" t="s">
        <v>57</v>
      </c>
      <c r="Q5" s="29"/>
      <c r="R5" s="29"/>
      <c r="S5" s="29"/>
      <c r="T5" s="29"/>
      <c r="U5" s="15"/>
      <c r="V5" s="29" t="s">
        <v>58</v>
      </c>
      <c r="W5" s="29"/>
      <c r="X5" s="29"/>
      <c r="Y5" s="15"/>
      <c r="Z5" s="29" t="s">
        <v>59</v>
      </c>
      <c r="AA5" s="29"/>
      <c r="AB5" s="15"/>
      <c r="AC5" s="29" t="s">
        <v>60</v>
      </c>
      <c r="AD5" s="29"/>
      <c r="AE5" s="15"/>
      <c r="AF5" s="29" t="s">
        <v>61</v>
      </c>
      <c r="AG5" s="29"/>
      <c r="AH5" s="29"/>
      <c r="AI5" s="15"/>
      <c r="AJ5" s="29" t="s">
        <v>62</v>
      </c>
      <c r="AK5" s="29"/>
      <c r="AL5" s="29"/>
      <c r="AM5" s="29"/>
      <c r="AN5" s="29"/>
      <c r="AO5" s="29"/>
      <c r="AP5" s="29"/>
      <c r="AQ5" s="15"/>
      <c r="AR5" s="29" t="s">
        <v>63</v>
      </c>
      <c r="AS5" s="29"/>
      <c r="AT5" s="15"/>
      <c r="AU5" s="29" t="s">
        <v>64</v>
      </c>
      <c r="AV5" s="29"/>
      <c r="AW5" s="29"/>
      <c r="AX5" s="15"/>
      <c r="AY5" s="29" t="s">
        <v>65</v>
      </c>
      <c r="AZ5" s="29"/>
      <c r="BA5" s="29"/>
      <c r="BB5" s="29"/>
      <c r="BC5" s="15"/>
      <c r="BD5" s="29" t="s">
        <v>66</v>
      </c>
      <c r="BE5" s="29"/>
      <c r="BF5" s="29"/>
      <c r="BG5" s="29"/>
      <c r="BH5" s="15"/>
      <c r="BI5" s="29" t="s">
        <v>67</v>
      </c>
      <c r="BJ5" s="29"/>
      <c r="BK5" s="29"/>
      <c r="BL5" s="29"/>
      <c r="BM5" s="15"/>
      <c r="BN5" s="29" t="s">
        <v>68</v>
      </c>
      <c r="BO5" s="29"/>
      <c r="BP5" s="29"/>
      <c r="BQ5" s="29"/>
      <c r="BR5" s="15"/>
      <c r="BS5" s="29" t="s">
        <v>69</v>
      </c>
      <c r="BT5" s="29"/>
      <c r="BU5" s="29"/>
      <c r="BV5" s="29"/>
      <c r="BW5" s="15"/>
      <c r="BX5" s="29" t="s">
        <v>70</v>
      </c>
      <c r="BY5" s="29"/>
      <c r="BZ5" s="29"/>
      <c r="CA5" s="29"/>
    </row>
    <row r="6" spans="2:79" ht="43.2" x14ac:dyDescent="0.3">
      <c r="B6" t="s">
        <v>13</v>
      </c>
      <c r="C6" s="9" t="s">
        <v>14</v>
      </c>
      <c r="D6" s="12" t="s">
        <v>15</v>
      </c>
      <c r="E6" s="12" t="s">
        <v>16</v>
      </c>
      <c r="G6" s="12" t="s">
        <v>19</v>
      </c>
      <c r="H6" s="12" t="s">
        <v>20</v>
      </c>
      <c r="I6" s="12" t="s">
        <v>21</v>
      </c>
      <c r="K6" s="12" t="s">
        <v>22</v>
      </c>
      <c r="L6" s="12" t="s">
        <v>23</v>
      </c>
      <c r="M6" s="12" t="s">
        <v>24</v>
      </c>
      <c r="N6" s="12" t="s">
        <v>25</v>
      </c>
      <c r="P6" s="12" t="s">
        <v>26</v>
      </c>
      <c r="Q6" s="12" t="s">
        <v>27</v>
      </c>
      <c r="R6" s="12" t="s">
        <v>28</v>
      </c>
      <c r="S6" s="12" t="s">
        <v>29</v>
      </c>
      <c r="T6" s="12" t="s">
        <v>30</v>
      </c>
      <c r="V6" s="12" t="s">
        <v>31</v>
      </c>
      <c r="W6" s="12" t="s">
        <v>32</v>
      </c>
      <c r="X6" s="12" t="s">
        <v>33</v>
      </c>
      <c r="Z6" s="12" t="s">
        <v>34</v>
      </c>
      <c r="AA6" s="12" t="s">
        <v>35</v>
      </c>
      <c r="AC6" s="12" t="s">
        <v>36</v>
      </c>
      <c r="AD6" s="12" t="s">
        <v>37</v>
      </c>
      <c r="AF6" s="12" t="s">
        <v>38</v>
      </c>
      <c r="AG6" s="12" t="s">
        <v>39</v>
      </c>
      <c r="AH6" s="12" t="s">
        <v>40</v>
      </c>
      <c r="AJ6" s="12" t="s">
        <v>41</v>
      </c>
      <c r="AK6" s="12" t="s">
        <v>42</v>
      </c>
      <c r="AL6" s="12" t="s">
        <v>43</v>
      </c>
      <c r="AM6" s="12" t="s">
        <v>44</v>
      </c>
      <c r="AN6" s="12" t="s">
        <v>45</v>
      </c>
      <c r="AO6" s="12" t="s">
        <v>46</v>
      </c>
      <c r="AP6" s="12" t="s">
        <v>47</v>
      </c>
      <c r="AR6" s="12" t="s">
        <v>48</v>
      </c>
      <c r="AS6" s="12" t="s">
        <v>49</v>
      </c>
      <c r="AU6" s="12" t="s">
        <v>50</v>
      </c>
      <c r="AV6" s="12" t="s">
        <v>51</v>
      </c>
      <c r="AW6" s="12" t="s">
        <v>52</v>
      </c>
      <c r="AY6" s="12" t="s">
        <v>50</v>
      </c>
      <c r="AZ6" s="12" t="s">
        <v>51</v>
      </c>
      <c r="BA6" s="12" t="s">
        <v>52</v>
      </c>
      <c r="BB6" s="12" t="s">
        <v>53</v>
      </c>
      <c r="BD6" s="12" t="s">
        <v>50</v>
      </c>
      <c r="BE6" s="12" t="s">
        <v>51</v>
      </c>
      <c r="BF6" s="12" t="s">
        <v>52</v>
      </c>
      <c r="BG6" s="12" t="s">
        <v>53</v>
      </c>
      <c r="BI6" s="12" t="s">
        <v>50</v>
      </c>
      <c r="BJ6" s="12" t="s">
        <v>51</v>
      </c>
      <c r="BK6" s="12" t="s">
        <v>52</v>
      </c>
      <c r="BL6" s="12" t="s">
        <v>53</v>
      </c>
      <c r="BN6" s="12" t="s">
        <v>50</v>
      </c>
      <c r="BO6" s="12" t="s">
        <v>51</v>
      </c>
      <c r="BP6" s="12" t="s">
        <v>52</v>
      </c>
      <c r="BQ6" s="12" t="s">
        <v>53</v>
      </c>
      <c r="BS6" s="12" t="s">
        <v>50</v>
      </c>
      <c r="BT6" s="12" t="s">
        <v>51</v>
      </c>
      <c r="BU6" s="12" t="s">
        <v>52</v>
      </c>
      <c r="BV6" s="12" t="s">
        <v>53</v>
      </c>
      <c r="BX6" s="12" t="s">
        <v>50</v>
      </c>
      <c r="BY6" s="12" t="s">
        <v>51</v>
      </c>
      <c r="BZ6" s="12" t="s">
        <v>52</v>
      </c>
      <c r="CA6" s="12" t="s">
        <v>53</v>
      </c>
    </row>
    <row r="7" spans="2:79" ht="30" customHeight="1" x14ac:dyDescent="0.3">
      <c r="B7" s="10" t="s">
        <v>17</v>
      </c>
      <c r="C7" s="10">
        <v>866</v>
      </c>
      <c r="D7" s="10">
        <v>443</v>
      </c>
      <c r="E7" s="10">
        <v>421</v>
      </c>
      <c r="F7" s="10"/>
      <c r="G7" s="10">
        <v>178</v>
      </c>
      <c r="H7" s="10">
        <v>400</v>
      </c>
      <c r="I7" s="10">
        <v>288</v>
      </c>
      <c r="J7" s="10"/>
      <c r="K7" s="10">
        <v>354</v>
      </c>
      <c r="L7" s="10">
        <v>230</v>
      </c>
      <c r="M7" s="10">
        <v>153</v>
      </c>
      <c r="N7" s="10">
        <v>128</v>
      </c>
      <c r="O7" s="10"/>
      <c r="P7" s="10">
        <v>124</v>
      </c>
      <c r="Q7" s="10">
        <v>272</v>
      </c>
      <c r="R7" s="10">
        <v>123</v>
      </c>
      <c r="S7" s="10">
        <v>225</v>
      </c>
      <c r="T7" s="10">
        <v>122</v>
      </c>
      <c r="U7" s="10"/>
      <c r="V7" s="10">
        <v>205</v>
      </c>
      <c r="W7" s="10">
        <v>329</v>
      </c>
      <c r="X7" s="10">
        <v>305</v>
      </c>
      <c r="Y7" s="10"/>
      <c r="Z7" s="10">
        <v>723</v>
      </c>
      <c r="AA7" s="10">
        <v>142</v>
      </c>
      <c r="AB7" s="10"/>
      <c r="AC7" s="10">
        <v>636</v>
      </c>
      <c r="AD7" s="10">
        <v>230</v>
      </c>
      <c r="AE7" s="10"/>
      <c r="AF7" s="10">
        <v>63</v>
      </c>
      <c r="AG7" s="10">
        <v>76</v>
      </c>
      <c r="AH7" s="10">
        <v>722</v>
      </c>
      <c r="AI7" s="10"/>
      <c r="AJ7" s="10">
        <v>97</v>
      </c>
      <c r="AK7" s="10">
        <v>123</v>
      </c>
      <c r="AL7" s="10">
        <v>129</v>
      </c>
      <c r="AM7" s="10">
        <v>133</v>
      </c>
      <c r="AN7" s="10">
        <v>126</v>
      </c>
      <c r="AO7" s="10">
        <v>133</v>
      </c>
      <c r="AP7" s="10">
        <v>125</v>
      </c>
      <c r="AQ7" s="10"/>
      <c r="AR7" s="10">
        <v>265</v>
      </c>
      <c r="AS7" s="10">
        <v>576</v>
      </c>
      <c r="AT7" s="10"/>
      <c r="AU7" s="10">
        <v>204</v>
      </c>
      <c r="AV7" s="10">
        <v>520</v>
      </c>
      <c r="AW7" s="10">
        <v>142</v>
      </c>
      <c r="AX7" s="10"/>
      <c r="AY7" s="10">
        <v>76</v>
      </c>
      <c r="AZ7" s="10">
        <v>391</v>
      </c>
      <c r="BA7" s="10">
        <v>278</v>
      </c>
      <c r="BB7" s="10">
        <v>121</v>
      </c>
      <c r="BC7" s="10"/>
      <c r="BD7" s="10">
        <v>119</v>
      </c>
      <c r="BE7" s="10">
        <v>242</v>
      </c>
      <c r="BF7" s="10">
        <v>368</v>
      </c>
      <c r="BG7" s="10">
        <v>137</v>
      </c>
      <c r="BH7" s="10"/>
      <c r="BI7" s="10">
        <v>99</v>
      </c>
      <c r="BJ7" s="10">
        <v>265</v>
      </c>
      <c r="BK7" s="10">
        <v>400</v>
      </c>
      <c r="BL7" s="10">
        <v>102</v>
      </c>
      <c r="BM7" s="10"/>
      <c r="BN7" s="10">
        <v>73</v>
      </c>
      <c r="BO7" s="10">
        <v>192</v>
      </c>
      <c r="BP7" s="10">
        <v>297</v>
      </c>
      <c r="BQ7" s="10">
        <v>304</v>
      </c>
      <c r="BR7" s="10"/>
      <c r="BS7" s="10">
        <v>180</v>
      </c>
      <c r="BT7" s="10">
        <v>245</v>
      </c>
      <c r="BU7" s="10">
        <v>352</v>
      </c>
      <c r="BV7" s="10">
        <v>89</v>
      </c>
      <c r="BW7" s="10"/>
      <c r="BX7" s="10">
        <v>81</v>
      </c>
      <c r="BY7" s="10">
        <v>311</v>
      </c>
      <c r="BZ7" s="10">
        <v>286</v>
      </c>
      <c r="CA7" s="10">
        <v>188</v>
      </c>
    </row>
    <row r="8" spans="2:79" ht="30" customHeight="1" x14ac:dyDescent="0.3">
      <c r="B8" s="11" t="s">
        <v>18</v>
      </c>
      <c r="C8" s="11">
        <v>868</v>
      </c>
      <c r="D8" s="11">
        <v>432</v>
      </c>
      <c r="E8" s="11">
        <v>433</v>
      </c>
      <c r="F8" s="11"/>
      <c r="G8" s="11">
        <v>207</v>
      </c>
      <c r="H8" s="11">
        <v>335</v>
      </c>
      <c r="I8" s="11">
        <v>326</v>
      </c>
      <c r="J8" s="11"/>
      <c r="K8" s="11">
        <v>259</v>
      </c>
      <c r="L8" s="11">
        <v>229</v>
      </c>
      <c r="M8" s="11">
        <v>185</v>
      </c>
      <c r="N8" s="11">
        <v>193</v>
      </c>
      <c r="O8" s="11"/>
      <c r="P8" s="11">
        <v>124</v>
      </c>
      <c r="Q8" s="11">
        <v>266</v>
      </c>
      <c r="R8" s="11">
        <v>135</v>
      </c>
      <c r="S8" s="11">
        <v>199</v>
      </c>
      <c r="T8" s="11">
        <v>144</v>
      </c>
      <c r="U8" s="11"/>
      <c r="V8" s="11">
        <v>247</v>
      </c>
      <c r="W8" s="11">
        <v>339</v>
      </c>
      <c r="X8" s="11">
        <v>250</v>
      </c>
      <c r="Y8" s="11"/>
      <c r="Z8" s="11">
        <v>729</v>
      </c>
      <c r="AA8" s="11">
        <v>138</v>
      </c>
      <c r="AB8" s="11"/>
      <c r="AC8" s="11">
        <v>605</v>
      </c>
      <c r="AD8" s="11">
        <v>263</v>
      </c>
      <c r="AE8" s="11"/>
      <c r="AF8" s="11">
        <v>48</v>
      </c>
      <c r="AG8" s="11">
        <v>67</v>
      </c>
      <c r="AH8" s="11">
        <v>747</v>
      </c>
      <c r="AI8" s="11"/>
      <c r="AJ8" s="11">
        <v>110</v>
      </c>
      <c r="AK8" s="11">
        <v>133</v>
      </c>
      <c r="AL8" s="11">
        <v>107</v>
      </c>
      <c r="AM8" s="11">
        <v>116</v>
      </c>
      <c r="AN8" s="11">
        <v>101</v>
      </c>
      <c r="AO8" s="11">
        <v>140</v>
      </c>
      <c r="AP8" s="11">
        <v>161</v>
      </c>
      <c r="AQ8" s="11"/>
      <c r="AR8" s="11">
        <v>286</v>
      </c>
      <c r="AS8" s="11">
        <v>558</v>
      </c>
      <c r="AT8" s="11"/>
      <c r="AU8" s="11">
        <v>229</v>
      </c>
      <c r="AV8" s="11">
        <v>515</v>
      </c>
      <c r="AW8" s="11">
        <v>124</v>
      </c>
      <c r="AX8" s="11"/>
      <c r="AY8" s="11">
        <v>78</v>
      </c>
      <c r="AZ8" s="11">
        <v>399</v>
      </c>
      <c r="BA8" s="11">
        <v>281</v>
      </c>
      <c r="BB8" s="11">
        <v>109</v>
      </c>
      <c r="BC8" s="11"/>
      <c r="BD8" s="11">
        <v>123</v>
      </c>
      <c r="BE8" s="11">
        <v>245</v>
      </c>
      <c r="BF8" s="11">
        <v>371</v>
      </c>
      <c r="BG8" s="11">
        <v>129</v>
      </c>
      <c r="BH8" s="11"/>
      <c r="BI8" s="11">
        <v>105</v>
      </c>
      <c r="BJ8" s="11">
        <v>270</v>
      </c>
      <c r="BK8" s="11">
        <v>399</v>
      </c>
      <c r="BL8" s="11">
        <v>94</v>
      </c>
      <c r="BM8" s="11"/>
      <c r="BN8" s="11">
        <v>74</v>
      </c>
      <c r="BO8" s="11">
        <v>194</v>
      </c>
      <c r="BP8" s="11">
        <v>304</v>
      </c>
      <c r="BQ8" s="11">
        <v>295</v>
      </c>
      <c r="BR8" s="11"/>
      <c r="BS8" s="11">
        <v>188</v>
      </c>
      <c r="BT8" s="11">
        <v>259</v>
      </c>
      <c r="BU8" s="11">
        <v>346</v>
      </c>
      <c r="BV8" s="11">
        <v>74</v>
      </c>
      <c r="BW8" s="11"/>
      <c r="BX8" s="11">
        <v>84</v>
      </c>
      <c r="BY8" s="11">
        <v>322</v>
      </c>
      <c r="BZ8" s="11">
        <v>282</v>
      </c>
      <c r="CA8" s="11">
        <v>179</v>
      </c>
    </row>
    <row r="9" spans="2:79" x14ac:dyDescent="0.3">
      <c r="B9" s="18" t="s">
        <v>164</v>
      </c>
      <c r="C9" s="17">
        <v>5.4902510755176701E-3</v>
      </c>
      <c r="D9" s="17">
        <v>2.14961170564858E-3</v>
      </c>
      <c r="E9" s="17">
        <v>8.8474634470342602E-3</v>
      </c>
      <c r="F9" s="17"/>
      <c r="G9" s="17">
        <v>0</v>
      </c>
      <c r="H9" s="17">
        <v>6.0419998756620101E-3</v>
      </c>
      <c r="I9" s="17">
        <v>8.4047345733566405E-3</v>
      </c>
      <c r="J9" s="17"/>
      <c r="K9" s="17">
        <v>3.2716904369843999E-3</v>
      </c>
      <c r="L9" s="17">
        <v>4.5761823860455001E-3</v>
      </c>
      <c r="M9" s="17">
        <v>1.5483728186274999E-2</v>
      </c>
      <c r="N9" s="17">
        <v>0</v>
      </c>
      <c r="O9" s="17"/>
      <c r="P9" s="17">
        <v>0</v>
      </c>
      <c r="Q9" s="17">
        <v>1.0787807165118001E-2</v>
      </c>
      <c r="R9" s="17">
        <v>7.7796041412285201E-3</v>
      </c>
      <c r="S9" s="17">
        <v>4.2586760247490798E-3</v>
      </c>
      <c r="T9" s="17">
        <v>0</v>
      </c>
      <c r="U9" s="17"/>
      <c r="V9" s="17">
        <v>0</v>
      </c>
      <c r="W9" s="17">
        <v>1.1313541540443801E-2</v>
      </c>
      <c r="X9" s="17">
        <v>3.7212975860910599E-3</v>
      </c>
      <c r="Y9" s="17"/>
      <c r="Z9" s="17">
        <v>6.5383925215943897E-3</v>
      </c>
      <c r="AA9" s="17">
        <v>0</v>
      </c>
      <c r="AB9" s="17"/>
      <c r="AC9" s="17">
        <v>4.9394597251162702E-3</v>
      </c>
      <c r="AD9" s="17">
        <v>6.7556290647472102E-3</v>
      </c>
      <c r="AE9" s="17"/>
      <c r="AF9" s="17">
        <v>0</v>
      </c>
      <c r="AG9" s="17">
        <v>0</v>
      </c>
      <c r="AH9" s="17">
        <v>6.3787434301233502E-3</v>
      </c>
      <c r="AI9" s="17"/>
      <c r="AJ9" s="17">
        <v>0</v>
      </c>
      <c r="AK9" s="17">
        <v>7.3595365400957796E-3</v>
      </c>
      <c r="AL9" s="17">
        <v>0</v>
      </c>
      <c r="AM9" s="17">
        <v>9.0126043160278502E-3</v>
      </c>
      <c r="AN9" s="17">
        <v>0</v>
      </c>
      <c r="AO9" s="17">
        <v>1.3528671956641701E-2</v>
      </c>
      <c r="AP9" s="17">
        <v>5.2776843032953796E-3</v>
      </c>
      <c r="AQ9" s="17"/>
      <c r="AR9" s="17">
        <v>0</v>
      </c>
      <c r="AS9" s="17">
        <v>8.5430921842871606E-3</v>
      </c>
      <c r="AT9" s="17"/>
      <c r="AU9" s="17">
        <v>8.27195766720599E-3</v>
      </c>
      <c r="AV9" s="17">
        <v>5.57136802707567E-3</v>
      </c>
      <c r="AW9" s="17">
        <v>0</v>
      </c>
      <c r="AX9" s="17"/>
      <c r="AY9" s="17">
        <v>0</v>
      </c>
      <c r="AZ9" s="17">
        <v>2.40376428005658E-3</v>
      </c>
      <c r="BA9" s="17">
        <v>1.3524912692416201E-2</v>
      </c>
      <c r="BB9" s="17">
        <v>0</v>
      </c>
      <c r="BC9" s="17"/>
      <c r="BD9" s="17">
        <v>0</v>
      </c>
      <c r="BE9" s="17">
        <v>3.4571704612783799E-3</v>
      </c>
      <c r="BF9" s="17">
        <v>5.0927399281213096E-3</v>
      </c>
      <c r="BG9" s="17">
        <v>1.5733326110433699E-2</v>
      </c>
      <c r="BH9" s="17"/>
      <c r="BI9" s="17">
        <v>8.8707003237682592E-3</v>
      </c>
      <c r="BJ9" s="17">
        <v>3.5478904116222798E-3</v>
      </c>
      <c r="BK9" s="17">
        <v>7.2084775058071197E-3</v>
      </c>
      <c r="BL9" s="17">
        <v>0</v>
      </c>
      <c r="BM9" s="17"/>
      <c r="BN9" s="17">
        <v>0</v>
      </c>
      <c r="BO9" s="17">
        <v>0</v>
      </c>
      <c r="BP9" s="17">
        <v>6.3761586243898704E-3</v>
      </c>
      <c r="BQ9" s="17">
        <v>9.5684467053732403E-3</v>
      </c>
      <c r="BR9" s="17"/>
      <c r="BS9" s="17">
        <v>1.0668982117729001E-2</v>
      </c>
      <c r="BT9" s="17">
        <v>3.7780821272783201E-3</v>
      </c>
      <c r="BU9" s="17">
        <v>5.1311584440016803E-3</v>
      </c>
      <c r="BV9" s="17">
        <v>0</v>
      </c>
      <c r="BW9" s="17"/>
      <c r="BX9" s="17">
        <v>0</v>
      </c>
      <c r="BY9" s="17">
        <v>5.5122922537625702E-3</v>
      </c>
      <c r="BZ9" s="17">
        <v>3.3994792922208798E-3</v>
      </c>
      <c r="CA9" s="17">
        <v>1.1301831866565901E-2</v>
      </c>
    </row>
    <row r="10" spans="2:79" x14ac:dyDescent="0.3">
      <c r="B10" s="18" t="s">
        <v>165</v>
      </c>
      <c r="C10" s="17">
        <v>2.2266905793916499E-2</v>
      </c>
      <c r="D10" s="17">
        <v>2.0055045603929299E-2</v>
      </c>
      <c r="E10" s="17">
        <v>2.45744505156257E-2</v>
      </c>
      <c r="F10" s="17"/>
      <c r="G10" s="17">
        <v>1.5983190579041299E-2</v>
      </c>
      <c r="H10" s="17">
        <v>1.5833140600664399E-2</v>
      </c>
      <c r="I10" s="17">
        <v>3.2879401543039997E-2</v>
      </c>
      <c r="J10" s="17"/>
      <c r="K10" s="17">
        <v>5.6657315176488303E-3</v>
      </c>
      <c r="L10" s="17">
        <v>1.55747274382466E-2</v>
      </c>
      <c r="M10" s="17">
        <v>3.8017020963185301E-2</v>
      </c>
      <c r="N10" s="17">
        <v>3.7506490680853197E-2</v>
      </c>
      <c r="O10" s="17"/>
      <c r="P10" s="17">
        <v>2.5348632920142201E-2</v>
      </c>
      <c r="Q10" s="17">
        <v>2.3699946810053201E-2</v>
      </c>
      <c r="R10" s="17">
        <v>1.6721240554341099E-2</v>
      </c>
      <c r="S10" s="17">
        <v>2.48967069726398E-2</v>
      </c>
      <c r="T10" s="17">
        <v>1.8523925518283399E-2</v>
      </c>
      <c r="U10" s="17"/>
      <c r="V10" s="17">
        <v>2.29952152824528E-2</v>
      </c>
      <c r="W10" s="17">
        <v>3.5612460562237401E-2</v>
      </c>
      <c r="X10" s="17">
        <v>2.4932269795289899E-3</v>
      </c>
      <c r="Y10" s="17"/>
      <c r="Z10" s="17">
        <v>2.4055011659484999E-2</v>
      </c>
      <c r="AA10" s="17">
        <v>1.3015955764887101E-2</v>
      </c>
      <c r="AB10" s="17"/>
      <c r="AC10" s="17">
        <v>1.6573034261699999E-2</v>
      </c>
      <c r="AD10" s="17">
        <v>3.5347902264025802E-2</v>
      </c>
      <c r="AE10" s="17"/>
      <c r="AF10" s="17">
        <v>0</v>
      </c>
      <c r="AG10" s="17">
        <v>1.7555258985887098E-2</v>
      </c>
      <c r="AH10" s="17">
        <v>2.4301350088587598E-2</v>
      </c>
      <c r="AI10" s="17"/>
      <c r="AJ10" s="17">
        <v>8.5551014267244308E-3</v>
      </c>
      <c r="AK10" s="17">
        <v>1.7756549430113101E-2</v>
      </c>
      <c r="AL10" s="17">
        <v>2.8730158685861699E-2</v>
      </c>
      <c r="AM10" s="17">
        <v>0</v>
      </c>
      <c r="AN10" s="17">
        <v>3.6082722270660401E-2</v>
      </c>
      <c r="AO10" s="17">
        <v>6.0637345889953303E-3</v>
      </c>
      <c r="AP10" s="17">
        <v>5.2596687621019399E-2</v>
      </c>
      <c r="AQ10" s="17"/>
      <c r="AR10" s="17">
        <v>4.4560596657786902E-2</v>
      </c>
      <c r="AS10" s="17">
        <v>1.0274653574764699E-2</v>
      </c>
      <c r="AT10" s="17"/>
      <c r="AU10" s="17">
        <v>5.5899494117067801E-2</v>
      </c>
      <c r="AV10" s="17">
        <v>9.0349593477277897E-3</v>
      </c>
      <c r="AW10" s="17">
        <v>1.4983598715803501E-2</v>
      </c>
      <c r="AX10" s="17"/>
      <c r="AY10" s="17">
        <v>3.67160735627996E-2</v>
      </c>
      <c r="AZ10" s="17">
        <v>3.5177698709840902E-2</v>
      </c>
      <c r="BA10" s="17">
        <v>4.37952086905631E-3</v>
      </c>
      <c r="BB10" s="17">
        <v>1.07576568291368E-2</v>
      </c>
      <c r="BC10" s="17"/>
      <c r="BD10" s="17">
        <v>5.7902220994762103E-2</v>
      </c>
      <c r="BE10" s="17">
        <v>1.8276530525824199E-2</v>
      </c>
      <c r="BF10" s="17">
        <v>1.10035917289125E-2</v>
      </c>
      <c r="BG10" s="17">
        <v>2.8383588822976601E-2</v>
      </c>
      <c r="BH10" s="17"/>
      <c r="BI10" s="17">
        <v>6.8439643017295396E-2</v>
      </c>
      <c r="BJ10" s="17">
        <v>1.6713202070548001E-2</v>
      </c>
      <c r="BK10" s="17">
        <v>1.6194947110520001E-2</v>
      </c>
      <c r="BL10" s="17">
        <v>1.2512786156069201E-2</v>
      </c>
      <c r="BM10" s="17"/>
      <c r="BN10" s="17">
        <v>6.4218786022353896E-2</v>
      </c>
      <c r="BO10" s="17">
        <v>2.5614929027818999E-2</v>
      </c>
      <c r="BP10" s="17">
        <v>3.1537187510534199E-2</v>
      </c>
      <c r="BQ10" s="17">
        <v>0</v>
      </c>
      <c r="BR10" s="17"/>
      <c r="BS10" s="17">
        <v>5.6703583868717503E-2</v>
      </c>
      <c r="BT10" s="17">
        <v>1.6165947683614599E-2</v>
      </c>
      <c r="BU10" s="17">
        <v>1.2884004843152301E-2</v>
      </c>
      <c r="BV10" s="17">
        <v>0</v>
      </c>
      <c r="BW10" s="17"/>
      <c r="BX10" s="17">
        <v>5.3350730465596102E-2</v>
      </c>
      <c r="BY10" s="17">
        <v>2.89845658238214E-2</v>
      </c>
      <c r="BZ10" s="17">
        <v>1.9528294199364499E-2</v>
      </c>
      <c r="CA10" s="17">
        <v>0</v>
      </c>
    </row>
    <row r="11" spans="2:79" x14ac:dyDescent="0.3">
      <c r="B11" s="18" t="s">
        <v>166</v>
      </c>
      <c r="C11" s="17">
        <v>6.28922148099096E-2</v>
      </c>
      <c r="D11" s="17">
        <v>6.7120810219229804E-2</v>
      </c>
      <c r="E11" s="17">
        <v>5.8960184748429699E-2</v>
      </c>
      <c r="F11" s="17"/>
      <c r="G11" s="17">
        <v>0.105256050753814</v>
      </c>
      <c r="H11" s="17">
        <v>5.3268827306511099E-2</v>
      </c>
      <c r="I11" s="17">
        <v>4.5930155665405398E-2</v>
      </c>
      <c r="J11" s="17"/>
      <c r="K11" s="17">
        <v>5.2672265242797299E-2</v>
      </c>
      <c r="L11" s="17">
        <v>7.75707995626643E-2</v>
      </c>
      <c r="M11" s="17">
        <v>6.2814421683384303E-2</v>
      </c>
      <c r="N11" s="17">
        <v>5.4427299349738799E-2</v>
      </c>
      <c r="O11" s="17"/>
      <c r="P11" s="17">
        <v>4.8099443710970101E-2</v>
      </c>
      <c r="Q11" s="17">
        <v>9.6701932495856097E-2</v>
      </c>
      <c r="R11" s="17">
        <v>4.73141103023711E-2</v>
      </c>
      <c r="S11" s="17">
        <v>4.2326956866023301E-2</v>
      </c>
      <c r="T11" s="17">
        <v>5.62430079667098E-2</v>
      </c>
      <c r="U11" s="17"/>
      <c r="V11" s="17">
        <v>6.0465926261259698E-2</v>
      </c>
      <c r="W11" s="17">
        <v>8.1808510003021306E-2</v>
      </c>
      <c r="X11" s="17">
        <v>3.0922235485257601E-2</v>
      </c>
      <c r="Y11" s="17"/>
      <c r="Z11" s="17">
        <v>6.2053200175556503E-2</v>
      </c>
      <c r="AA11" s="17">
        <v>6.7888398833968605E-2</v>
      </c>
      <c r="AB11" s="17"/>
      <c r="AC11" s="17">
        <v>7.0522875518249803E-2</v>
      </c>
      <c r="AD11" s="17">
        <v>4.5361674258436097E-2</v>
      </c>
      <c r="AE11" s="17"/>
      <c r="AF11" s="17">
        <v>6.1643070173145798E-2</v>
      </c>
      <c r="AG11" s="17">
        <v>2.2264307436808E-2</v>
      </c>
      <c r="AH11" s="17">
        <v>6.2765861315492E-2</v>
      </c>
      <c r="AI11" s="17"/>
      <c r="AJ11" s="17">
        <v>0.119889082948283</v>
      </c>
      <c r="AK11" s="17">
        <v>9.1041338831432797E-2</v>
      </c>
      <c r="AL11" s="17">
        <v>4.8461163831204399E-2</v>
      </c>
      <c r="AM11" s="17">
        <v>2.09802657821835E-2</v>
      </c>
      <c r="AN11" s="17">
        <v>9.1555505513722907E-2</v>
      </c>
      <c r="AO11" s="17">
        <v>5.6258898240873899E-2</v>
      </c>
      <c r="AP11" s="17">
        <v>2.83899507347397E-2</v>
      </c>
      <c r="AQ11" s="17"/>
      <c r="AR11" s="17">
        <v>8.05244419352448E-2</v>
      </c>
      <c r="AS11" s="17">
        <v>4.8418280981359099E-2</v>
      </c>
      <c r="AT11" s="17"/>
      <c r="AU11" s="17">
        <v>6.3093052573761702E-2</v>
      </c>
      <c r="AV11" s="17">
        <v>7.0020535080931007E-2</v>
      </c>
      <c r="AW11" s="17">
        <v>3.2880176455722401E-2</v>
      </c>
      <c r="AX11" s="17"/>
      <c r="AY11" s="17">
        <v>0.119989054722603</v>
      </c>
      <c r="AZ11" s="17">
        <v>7.1760285190736406E-2</v>
      </c>
      <c r="BA11" s="17">
        <v>2.9797563848648199E-2</v>
      </c>
      <c r="BB11" s="17">
        <v>7.4803998757928897E-2</v>
      </c>
      <c r="BC11" s="17"/>
      <c r="BD11" s="17">
        <v>5.8405048907422999E-2</v>
      </c>
      <c r="BE11" s="17">
        <v>7.5772185301742595E-2</v>
      </c>
      <c r="BF11" s="17">
        <v>5.7790146546903599E-2</v>
      </c>
      <c r="BG11" s="17">
        <v>5.7314891147303898E-2</v>
      </c>
      <c r="BH11" s="17"/>
      <c r="BI11" s="17">
        <v>4.7541839028862901E-2</v>
      </c>
      <c r="BJ11" s="17">
        <v>8.0137236788545202E-2</v>
      </c>
      <c r="BK11" s="17">
        <v>4.4969733827121799E-2</v>
      </c>
      <c r="BL11" s="17">
        <v>0.106594455256612</v>
      </c>
      <c r="BM11" s="17"/>
      <c r="BN11" s="17">
        <v>8.9006833212146003E-2</v>
      </c>
      <c r="BO11" s="17">
        <v>9.1704291759465595E-2</v>
      </c>
      <c r="BP11" s="17">
        <v>5.7087088092102799E-2</v>
      </c>
      <c r="BQ11" s="17">
        <v>4.3356742482277E-2</v>
      </c>
      <c r="BR11" s="17"/>
      <c r="BS11" s="17">
        <v>9.7477631044642493E-2</v>
      </c>
      <c r="BT11" s="17">
        <v>7.5217725246777903E-2</v>
      </c>
      <c r="BU11" s="17">
        <v>3.8626123271058098E-2</v>
      </c>
      <c r="BV11" s="17">
        <v>4.5433670471562403E-2</v>
      </c>
      <c r="BW11" s="17"/>
      <c r="BX11" s="17">
        <v>0.18524649842034299</v>
      </c>
      <c r="BY11" s="17">
        <v>5.6819418700607298E-2</v>
      </c>
      <c r="BZ11" s="17">
        <v>5.4570715327896001E-2</v>
      </c>
      <c r="CA11" s="17">
        <v>2.9851816199726901E-2</v>
      </c>
    </row>
    <row r="12" spans="2:79" x14ac:dyDescent="0.3">
      <c r="B12" s="18" t="s">
        <v>167</v>
      </c>
      <c r="C12" s="17">
        <v>0.33750492130146498</v>
      </c>
      <c r="D12" s="17">
        <v>0.36875393212246299</v>
      </c>
      <c r="E12" s="17">
        <v>0.30564031503404299</v>
      </c>
      <c r="F12" s="17"/>
      <c r="G12" s="17">
        <v>0.38111347718516098</v>
      </c>
      <c r="H12" s="17">
        <v>0.33365464252455102</v>
      </c>
      <c r="I12" s="17">
        <v>0.313807302286499</v>
      </c>
      <c r="J12" s="17"/>
      <c r="K12" s="17">
        <v>0.30659141806415102</v>
      </c>
      <c r="L12" s="17">
        <v>0.352824315816331</v>
      </c>
      <c r="M12" s="17">
        <v>0.334329683845356</v>
      </c>
      <c r="N12" s="17">
        <v>0.36563433486086799</v>
      </c>
      <c r="O12" s="17"/>
      <c r="P12" s="17">
        <v>0.27180144280637403</v>
      </c>
      <c r="Q12" s="17">
        <v>0.35738989955181499</v>
      </c>
      <c r="R12" s="17">
        <v>0.36280326094128901</v>
      </c>
      <c r="S12" s="17">
        <v>0.33068975157050901</v>
      </c>
      <c r="T12" s="17">
        <v>0.343073242345518</v>
      </c>
      <c r="U12" s="17"/>
      <c r="V12" s="17">
        <v>0.38585091291680002</v>
      </c>
      <c r="W12" s="17">
        <v>0.30665191566468603</v>
      </c>
      <c r="X12" s="17">
        <v>0.331243626884413</v>
      </c>
      <c r="Y12" s="17"/>
      <c r="Z12" s="17">
        <v>0.341918030540735</v>
      </c>
      <c r="AA12" s="17">
        <v>0.31719844045629197</v>
      </c>
      <c r="AB12" s="17"/>
      <c r="AC12" s="17">
        <v>0.35787898225416198</v>
      </c>
      <c r="AD12" s="17">
        <v>0.29069792576318199</v>
      </c>
      <c r="AE12" s="17"/>
      <c r="AF12" s="17">
        <v>0.24745493048103201</v>
      </c>
      <c r="AG12" s="17">
        <v>0.310678900734074</v>
      </c>
      <c r="AH12" s="17">
        <v>0.34836203330168602</v>
      </c>
      <c r="AI12" s="17"/>
      <c r="AJ12" s="17">
        <v>0.41747016604330101</v>
      </c>
      <c r="AK12" s="17">
        <v>0.33587728707057501</v>
      </c>
      <c r="AL12" s="17">
        <v>0.38711086148868701</v>
      </c>
      <c r="AM12" s="17">
        <v>0.31575262849053698</v>
      </c>
      <c r="AN12" s="17">
        <v>0.32784191996274797</v>
      </c>
      <c r="AO12" s="17">
        <v>0.34052901888561798</v>
      </c>
      <c r="AP12" s="17">
        <v>0.27012897756724102</v>
      </c>
      <c r="AQ12" s="17"/>
      <c r="AR12" s="17">
        <v>0.35002674585654803</v>
      </c>
      <c r="AS12" s="17">
        <v>0.324684079197256</v>
      </c>
      <c r="AT12" s="17"/>
      <c r="AU12" s="17">
        <v>0.40129674712452701</v>
      </c>
      <c r="AV12" s="17">
        <v>0.324760144290485</v>
      </c>
      <c r="AW12" s="17">
        <v>0.272327569054232</v>
      </c>
      <c r="AX12" s="17"/>
      <c r="AY12" s="17">
        <v>0.454948727882235</v>
      </c>
      <c r="AZ12" s="17">
        <v>0.36356628818747799</v>
      </c>
      <c r="BA12" s="17">
        <v>0.29742095740730201</v>
      </c>
      <c r="BB12" s="17">
        <v>0.26107158359098898</v>
      </c>
      <c r="BC12" s="17"/>
      <c r="BD12" s="17">
        <v>0.29635800788396399</v>
      </c>
      <c r="BE12" s="17">
        <v>0.37322065045390901</v>
      </c>
      <c r="BF12" s="17">
        <v>0.36070912398925498</v>
      </c>
      <c r="BG12" s="17">
        <v>0.24181213634743801</v>
      </c>
      <c r="BH12" s="17"/>
      <c r="BI12" s="17">
        <v>0.38247714575209402</v>
      </c>
      <c r="BJ12" s="17">
        <v>0.41800971910760498</v>
      </c>
      <c r="BK12" s="17">
        <v>0.28466713448049302</v>
      </c>
      <c r="BL12" s="17">
        <v>0.27974478025259503</v>
      </c>
      <c r="BM12" s="17"/>
      <c r="BN12" s="17">
        <v>0.482261054951032</v>
      </c>
      <c r="BO12" s="17">
        <v>0.42577456800218499</v>
      </c>
      <c r="BP12" s="17">
        <v>0.28299822712137401</v>
      </c>
      <c r="BQ12" s="17">
        <v>0.299204759590181</v>
      </c>
      <c r="BR12" s="17"/>
      <c r="BS12" s="17">
        <v>0.304516678147148</v>
      </c>
      <c r="BT12" s="17">
        <v>0.37787631783617098</v>
      </c>
      <c r="BU12" s="17">
        <v>0.35477985285027602</v>
      </c>
      <c r="BV12" s="17">
        <v>0.19935968057554601</v>
      </c>
      <c r="BW12" s="17"/>
      <c r="BX12" s="17">
        <v>0.39798207926808399</v>
      </c>
      <c r="BY12" s="17">
        <v>0.43054981935416298</v>
      </c>
      <c r="BZ12" s="17">
        <v>0.31082061532986999</v>
      </c>
      <c r="CA12" s="17">
        <v>0.18396408057066399</v>
      </c>
    </row>
    <row r="13" spans="2:79" x14ac:dyDescent="0.3">
      <c r="B13" s="18" t="s">
        <v>168</v>
      </c>
      <c r="C13" s="17">
        <v>0.57086793797961899</v>
      </c>
      <c r="D13" s="17">
        <v>0.54192060034873002</v>
      </c>
      <c r="E13" s="17">
        <v>0.60002005802025804</v>
      </c>
      <c r="F13" s="17"/>
      <c r="G13" s="17">
        <v>0.49764728148198301</v>
      </c>
      <c r="H13" s="17">
        <v>0.59120138969261105</v>
      </c>
      <c r="I13" s="17">
        <v>0.59637334121777097</v>
      </c>
      <c r="J13" s="17"/>
      <c r="K13" s="17">
        <v>0.62852720430143405</v>
      </c>
      <c r="L13" s="17">
        <v>0.54945397479671299</v>
      </c>
      <c r="M13" s="17">
        <v>0.54935514532179996</v>
      </c>
      <c r="N13" s="17">
        <v>0.54243187510853996</v>
      </c>
      <c r="O13" s="17"/>
      <c r="P13" s="17">
        <v>0.65475048056251295</v>
      </c>
      <c r="Q13" s="17">
        <v>0.51142041397715798</v>
      </c>
      <c r="R13" s="17">
        <v>0.56538178406077</v>
      </c>
      <c r="S13" s="17">
        <v>0.59356923254132998</v>
      </c>
      <c r="T13" s="17">
        <v>0.58215982416948897</v>
      </c>
      <c r="U13" s="17"/>
      <c r="V13" s="17">
        <v>0.53068794553948695</v>
      </c>
      <c r="W13" s="17">
        <v>0.56461357222961095</v>
      </c>
      <c r="X13" s="17">
        <v>0.62822230920314204</v>
      </c>
      <c r="Y13" s="17"/>
      <c r="Z13" s="17">
        <v>0.56427093060077305</v>
      </c>
      <c r="AA13" s="17">
        <v>0.60189720494485199</v>
      </c>
      <c r="AB13" s="17"/>
      <c r="AC13" s="17">
        <v>0.550085648240772</v>
      </c>
      <c r="AD13" s="17">
        <v>0.61861279087566201</v>
      </c>
      <c r="AE13" s="17"/>
      <c r="AF13" s="17">
        <v>0.69090199934582297</v>
      </c>
      <c r="AG13" s="17">
        <v>0.64950153284323098</v>
      </c>
      <c r="AH13" s="17">
        <v>0.55705600956629997</v>
      </c>
      <c r="AI13" s="17"/>
      <c r="AJ13" s="17">
        <v>0.45408564958169201</v>
      </c>
      <c r="AK13" s="17">
        <v>0.547965288127783</v>
      </c>
      <c r="AL13" s="17">
        <v>0.53569781599424704</v>
      </c>
      <c r="AM13" s="17">
        <v>0.65425450141125197</v>
      </c>
      <c r="AN13" s="17">
        <v>0.54451985225286803</v>
      </c>
      <c r="AO13" s="17">
        <v>0.58361967632787104</v>
      </c>
      <c r="AP13" s="17">
        <v>0.63832901547040899</v>
      </c>
      <c r="AQ13" s="17"/>
      <c r="AR13" s="17">
        <v>0.52488821555041998</v>
      </c>
      <c r="AS13" s="17">
        <v>0.606558438863817</v>
      </c>
      <c r="AT13" s="17"/>
      <c r="AU13" s="17">
        <v>0.467738420892644</v>
      </c>
      <c r="AV13" s="17">
        <v>0.59061299325378003</v>
      </c>
      <c r="AW13" s="17">
        <v>0.67980865577424199</v>
      </c>
      <c r="AX13" s="17"/>
      <c r="AY13" s="17">
        <v>0.38834614383236299</v>
      </c>
      <c r="AZ13" s="17">
        <v>0.52709196363188804</v>
      </c>
      <c r="BA13" s="17">
        <v>0.65487704518257694</v>
      </c>
      <c r="BB13" s="17">
        <v>0.64557804599641799</v>
      </c>
      <c r="BC13" s="17"/>
      <c r="BD13" s="17">
        <v>0.58733472221385097</v>
      </c>
      <c r="BE13" s="17">
        <v>0.52581629279596798</v>
      </c>
      <c r="BF13" s="17">
        <v>0.56540439780680796</v>
      </c>
      <c r="BG13" s="17">
        <v>0.65675605757184796</v>
      </c>
      <c r="BH13" s="17"/>
      <c r="BI13" s="17">
        <v>0.49267067187797903</v>
      </c>
      <c r="BJ13" s="17">
        <v>0.47845482853776</v>
      </c>
      <c r="BK13" s="17">
        <v>0.64695970707605799</v>
      </c>
      <c r="BL13" s="17">
        <v>0.601147978334724</v>
      </c>
      <c r="BM13" s="17"/>
      <c r="BN13" s="17">
        <v>0.36451332581446799</v>
      </c>
      <c r="BO13" s="17">
        <v>0.45690621121052999</v>
      </c>
      <c r="BP13" s="17">
        <v>0.62200133865159901</v>
      </c>
      <c r="BQ13" s="17">
        <v>0.64499736343035696</v>
      </c>
      <c r="BR13" s="17"/>
      <c r="BS13" s="17">
        <v>0.53063312482176295</v>
      </c>
      <c r="BT13" s="17">
        <v>0.52368606115917005</v>
      </c>
      <c r="BU13" s="17">
        <v>0.58857886059151199</v>
      </c>
      <c r="BV13" s="17">
        <v>0.75520664895289102</v>
      </c>
      <c r="BW13" s="17"/>
      <c r="BX13" s="17">
        <v>0.35327547957133798</v>
      </c>
      <c r="BY13" s="17">
        <v>0.47813390386764598</v>
      </c>
      <c r="BZ13" s="17">
        <v>0.611680895850649</v>
      </c>
      <c r="CA13" s="17">
        <v>0.774882271363044</v>
      </c>
    </row>
    <row r="14" spans="2:79" x14ac:dyDescent="0.3">
      <c r="B14" s="18" t="s">
        <v>169</v>
      </c>
      <c r="C14" s="19">
        <v>9.7776903957224703E-4</v>
      </c>
      <c r="D14" s="19">
        <v>0</v>
      </c>
      <c r="E14" s="19">
        <v>1.9575282346096399E-3</v>
      </c>
      <c r="F14" s="19"/>
      <c r="G14" s="19">
        <v>0</v>
      </c>
      <c r="H14" s="19">
        <v>0</v>
      </c>
      <c r="I14" s="19">
        <v>2.6050647139284002E-3</v>
      </c>
      <c r="J14" s="19"/>
      <c r="K14" s="19">
        <v>3.2716904369843999E-3</v>
      </c>
      <c r="L14" s="19">
        <v>0</v>
      </c>
      <c r="M14" s="19">
        <v>0</v>
      </c>
      <c r="N14" s="19">
        <v>0</v>
      </c>
      <c r="O14" s="19"/>
      <c r="P14" s="19">
        <v>0</v>
      </c>
      <c r="Q14" s="19">
        <v>0</v>
      </c>
      <c r="R14" s="19">
        <v>0</v>
      </c>
      <c r="S14" s="19">
        <v>4.2586760247490798E-3</v>
      </c>
      <c r="T14" s="19">
        <v>0</v>
      </c>
      <c r="U14" s="19"/>
      <c r="V14" s="19">
        <v>0</v>
      </c>
      <c r="W14" s="19">
        <v>0</v>
      </c>
      <c r="X14" s="19">
        <v>3.3973038615678201E-3</v>
      </c>
      <c r="Y14" s="19"/>
      <c r="Z14" s="19">
        <v>1.1644345018561699E-3</v>
      </c>
      <c r="AA14" s="19">
        <v>0</v>
      </c>
      <c r="AB14" s="19"/>
      <c r="AC14" s="19">
        <v>0</v>
      </c>
      <c r="AD14" s="19">
        <v>3.2240777739472198E-3</v>
      </c>
      <c r="AE14" s="19"/>
      <c r="AF14" s="19">
        <v>0</v>
      </c>
      <c r="AG14" s="19">
        <v>0</v>
      </c>
      <c r="AH14" s="19">
        <v>1.13600229781138E-3</v>
      </c>
      <c r="AI14" s="19"/>
      <c r="AJ14" s="19">
        <v>0</v>
      </c>
      <c r="AK14" s="19">
        <v>0</v>
      </c>
      <c r="AL14" s="19">
        <v>0</v>
      </c>
      <c r="AM14" s="19">
        <v>0</v>
      </c>
      <c r="AN14" s="19">
        <v>0</v>
      </c>
      <c r="AO14" s="19">
        <v>0</v>
      </c>
      <c r="AP14" s="19">
        <v>5.2776843032953796E-3</v>
      </c>
      <c r="AQ14" s="19"/>
      <c r="AR14" s="19">
        <v>0</v>
      </c>
      <c r="AS14" s="19">
        <v>1.52145519851658E-3</v>
      </c>
      <c r="AT14" s="19"/>
      <c r="AU14" s="19">
        <v>3.7003276247941498E-3</v>
      </c>
      <c r="AV14" s="19">
        <v>0</v>
      </c>
      <c r="AW14" s="19">
        <v>0</v>
      </c>
      <c r="AX14" s="19"/>
      <c r="AY14" s="19">
        <v>0</v>
      </c>
      <c r="AZ14" s="19">
        <v>0</v>
      </c>
      <c r="BA14" s="19">
        <v>0</v>
      </c>
      <c r="BB14" s="19">
        <v>7.7887148255275504E-3</v>
      </c>
      <c r="BC14" s="19"/>
      <c r="BD14" s="19">
        <v>0</v>
      </c>
      <c r="BE14" s="19">
        <v>3.4571704612783799E-3</v>
      </c>
      <c r="BF14" s="19">
        <v>0</v>
      </c>
      <c r="BG14" s="19">
        <v>0</v>
      </c>
      <c r="BH14" s="19"/>
      <c r="BI14" s="19">
        <v>0</v>
      </c>
      <c r="BJ14" s="19">
        <v>3.1371230839203198E-3</v>
      </c>
      <c r="BK14" s="19">
        <v>0</v>
      </c>
      <c r="BL14" s="19">
        <v>0</v>
      </c>
      <c r="BM14" s="19"/>
      <c r="BN14" s="19">
        <v>0</v>
      </c>
      <c r="BO14" s="19">
        <v>0</v>
      </c>
      <c r="BP14" s="19">
        <v>0</v>
      </c>
      <c r="BQ14" s="19">
        <v>2.8726877918120999E-3</v>
      </c>
      <c r="BR14" s="19"/>
      <c r="BS14" s="19">
        <v>0</v>
      </c>
      <c r="BT14" s="19">
        <v>3.2758659469876699E-3</v>
      </c>
      <c r="BU14" s="19">
        <v>0</v>
      </c>
      <c r="BV14" s="19">
        <v>0</v>
      </c>
      <c r="BW14" s="19"/>
      <c r="BX14" s="19">
        <v>1.01452122746387E-2</v>
      </c>
      <c r="BY14" s="19">
        <v>0</v>
      </c>
      <c r="BZ14" s="19">
        <v>0</v>
      </c>
      <c r="CA14" s="19">
        <v>0</v>
      </c>
    </row>
    <row r="15" spans="2:79" x14ac:dyDescent="0.3">
      <c r="B15" s="16" t="s">
        <v>336</v>
      </c>
    </row>
    <row r="16" spans="2:79" x14ac:dyDescent="0.3">
      <c r="B16" t="s">
        <v>76</v>
      </c>
    </row>
    <row r="17" spans="2:2" x14ac:dyDescent="0.3">
      <c r="B17" t="s">
        <v>77</v>
      </c>
    </row>
    <row r="19" spans="2:2" x14ac:dyDescent="0.3">
      <c r="B19" s="8" t="str">
        <f>HYPERLINK("#'Contents'!A1", "Return to Contents")</f>
        <v>Return to Contents</v>
      </c>
    </row>
  </sheetData>
  <mergeCells count="18">
    <mergeCell ref="BX5:CA5"/>
    <mergeCell ref="D2:BL2"/>
    <mergeCell ref="AU5:AW5"/>
    <mergeCell ref="AY5:BB5"/>
    <mergeCell ref="BD5:BG5"/>
    <mergeCell ref="BI5:BL5"/>
    <mergeCell ref="BN5:BQ5"/>
    <mergeCell ref="Z5:AA5"/>
    <mergeCell ref="AC5:AD5"/>
    <mergeCell ref="AF5:AH5"/>
    <mergeCell ref="AJ5:AP5"/>
    <mergeCell ref="AR5:AS5"/>
    <mergeCell ref="D5:E5"/>
    <mergeCell ref="G5:I5"/>
    <mergeCell ref="K5:N5"/>
    <mergeCell ref="P5:T5"/>
    <mergeCell ref="V5:X5"/>
    <mergeCell ref="BS5:BV5"/>
  </mergeCells>
  <pageMargins left="0.7" right="0.7" top="0.75" bottom="0.75" header="0.3" footer="0.3"/>
  <pageSetup paperSize="9" orientation="portrait" horizontalDpi="300" verticalDpi="300"/>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B2:CA19"/>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9" width="10.77734375" customWidth="1"/>
    <col min="10" max="10" width="2.21875" customWidth="1"/>
    <col min="11" max="14" width="10.77734375" customWidth="1"/>
    <col min="15" max="15" width="2.21875" customWidth="1"/>
    <col min="16" max="20" width="10.77734375" customWidth="1"/>
    <col min="21" max="21" width="2.21875" customWidth="1"/>
    <col min="22" max="24" width="10.77734375" customWidth="1"/>
    <col min="25" max="25" width="2.21875" customWidth="1"/>
    <col min="26" max="27" width="10.77734375" customWidth="1"/>
    <col min="28" max="28" width="2.21875" customWidth="1"/>
    <col min="29" max="30" width="10.77734375" customWidth="1"/>
    <col min="31" max="31" width="2.21875" customWidth="1"/>
    <col min="32" max="34" width="10.77734375" customWidth="1"/>
    <col min="35" max="35" width="2.21875" customWidth="1"/>
    <col min="36" max="42" width="10.77734375" customWidth="1"/>
    <col min="43" max="43" width="2.21875" customWidth="1"/>
    <col min="44" max="45" width="10.77734375" customWidth="1"/>
    <col min="46" max="46" width="2.21875" customWidth="1"/>
    <col min="47" max="49" width="10.77734375" customWidth="1"/>
    <col min="50" max="50" width="2.21875" customWidth="1"/>
    <col min="51" max="54" width="10.77734375" customWidth="1"/>
    <col min="55" max="55" width="2.21875" customWidth="1"/>
    <col min="56" max="59" width="10.77734375" customWidth="1"/>
    <col min="60" max="60" width="2.21875" customWidth="1"/>
    <col min="61" max="64" width="10.77734375" customWidth="1"/>
    <col min="65" max="65" width="2.21875" customWidth="1"/>
    <col min="66" max="69" width="10.77734375" customWidth="1"/>
    <col min="70" max="70" width="2.21875" customWidth="1"/>
    <col min="71" max="74" width="10.77734375" customWidth="1"/>
    <col min="75" max="75" width="2.21875" customWidth="1"/>
    <col min="76" max="79" width="10.77734375" customWidth="1"/>
    <col min="80" max="80" width="2.21875" customWidth="1"/>
  </cols>
  <sheetData>
    <row r="2" spans="2:79" ht="40.049999999999997" customHeight="1" x14ac:dyDescent="0.3">
      <c r="D2" s="30" t="s">
        <v>178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9" ht="30" customHeight="1" x14ac:dyDescent="0.3">
      <c r="B5" s="15"/>
      <c r="C5" s="15"/>
      <c r="D5" s="29" t="s">
        <v>54</v>
      </c>
      <c r="E5" s="29"/>
      <c r="F5" s="15"/>
      <c r="G5" s="29" t="s">
        <v>55</v>
      </c>
      <c r="H5" s="29"/>
      <c r="I5" s="29"/>
      <c r="J5" s="15"/>
      <c r="K5" s="29" t="s">
        <v>56</v>
      </c>
      <c r="L5" s="29"/>
      <c r="M5" s="29"/>
      <c r="N5" s="29"/>
      <c r="O5" s="15"/>
      <c r="P5" s="29" t="s">
        <v>57</v>
      </c>
      <c r="Q5" s="29"/>
      <c r="R5" s="29"/>
      <c r="S5" s="29"/>
      <c r="T5" s="29"/>
      <c r="U5" s="15"/>
      <c r="V5" s="29" t="s">
        <v>58</v>
      </c>
      <c r="W5" s="29"/>
      <c r="X5" s="29"/>
      <c r="Y5" s="15"/>
      <c r="Z5" s="29" t="s">
        <v>59</v>
      </c>
      <c r="AA5" s="29"/>
      <c r="AB5" s="15"/>
      <c r="AC5" s="29" t="s">
        <v>60</v>
      </c>
      <c r="AD5" s="29"/>
      <c r="AE5" s="15"/>
      <c r="AF5" s="29" t="s">
        <v>61</v>
      </c>
      <c r="AG5" s="29"/>
      <c r="AH5" s="29"/>
      <c r="AI5" s="15"/>
      <c r="AJ5" s="29" t="s">
        <v>62</v>
      </c>
      <c r="AK5" s="29"/>
      <c r="AL5" s="29"/>
      <c r="AM5" s="29"/>
      <c r="AN5" s="29"/>
      <c r="AO5" s="29"/>
      <c r="AP5" s="29"/>
      <c r="AQ5" s="15"/>
      <c r="AR5" s="29" t="s">
        <v>63</v>
      </c>
      <c r="AS5" s="29"/>
      <c r="AT5" s="15"/>
      <c r="AU5" s="29" t="s">
        <v>64</v>
      </c>
      <c r="AV5" s="29"/>
      <c r="AW5" s="29"/>
      <c r="AX5" s="15"/>
      <c r="AY5" s="29" t="s">
        <v>65</v>
      </c>
      <c r="AZ5" s="29"/>
      <c r="BA5" s="29"/>
      <c r="BB5" s="29"/>
      <c r="BC5" s="15"/>
      <c r="BD5" s="29" t="s">
        <v>66</v>
      </c>
      <c r="BE5" s="29"/>
      <c r="BF5" s="29"/>
      <c r="BG5" s="29"/>
      <c r="BH5" s="15"/>
      <c r="BI5" s="29" t="s">
        <v>67</v>
      </c>
      <c r="BJ5" s="29"/>
      <c r="BK5" s="29"/>
      <c r="BL5" s="29"/>
      <c r="BM5" s="15"/>
      <c r="BN5" s="29" t="s">
        <v>68</v>
      </c>
      <c r="BO5" s="29"/>
      <c r="BP5" s="29"/>
      <c r="BQ5" s="29"/>
      <c r="BR5" s="15"/>
      <c r="BS5" s="29" t="s">
        <v>69</v>
      </c>
      <c r="BT5" s="29"/>
      <c r="BU5" s="29"/>
      <c r="BV5" s="29"/>
      <c r="BW5" s="15"/>
      <c r="BX5" s="29" t="s">
        <v>70</v>
      </c>
      <c r="BY5" s="29"/>
      <c r="BZ5" s="29"/>
      <c r="CA5" s="29"/>
    </row>
    <row r="6" spans="2:79" ht="43.2" x14ac:dyDescent="0.3">
      <c r="B6" t="s">
        <v>13</v>
      </c>
      <c r="C6" s="9" t="s">
        <v>14</v>
      </c>
      <c r="D6" s="12" t="s">
        <v>15</v>
      </c>
      <c r="E6" s="12" t="s">
        <v>16</v>
      </c>
      <c r="G6" s="12" t="s">
        <v>19</v>
      </c>
      <c r="H6" s="12" t="s">
        <v>20</v>
      </c>
      <c r="I6" s="12" t="s">
        <v>21</v>
      </c>
      <c r="K6" s="12" t="s">
        <v>22</v>
      </c>
      <c r="L6" s="12" t="s">
        <v>23</v>
      </c>
      <c r="M6" s="12" t="s">
        <v>24</v>
      </c>
      <c r="N6" s="12" t="s">
        <v>25</v>
      </c>
      <c r="P6" s="12" t="s">
        <v>26</v>
      </c>
      <c r="Q6" s="12" t="s">
        <v>27</v>
      </c>
      <c r="R6" s="12" t="s">
        <v>28</v>
      </c>
      <c r="S6" s="12" t="s">
        <v>29</v>
      </c>
      <c r="T6" s="12" t="s">
        <v>30</v>
      </c>
      <c r="V6" s="12" t="s">
        <v>31</v>
      </c>
      <c r="W6" s="12" t="s">
        <v>32</v>
      </c>
      <c r="X6" s="12" t="s">
        <v>33</v>
      </c>
      <c r="Z6" s="12" t="s">
        <v>34</v>
      </c>
      <c r="AA6" s="12" t="s">
        <v>35</v>
      </c>
      <c r="AC6" s="12" t="s">
        <v>36</v>
      </c>
      <c r="AD6" s="12" t="s">
        <v>37</v>
      </c>
      <c r="AF6" s="12" t="s">
        <v>38</v>
      </c>
      <c r="AG6" s="12" t="s">
        <v>39</v>
      </c>
      <c r="AH6" s="12" t="s">
        <v>40</v>
      </c>
      <c r="AJ6" s="12" t="s">
        <v>41</v>
      </c>
      <c r="AK6" s="12" t="s">
        <v>42</v>
      </c>
      <c r="AL6" s="12" t="s">
        <v>43</v>
      </c>
      <c r="AM6" s="12" t="s">
        <v>44</v>
      </c>
      <c r="AN6" s="12" t="s">
        <v>45</v>
      </c>
      <c r="AO6" s="12" t="s">
        <v>46</v>
      </c>
      <c r="AP6" s="12" t="s">
        <v>47</v>
      </c>
      <c r="AR6" s="12" t="s">
        <v>48</v>
      </c>
      <c r="AS6" s="12" t="s">
        <v>49</v>
      </c>
      <c r="AU6" s="12" t="s">
        <v>50</v>
      </c>
      <c r="AV6" s="12" t="s">
        <v>51</v>
      </c>
      <c r="AW6" s="12" t="s">
        <v>52</v>
      </c>
      <c r="AY6" s="12" t="s">
        <v>50</v>
      </c>
      <c r="AZ6" s="12" t="s">
        <v>51</v>
      </c>
      <c r="BA6" s="12" t="s">
        <v>52</v>
      </c>
      <c r="BB6" s="12" t="s">
        <v>53</v>
      </c>
      <c r="BD6" s="12" t="s">
        <v>50</v>
      </c>
      <c r="BE6" s="12" t="s">
        <v>51</v>
      </c>
      <c r="BF6" s="12" t="s">
        <v>52</v>
      </c>
      <c r="BG6" s="12" t="s">
        <v>53</v>
      </c>
      <c r="BI6" s="12" t="s">
        <v>50</v>
      </c>
      <c r="BJ6" s="12" t="s">
        <v>51</v>
      </c>
      <c r="BK6" s="12" t="s">
        <v>52</v>
      </c>
      <c r="BL6" s="12" t="s">
        <v>53</v>
      </c>
      <c r="BN6" s="12" t="s">
        <v>50</v>
      </c>
      <c r="BO6" s="12" t="s">
        <v>51</v>
      </c>
      <c r="BP6" s="12" t="s">
        <v>52</v>
      </c>
      <c r="BQ6" s="12" t="s">
        <v>53</v>
      </c>
      <c r="BS6" s="12" t="s">
        <v>50</v>
      </c>
      <c r="BT6" s="12" t="s">
        <v>51</v>
      </c>
      <c r="BU6" s="12" t="s">
        <v>52</v>
      </c>
      <c r="BV6" s="12" t="s">
        <v>53</v>
      </c>
      <c r="BX6" s="12" t="s">
        <v>50</v>
      </c>
      <c r="BY6" s="12" t="s">
        <v>51</v>
      </c>
      <c r="BZ6" s="12" t="s">
        <v>52</v>
      </c>
      <c r="CA6" s="12" t="s">
        <v>53</v>
      </c>
    </row>
    <row r="7" spans="2:79" ht="30" customHeight="1" x14ac:dyDescent="0.3">
      <c r="B7" s="10" t="s">
        <v>17</v>
      </c>
      <c r="C7" s="10">
        <v>866</v>
      </c>
      <c r="D7" s="10">
        <v>443</v>
      </c>
      <c r="E7" s="10">
        <v>421</v>
      </c>
      <c r="F7" s="10"/>
      <c r="G7" s="10">
        <v>178</v>
      </c>
      <c r="H7" s="10">
        <v>400</v>
      </c>
      <c r="I7" s="10">
        <v>288</v>
      </c>
      <c r="J7" s="10"/>
      <c r="K7" s="10">
        <v>354</v>
      </c>
      <c r="L7" s="10">
        <v>230</v>
      </c>
      <c r="M7" s="10">
        <v>153</v>
      </c>
      <c r="N7" s="10">
        <v>128</v>
      </c>
      <c r="O7" s="10"/>
      <c r="P7" s="10">
        <v>124</v>
      </c>
      <c r="Q7" s="10">
        <v>272</v>
      </c>
      <c r="R7" s="10">
        <v>123</v>
      </c>
      <c r="S7" s="10">
        <v>225</v>
      </c>
      <c r="T7" s="10">
        <v>122</v>
      </c>
      <c r="U7" s="10"/>
      <c r="V7" s="10">
        <v>205</v>
      </c>
      <c r="W7" s="10">
        <v>329</v>
      </c>
      <c r="X7" s="10">
        <v>305</v>
      </c>
      <c r="Y7" s="10"/>
      <c r="Z7" s="10">
        <v>723</v>
      </c>
      <c r="AA7" s="10">
        <v>142</v>
      </c>
      <c r="AB7" s="10"/>
      <c r="AC7" s="10">
        <v>636</v>
      </c>
      <c r="AD7" s="10">
        <v>230</v>
      </c>
      <c r="AE7" s="10"/>
      <c r="AF7" s="10">
        <v>63</v>
      </c>
      <c r="AG7" s="10">
        <v>76</v>
      </c>
      <c r="AH7" s="10">
        <v>722</v>
      </c>
      <c r="AI7" s="10"/>
      <c r="AJ7" s="10">
        <v>97</v>
      </c>
      <c r="AK7" s="10">
        <v>123</v>
      </c>
      <c r="AL7" s="10">
        <v>129</v>
      </c>
      <c r="AM7" s="10">
        <v>133</v>
      </c>
      <c r="AN7" s="10">
        <v>126</v>
      </c>
      <c r="AO7" s="10">
        <v>133</v>
      </c>
      <c r="AP7" s="10">
        <v>125</v>
      </c>
      <c r="AQ7" s="10"/>
      <c r="AR7" s="10">
        <v>265</v>
      </c>
      <c r="AS7" s="10">
        <v>576</v>
      </c>
      <c r="AT7" s="10"/>
      <c r="AU7" s="10">
        <v>204</v>
      </c>
      <c r="AV7" s="10">
        <v>520</v>
      </c>
      <c r="AW7" s="10">
        <v>142</v>
      </c>
      <c r="AX7" s="10"/>
      <c r="AY7" s="10">
        <v>76</v>
      </c>
      <c r="AZ7" s="10">
        <v>391</v>
      </c>
      <c r="BA7" s="10">
        <v>278</v>
      </c>
      <c r="BB7" s="10">
        <v>121</v>
      </c>
      <c r="BC7" s="10"/>
      <c r="BD7" s="10">
        <v>119</v>
      </c>
      <c r="BE7" s="10">
        <v>242</v>
      </c>
      <c r="BF7" s="10">
        <v>368</v>
      </c>
      <c r="BG7" s="10">
        <v>137</v>
      </c>
      <c r="BH7" s="10"/>
      <c r="BI7" s="10">
        <v>99</v>
      </c>
      <c r="BJ7" s="10">
        <v>265</v>
      </c>
      <c r="BK7" s="10">
        <v>400</v>
      </c>
      <c r="BL7" s="10">
        <v>102</v>
      </c>
      <c r="BM7" s="10"/>
      <c r="BN7" s="10">
        <v>73</v>
      </c>
      <c r="BO7" s="10">
        <v>192</v>
      </c>
      <c r="BP7" s="10">
        <v>297</v>
      </c>
      <c r="BQ7" s="10">
        <v>304</v>
      </c>
      <c r="BR7" s="10"/>
      <c r="BS7" s="10">
        <v>180</v>
      </c>
      <c r="BT7" s="10">
        <v>245</v>
      </c>
      <c r="BU7" s="10">
        <v>352</v>
      </c>
      <c r="BV7" s="10">
        <v>89</v>
      </c>
      <c r="BW7" s="10"/>
      <c r="BX7" s="10">
        <v>81</v>
      </c>
      <c r="BY7" s="10">
        <v>311</v>
      </c>
      <c r="BZ7" s="10">
        <v>286</v>
      </c>
      <c r="CA7" s="10">
        <v>188</v>
      </c>
    </row>
    <row r="8" spans="2:79" ht="30" customHeight="1" x14ac:dyDescent="0.3">
      <c r="B8" s="11" t="s">
        <v>18</v>
      </c>
      <c r="C8" s="11">
        <v>868</v>
      </c>
      <c r="D8" s="11">
        <v>432</v>
      </c>
      <c r="E8" s="11">
        <v>433</v>
      </c>
      <c r="F8" s="11"/>
      <c r="G8" s="11">
        <v>207</v>
      </c>
      <c r="H8" s="11">
        <v>335</v>
      </c>
      <c r="I8" s="11">
        <v>326</v>
      </c>
      <c r="J8" s="11"/>
      <c r="K8" s="11">
        <v>259</v>
      </c>
      <c r="L8" s="11">
        <v>229</v>
      </c>
      <c r="M8" s="11">
        <v>185</v>
      </c>
      <c r="N8" s="11">
        <v>193</v>
      </c>
      <c r="O8" s="11"/>
      <c r="P8" s="11">
        <v>124</v>
      </c>
      <c r="Q8" s="11">
        <v>266</v>
      </c>
      <c r="R8" s="11">
        <v>135</v>
      </c>
      <c r="S8" s="11">
        <v>199</v>
      </c>
      <c r="T8" s="11">
        <v>144</v>
      </c>
      <c r="U8" s="11"/>
      <c r="V8" s="11">
        <v>247</v>
      </c>
      <c r="W8" s="11">
        <v>339</v>
      </c>
      <c r="X8" s="11">
        <v>250</v>
      </c>
      <c r="Y8" s="11"/>
      <c r="Z8" s="11">
        <v>729</v>
      </c>
      <c r="AA8" s="11">
        <v>138</v>
      </c>
      <c r="AB8" s="11"/>
      <c r="AC8" s="11">
        <v>605</v>
      </c>
      <c r="AD8" s="11">
        <v>263</v>
      </c>
      <c r="AE8" s="11"/>
      <c r="AF8" s="11">
        <v>48</v>
      </c>
      <c r="AG8" s="11">
        <v>67</v>
      </c>
      <c r="AH8" s="11">
        <v>747</v>
      </c>
      <c r="AI8" s="11"/>
      <c r="AJ8" s="11">
        <v>110</v>
      </c>
      <c r="AK8" s="11">
        <v>133</v>
      </c>
      <c r="AL8" s="11">
        <v>107</v>
      </c>
      <c r="AM8" s="11">
        <v>116</v>
      </c>
      <c r="AN8" s="11">
        <v>101</v>
      </c>
      <c r="AO8" s="11">
        <v>140</v>
      </c>
      <c r="AP8" s="11">
        <v>161</v>
      </c>
      <c r="AQ8" s="11"/>
      <c r="AR8" s="11">
        <v>286</v>
      </c>
      <c r="AS8" s="11">
        <v>558</v>
      </c>
      <c r="AT8" s="11"/>
      <c r="AU8" s="11">
        <v>229</v>
      </c>
      <c r="AV8" s="11">
        <v>515</v>
      </c>
      <c r="AW8" s="11">
        <v>124</v>
      </c>
      <c r="AX8" s="11"/>
      <c r="AY8" s="11">
        <v>78</v>
      </c>
      <c r="AZ8" s="11">
        <v>399</v>
      </c>
      <c r="BA8" s="11">
        <v>281</v>
      </c>
      <c r="BB8" s="11">
        <v>109</v>
      </c>
      <c r="BC8" s="11"/>
      <c r="BD8" s="11">
        <v>123</v>
      </c>
      <c r="BE8" s="11">
        <v>245</v>
      </c>
      <c r="BF8" s="11">
        <v>371</v>
      </c>
      <c r="BG8" s="11">
        <v>129</v>
      </c>
      <c r="BH8" s="11"/>
      <c r="BI8" s="11">
        <v>105</v>
      </c>
      <c r="BJ8" s="11">
        <v>270</v>
      </c>
      <c r="BK8" s="11">
        <v>399</v>
      </c>
      <c r="BL8" s="11">
        <v>94</v>
      </c>
      <c r="BM8" s="11"/>
      <c r="BN8" s="11">
        <v>74</v>
      </c>
      <c r="BO8" s="11">
        <v>194</v>
      </c>
      <c r="BP8" s="11">
        <v>304</v>
      </c>
      <c r="BQ8" s="11">
        <v>295</v>
      </c>
      <c r="BR8" s="11"/>
      <c r="BS8" s="11">
        <v>188</v>
      </c>
      <c r="BT8" s="11">
        <v>259</v>
      </c>
      <c r="BU8" s="11">
        <v>346</v>
      </c>
      <c r="BV8" s="11">
        <v>74</v>
      </c>
      <c r="BW8" s="11"/>
      <c r="BX8" s="11">
        <v>84</v>
      </c>
      <c r="BY8" s="11">
        <v>322</v>
      </c>
      <c r="BZ8" s="11">
        <v>282</v>
      </c>
      <c r="CA8" s="11">
        <v>179</v>
      </c>
    </row>
    <row r="9" spans="2:79" x14ac:dyDescent="0.3">
      <c r="B9" s="18" t="s">
        <v>164</v>
      </c>
      <c r="C9" s="17">
        <v>1.48021599292449E-2</v>
      </c>
      <c r="D9" s="17">
        <v>1.0762382612619E-2</v>
      </c>
      <c r="E9" s="17">
        <v>1.8899092199544901E-2</v>
      </c>
      <c r="F9" s="17"/>
      <c r="G9" s="17">
        <v>0</v>
      </c>
      <c r="H9" s="17">
        <v>1.37712889060567E-2</v>
      </c>
      <c r="I9" s="17">
        <v>2.52536805875175E-2</v>
      </c>
      <c r="J9" s="17"/>
      <c r="K9" s="17">
        <v>6.2564957644748297E-3</v>
      </c>
      <c r="L9" s="17">
        <v>2.3041286437057901E-2</v>
      </c>
      <c r="M9" s="17">
        <v>5.1814003927435201E-3</v>
      </c>
      <c r="N9" s="17">
        <v>2.5805421028308202E-2</v>
      </c>
      <c r="O9" s="17"/>
      <c r="P9" s="17">
        <v>1.6272863417416201E-2</v>
      </c>
      <c r="Q9" s="17">
        <v>2.18394808903652E-2</v>
      </c>
      <c r="R9" s="17">
        <v>0</v>
      </c>
      <c r="S9" s="17">
        <v>1.62871209232671E-2</v>
      </c>
      <c r="T9" s="17">
        <v>1.2344703944520599E-2</v>
      </c>
      <c r="U9" s="17"/>
      <c r="V9" s="17">
        <v>2.6756665486397501E-2</v>
      </c>
      <c r="W9" s="17">
        <v>1.52908424537797E-2</v>
      </c>
      <c r="X9" s="17">
        <v>4.1814049520863799E-3</v>
      </c>
      <c r="Y9" s="17"/>
      <c r="Z9" s="17">
        <v>1.26143169491513E-2</v>
      </c>
      <c r="AA9" s="17">
        <v>2.6496971895672301E-2</v>
      </c>
      <c r="AB9" s="17"/>
      <c r="AC9" s="17">
        <v>9.5768711327221707E-3</v>
      </c>
      <c r="AD9" s="17">
        <v>2.68066429801661E-2</v>
      </c>
      <c r="AE9" s="17"/>
      <c r="AF9" s="17">
        <v>0</v>
      </c>
      <c r="AG9" s="17">
        <v>8.6622117521801996E-3</v>
      </c>
      <c r="AH9" s="17">
        <v>1.6423407937918098E-2</v>
      </c>
      <c r="AI9" s="17"/>
      <c r="AJ9" s="17">
        <v>5.2554253390630096E-3</v>
      </c>
      <c r="AK9" s="17">
        <v>0</v>
      </c>
      <c r="AL9" s="17">
        <v>2.2351602456952599E-2</v>
      </c>
      <c r="AM9" s="17">
        <v>6.5452297344971702E-3</v>
      </c>
      <c r="AN9" s="17">
        <v>8.73093124785769E-3</v>
      </c>
      <c r="AO9" s="17">
        <v>2.13013321151935E-2</v>
      </c>
      <c r="AP9" s="17">
        <v>3.2661900672898203E-2</v>
      </c>
      <c r="AQ9" s="17"/>
      <c r="AR9" s="17">
        <v>2.2452490099334501E-2</v>
      </c>
      <c r="AS9" s="17">
        <v>1.0151690357509501E-2</v>
      </c>
      <c r="AT9" s="17"/>
      <c r="AU9" s="17">
        <v>3.5210171856318598E-2</v>
      </c>
      <c r="AV9" s="17">
        <v>6.5811817599526496E-3</v>
      </c>
      <c r="AW9" s="17">
        <v>1.11807524917959E-2</v>
      </c>
      <c r="AX9" s="17"/>
      <c r="AY9" s="17">
        <v>7.9499854734417699E-3</v>
      </c>
      <c r="AZ9" s="17">
        <v>1.6800269157563399E-2</v>
      </c>
      <c r="BA9" s="17">
        <v>1.7551123511147199E-2</v>
      </c>
      <c r="BB9" s="17">
        <v>5.3081017765777899E-3</v>
      </c>
      <c r="BC9" s="17"/>
      <c r="BD9" s="17">
        <v>3.4355213909252898E-2</v>
      </c>
      <c r="BE9" s="17">
        <v>2.5371621197616801E-3</v>
      </c>
      <c r="BF9" s="17">
        <v>1.7719612658078102E-2</v>
      </c>
      <c r="BG9" s="17">
        <v>1.1159204305539501E-2</v>
      </c>
      <c r="BH9" s="17"/>
      <c r="BI9" s="17">
        <v>7.8133701097815603E-2</v>
      </c>
      <c r="BJ9" s="17">
        <v>3.8087814220835298E-3</v>
      </c>
      <c r="BK9" s="17">
        <v>4.0431738080546498E-3</v>
      </c>
      <c r="BL9" s="17">
        <v>2.1523474989660198E-2</v>
      </c>
      <c r="BM9" s="17"/>
      <c r="BN9" s="17">
        <v>1.62091009772681E-2</v>
      </c>
      <c r="BO9" s="17">
        <v>9.1528228493526296E-3</v>
      </c>
      <c r="BP9" s="17">
        <v>2.9065497161085599E-2</v>
      </c>
      <c r="BQ9" s="17">
        <v>3.48773050983612E-3</v>
      </c>
      <c r="BR9" s="17"/>
      <c r="BS9" s="17">
        <v>3.62404004143057E-2</v>
      </c>
      <c r="BT9" s="17">
        <v>5.6050625556528797E-3</v>
      </c>
      <c r="BU9" s="17">
        <v>1.31978379016108E-2</v>
      </c>
      <c r="BV9" s="17">
        <v>0</v>
      </c>
      <c r="BW9" s="17"/>
      <c r="BX9" s="17">
        <v>0.122036980616977</v>
      </c>
      <c r="BY9" s="17">
        <v>1.93063144034413E-3</v>
      </c>
      <c r="BZ9" s="17">
        <v>0</v>
      </c>
      <c r="CA9" s="17">
        <v>1.1240457605110801E-2</v>
      </c>
    </row>
    <row r="10" spans="2:79" x14ac:dyDescent="0.3">
      <c r="B10" s="18" t="s">
        <v>165</v>
      </c>
      <c r="C10" s="17">
        <v>5.6126966819215501E-2</v>
      </c>
      <c r="D10" s="17">
        <v>5.8017644590402997E-2</v>
      </c>
      <c r="E10" s="17">
        <v>5.2178184864484098E-2</v>
      </c>
      <c r="F10" s="17"/>
      <c r="G10" s="17">
        <v>5.3974973254588998E-2</v>
      </c>
      <c r="H10" s="17">
        <v>3.5838903404118501E-2</v>
      </c>
      <c r="I10" s="17">
        <v>7.8387623887342897E-2</v>
      </c>
      <c r="J10" s="17"/>
      <c r="K10" s="17">
        <v>2.6315504666634602E-2</v>
      </c>
      <c r="L10" s="17">
        <v>5.1289570783120998E-2</v>
      </c>
      <c r="M10" s="17">
        <v>5.2343333537755297E-2</v>
      </c>
      <c r="N10" s="17">
        <v>0.105806428624447</v>
      </c>
      <c r="O10" s="17"/>
      <c r="P10" s="17">
        <v>3.00165933627521E-2</v>
      </c>
      <c r="Q10" s="17">
        <v>5.3625617788065197E-2</v>
      </c>
      <c r="R10" s="17">
        <v>0.100365849830496</v>
      </c>
      <c r="S10" s="17">
        <v>5.27595005085848E-2</v>
      </c>
      <c r="T10" s="17">
        <v>4.6475856519605001E-2</v>
      </c>
      <c r="U10" s="17"/>
      <c r="V10" s="17">
        <v>0.108549009577423</v>
      </c>
      <c r="W10" s="17">
        <v>4.0855457488739401E-2</v>
      </c>
      <c r="X10" s="17">
        <v>2.6080290303339401E-2</v>
      </c>
      <c r="Y10" s="17"/>
      <c r="Z10" s="17">
        <v>5.4273539243273897E-2</v>
      </c>
      <c r="AA10" s="17">
        <v>6.6423755407141696E-2</v>
      </c>
      <c r="AB10" s="17"/>
      <c r="AC10" s="17">
        <v>4.4544938585346402E-2</v>
      </c>
      <c r="AD10" s="17">
        <v>8.2735306959438606E-2</v>
      </c>
      <c r="AE10" s="17"/>
      <c r="AF10" s="17">
        <v>0</v>
      </c>
      <c r="AG10" s="17">
        <v>3.2052918691938097E-2</v>
      </c>
      <c r="AH10" s="17">
        <v>5.7169823996560301E-2</v>
      </c>
      <c r="AI10" s="17"/>
      <c r="AJ10" s="17">
        <v>6.9727504512411997E-2</v>
      </c>
      <c r="AK10" s="17">
        <v>3.9577876455557999E-2</v>
      </c>
      <c r="AL10" s="17">
        <v>4.2849150756942997E-2</v>
      </c>
      <c r="AM10" s="17">
        <v>1.62918969423794E-2</v>
      </c>
      <c r="AN10" s="17">
        <v>4.4741784264640101E-2</v>
      </c>
      <c r="AO10" s="17">
        <v>0.10882456589467</v>
      </c>
      <c r="AP10" s="17">
        <v>5.9557442399535102E-2</v>
      </c>
      <c r="AQ10" s="17"/>
      <c r="AR10" s="17">
        <v>7.5347220927378694E-2</v>
      </c>
      <c r="AS10" s="17">
        <v>4.3796458877984001E-2</v>
      </c>
      <c r="AT10" s="17"/>
      <c r="AU10" s="17">
        <v>0.11682733961208699</v>
      </c>
      <c r="AV10" s="17">
        <v>3.0716103445590899E-2</v>
      </c>
      <c r="AW10" s="17">
        <v>4.9342736561834202E-2</v>
      </c>
      <c r="AX10" s="17"/>
      <c r="AY10" s="17">
        <v>0.14499208830124299</v>
      </c>
      <c r="AZ10" s="17">
        <v>5.0076354527473603E-2</v>
      </c>
      <c r="BA10" s="17">
        <v>4.7429907479911701E-2</v>
      </c>
      <c r="BB10" s="17">
        <v>3.6864220117911899E-2</v>
      </c>
      <c r="BC10" s="17"/>
      <c r="BD10" s="17">
        <v>8.0085431575284194E-2</v>
      </c>
      <c r="BE10" s="17">
        <v>4.2943579621351598E-2</v>
      </c>
      <c r="BF10" s="17">
        <v>4.6994988187340901E-2</v>
      </c>
      <c r="BG10" s="17">
        <v>8.4734153835020906E-2</v>
      </c>
      <c r="BH10" s="17"/>
      <c r="BI10" s="17">
        <v>0.15019023187550101</v>
      </c>
      <c r="BJ10" s="17">
        <v>5.1746230081507298E-2</v>
      </c>
      <c r="BK10" s="17">
        <v>3.30881228664439E-2</v>
      </c>
      <c r="BL10" s="17">
        <v>6.1672448817081699E-2</v>
      </c>
      <c r="BM10" s="17"/>
      <c r="BN10" s="17">
        <v>9.9043115482118804E-2</v>
      </c>
      <c r="BO10" s="17">
        <v>1.82060955984805E-2</v>
      </c>
      <c r="BP10" s="17">
        <v>7.89117588241698E-2</v>
      </c>
      <c r="BQ10" s="17">
        <v>4.6865765346858497E-2</v>
      </c>
      <c r="BR10" s="17"/>
      <c r="BS10" s="17">
        <v>9.5824861974242198E-2</v>
      </c>
      <c r="BT10" s="17">
        <v>5.17994615283143E-2</v>
      </c>
      <c r="BU10" s="17">
        <v>4.8131281745858699E-2</v>
      </c>
      <c r="BV10" s="17">
        <v>7.8056715836542102E-3</v>
      </c>
      <c r="BW10" s="17"/>
      <c r="BX10" s="17">
        <v>0.13383750937464101</v>
      </c>
      <c r="BY10" s="17">
        <v>6.92544971031442E-2</v>
      </c>
      <c r="BZ10" s="17">
        <v>4.76781837938463E-2</v>
      </c>
      <c r="CA10" s="17">
        <v>9.5754495346296199E-3</v>
      </c>
    </row>
    <row r="11" spans="2:79" x14ac:dyDescent="0.3">
      <c r="B11" s="18" t="s">
        <v>166</v>
      </c>
      <c r="C11" s="17">
        <v>0.171786220372149</v>
      </c>
      <c r="D11" s="17">
        <v>0.14700644029917601</v>
      </c>
      <c r="E11" s="17">
        <v>0.197284818496817</v>
      </c>
      <c r="F11" s="17"/>
      <c r="G11" s="17">
        <v>0.28163228905424997</v>
      </c>
      <c r="H11" s="17">
        <v>0.124809557346059</v>
      </c>
      <c r="I11" s="17">
        <v>0.150488376707134</v>
      </c>
      <c r="J11" s="17"/>
      <c r="K11" s="17">
        <v>0.141696034199606</v>
      </c>
      <c r="L11" s="17">
        <v>0.21769494936817699</v>
      </c>
      <c r="M11" s="17">
        <v>0.13090387780551899</v>
      </c>
      <c r="N11" s="17">
        <v>0.197828295528585</v>
      </c>
      <c r="O11" s="17"/>
      <c r="P11" s="17">
        <v>0.13115680109911601</v>
      </c>
      <c r="Q11" s="17">
        <v>0.20405703985201701</v>
      </c>
      <c r="R11" s="17">
        <v>0.145478220556952</v>
      </c>
      <c r="S11" s="17">
        <v>0.15199525229727701</v>
      </c>
      <c r="T11" s="17">
        <v>0.199148822721368</v>
      </c>
      <c r="U11" s="17"/>
      <c r="V11" s="17">
        <v>0.21605327235060801</v>
      </c>
      <c r="W11" s="17">
        <v>0.14369729438523501</v>
      </c>
      <c r="X11" s="17">
        <v>0.15182786104804399</v>
      </c>
      <c r="Y11" s="17"/>
      <c r="Z11" s="17">
        <v>0.180262583990836</v>
      </c>
      <c r="AA11" s="17">
        <v>0.12852480530555599</v>
      </c>
      <c r="AB11" s="17"/>
      <c r="AC11" s="17">
        <v>0.17943728248934601</v>
      </c>
      <c r="AD11" s="17">
        <v>0.154208809996562</v>
      </c>
      <c r="AE11" s="17"/>
      <c r="AF11" s="17">
        <v>9.7926300162289301E-2</v>
      </c>
      <c r="AG11" s="17">
        <v>0.128096884423955</v>
      </c>
      <c r="AH11" s="17">
        <v>0.179977248725915</v>
      </c>
      <c r="AI11" s="17"/>
      <c r="AJ11" s="17">
        <v>0.288714280583519</v>
      </c>
      <c r="AK11" s="17">
        <v>0.228181939557737</v>
      </c>
      <c r="AL11" s="17">
        <v>0.13278349471075199</v>
      </c>
      <c r="AM11" s="17">
        <v>0.119472341970152</v>
      </c>
      <c r="AN11" s="17">
        <v>0.13970244675433799</v>
      </c>
      <c r="AO11" s="17">
        <v>0.122149572955119</v>
      </c>
      <c r="AP11" s="17">
        <v>0.172223773920439</v>
      </c>
      <c r="AQ11" s="17"/>
      <c r="AR11" s="17">
        <v>0.15542793388166801</v>
      </c>
      <c r="AS11" s="17">
        <v>0.180834477845179</v>
      </c>
      <c r="AT11" s="17"/>
      <c r="AU11" s="17">
        <v>0.192945639252323</v>
      </c>
      <c r="AV11" s="17">
        <v>0.18788316747268999</v>
      </c>
      <c r="AW11" s="17">
        <v>6.5657432501951996E-2</v>
      </c>
      <c r="AX11" s="17"/>
      <c r="AY11" s="17">
        <v>0.21471793113982199</v>
      </c>
      <c r="AZ11" s="17">
        <v>0.19916411622544</v>
      </c>
      <c r="BA11" s="17">
        <v>0.14834142445187101</v>
      </c>
      <c r="BB11" s="17">
        <v>0.10113471712253901</v>
      </c>
      <c r="BC11" s="17"/>
      <c r="BD11" s="17">
        <v>0.25460667690047001</v>
      </c>
      <c r="BE11" s="17">
        <v>0.20253378416974999</v>
      </c>
      <c r="BF11" s="17">
        <v>0.15940356903560199</v>
      </c>
      <c r="BG11" s="17">
        <v>7.0037742874353395E-2</v>
      </c>
      <c r="BH11" s="17"/>
      <c r="BI11" s="17">
        <v>0.21446492610154599</v>
      </c>
      <c r="BJ11" s="17">
        <v>0.23567007918123001</v>
      </c>
      <c r="BK11" s="17">
        <v>0.135675960310355</v>
      </c>
      <c r="BL11" s="17">
        <v>9.3348630155888304E-2</v>
      </c>
      <c r="BM11" s="17"/>
      <c r="BN11" s="17">
        <v>0.29546675646035703</v>
      </c>
      <c r="BO11" s="17">
        <v>0.223777283053885</v>
      </c>
      <c r="BP11" s="17">
        <v>0.14966956698600001</v>
      </c>
      <c r="BQ11" s="17">
        <v>0.12931118735417199</v>
      </c>
      <c r="BR11" s="17"/>
      <c r="BS11" s="17">
        <v>0.21412253944123499</v>
      </c>
      <c r="BT11" s="17">
        <v>0.23834757371930901</v>
      </c>
      <c r="BU11" s="17">
        <v>0.123363882332828</v>
      </c>
      <c r="BV11" s="17">
        <v>5.7994085065003503E-2</v>
      </c>
      <c r="BW11" s="17"/>
      <c r="BX11" s="17">
        <v>0.34179846908189598</v>
      </c>
      <c r="BY11" s="17">
        <v>0.211797038573142</v>
      </c>
      <c r="BZ11" s="17">
        <v>0.15202222536266499</v>
      </c>
      <c r="CA11" s="17">
        <v>5.1651059420952397E-2</v>
      </c>
    </row>
    <row r="12" spans="2:79" x14ac:dyDescent="0.3">
      <c r="B12" s="18" t="s">
        <v>167</v>
      </c>
      <c r="C12" s="17">
        <v>0.46280261444695697</v>
      </c>
      <c r="D12" s="17">
        <v>0.47179852101992698</v>
      </c>
      <c r="E12" s="17">
        <v>0.45370491021144699</v>
      </c>
      <c r="F12" s="17"/>
      <c r="G12" s="17">
        <v>0.36739384231635602</v>
      </c>
      <c r="H12" s="17">
        <v>0.50739116807415996</v>
      </c>
      <c r="I12" s="17">
        <v>0.47740174198726099</v>
      </c>
      <c r="J12" s="17"/>
      <c r="K12" s="17">
        <v>0.46186611749136802</v>
      </c>
      <c r="L12" s="17">
        <v>0.46732182935654698</v>
      </c>
      <c r="M12" s="17">
        <v>0.475430202499807</v>
      </c>
      <c r="N12" s="17">
        <v>0.44381160917954798</v>
      </c>
      <c r="O12" s="17"/>
      <c r="P12" s="17">
        <v>0.40926162626354401</v>
      </c>
      <c r="Q12" s="17">
        <v>0.45565423876003902</v>
      </c>
      <c r="R12" s="17">
        <v>0.48265587582692199</v>
      </c>
      <c r="S12" s="17">
        <v>0.43374258461828702</v>
      </c>
      <c r="T12" s="17">
        <v>0.54362932278559695</v>
      </c>
      <c r="U12" s="17"/>
      <c r="V12" s="17">
        <v>0.40160888902138298</v>
      </c>
      <c r="W12" s="17">
        <v>0.50240909626080099</v>
      </c>
      <c r="X12" s="17">
        <v>0.46297873976652698</v>
      </c>
      <c r="Y12" s="17"/>
      <c r="Z12" s="17">
        <v>0.46810939602090301</v>
      </c>
      <c r="AA12" s="17">
        <v>0.43889297632794899</v>
      </c>
      <c r="AB12" s="17"/>
      <c r="AC12" s="17">
        <v>0.47266896031050898</v>
      </c>
      <c r="AD12" s="17">
        <v>0.44013585165054497</v>
      </c>
      <c r="AE12" s="17"/>
      <c r="AF12" s="17">
        <v>0.47862424831985501</v>
      </c>
      <c r="AG12" s="17">
        <v>0.44777860670655001</v>
      </c>
      <c r="AH12" s="17">
        <v>0.46592857022426198</v>
      </c>
      <c r="AI12" s="17"/>
      <c r="AJ12" s="17">
        <v>0.39320336110324799</v>
      </c>
      <c r="AK12" s="17">
        <v>0.37542093500598001</v>
      </c>
      <c r="AL12" s="17">
        <v>0.47156162421424802</v>
      </c>
      <c r="AM12" s="17">
        <v>0.55834434572885405</v>
      </c>
      <c r="AN12" s="17">
        <v>0.51078748929136997</v>
      </c>
      <c r="AO12" s="17">
        <v>0.45742776178724098</v>
      </c>
      <c r="AP12" s="17">
        <v>0.48236418852079499</v>
      </c>
      <c r="AQ12" s="17"/>
      <c r="AR12" s="17">
        <v>0.43350073279846801</v>
      </c>
      <c r="AS12" s="17">
        <v>0.480465043523363</v>
      </c>
      <c r="AT12" s="17"/>
      <c r="AU12" s="17">
        <v>0.473256457605852</v>
      </c>
      <c r="AV12" s="17">
        <v>0.445009902104813</v>
      </c>
      <c r="AW12" s="17">
        <v>0.51742063252987303</v>
      </c>
      <c r="AX12" s="17"/>
      <c r="AY12" s="17">
        <v>0.45598080605202601</v>
      </c>
      <c r="AZ12" s="17">
        <v>0.52793741457024801</v>
      </c>
      <c r="BA12" s="17">
        <v>0.36621244605560599</v>
      </c>
      <c r="BB12" s="17">
        <v>0.47844927696092898</v>
      </c>
      <c r="BC12" s="17"/>
      <c r="BD12" s="17">
        <v>0.46132291216010302</v>
      </c>
      <c r="BE12" s="17">
        <v>0.52291988303550196</v>
      </c>
      <c r="BF12" s="17">
        <v>0.45966498222847202</v>
      </c>
      <c r="BG12" s="17">
        <v>0.35871369033043399</v>
      </c>
      <c r="BH12" s="17"/>
      <c r="BI12" s="17">
        <v>0.390405380271375</v>
      </c>
      <c r="BJ12" s="17">
        <v>0.52713880501143295</v>
      </c>
      <c r="BK12" s="17">
        <v>0.46262525542386301</v>
      </c>
      <c r="BL12" s="17">
        <v>0.35875547352637399</v>
      </c>
      <c r="BM12" s="17"/>
      <c r="BN12" s="17">
        <v>0.38125512063153</v>
      </c>
      <c r="BO12" s="17">
        <v>0.53570221256835904</v>
      </c>
      <c r="BP12" s="17">
        <v>0.48434086375303498</v>
      </c>
      <c r="BQ12" s="17">
        <v>0.41312320655718099</v>
      </c>
      <c r="BR12" s="17"/>
      <c r="BS12" s="17">
        <v>0.45553579086885299</v>
      </c>
      <c r="BT12" s="17">
        <v>0.47918816523918201</v>
      </c>
      <c r="BU12" s="17">
        <v>0.48744750709802498</v>
      </c>
      <c r="BV12" s="17">
        <v>0.30870624537722902</v>
      </c>
      <c r="BW12" s="17"/>
      <c r="BX12" s="17">
        <v>0.353699324237431</v>
      </c>
      <c r="BY12" s="17">
        <v>0.53372460417407397</v>
      </c>
      <c r="BZ12" s="17">
        <v>0.50292485754196903</v>
      </c>
      <c r="CA12" s="17">
        <v>0.322980628554766</v>
      </c>
    </row>
    <row r="13" spans="2:79" x14ac:dyDescent="0.3">
      <c r="B13" s="18" t="s">
        <v>168</v>
      </c>
      <c r="C13" s="17">
        <v>0.29275029939205799</v>
      </c>
      <c r="D13" s="17">
        <v>0.31070960907589801</v>
      </c>
      <c r="E13" s="17">
        <v>0.27616711114099302</v>
      </c>
      <c r="F13" s="17"/>
      <c r="G13" s="17">
        <v>0.29699889537480501</v>
      </c>
      <c r="H13" s="17">
        <v>0.31370935290629698</v>
      </c>
      <c r="I13" s="17">
        <v>0.26846857683074399</v>
      </c>
      <c r="J13" s="17"/>
      <c r="K13" s="17">
        <v>0.36386584787791698</v>
      </c>
      <c r="L13" s="17">
        <v>0.234092141222602</v>
      </c>
      <c r="M13" s="17">
        <v>0.33614118576417501</v>
      </c>
      <c r="N13" s="17">
        <v>0.226748245639112</v>
      </c>
      <c r="O13" s="17"/>
      <c r="P13" s="17">
        <v>0.41329211585717202</v>
      </c>
      <c r="Q13" s="17">
        <v>0.26204970858621202</v>
      </c>
      <c r="R13" s="17">
        <v>0.27150005378563002</v>
      </c>
      <c r="S13" s="17">
        <v>0.34137379682819902</v>
      </c>
      <c r="T13" s="17">
        <v>0.19840129402890899</v>
      </c>
      <c r="U13" s="17"/>
      <c r="V13" s="17">
        <v>0.247032163564188</v>
      </c>
      <c r="W13" s="17">
        <v>0.29331393918880899</v>
      </c>
      <c r="X13" s="17">
        <v>0.35493170393000301</v>
      </c>
      <c r="Y13" s="17"/>
      <c r="Z13" s="17">
        <v>0.28372825370812099</v>
      </c>
      <c r="AA13" s="17">
        <v>0.334110054076799</v>
      </c>
      <c r="AB13" s="17"/>
      <c r="AC13" s="17">
        <v>0.29128642033039398</v>
      </c>
      <c r="AD13" s="17">
        <v>0.29611338841328799</v>
      </c>
      <c r="AE13" s="17"/>
      <c r="AF13" s="17">
        <v>0.42344945151785601</v>
      </c>
      <c r="AG13" s="17">
        <v>0.38340937842537698</v>
      </c>
      <c r="AH13" s="17">
        <v>0.27848896116168897</v>
      </c>
      <c r="AI13" s="17"/>
      <c r="AJ13" s="17">
        <v>0.243099428461758</v>
      </c>
      <c r="AK13" s="17">
        <v>0.35681924898072598</v>
      </c>
      <c r="AL13" s="17">
        <v>0.32359164595658602</v>
      </c>
      <c r="AM13" s="17">
        <v>0.29934618562411802</v>
      </c>
      <c r="AN13" s="17">
        <v>0.28843083893666499</v>
      </c>
      <c r="AO13" s="17">
        <v>0.29029676724777598</v>
      </c>
      <c r="AP13" s="17">
        <v>0.25319269448633303</v>
      </c>
      <c r="AQ13" s="17"/>
      <c r="AR13" s="17">
        <v>0.31069384104596698</v>
      </c>
      <c r="AS13" s="17">
        <v>0.28337982709701798</v>
      </c>
      <c r="AT13" s="17"/>
      <c r="AU13" s="17">
        <v>0.178422332046797</v>
      </c>
      <c r="AV13" s="17">
        <v>0.32980964521695399</v>
      </c>
      <c r="AW13" s="17">
        <v>0.35044165112661202</v>
      </c>
      <c r="AX13" s="17"/>
      <c r="AY13" s="17">
        <v>0.17635918903346601</v>
      </c>
      <c r="AZ13" s="17">
        <v>0.204174789363713</v>
      </c>
      <c r="BA13" s="17">
        <v>0.41774422083764201</v>
      </c>
      <c r="BB13" s="17">
        <v>0.378243684022042</v>
      </c>
      <c r="BC13" s="17"/>
      <c r="BD13" s="17">
        <v>0.16338690418191601</v>
      </c>
      <c r="BE13" s="17">
        <v>0.229065591053635</v>
      </c>
      <c r="BF13" s="17">
        <v>0.31422895215143498</v>
      </c>
      <c r="BG13" s="17">
        <v>0.47535520865465197</v>
      </c>
      <c r="BH13" s="17"/>
      <c r="BI13" s="17">
        <v>0.15950022925766499</v>
      </c>
      <c r="BJ13" s="17">
        <v>0.18163610430374599</v>
      </c>
      <c r="BK13" s="17">
        <v>0.36271895217671901</v>
      </c>
      <c r="BL13" s="17">
        <v>0.46469997251099598</v>
      </c>
      <c r="BM13" s="17"/>
      <c r="BN13" s="17">
        <v>0.20802590644872601</v>
      </c>
      <c r="BO13" s="17">
        <v>0.20936778126137301</v>
      </c>
      <c r="BP13" s="17">
        <v>0.25549422908542901</v>
      </c>
      <c r="BQ13" s="17">
        <v>0.40721211023195297</v>
      </c>
      <c r="BR13" s="17"/>
      <c r="BS13" s="17">
        <v>0.19420927751801401</v>
      </c>
      <c r="BT13" s="17">
        <v>0.22221296301493401</v>
      </c>
      <c r="BU13" s="17">
        <v>0.32785949092167699</v>
      </c>
      <c r="BV13" s="17">
        <v>0.62549399797411398</v>
      </c>
      <c r="BW13" s="17"/>
      <c r="BX13" s="17">
        <v>3.9475736937160097E-2</v>
      </c>
      <c r="BY13" s="17">
        <v>0.18100710983200799</v>
      </c>
      <c r="BZ13" s="17">
        <v>0.29737473330151998</v>
      </c>
      <c r="CA13" s="17">
        <v>0.60455240488454198</v>
      </c>
    </row>
    <row r="14" spans="2:79" x14ac:dyDescent="0.3">
      <c r="B14" s="18" t="s">
        <v>169</v>
      </c>
      <c r="C14" s="19">
        <v>1.73173904037592E-3</v>
      </c>
      <c r="D14" s="19">
        <v>1.7054024019769499E-3</v>
      </c>
      <c r="E14" s="19">
        <v>1.7658830867142399E-3</v>
      </c>
      <c r="F14" s="19"/>
      <c r="G14" s="19">
        <v>0</v>
      </c>
      <c r="H14" s="19">
        <v>4.4797293633095699E-3</v>
      </c>
      <c r="I14" s="19">
        <v>0</v>
      </c>
      <c r="J14" s="19"/>
      <c r="K14" s="19">
        <v>0</v>
      </c>
      <c r="L14" s="19">
        <v>6.5602228324943097E-3</v>
      </c>
      <c r="M14" s="19">
        <v>0</v>
      </c>
      <c r="N14" s="19">
        <v>0</v>
      </c>
      <c r="O14" s="19"/>
      <c r="P14" s="19">
        <v>0</v>
      </c>
      <c r="Q14" s="19">
        <v>2.7739141233011902E-3</v>
      </c>
      <c r="R14" s="19">
        <v>0</v>
      </c>
      <c r="S14" s="19">
        <v>3.8417448243853801E-3</v>
      </c>
      <c r="T14" s="19">
        <v>0</v>
      </c>
      <c r="U14" s="19"/>
      <c r="V14" s="19">
        <v>0</v>
      </c>
      <c r="W14" s="19">
        <v>4.4333702226361004E-3</v>
      </c>
      <c r="X14" s="19">
        <v>0</v>
      </c>
      <c r="Y14" s="19"/>
      <c r="Z14" s="19">
        <v>1.0119100877147901E-3</v>
      </c>
      <c r="AA14" s="19">
        <v>5.5514369868822798E-3</v>
      </c>
      <c r="AB14" s="19"/>
      <c r="AC14" s="19">
        <v>2.48552715168346E-3</v>
      </c>
      <c r="AD14" s="19">
        <v>0</v>
      </c>
      <c r="AE14" s="19"/>
      <c r="AF14" s="19">
        <v>0</v>
      </c>
      <c r="AG14" s="19">
        <v>0</v>
      </c>
      <c r="AH14" s="19">
        <v>2.0119879536555601E-3</v>
      </c>
      <c r="AI14" s="19"/>
      <c r="AJ14" s="19">
        <v>0</v>
      </c>
      <c r="AK14" s="19">
        <v>0</v>
      </c>
      <c r="AL14" s="19">
        <v>6.8624819045182703E-3</v>
      </c>
      <c r="AM14" s="19">
        <v>0</v>
      </c>
      <c r="AN14" s="19">
        <v>7.60650950512978E-3</v>
      </c>
      <c r="AO14" s="19">
        <v>0</v>
      </c>
      <c r="AP14" s="19">
        <v>0</v>
      </c>
      <c r="AQ14" s="19"/>
      <c r="AR14" s="19">
        <v>2.57778124718408E-3</v>
      </c>
      <c r="AS14" s="19">
        <v>1.37250229894623E-3</v>
      </c>
      <c r="AT14" s="19"/>
      <c r="AU14" s="19">
        <v>3.3380596266232299E-3</v>
      </c>
      <c r="AV14" s="19">
        <v>0</v>
      </c>
      <c r="AW14" s="19">
        <v>5.9567947879326996E-3</v>
      </c>
      <c r="AX14" s="19"/>
      <c r="AY14" s="19">
        <v>0</v>
      </c>
      <c r="AZ14" s="19">
        <v>1.8470561555619801E-3</v>
      </c>
      <c r="BA14" s="19">
        <v>2.7208776638217099E-3</v>
      </c>
      <c r="BB14" s="19">
        <v>0</v>
      </c>
      <c r="BC14" s="19"/>
      <c r="BD14" s="19">
        <v>6.2428612729731403E-3</v>
      </c>
      <c r="BE14" s="19">
        <v>0</v>
      </c>
      <c r="BF14" s="19">
        <v>1.98789573907208E-3</v>
      </c>
      <c r="BG14" s="19">
        <v>0</v>
      </c>
      <c r="BH14" s="19"/>
      <c r="BI14" s="19">
        <v>7.3055313960982901E-3</v>
      </c>
      <c r="BJ14" s="19">
        <v>0</v>
      </c>
      <c r="BK14" s="19">
        <v>1.8485354145641899E-3</v>
      </c>
      <c r="BL14" s="19">
        <v>0</v>
      </c>
      <c r="BM14" s="19"/>
      <c r="BN14" s="19">
        <v>0</v>
      </c>
      <c r="BO14" s="19">
        <v>3.7938046685500799E-3</v>
      </c>
      <c r="BP14" s="19">
        <v>2.51808419028082E-3</v>
      </c>
      <c r="BQ14" s="19">
        <v>0</v>
      </c>
      <c r="BR14" s="19"/>
      <c r="BS14" s="19">
        <v>4.0671297833494904E-3</v>
      </c>
      <c r="BT14" s="19">
        <v>2.84677394260826E-3</v>
      </c>
      <c r="BU14" s="19">
        <v>0</v>
      </c>
      <c r="BV14" s="19">
        <v>0</v>
      </c>
      <c r="BW14" s="19"/>
      <c r="BX14" s="19">
        <v>9.1519797518950195E-3</v>
      </c>
      <c r="BY14" s="19">
        <v>2.2861188772882301E-3</v>
      </c>
      <c r="BZ14" s="19">
        <v>0</v>
      </c>
      <c r="CA14" s="19">
        <v>0</v>
      </c>
    </row>
    <row r="15" spans="2:79" x14ac:dyDescent="0.3">
      <c r="B15" s="16" t="s">
        <v>336</v>
      </c>
    </row>
    <row r="16" spans="2:79" x14ac:dyDescent="0.3">
      <c r="B16" t="s">
        <v>76</v>
      </c>
    </row>
    <row r="17" spans="2:2" x14ac:dyDescent="0.3">
      <c r="B17" t="s">
        <v>77</v>
      </c>
    </row>
    <row r="19" spans="2:2" x14ac:dyDescent="0.3">
      <c r="B19" s="8" t="str">
        <f>HYPERLINK("#'Contents'!A1", "Return to Contents")</f>
        <v>Return to Contents</v>
      </c>
    </row>
  </sheetData>
  <mergeCells count="18">
    <mergeCell ref="BX5:CA5"/>
    <mergeCell ref="D2:BL2"/>
    <mergeCell ref="AU5:AW5"/>
    <mergeCell ref="AY5:BB5"/>
    <mergeCell ref="BD5:BG5"/>
    <mergeCell ref="BI5:BL5"/>
    <mergeCell ref="BN5:BQ5"/>
    <mergeCell ref="Z5:AA5"/>
    <mergeCell ref="AC5:AD5"/>
    <mergeCell ref="AF5:AH5"/>
    <mergeCell ref="AJ5:AP5"/>
    <mergeCell ref="AR5:AS5"/>
    <mergeCell ref="D5:E5"/>
    <mergeCell ref="G5:I5"/>
    <mergeCell ref="K5:N5"/>
    <mergeCell ref="P5:T5"/>
    <mergeCell ref="V5:X5"/>
    <mergeCell ref="BS5:BV5"/>
  </mergeCells>
  <pageMargins left="0.7" right="0.7" top="0.75" bottom="0.75" header="0.3" footer="0.3"/>
  <pageSetup paperSize="9" orientation="portrait" horizontalDpi="300" verticalDpi="300"/>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B2:CA16"/>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9" width="10.77734375" customWidth="1"/>
    <col min="10" max="10" width="2.21875" customWidth="1"/>
    <col min="11" max="14" width="10.77734375" customWidth="1"/>
    <col min="15" max="15" width="2.21875" customWidth="1"/>
    <col min="16" max="20" width="10.77734375" customWidth="1"/>
    <col min="21" max="21" width="2.21875" customWidth="1"/>
    <col min="22" max="24" width="10.77734375" customWidth="1"/>
    <col min="25" max="25" width="2.21875" customWidth="1"/>
    <col min="26" max="27" width="10.77734375" customWidth="1"/>
    <col min="28" max="28" width="2.21875" customWidth="1"/>
    <col min="29" max="30" width="10.77734375" customWidth="1"/>
    <col min="31" max="31" width="2.21875" customWidth="1"/>
    <col min="32" max="34" width="10.77734375" customWidth="1"/>
    <col min="35" max="35" width="2.21875" customWidth="1"/>
    <col min="36" max="42" width="10.77734375" customWidth="1"/>
    <col min="43" max="43" width="2.21875" customWidth="1"/>
    <col min="44" max="45" width="10.77734375" customWidth="1"/>
    <col min="46" max="46" width="2.21875" customWidth="1"/>
    <col min="47" max="49" width="10.77734375" customWidth="1"/>
    <col min="50" max="50" width="2.21875" customWidth="1"/>
    <col min="51" max="54" width="10.77734375" customWidth="1"/>
    <col min="55" max="55" width="2.21875" customWidth="1"/>
    <col min="56" max="59" width="10.77734375" customWidth="1"/>
    <col min="60" max="60" width="2.21875" customWidth="1"/>
    <col min="61" max="64" width="10.77734375" customWidth="1"/>
    <col min="65" max="65" width="2.21875" customWidth="1"/>
    <col min="66" max="69" width="10.77734375" customWidth="1"/>
    <col min="70" max="70" width="2.21875" customWidth="1"/>
    <col min="71" max="74" width="10.77734375" customWidth="1"/>
    <col min="75" max="75" width="2.21875" customWidth="1"/>
    <col min="76" max="79" width="10.77734375" customWidth="1"/>
    <col min="80" max="80" width="2.21875" customWidth="1"/>
  </cols>
  <sheetData>
    <row r="2" spans="2:79" ht="40.049999999999997" customHeight="1" x14ac:dyDescent="0.3">
      <c r="D2" s="30" t="s">
        <v>180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9" ht="30" customHeight="1" x14ac:dyDescent="0.3">
      <c r="B5" s="15"/>
      <c r="C5" s="15"/>
      <c r="D5" s="29" t="s">
        <v>54</v>
      </c>
      <c r="E5" s="29"/>
      <c r="F5" s="15"/>
      <c r="G5" s="29" t="s">
        <v>55</v>
      </c>
      <c r="H5" s="29"/>
      <c r="I5" s="29"/>
      <c r="J5" s="15"/>
      <c r="K5" s="29" t="s">
        <v>56</v>
      </c>
      <c r="L5" s="29"/>
      <c r="M5" s="29"/>
      <c r="N5" s="29"/>
      <c r="O5" s="15"/>
      <c r="P5" s="29" t="s">
        <v>57</v>
      </c>
      <c r="Q5" s="29"/>
      <c r="R5" s="29"/>
      <c r="S5" s="29"/>
      <c r="T5" s="29"/>
      <c r="U5" s="15"/>
      <c r="V5" s="29" t="s">
        <v>58</v>
      </c>
      <c r="W5" s="29"/>
      <c r="X5" s="29"/>
      <c r="Y5" s="15"/>
      <c r="Z5" s="29" t="s">
        <v>59</v>
      </c>
      <c r="AA5" s="29"/>
      <c r="AB5" s="15"/>
      <c r="AC5" s="29" t="s">
        <v>60</v>
      </c>
      <c r="AD5" s="29"/>
      <c r="AE5" s="15"/>
      <c r="AF5" s="29" t="s">
        <v>61</v>
      </c>
      <c r="AG5" s="29"/>
      <c r="AH5" s="29"/>
      <c r="AI5" s="15"/>
      <c r="AJ5" s="29" t="s">
        <v>62</v>
      </c>
      <c r="AK5" s="29"/>
      <c r="AL5" s="29"/>
      <c r="AM5" s="29"/>
      <c r="AN5" s="29"/>
      <c r="AO5" s="29"/>
      <c r="AP5" s="29"/>
      <c r="AQ5" s="15"/>
      <c r="AR5" s="29" t="s">
        <v>63</v>
      </c>
      <c r="AS5" s="29"/>
      <c r="AT5" s="15"/>
      <c r="AU5" s="29" t="s">
        <v>64</v>
      </c>
      <c r="AV5" s="29"/>
      <c r="AW5" s="29"/>
      <c r="AX5" s="15"/>
      <c r="AY5" s="29" t="s">
        <v>65</v>
      </c>
      <c r="AZ5" s="29"/>
      <c r="BA5" s="29"/>
      <c r="BB5" s="29"/>
      <c r="BC5" s="15"/>
      <c r="BD5" s="29" t="s">
        <v>66</v>
      </c>
      <c r="BE5" s="29"/>
      <c r="BF5" s="29"/>
      <c r="BG5" s="29"/>
      <c r="BH5" s="15"/>
      <c r="BI5" s="29" t="s">
        <v>67</v>
      </c>
      <c r="BJ5" s="29"/>
      <c r="BK5" s="29"/>
      <c r="BL5" s="29"/>
      <c r="BM5" s="15"/>
      <c r="BN5" s="29" t="s">
        <v>68</v>
      </c>
      <c r="BO5" s="29"/>
      <c r="BP5" s="29"/>
      <c r="BQ5" s="29"/>
      <c r="BR5" s="15"/>
      <c r="BS5" s="29" t="s">
        <v>69</v>
      </c>
      <c r="BT5" s="29"/>
      <c r="BU5" s="29"/>
      <c r="BV5" s="29"/>
      <c r="BW5" s="15"/>
      <c r="BX5" s="29" t="s">
        <v>70</v>
      </c>
      <c r="BY5" s="29"/>
      <c r="BZ5" s="29"/>
      <c r="CA5" s="29"/>
    </row>
    <row r="6" spans="2:79" ht="43.2" x14ac:dyDescent="0.3">
      <c r="B6" t="s">
        <v>13</v>
      </c>
      <c r="C6" s="9" t="s">
        <v>14</v>
      </c>
      <c r="D6" s="12" t="s">
        <v>15</v>
      </c>
      <c r="E6" s="12" t="s">
        <v>16</v>
      </c>
      <c r="G6" s="12" t="s">
        <v>19</v>
      </c>
      <c r="H6" s="12" t="s">
        <v>20</v>
      </c>
      <c r="I6" s="12" t="s">
        <v>21</v>
      </c>
      <c r="K6" s="12" t="s">
        <v>22</v>
      </c>
      <c r="L6" s="12" t="s">
        <v>23</v>
      </c>
      <c r="M6" s="12" t="s">
        <v>24</v>
      </c>
      <c r="N6" s="12" t="s">
        <v>25</v>
      </c>
      <c r="P6" s="12" t="s">
        <v>26</v>
      </c>
      <c r="Q6" s="12" t="s">
        <v>27</v>
      </c>
      <c r="R6" s="12" t="s">
        <v>28</v>
      </c>
      <c r="S6" s="12" t="s">
        <v>29</v>
      </c>
      <c r="T6" s="12" t="s">
        <v>30</v>
      </c>
      <c r="V6" s="12" t="s">
        <v>31</v>
      </c>
      <c r="W6" s="12" t="s">
        <v>32</v>
      </c>
      <c r="X6" s="12" t="s">
        <v>33</v>
      </c>
      <c r="Z6" s="12" t="s">
        <v>34</v>
      </c>
      <c r="AA6" s="12" t="s">
        <v>35</v>
      </c>
      <c r="AC6" s="12" t="s">
        <v>36</v>
      </c>
      <c r="AD6" s="12" t="s">
        <v>37</v>
      </c>
      <c r="AF6" s="12" t="s">
        <v>38</v>
      </c>
      <c r="AG6" s="12" t="s">
        <v>39</v>
      </c>
      <c r="AH6" s="12" t="s">
        <v>40</v>
      </c>
      <c r="AJ6" s="12" t="s">
        <v>41</v>
      </c>
      <c r="AK6" s="12" t="s">
        <v>42</v>
      </c>
      <c r="AL6" s="12" t="s">
        <v>43</v>
      </c>
      <c r="AM6" s="12" t="s">
        <v>44</v>
      </c>
      <c r="AN6" s="12" t="s">
        <v>45</v>
      </c>
      <c r="AO6" s="12" t="s">
        <v>46</v>
      </c>
      <c r="AP6" s="12" t="s">
        <v>47</v>
      </c>
      <c r="AR6" s="12" t="s">
        <v>48</v>
      </c>
      <c r="AS6" s="12" t="s">
        <v>49</v>
      </c>
      <c r="AU6" s="12" t="s">
        <v>50</v>
      </c>
      <c r="AV6" s="12" t="s">
        <v>51</v>
      </c>
      <c r="AW6" s="12" t="s">
        <v>52</v>
      </c>
      <c r="AY6" s="12" t="s">
        <v>50</v>
      </c>
      <c r="AZ6" s="12" t="s">
        <v>51</v>
      </c>
      <c r="BA6" s="12" t="s">
        <v>52</v>
      </c>
      <c r="BB6" s="12" t="s">
        <v>53</v>
      </c>
      <c r="BD6" s="12" t="s">
        <v>50</v>
      </c>
      <c r="BE6" s="12" t="s">
        <v>51</v>
      </c>
      <c r="BF6" s="12" t="s">
        <v>52</v>
      </c>
      <c r="BG6" s="12" t="s">
        <v>53</v>
      </c>
      <c r="BI6" s="12" t="s">
        <v>50</v>
      </c>
      <c r="BJ6" s="12" t="s">
        <v>51</v>
      </c>
      <c r="BK6" s="12" t="s">
        <v>52</v>
      </c>
      <c r="BL6" s="12" t="s">
        <v>53</v>
      </c>
      <c r="BN6" s="12" t="s">
        <v>50</v>
      </c>
      <c r="BO6" s="12" t="s">
        <v>51</v>
      </c>
      <c r="BP6" s="12" t="s">
        <v>52</v>
      </c>
      <c r="BQ6" s="12" t="s">
        <v>53</v>
      </c>
      <c r="BS6" s="12" t="s">
        <v>50</v>
      </c>
      <c r="BT6" s="12" t="s">
        <v>51</v>
      </c>
      <c r="BU6" s="12" t="s">
        <v>52</v>
      </c>
      <c r="BV6" s="12" t="s">
        <v>53</v>
      </c>
      <c r="BX6" s="12" t="s">
        <v>50</v>
      </c>
      <c r="BY6" s="12" t="s">
        <v>51</v>
      </c>
      <c r="BZ6" s="12" t="s">
        <v>52</v>
      </c>
      <c r="CA6" s="12" t="s">
        <v>53</v>
      </c>
    </row>
    <row r="7" spans="2:79" ht="30" customHeight="1" x14ac:dyDescent="0.3">
      <c r="B7" s="10" t="s">
        <v>17</v>
      </c>
      <c r="C7" s="10">
        <v>866</v>
      </c>
      <c r="D7" s="10">
        <v>443</v>
      </c>
      <c r="E7" s="10">
        <v>421</v>
      </c>
      <c r="F7" s="10"/>
      <c r="G7" s="10">
        <v>178</v>
      </c>
      <c r="H7" s="10">
        <v>400</v>
      </c>
      <c r="I7" s="10">
        <v>288</v>
      </c>
      <c r="J7" s="10"/>
      <c r="K7" s="10">
        <v>354</v>
      </c>
      <c r="L7" s="10">
        <v>230</v>
      </c>
      <c r="M7" s="10">
        <v>153</v>
      </c>
      <c r="N7" s="10">
        <v>128</v>
      </c>
      <c r="O7" s="10"/>
      <c r="P7" s="10">
        <v>124</v>
      </c>
      <c r="Q7" s="10">
        <v>272</v>
      </c>
      <c r="R7" s="10">
        <v>123</v>
      </c>
      <c r="S7" s="10">
        <v>225</v>
      </c>
      <c r="T7" s="10">
        <v>122</v>
      </c>
      <c r="U7" s="10"/>
      <c r="V7" s="10">
        <v>205</v>
      </c>
      <c r="W7" s="10">
        <v>329</v>
      </c>
      <c r="X7" s="10">
        <v>305</v>
      </c>
      <c r="Y7" s="10"/>
      <c r="Z7" s="10">
        <v>723</v>
      </c>
      <c r="AA7" s="10">
        <v>142</v>
      </c>
      <c r="AB7" s="10"/>
      <c r="AC7" s="10">
        <v>636</v>
      </c>
      <c r="AD7" s="10">
        <v>230</v>
      </c>
      <c r="AE7" s="10"/>
      <c r="AF7" s="10">
        <v>63</v>
      </c>
      <c r="AG7" s="10">
        <v>76</v>
      </c>
      <c r="AH7" s="10">
        <v>722</v>
      </c>
      <c r="AI7" s="10"/>
      <c r="AJ7" s="10">
        <v>97</v>
      </c>
      <c r="AK7" s="10">
        <v>123</v>
      </c>
      <c r="AL7" s="10">
        <v>129</v>
      </c>
      <c r="AM7" s="10">
        <v>133</v>
      </c>
      <c r="AN7" s="10">
        <v>126</v>
      </c>
      <c r="AO7" s="10">
        <v>133</v>
      </c>
      <c r="AP7" s="10">
        <v>125</v>
      </c>
      <c r="AQ7" s="10"/>
      <c r="AR7" s="10">
        <v>265</v>
      </c>
      <c r="AS7" s="10">
        <v>576</v>
      </c>
      <c r="AT7" s="10"/>
      <c r="AU7" s="10">
        <v>204</v>
      </c>
      <c r="AV7" s="10">
        <v>520</v>
      </c>
      <c r="AW7" s="10">
        <v>142</v>
      </c>
      <c r="AX7" s="10"/>
      <c r="AY7" s="10">
        <v>76</v>
      </c>
      <c r="AZ7" s="10">
        <v>391</v>
      </c>
      <c r="BA7" s="10">
        <v>278</v>
      </c>
      <c r="BB7" s="10">
        <v>121</v>
      </c>
      <c r="BC7" s="10"/>
      <c r="BD7" s="10">
        <v>119</v>
      </c>
      <c r="BE7" s="10">
        <v>242</v>
      </c>
      <c r="BF7" s="10">
        <v>368</v>
      </c>
      <c r="BG7" s="10">
        <v>137</v>
      </c>
      <c r="BH7" s="10"/>
      <c r="BI7" s="10">
        <v>99</v>
      </c>
      <c r="BJ7" s="10">
        <v>265</v>
      </c>
      <c r="BK7" s="10">
        <v>400</v>
      </c>
      <c r="BL7" s="10">
        <v>102</v>
      </c>
      <c r="BM7" s="10"/>
      <c r="BN7" s="10">
        <v>73</v>
      </c>
      <c r="BO7" s="10">
        <v>192</v>
      </c>
      <c r="BP7" s="10">
        <v>297</v>
      </c>
      <c r="BQ7" s="10">
        <v>304</v>
      </c>
      <c r="BR7" s="10"/>
      <c r="BS7" s="10">
        <v>180</v>
      </c>
      <c r="BT7" s="10">
        <v>245</v>
      </c>
      <c r="BU7" s="10">
        <v>352</v>
      </c>
      <c r="BV7" s="10">
        <v>89</v>
      </c>
      <c r="BW7" s="10"/>
      <c r="BX7" s="10">
        <v>81</v>
      </c>
      <c r="BY7" s="10">
        <v>311</v>
      </c>
      <c r="BZ7" s="10">
        <v>286</v>
      </c>
      <c r="CA7" s="10">
        <v>188</v>
      </c>
    </row>
    <row r="8" spans="2:79" ht="30" customHeight="1" x14ac:dyDescent="0.3">
      <c r="B8" s="11" t="s">
        <v>18</v>
      </c>
      <c r="C8" s="11">
        <v>868</v>
      </c>
      <c r="D8" s="11">
        <v>432</v>
      </c>
      <c r="E8" s="11">
        <v>433</v>
      </c>
      <c r="F8" s="11"/>
      <c r="G8" s="11">
        <v>207</v>
      </c>
      <c r="H8" s="11">
        <v>335</v>
      </c>
      <c r="I8" s="11">
        <v>326</v>
      </c>
      <c r="J8" s="11"/>
      <c r="K8" s="11">
        <v>259</v>
      </c>
      <c r="L8" s="11">
        <v>229</v>
      </c>
      <c r="M8" s="11">
        <v>185</v>
      </c>
      <c r="N8" s="11">
        <v>193</v>
      </c>
      <c r="O8" s="11"/>
      <c r="P8" s="11">
        <v>124</v>
      </c>
      <c r="Q8" s="11">
        <v>266</v>
      </c>
      <c r="R8" s="11">
        <v>135</v>
      </c>
      <c r="S8" s="11">
        <v>199</v>
      </c>
      <c r="T8" s="11">
        <v>144</v>
      </c>
      <c r="U8" s="11"/>
      <c r="V8" s="11">
        <v>247</v>
      </c>
      <c r="W8" s="11">
        <v>339</v>
      </c>
      <c r="X8" s="11">
        <v>250</v>
      </c>
      <c r="Y8" s="11"/>
      <c r="Z8" s="11">
        <v>729</v>
      </c>
      <c r="AA8" s="11">
        <v>138</v>
      </c>
      <c r="AB8" s="11"/>
      <c r="AC8" s="11">
        <v>605</v>
      </c>
      <c r="AD8" s="11">
        <v>263</v>
      </c>
      <c r="AE8" s="11"/>
      <c r="AF8" s="11">
        <v>48</v>
      </c>
      <c r="AG8" s="11">
        <v>67</v>
      </c>
      <c r="AH8" s="11">
        <v>747</v>
      </c>
      <c r="AI8" s="11"/>
      <c r="AJ8" s="11">
        <v>110</v>
      </c>
      <c r="AK8" s="11">
        <v>133</v>
      </c>
      <c r="AL8" s="11">
        <v>107</v>
      </c>
      <c r="AM8" s="11">
        <v>116</v>
      </c>
      <c r="AN8" s="11">
        <v>101</v>
      </c>
      <c r="AO8" s="11">
        <v>140</v>
      </c>
      <c r="AP8" s="11">
        <v>161</v>
      </c>
      <c r="AQ8" s="11"/>
      <c r="AR8" s="11">
        <v>286</v>
      </c>
      <c r="AS8" s="11">
        <v>558</v>
      </c>
      <c r="AT8" s="11"/>
      <c r="AU8" s="11">
        <v>229</v>
      </c>
      <c r="AV8" s="11">
        <v>515</v>
      </c>
      <c r="AW8" s="11">
        <v>124</v>
      </c>
      <c r="AX8" s="11"/>
      <c r="AY8" s="11">
        <v>78</v>
      </c>
      <c r="AZ8" s="11">
        <v>399</v>
      </c>
      <c r="BA8" s="11">
        <v>281</v>
      </c>
      <c r="BB8" s="11">
        <v>109</v>
      </c>
      <c r="BC8" s="11"/>
      <c r="BD8" s="11">
        <v>123</v>
      </c>
      <c r="BE8" s="11">
        <v>245</v>
      </c>
      <c r="BF8" s="11">
        <v>371</v>
      </c>
      <c r="BG8" s="11">
        <v>129</v>
      </c>
      <c r="BH8" s="11"/>
      <c r="BI8" s="11">
        <v>105</v>
      </c>
      <c r="BJ8" s="11">
        <v>270</v>
      </c>
      <c r="BK8" s="11">
        <v>399</v>
      </c>
      <c r="BL8" s="11">
        <v>94</v>
      </c>
      <c r="BM8" s="11"/>
      <c r="BN8" s="11">
        <v>74</v>
      </c>
      <c r="BO8" s="11">
        <v>194</v>
      </c>
      <c r="BP8" s="11">
        <v>304</v>
      </c>
      <c r="BQ8" s="11">
        <v>295</v>
      </c>
      <c r="BR8" s="11"/>
      <c r="BS8" s="11">
        <v>188</v>
      </c>
      <c r="BT8" s="11">
        <v>259</v>
      </c>
      <c r="BU8" s="11">
        <v>346</v>
      </c>
      <c r="BV8" s="11">
        <v>74</v>
      </c>
      <c r="BW8" s="11"/>
      <c r="BX8" s="11">
        <v>84</v>
      </c>
      <c r="BY8" s="11">
        <v>322</v>
      </c>
      <c r="BZ8" s="11">
        <v>282</v>
      </c>
      <c r="CA8" s="11">
        <v>179</v>
      </c>
    </row>
    <row r="9" spans="2:79" x14ac:dyDescent="0.3">
      <c r="B9" s="18" t="s">
        <v>48</v>
      </c>
      <c r="C9" s="17">
        <v>0.16493491275010699</v>
      </c>
      <c r="D9" s="17">
        <v>0.153468818688202</v>
      </c>
      <c r="E9" s="17">
        <v>0.177122108051916</v>
      </c>
      <c r="F9" s="17"/>
      <c r="G9" s="17">
        <v>0.15917407330213401</v>
      </c>
      <c r="H9" s="17">
        <v>0.13224950143842401</v>
      </c>
      <c r="I9" s="17">
        <v>0.20225340250589</v>
      </c>
      <c r="J9" s="17"/>
      <c r="K9" s="17">
        <v>6.0515517893455398E-2</v>
      </c>
      <c r="L9" s="17">
        <v>0.154845149082522</v>
      </c>
      <c r="M9" s="17">
        <v>0.23499984382993899</v>
      </c>
      <c r="N9" s="17">
        <v>0.25077192082684702</v>
      </c>
      <c r="O9" s="17"/>
      <c r="P9" s="17">
        <v>0.17628130645142201</v>
      </c>
      <c r="Q9" s="17">
        <v>0.15558305343571399</v>
      </c>
      <c r="R9" s="17">
        <v>0.21779659857035799</v>
      </c>
      <c r="S9" s="17">
        <v>0.112225279403887</v>
      </c>
      <c r="T9" s="17">
        <v>0.19587872812340201</v>
      </c>
      <c r="U9" s="17"/>
      <c r="V9" s="17">
        <v>0.19901888794703401</v>
      </c>
      <c r="W9" s="17">
        <v>0.18684657373475</v>
      </c>
      <c r="X9" s="17">
        <v>9.4938371443946096E-2</v>
      </c>
      <c r="Y9" s="17"/>
      <c r="Z9" s="17">
        <v>0.16635107488248499</v>
      </c>
      <c r="AA9" s="17">
        <v>0.15892469623494199</v>
      </c>
      <c r="AB9" s="17"/>
      <c r="AC9" s="17">
        <v>0.14267387652983099</v>
      </c>
      <c r="AD9" s="17">
        <v>0.21607701080602501</v>
      </c>
      <c r="AE9" s="17"/>
      <c r="AF9" s="17">
        <v>0.11918116396687201</v>
      </c>
      <c r="AG9" s="17">
        <v>0.186704840976918</v>
      </c>
      <c r="AH9" s="17">
        <v>0.16371923857803999</v>
      </c>
      <c r="AI9" s="17"/>
      <c r="AJ9" s="17">
        <v>0.139060799851881</v>
      </c>
      <c r="AK9" s="17">
        <v>0.16740636079573001</v>
      </c>
      <c r="AL9" s="17">
        <v>0.13783559226568301</v>
      </c>
      <c r="AM9" s="17">
        <v>0.118431597241049</v>
      </c>
      <c r="AN9" s="17">
        <v>0.13409187716335</v>
      </c>
      <c r="AO9" s="17">
        <v>0.16793179446623699</v>
      </c>
      <c r="AP9" s="17">
        <v>0.24905645943028101</v>
      </c>
      <c r="AQ9" s="17"/>
      <c r="AR9" s="17">
        <v>0.23100719404596301</v>
      </c>
      <c r="AS9" s="17">
        <v>0.13026309269692199</v>
      </c>
      <c r="AT9" s="17"/>
      <c r="AU9" s="17">
        <v>0.24418288534808999</v>
      </c>
      <c r="AV9" s="17">
        <v>0.14020399756820401</v>
      </c>
      <c r="AW9" s="17">
        <v>0.12096498527592101</v>
      </c>
      <c r="AX9" s="17"/>
      <c r="AY9" s="17">
        <v>0.24703801797605399</v>
      </c>
      <c r="AZ9" s="17">
        <v>0.18769292795314901</v>
      </c>
      <c r="BA9" s="17">
        <v>0.13658749906013401</v>
      </c>
      <c r="BB9" s="17">
        <v>9.5708921384253007E-2</v>
      </c>
      <c r="BC9" s="17"/>
      <c r="BD9" s="17">
        <v>0.201651279612033</v>
      </c>
      <c r="BE9" s="17">
        <v>0.173669403036771</v>
      </c>
      <c r="BF9" s="17">
        <v>0.16142559754650601</v>
      </c>
      <c r="BG9" s="17">
        <v>0.12345453036677</v>
      </c>
      <c r="BH9" s="17"/>
      <c r="BI9" s="17">
        <v>0.218779096226426</v>
      </c>
      <c r="BJ9" s="17">
        <v>0.163628445696027</v>
      </c>
      <c r="BK9" s="17">
        <v>0.15561263242485701</v>
      </c>
      <c r="BL9" s="17">
        <v>0.148176579259619</v>
      </c>
      <c r="BM9" s="17"/>
      <c r="BN9" s="17">
        <v>0.24197972608420301</v>
      </c>
      <c r="BO9" s="17">
        <v>0.163924307400624</v>
      </c>
      <c r="BP9" s="17">
        <v>0.175575867756983</v>
      </c>
      <c r="BQ9" s="17">
        <v>0.13532254576191499</v>
      </c>
      <c r="BR9" s="17"/>
      <c r="BS9" s="17">
        <v>0.22888613842018399</v>
      </c>
      <c r="BT9" s="17">
        <v>0.149770352129002</v>
      </c>
      <c r="BU9" s="17">
        <v>0.158805655778507</v>
      </c>
      <c r="BV9" s="17">
        <v>8.4160570642993801E-2</v>
      </c>
      <c r="BW9" s="17"/>
      <c r="BX9" s="17">
        <v>0.254215318104905</v>
      </c>
      <c r="BY9" s="17">
        <v>0.19316034080486699</v>
      </c>
      <c r="BZ9" s="17">
        <v>0.140075078702456</v>
      </c>
      <c r="CA9" s="17">
        <v>0.11166546580176399</v>
      </c>
    </row>
    <row r="10" spans="2:79" x14ac:dyDescent="0.3">
      <c r="B10" s="18" t="s">
        <v>49</v>
      </c>
      <c r="C10" s="17">
        <v>0.82371601902147995</v>
      </c>
      <c r="D10" s="17">
        <v>0.84000322565305696</v>
      </c>
      <c r="E10" s="17">
        <v>0.80666821815748702</v>
      </c>
      <c r="F10" s="17"/>
      <c r="G10" s="17">
        <v>0.82940493149751104</v>
      </c>
      <c r="H10" s="17">
        <v>0.85909696424140403</v>
      </c>
      <c r="I10" s="17">
        <v>0.78366691184227899</v>
      </c>
      <c r="J10" s="17"/>
      <c r="K10" s="17">
        <v>0.93096091578168305</v>
      </c>
      <c r="L10" s="17">
        <v>0.82268017825942097</v>
      </c>
      <c r="M10" s="17">
        <v>0.759715795540711</v>
      </c>
      <c r="N10" s="17">
        <v>0.74140588583341005</v>
      </c>
      <c r="O10" s="17"/>
      <c r="P10" s="17">
        <v>0.81588376708385202</v>
      </c>
      <c r="Q10" s="17">
        <v>0.82725297128901998</v>
      </c>
      <c r="R10" s="17">
        <v>0.77268638473141804</v>
      </c>
      <c r="S10" s="17">
        <v>0.87255124552354901</v>
      </c>
      <c r="T10" s="17">
        <v>0.80412127187659899</v>
      </c>
      <c r="U10" s="17"/>
      <c r="V10" s="17">
        <v>0.790914871423673</v>
      </c>
      <c r="W10" s="17">
        <v>0.80388144825362495</v>
      </c>
      <c r="X10" s="17">
        <v>0.89621080805591202</v>
      </c>
      <c r="Y10" s="17"/>
      <c r="Z10" s="17">
        <v>0.82220682492124897</v>
      </c>
      <c r="AA10" s="17">
        <v>0.83011647114143605</v>
      </c>
      <c r="AB10" s="17"/>
      <c r="AC10" s="17">
        <v>0.84904466924757704</v>
      </c>
      <c r="AD10" s="17">
        <v>0.76552644057287</v>
      </c>
      <c r="AE10" s="17"/>
      <c r="AF10" s="17">
        <v>0.83888786235915203</v>
      </c>
      <c r="AG10" s="17">
        <v>0.81329515902308203</v>
      </c>
      <c r="AH10" s="17">
        <v>0.82580526200510296</v>
      </c>
      <c r="AI10" s="17"/>
      <c r="AJ10" s="17">
        <v>0.83949300138525396</v>
      </c>
      <c r="AK10" s="17">
        <v>0.83259363920426999</v>
      </c>
      <c r="AL10" s="17">
        <v>0.85530192582979903</v>
      </c>
      <c r="AM10" s="17">
        <v>0.88156840275895199</v>
      </c>
      <c r="AN10" s="17">
        <v>0.83720200695724201</v>
      </c>
      <c r="AO10" s="17">
        <v>0.81966439931339496</v>
      </c>
      <c r="AP10" s="17">
        <v>0.73768925944896002</v>
      </c>
      <c r="AQ10" s="17"/>
      <c r="AR10" s="17">
        <v>0.75550365684865695</v>
      </c>
      <c r="AS10" s="17">
        <v>0.85899591695289901</v>
      </c>
      <c r="AT10" s="17"/>
      <c r="AU10" s="17">
        <v>0.747848789974912</v>
      </c>
      <c r="AV10" s="17">
        <v>0.84813551199256898</v>
      </c>
      <c r="AW10" s="17">
        <v>0.862718213839198</v>
      </c>
      <c r="AX10" s="17"/>
      <c r="AY10" s="17">
        <v>0.74436178931442698</v>
      </c>
      <c r="AZ10" s="17">
        <v>0.801050748898127</v>
      </c>
      <c r="BA10" s="17">
        <v>0.85235796150667698</v>
      </c>
      <c r="BB10" s="17">
        <v>0.88986514660637595</v>
      </c>
      <c r="BC10" s="17"/>
      <c r="BD10" s="17">
        <v>0.798348720387967</v>
      </c>
      <c r="BE10" s="17">
        <v>0.80268017836470595</v>
      </c>
      <c r="BF10" s="17">
        <v>0.82767173900866997</v>
      </c>
      <c r="BG10" s="17">
        <v>0.87654546963322999</v>
      </c>
      <c r="BH10" s="17"/>
      <c r="BI10" s="17">
        <v>0.77188015197434001</v>
      </c>
      <c r="BJ10" s="17">
        <v>0.82461007098272998</v>
      </c>
      <c r="BK10" s="17">
        <v>0.83203439397663603</v>
      </c>
      <c r="BL10" s="17">
        <v>0.84369424916901303</v>
      </c>
      <c r="BM10" s="17"/>
      <c r="BN10" s="17">
        <v>0.73762667914117097</v>
      </c>
      <c r="BO10" s="17">
        <v>0.81833538264865902</v>
      </c>
      <c r="BP10" s="17">
        <v>0.82204544929012902</v>
      </c>
      <c r="BQ10" s="17">
        <v>0.85057101536812896</v>
      </c>
      <c r="BR10" s="17"/>
      <c r="BS10" s="17">
        <v>0.76211467233281405</v>
      </c>
      <c r="BT10" s="17">
        <v>0.82366627820663396</v>
      </c>
      <c r="BU10" s="17">
        <v>0.83751560257118396</v>
      </c>
      <c r="BV10" s="17">
        <v>0.91583942935700602</v>
      </c>
      <c r="BW10" s="17"/>
      <c r="BX10" s="17">
        <v>0.71780059612805502</v>
      </c>
      <c r="BY10" s="17">
        <v>0.79589281020438696</v>
      </c>
      <c r="BZ10" s="17">
        <v>0.845834594645269</v>
      </c>
      <c r="CA10" s="17">
        <v>0.88833453419823605</v>
      </c>
    </row>
    <row r="11" spans="2:79" x14ac:dyDescent="0.3">
      <c r="B11" s="18" t="s">
        <v>179</v>
      </c>
      <c r="C11" s="19">
        <v>1.1349068228413001E-2</v>
      </c>
      <c r="D11" s="19">
        <v>6.52795565874095E-3</v>
      </c>
      <c r="E11" s="19">
        <v>1.6209673790597599E-2</v>
      </c>
      <c r="F11" s="19"/>
      <c r="G11" s="19">
        <v>1.1420995200354399E-2</v>
      </c>
      <c r="H11" s="19">
        <v>8.6535343201714996E-3</v>
      </c>
      <c r="I11" s="19">
        <v>1.40796856518304E-2</v>
      </c>
      <c r="J11" s="19"/>
      <c r="K11" s="19">
        <v>8.5235663248611794E-3</v>
      </c>
      <c r="L11" s="19">
        <v>2.24746726580572E-2</v>
      </c>
      <c r="M11" s="19">
        <v>5.2843606293506498E-3</v>
      </c>
      <c r="N11" s="19">
        <v>7.8221933397430599E-3</v>
      </c>
      <c r="O11" s="19"/>
      <c r="P11" s="19">
        <v>7.8349264647262305E-3</v>
      </c>
      <c r="Q11" s="19">
        <v>1.71639752752661E-2</v>
      </c>
      <c r="R11" s="19">
        <v>9.51701669822364E-3</v>
      </c>
      <c r="S11" s="19">
        <v>1.52234750725637E-2</v>
      </c>
      <c r="T11" s="19">
        <v>0</v>
      </c>
      <c r="U11" s="19"/>
      <c r="V11" s="19">
        <v>1.00662406292938E-2</v>
      </c>
      <c r="W11" s="19">
        <v>9.2719780116259001E-3</v>
      </c>
      <c r="X11" s="19">
        <v>8.8508205001420898E-3</v>
      </c>
      <c r="Y11" s="19"/>
      <c r="Z11" s="19">
        <v>1.1442100196266101E-2</v>
      </c>
      <c r="AA11" s="19">
        <v>1.09588326236216E-2</v>
      </c>
      <c r="AB11" s="19"/>
      <c r="AC11" s="19">
        <v>8.2814542225919507E-3</v>
      </c>
      <c r="AD11" s="19">
        <v>1.83965486211051E-2</v>
      </c>
      <c r="AE11" s="19"/>
      <c r="AF11" s="19">
        <v>4.1930973673976302E-2</v>
      </c>
      <c r="AG11" s="19">
        <v>0</v>
      </c>
      <c r="AH11" s="19">
        <v>1.04754994168573E-2</v>
      </c>
      <c r="AI11" s="19"/>
      <c r="AJ11" s="19">
        <v>2.14461987628645E-2</v>
      </c>
      <c r="AK11" s="19">
        <v>0</v>
      </c>
      <c r="AL11" s="19">
        <v>6.8624819045182703E-3</v>
      </c>
      <c r="AM11" s="19">
        <v>0</v>
      </c>
      <c r="AN11" s="19">
        <v>2.87061158794076E-2</v>
      </c>
      <c r="AO11" s="19">
        <v>1.24038062203689E-2</v>
      </c>
      <c r="AP11" s="19">
        <v>1.3254281120759199E-2</v>
      </c>
      <c r="AQ11" s="19"/>
      <c r="AR11" s="19">
        <v>1.3489149105380399E-2</v>
      </c>
      <c r="AS11" s="19">
        <v>1.07409903501785E-2</v>
      </c>
      <c r="AT11" s="19"/>
      <c r="AU11" s="19">
        <v>7.9683246769981907E-3</v>
      </c>
      <c r="AV11" s="19">
        <v>1.1660490439227501E-2</v>
      </c>
      <c r="AW11" s="19">
        <v>1.6316800884881098E-2</v>
      </c>
      <c r="AX11" s="19"/>
      <c r="AY11" s="19">
        <v>8.6001927095194705E-3</v>
      </c>
      <c r="AZ11" s="19">
        <v>1.12563231487236E-2</v>
      </c>
      <c r="BA11" s="19">
        <v>1.10545394331889E-2</v>
      </c>
      <c r="BB11" s="19">
        <v>1.44259320093713E-2</v>
      </c>
      <c r="BC11" s="19"/>
      <c r="BD11" s="19">
        <v>0</v>
      </c>
      <c r="BE11" s="19">
        <v>2.36504185985233E-2</v>
      </c>
      <c r="BF11" s="19">
        <v>1.09026634448234E-2</v>
      </c>
      <c r="BG11" s="19">
        <v>0</v>
      </c>
      <c r="BH11" s="19"/>
      <c r="BI11" s="19">
        <v>9.3407517992340795E-3</v>
      </c>
      <c r="BJ11" s="19">
        <v>1.1761483321243099E-2</v>
      </c>
      <c r="BK11" s="19">
        <v>1.2352973598507001E-2</v>
      </c>
      <c r="BL11" s="19">
        <v>8.1291715713685906E-3</v>
      </c>
      <c r="BM11" s="19"/>
      <c r="BN11" s="19">
        <v>2.0393594774626399E-2</v>
      </c>
      <c r="BO11" s="19">
        <v>1.7740309950717001E-2</v>
      </c>
      <c r="BP11" s="19">
        <v>2.3786829528880601E-3</v>
      </c>
      <c r="BQ11" s="19">
        <v>1.41064388699563E-2</v>
      </c>
      <c r="BR11" s="19"/>
      <c r="BS11" s="19">
        <v>8.9991892470026903E-3</v>
      </c>
      <c r="BT11" s="19">
        <v>2.6563369664363699E-2</v>
      </c>
      <c r="BU11" s="19">
        <v>3.6787416503090498E-3</v>
      </c>
      <c r="BV11" s="19">
        <v>0</v>
      </c>
      <c r="BW11" s="19"/>
      <c r="BX11" s="19">
        <v>2.7984085767039799E-2</v>
      </c>
      <c r="BY11" s="19">
        <v>1.0946848990746501E-2</v>
      </c>
      <c r="BZ11" s="19">
        <v>1.4090326652274899E-2</v>
      </c>
      <c r="CA11" s="19">
        <v>0</v>
      </c>
    </row>
    <row r="12" spans="2:79" x14ac:dyDescent="0.3">
      <c r="B12" s="16" t="s">
        <v>336</v>
      </c>
    </row>
    <row r="13" spans="2:79" x14ac:dyDescent="0.3">
      <c r="B13" t="s">
        <v>76</v>
      </c>
    </row>
    <row r="14" spans="2:79" x14ac:dyDescent="0.3">
      <c r="B14" t="s">
        <v>77</v>
      </c>
    </row>
    <row r="16" spans="2:79" x14ac:dyDescent="0.3">
      <c r="B16" s="8" t="str">
        <f>HYPERLINK("#'Contents'!A1", "Return to Contents")</f>
        <v>Return to Contents</v>
      </c>
    </row>
  </sheetData>
  <mergeCells count="18">
    <mergeCell ref="BX5:CA5"/>
    <mergeCell ref="D2:BL2"/>
    <mergeCell ref="AU5:AW5"/>
    <mergeCell ref="AY5:BB5"/>
    <mergeCell ref="BD5:BG5"/>
    <mergeCell ref="BI5:BL5"/>
    <mergeCell ref="BN5:BQ5"/>
    <mergeCell ref="Z5:AA5"/>
    <mergeCell ref="AC5:AD5"/>
    <mergeCell ref="AF5:AH5"/>
    <mergeCell ref="AJ5:AP5"/>
    <mergeCell ref="AR5:AS5"/>
    <mergeCell ref="D5:E5"/>
    <mergeCell ref="G5:I5"/>
    <mergeCell ref="K5:N5"/>
    <mergeCell ref="P5:T5"/>
    <mergeCell ref="V5:X5"/>
    <mergeCell ref="BS5:BV5"/>
  </mergeCells>
  <pageMargins left="0.7" right="0.7" top="0.75" bottom="0.75" header="0.3" footer="0.3"/>
  <pageSetup paperSize="9" orientation="portrait" horizontalDpi="300" verticalDpi="300"/>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B2:M18"/>
  <sheetViews>
    <sheetView showGridLines="0" workbookViewId="0">
      <pane xSplit="2" topLeftCell="C1" activePane="topRight" state="frozen"/>
      <selection pane="topRight" activeCell="B12" sqref="B12"/>
    </sheetView>
  </sheetViews>
  <sheetFormatPr defaultColWidth="10.88671875" defaultRowHeight="14.4" x14ac:dyDescent="0.3"/>
  <cols>
    <col min="2" max="2" width="25.77734375" customWidth="1"/>
    <col min="3" max="13" width="20.77734375" customWidth="1"/>
  </cols>
  <sheetData>
    <row r="2" spans="2:13" ht="40.049999999999997" customHeight="1" x14ac:dyDescent="0.3">
      <c r="D2" s="30" t="s">
        <v>196</v>
      </c>
      <c r="E2" s="26"/>
      <c r="F2" s="26"/>
      <c r="G2" s="26"/>
      <c r="H2" s="26"/>
      <c r="I2" s="26"/>
      <c r="J2" s="26"/>
      <c r="K2" s="26"/>
      <c r="L2" s="26"/>
      <c r="M2" s="26"/>
    </row>
    <row r="6" spans="2:13" ht="49.95" customHeight="1" x14ac:dyDescent="0.3">
      <c r="B6" s="20" t="s">
        <v>13</v>
      </c>
      <c r="C6" s="20" t="s">
        <v>181</v>
      </c>
      <c r="D6" s="20" t="s">
        <v>182</v>
      </c>
      <c r="E6" s="20" t="s">
        <v>183</v>
      </c>
      <c r="F6" s="20" t="s">
        <v>184</v>
      </c>
      <c r="G6" s="20" t="s">
        <v>185</v>
      </c>
      <c r="H6" s="20" t="s">
        <v>186</v>
      </c>
      <c r="I6" s="20" t="s">
        <v>187</v>
      </c>
      <c r="J6" s="20" t="s">
        <v>188</v>
      </c>
      <c r="K6" s="20" t="s">
        <v>189</v>
      </c>
      <c r="L6" s="20" t="s">
        <v>190</v>
      </c>
    </row>
    <row r="7" spans="2:13" ht="28.8" x14ac:dyDescent="0.3">
      <c r="B7" s="18" t="s">
        <v>191</v>
      </c>
      <c r="C7" s="17">
        <v>0.53044332390263005</v>
      </c>
      <c r="D7" s="17">
        <v>0.38619130193525802</v>
      </c>
      <c r="E7" s="17">
        <v>0.70238040493661602</v>
      </c>
      <c r="F7" s="17">
        <v>0.38412259612925198</v>
      </c>
      <c r="G7" s="17">
        <v>9.2721072576573305E-2</v>
      </c>
      <c r="H7" s="17">
        <v>0.69780733987397303</v>
      </c>
      <c r="I7" s="17">
        <v>0.47885689847884699</v>
      </c>
      <c r="J7" s="17">
        <v>2.7595399512739899E-2</v>
      </c>
      <c r="K7" s="17">
        <v>0.64152735145006001</v>
      </c>
      <c r="L7" s="17">
        <v>0.455360840841743</v>
      </c>
    </row>
    <row r="8" spans="2:13" ht="28.8" x14ac:dyDescent="0.3">
      <c r="B8" s="18" t="s">
        <v>192</v>
      </c>
      <c r="C8" s="17">
        <v>0.28341324962669401</v>
      </c>
      <c r="D8" s="17">
        <v>0.36791536879609599</v>
      </c>
      <c r="E8" s="17">
        <v>0.17502308831608701</v>
      </c>
      <c r="F8" s="17">
        <v>0.34780716605428602</v>
      </c>
      <c r="G8" s="17">
        <v>0.17444442964863499</v>
      </c>
      <c r="H8" s="17">
        <v>0.174135753925686</v>
      </c>
      <c r="I8" s="17">
        <v>0.28756993595510899</v>
      </c>
      <c r="J8" s="17">
        <v>9.6144143571986904E-2</v>
      </c>
      <c r="K8" s="17">
        <v>0.22491619947838701</v>
      </c>
      <c r="L8" s="17">
        <v>0.34167984887560798</v>
      </c>
    </row>
    <row r="9" spans="2:13" ht="28.8" x14ac:dyDescent="0.3">
      <c r="B9" s="18" t="s">
        <v>193</v>
      </c>
      <c r="C9" s="17">
        <v>0.128550437978911</v>
      </c>
      <c r="D9" s="17">
        <v>0.170129492906019</v>
      </c>
      <c r="E9" s="17">
        <v>7.7660237340993504E-2</v>
      </c>
      <c r="F9" s="17">
        <v>0.167515783846551</v>
      </c>
      <c r="G9" s="17">
        <v>0.399407913361216</v>
      </c>
      <c r="H9" s="17">
        <v>9.1751560581628894E-2</v>
      </c>
      <c r="I9" s="17">
        <v>0.16565377886041299</v>
      </c>
      <c r="J9" s="17">
        <v>0.420378350895941</v>
      </c>
      <c r="K9" s="17">
        <v>9.9705450333766196E-2</v>
      </c>
      <c r="L9" s="17">
        <v>0.13807533145181899</v>
      </c>
    </row>
    <row r="10" spans="2:13" x14ac:dyDescent="0.3">
      <c r="B10" s="18" t="s">
        <v>194</v>
      </c>
      <c r="C10" s="17">
        <v>2.3015032509572101E-2</v>
      </c>
      <c r="D10" s="17">
        <v>5.9993848604611703E-2</v>
      </c>
      <c r="E10" s="17">
        <v>2.5798156450646301E-2</v>
      </c>
      <c r="F10" s="17">
        <v>7.07242278178557E-2</v>
      </c>
      <c r="G10" s="17">
        <v>0.27540275778868401</v>
      </c>
      <c r="H10" s="17">
        <v>1.19980601636496E-2</v>
      </c>
      <c r="I10" s="17">
        <v>4.2893611262637403E-2</v>
      </c>
      <c r="J10" s="17">
        <v>0.44543725197711798</v>
      </c>
      <c r="K10" s="17">
        <v>1.8532830760126101E-2</v>
      </c>
      <c r="L10" s="17">
        <v>4.28265170598707E-2</v>
      </c>
    </row>
    <row r="11" spans="2:13" x14ac:dyDescent="0.3">
      <c r="B11" s="18" t="s">
        <v>195</v>
      </c>
      <c r="C11" s="17">
        <v>3.4577955982193098E-2</v>
      </c>
      <c r="D11" s="17">
        <v>1.57699877580143E-2</v>
      </c>
      <c r="E11" s="17">
        <v>1.9138112955657201E-2</v>
      </c>
      <c r="F11" s="17">
        <v>2.9830226152054801E-2</v>
      </c>
      <c r="G11" s="17">
        <v>5.8023826624891403E-2</v>
      </c>
      <c r="H11" s="17">
        <v>2.4307285455062201E-2</v>
      </c>
      <c r="I11" s="17">
        <v>2.5025775442993399E-2</v>
      </c>
      <c r="J11" s="17">
        <v>1.0444854042214E-2</v>
      </c>
      <c r="K11" s="17">
        <v>1.53181679776607E-2</v>
      </c>
      <c r="L11" s="17">
        <v>2.2057461770959401E-2</v>
      </c>
    </row>
    <row r="12" spans="2:13" x14ac:dyDescent="0.3">
      <c r="B12" s="16" t="s">
        <v>336</v>
      </c>
      <c r="C12" s="16"/>
      <c r="D12" s="16"/>
      <c r="E12" s="16"/>
      <c r="F12" s="16"/>
      <c r="G12" s="16"/>
      <c r="H12" s="16"/>
      <c r="I12" s="16"/>
      <c r="J12" s="16"/>
      <c r="K12" s="16"/>
      <c r="L12" s="16"/>
    </row>
    <row r="13" spans="2:13" x14ac:dyDescent="0.3">
      <c r="B13" t="s">
        <v>76</v>
      </c>
    </row>
    <row r="14" spans="2:13" x14ac:dyDescent="0.3">
      <c r="B14" t="s">
        <v>77</v>
      </c>
    </row>
    <row r="18" spans="2:2" x14ac:dyDescent="0.3">
      <c r="B18" s="8" t="str">
        <f>HYPERLINK("#'Contents'!A1", "Return to Contents")</f>
        <v>Return to Contents</v>
      </c>
    </row>
  </sheetData>
  <mergeCells count="1">
    <mergeCell ref="D2:M2"/>
  </mergeCells>
  <pageMargins left="0.7" right="0.7" top="0.75" bottom="0.75" header="0.3" footer="0.3"/>
  <pageSetup paperSize="9" orientation="portrait" horizontalDpi="300" verticalDpi="300"/>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B2:CA18"/>
  <sheetViews>
    <sheetView showGridLines="0" workbookViewId="0">
      <pane xSplit="2" topLeftCell="C1" activePane="topRight" state="frozen"/>
      <selection pane="topRight" activeCell="B14" sqref="B14"/>
    </sheetView>
  </sheetViews>
  <sheetFormatPr defaultColWidth="10.88671875" defaultRowHeight="14.4" x14ac:dyDescent="0.3"/>
  <cols>
    <col min="2" max="2" width="25.77734375" customWidth="1"/>
    <col min="3" max="5" width="10.77734375" customWidth="1"/>
    <col min="6" max="6" width="2.21875" customWidth="1"/>
    <col min="7" max="9" width="10.77734375" customWidth="1"/>
    <col min="10" max="10" width="2.21875" customWidth="1"/>
    <col min="11" max="14" width="10.77734375" customWidth="1"/>
    <col min="15" max="15" width="2.21875" customWidth="1"/>
    <col min="16" max="20" width="10.77734375" customWidth="1"/>
    <col min="21" max="21" width="2.21875" customWidth="1"/>
    <col min="22" max="24" width="10.77734375" customWidth="1"/>
    <col min="25" max="25" width="2.21875" customWidth="1"/>
    <col min="26" max="27" width="10.77734375" customWidth="1"/>
    <col min="28" max="28" width="2.21875" customWidth="1"/>
    <col min="29" max="30" width="10.77734375" customWidth="1"/>
    <col min="31" max="31" width="2.21875" customWidth="1"/>
    <col min="32" max="34" width="10.77734375" customWidth="1"/>
    <col min="35" max="35" width="2.21875" customWidth="1"/>
    <col min="36" max="42" width="10.77734375" customWidth="1"/>
    <col min="43" max="43" width="2.21875" customWidth="1"/>
    <col min="44" max="45" width="10.77734375" customWidth="1"/>
    <col min="46" max="46" width="2.21875" customWidth="1"/>
    <col min="47" max="49" width="10.77734375" customWidth="1"/>
    <col min="50" max="50" width="2.21875" customWidth="1"/>
    <col min="51" max="54" width="10.77734375" customWidth="1"/>
    <col min="55" max="55" width="2.21875" customWidth="1"/>
    <col min="56" max="59" width="10.77734375" customWidth="1"/>
    <col min="60" max="60" width="2.21875" customWidth="1"/>
    <col min="61" max="64" width="10.77734375" customWidth="1"/>
    <col min="65" max="65" width="2.21875" customWidth="1"/>
    <col min="66" max="69" width="10.77734375" customWidth="1"/>
    <col min="70" max="70" width="2.21875" customWidth="1"/>
    <col min="71" max="74" width="10.77734375" customWidth="1"/>
    <col min="75" max="75" width="2.21875" customWidth="1"/>
    <col min="76" max="79" width="10.77734375" customWidth="1"/>
    <col min="80" max="80" width="2.21875" customWidth="1"/>
  </cols>
  <sheetData>
    <row r="2" spans="2:79" ht="40.049999999999997" customHeight="1" x14ac:dyDescent="0.3">
      <c r="D2" s="30" t="s">
        <v>197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9" ht="30" customHeight="1" x14ac:dyDescent="0.3">
      <c r="B5" s="15"/>
      <c r="C5" s="15"/>
      <c r="D5" s="29" t="s">
        <v>54</v>
      </c>
      <c r="E5" s="29"/>
      <c r="F5" s="15"/>
      <c r="G5" s="29" t="s">
        <v>55</v>
      </c>
      <c r="H5" s="29"/>
      <c r="I5" s="29"/>
      <c r="J5" s="15"/>
      <c r="K5" s="29" t="s">
        <v>56</v>
      </c>
      <c r="L5" s="29"/>
      <c r="M5" s="29"/>
      <c r="N5" s="29"/>
      <c r="O5" s="15"/>
      <c r="P5" s="29" t="s">
        <v>57</v>
      </c>
      <c r="Q5" s="29"/>
      <c r="R5" s="29"/>
      <c r="S5" s="29"/>
      <c r="T5" s="29"/>
      <c r="U5" s="15"/>
      <c r="V5" s="29" t="s">
        <v>58</v>
      </c>
      <c r="W5" s="29"/>
      <c r="X5" s="29"/>
      <c r="Y5" s="15"/>
      <c r="Z5" s="29" t="s">
        <v>59</v>
      </c>
      <c r="AA5" s="29"/>
      <c r="AB5" s="15"/>
      <c r="AC5" s="29" t="s">
        <v>60</v>
      </c>
      <c r="AD5" s="29"/>
      <c r="AE5" s="15"/>
      <c r="AF5" s="29" t="s">
        <v>61</v>
      </c>
      <c r="AG5" s="29"/>
      <c r="AH5" s="29"/>
      <c r="AI5" s="15"/>
      <c r="AJ5" s="29" t="s">
        <v>62</v>
      </c>
      <c r="AK5" s="29"/>
      <c r="AL5" s="29"/>
      <c r="AM5" s="29"/>
      <c r="AN5" s="29"/>
      <c r="AO5" s="29"/>
      <c r="AP5" s="29"/>
      <c r="AQ5" s="15"/>
      <c r="AR5" s="29" t="s">
        <v>63</v>
      </c>
      <c r="AS5" s="29"/>
      <c r="AT5" s="15"/>
      <c r="AU5" s="29" t="s">
        <v>64</v>
      </c>
      <c r="AV5" s="29"/>
      <c r="AW5" s="29"/>
      <c r="AX5" s="15"/>
      <c r="AY5" s="29" t="s">
        <v>65</v>
      </c>
      <c r="AZ5" s="29"/>
      <c r="BA5" s="29"/>
      <c r="BB5" s="29"/>
      <c r="BC5" s="15"/>
      <c r="BD5" s="29" t="s">
        <v>66</v>
      </c>
      <c r="BE5" s="29"/>
      <c r="BF5" s="29"/>
      <c r="BG5" s="29"/>
      <c r="BH5" s="15"/>
      <c r="BI5" s="29" t="s">
        <v>67</v>
      </c>
      <c r="BJ5" s="29"/>
      <c r="BK5" s="29"/>
      <c r="BL5" s="29"/>
      <c r="BM5" s="15"/>
      <c r="BN5" s="29" t="s">
        <v>68</v>
      </c>
      <c r="BO5" s="29"/>
      <c r="BP5" s="29"/>
      <c r="BQ5" s="29"/>
      <c r="BR5" s="15"/>
      <c r="BS5" s="29" t="s">
        <v>69</v>
      </c>
      <c r="BT5" s="29"/>
      <c r="BU5" s="29"/>
      <c r="BV5" s="29"/>
      <c r="BW5" s="15"/>
      <c r="BX5" s="29" t="s">
        <v>70</v>
      </c>
      <c r="BY5" s="29"/>
      <c r="BZ5" s="29"/>
      <c r="CA5" s="29"/>
    </row>
    <row r="6" spans="2:79" ht="43.2" x14ac:dyDescent="0.3">
      <c r="B6" t="s">
        <v>13</v>
      </c>
      <c r="C6" s="9" t="s">
        <v>14</v>
      </c>
      <c r="D6" s="12" t="s">
        <v>15</v>
      </c>
      <c r="E6" s="12" t="s">
        <v>16</v>
      </c>
      <c r="G6" s="12" t="s">
        <v>19</v>
      </c>
      <c r="H6" s="12" t="s">
        <v>20</v>
      </c>
      <c r="I6" s="12" t="s">
        <v>21</v>
      </c>
      <c r="K6" s="12" t="s">
        <v>22</v>
      </c>
      <c r="L6" s="12" t="s">
        <v>23</v>
      </c>
      <c r="M6" s="12" t="s">
        <v>24</v>
      </c>
      <c r="N6" s="12" t="s">
        <v>25</v>
      </c>
      <c r="P6" s="12" t="s">
        <v>26</v>
      </c>
      <c r="Q6" s="12" t="s">
        <v>27</v>
      </c>
      <c r="R6" s="12" t="s">
        <v>28</v>
      </c>
      <c r="S6" s="12" t="s">
        <v>29</v>
      </c>
      <c r="T6" s="12" t="s">
        <v>30</v>
      </c>
      <c r="V6" s="12" t="s">
        <v>31</v>
      </c>
      <c r="W6" s="12" t="s">
        <v>32</v>
      </c>
      <c r="X6" s="12" t="s">
        <v>33</v>
      </c>
      <c r="Z6" s="12" t="s">
        <v>34</v>
      </c>
      <c r="AA6" s="12" t="s">
        <v>35</v>
      </c>
      <c r="AC6" s="12" t="s">
        <v>36</v>
      </c>
      <c r="AD6" s="12" t="s">
        <v>37</v>
      </c>
      <c r="AF6" s="12" t="s">
        <v>38</v>
      </c>
      <c r="AG6" s="12" t="s">
        <v>39</v>
      </c>
      <c r="AH6" s="12" t="s">
        <v>40</v>
      </c>
      <c r="AJ6" s="12" t="s">
        <v>41</v>
      </c>
      <c r="AK6" s="12" t="s">
        <v>42</v>
      </c>
      <c r="AL6" s="12" t="s">
        <v>43</v>
      </c>
      <c r="AM6" s="12" t="s">
        <v>44</v>
      </c>
      <c r="AN6" s="12" t="s">
        <v>45</v>
      </c>
      <c r="AO6" s="12" t="s">
        <v>46</v>
      </c>
      <c r="AP6" s="12" t="s">
        <v>47</v>
      </c>
      <c r="AR6" s="12" t="s">
        <v>48</v>
      </c>
      <c r="AS6" s="12" t="s">
        <v>49</v>
      </c>
      <c r="AU6" s="12" t="s">
        <v>50</v>
      </c>
      <c r="AV6" s="12" t="s">
        <v>51</v>
      </c>
      <c r="AW6" s="12" t="s">
        <v>52</v>
      </c>
      <c r="AY6" s="12" t="s">
        <v>50</v>
      </c>
      <c r="AZ6" s="12" t="s">
        <v>51</v>
      </c>
      <c r="BA6" s="12" t="s">
        <v>52</v>
      </c>
      <c r="BB6" s="12" t="s">
        <v>53</v>
      </c>
      <c r="BD6" s="12" t="s">
        <v>50</v>
      </c>
      <c r="BE6" s="12" t="s">
        <v>51</v>
      </c>
      <c r="BF6" s="12" t="s">
        <v>52</v>
      </c>
      <c r="BG6" s="12" t="s">
        <v>53</v>
      </c>
      <c r="BI6" s="12" t="s">
        <v>50</v>
      </c>
      <c r="BJ6" s="12" t="s">
        <v>51</v>
      </c>
      <c r="BK6" s="12" t="s">
        <v>52</v>
      </c>
      <c r="BL6" s="12" t="s">
        <v>53</v>
      </c>
      <c r="BN6" s="12" t="s">
        <v>50</v>
      </c>
      <c r="BO6" s="12" t="s">
        <v>51</v>
      </c>
      <c r="BP6" s="12" t="s">
        <v>52</v>
      </c>
      <c r="BQ6" s="12" t="s">
        <v>53</v>
      </c>
      <c r="BS6" s="12" t="s">
        <v>50</v>
      </c>
      <c r="BT6" s="12" t="s">
        <v>51</v>
      </c>
      <c r="BU6" s="12" t="s">
        <v>52</v>
      </c>
      <c r="BV6" s="12" t="s">
        <v>53</v>
      </c>
      <c r="BX6" s="12" t="s">
        <v>50</v>
      </c>
      <c r="BY6" s="12" t="s">
        <v>51</v>
      </c>
      <c r="BZ6" s="12" t="s">
        <v>52</v>
      </c>
      <c r="CA6" s="12" t="s">
        <v>53</v>
      </c>
    </row>
    <row r="7" spans="2:79" ht="30" customHeight="1" x14ac:dyDescent="0.3">
      <c r="B7" s="10" t="s">
        <v>17</v>
      </c>
      <c r="C7" s="10">
        <v>866</v>
      </c>
      <c r="D7" s="10">
        <v>443</v>
      </c>
      <c r="E7" s="10">
        <v>421</v>
      </c>
      <c r="F7" s="10"/>
      <c r="G7" s="10">
        <v>178</v>
      </c>
      <c r="H7" s="10">
        <v>400</v>
      </c>
      <c r="I7" s="10">
        <v>288</v>
      </c>
      <c r="J7" s="10"/>
      <c r="K7" s="10">
        <v>354</v>
      </c>
      <c r="L7" s="10">
        <v>230</v>
      </c>
      <c r="M7" s="10">
        <v>153</v>
      </c>
      <c r="N7" s="10">
        <v>128</v>
      </c>
      <c r="O7" s="10"/>
      <c r="P7" s="10">
        <v>124</v>
      </c>
      <c r="Q7" s="10">
        <v>272</v>
      </c>
      <c r="R7" s="10">
        <v>123</v>
      </c>
      <c r="S7" s="10">
        <v>225</v>
      </c>
      <c r="T7" s="10">
        <v>122</v>
      </c>
      <c r="U7" s="10"/>
      <c r="V7" s="10">
        <v>205</v>
      </c>
      <c r="W7" s="10">
        <v>329</v>
      </c>
      <c r="X7" s="10">
        <v>305</v>
      </c>
      <c r="Y7" s="10"/>
      <c r="Z7" s="10">
        <v>723</v>
      </c>
      <c r="AA7" s="10">
        <v>142</v>
      </c>
      <c r="AB7" s="10"/>
      <c r="AC7" s="10">
        <v>636</v>
      </c>
      <c r="AD7" s="10">
        <v>230</v>
      </c>
      <c r="AE7" s="10"/>
      <c r="AF7" s="10">
        <v>63</v>
      </c>
      <c r="AG7" s="10">
        <v>76</v>
      </c>
      <c r="AH7" s="10">
        <v>722</v>
      </c>
      <c r="AI7" s="10"/>
      <c r="AJ7" s="10">
        <v>97</v>
      </c>
      <c r="AK7" s="10">
        <v>123</v>
      </c>
      <c r="AL7" s="10">
        <v>129</v>
      </c>
      <c r="AM7" s="10">
        <v>133</v>
      </c>
      <c r="AN7" s="10">
        <v>126</v>
      </c>
      <c r="AO7" s="10">
        <v>133</v>
      </c>
      <c r="AP7" s="10">
        <v>125</v>
      </c>
      <c r="AQ7" s="10"/>
      <c r="AR7" s="10">
        <v>265</v>
      </c>
      <c r="AS7" s="10">
        <v>576</v>
      </c>
      <c r="AT7" s="10"/>
      <c r="AU7" s="10">
        <v>204</v>
      </c>
      <c r="AV7" s="10">
        <v>520</v>
      </c>
      <c r="AW7" s="10">
        <v>142</v>
      </c>
      <c r="AX7" s="10"/>
      <c r="AY7" s="10">
        <v>76</v>
      </c>
      <c r="AZ7" s="10">
        <v>391</v>
      </c>
      <c r="BA7" s="10">
        <v>278</v>
      </c>
      <c r="BB7" s="10">
        <v>121</v>
      </c>
      <c r="BC7" s="10"/>
      <c r="BD7" s="10">
        <v>119</v>
      </c>
      <c r="BE7" s="10">
        <v>242</v>
      </c>
      <c r="BF7" s="10">
        <v>368</v>
      </c>
      <c r="BG7" s="10">
        <v>137</v>
      </c>
      <c r="BH7" s="10"/>
      <c r="BI7" s="10">
        <v>99</v>
      </c>
      <c r="BJ7" s="10">
        <v>265</v>
      </c>
      <c r="BK7" s="10">
        <v>400</v>
      </c>
      <c r="BL7" s="10">
        <v>102</v>
      </c>
      <c r="BM7" s="10"/>
      <c r="BN7" s="10">
        <v>73</v>
      </c>
      <c r="BO7" s="10">
        <v>192</v>
      </c>
      <c r="BP7" s="10">
        <v>297</v>
      </c>
      <c r="BQ7" s="10">
        <v>304</v>
      </c>
      <c r="BR7" s="10"/>
      <c r="BS7" s="10">
        <v>180</v>
      </c>
      <c r="BT7" s="10">
        <v>245</v>
      </c>
      <c r="BU7" s="10">
        <v>352</v>
      </c>
      <c r="BV7" s="10">
        <v>89</v>
      </c>
      <c r="BW7" s="10"/>
      <c r="BX7" s="10">
        <v>81</v>
      </c>
      <c r="BY7" s="10">
        <v>311</v>
      </c>
      <c r="BZ7" s="10">
        <v>286</v>
      </c>
      <c r="CA7" s="10">
        <v>188</v>
      </c>
    </row>
    <row r="8" spans="2:79" ht="30" customHeight="1" x14ac:dyDescent="0.3">
      <c r="B8" s="11" t="s">
        <v>18</v>
      </c>
      <c r="C8" s="11">
        <v>868</v>
      </c>
      <c r="D8" s="11">
        <v>432</v>
      </c>
      <c r="E8" s="11">
        <v>433</v>
      </c>
      <c r="F8" s="11"/>
      <c r="G8" s="11">
        <v>207</v>
      </c>
      <c r="H8" s="11">
        <v>335</v>
      </c>
      <c r="I8" s="11">
        <v>326</v>
      </c>
      <c r="J8" s="11"/>
      <c r="K8" s="11">
        <v>259</v>
      </c>
      <c r="L8" s="11">
        <v>229</v>
      </c>
      <c r="M8" s="11">
        <v>185</v>
      </c>
      <c r="N8" s="11">
        <v>193</v>
      </c>
      <c r="O8" s="11"/>
      <c r="P8" s="11">
        <v>124</v>
      </c>
      <c r="Q8" s="11">
        <v>266</v>
      </c>
      <c r="R8" s="11">
        <v>135</v>
      </c>
      <c r="S8" s="11">
        <v>199</v>
      </c>
      <c r="T8" s="11">
        <v>144</v>
      </c>
      <c r="U8" s="11"/>
      <c r="V8" s="11">
        <v>247</v>
      </c>
      <c r="W8" s="11">
        <v>339</v>
      </c>
      <c r="X8" s="11">
        <v>250</v>
      </c>
      <c r="Y8" s="11"/>
      <c r="Z8" s="11">
        <v>729</v>
      </c>
      <c r="AA8" s="11">
        <v>138</v>
      </c>
      <c r="AB8" s="11"/>
      <c r="AC8" s="11">
        <v>605</v>
      </c>
      <c r="AD8" s="11">
        <v>263</v>
      </c>
      <c r="AE8" s="11"/>
      <c r="AF8" s="11">
        <v>48</v>
      </c>
      <c r="AG8" s="11">
        <v>67</v>
      </c>
      <c r="AH8" s="11">
        <v>747</v>
      </c>
      <c r="AI8" s="11"/>
      <c r="AJ8" s="11">
        <v>110</v>
      </c>
      <c r="AK8" s="11">
        <v>133</v>
      </c>
      <c r="AL8" s="11">
        <v>107</v>
      </c>
      <c r="AM8" s="11">
        <v>116</v>
      </c>
      <c r="AN8" s="11">
        <v>101</v>
      </c>
      <c r="AO8" s="11">
        <v>140</v>
      </c>
      <c r="AP8" s="11">
        <v>161</v>
      </c>
      <c r="AQ8" s="11"/>
      <c r="AR8" s="11">
        <v>286</v>
      </c>
      <c r="AS8" s="11">
        <v>558</v>
      </c>
      <c r="AT8" s="11"/>
      <c r="AU8" s="11">
        <v>229</v>
      </c>
      <c r="AV8" s="11">
        <v>515</v>
      </c>
      <c r="AW8" s="11">
        <v>124</v>
      </c>
      <c r="AX8" s="11"/>
      <c r="AY8" s="11">
        <v>78</v>
      </c>
      <c r="AZ8" s="11">
        <v>399</v>
      </c>
      <c r="BA8" s="11">
        <v>281</v>
      </c>
      <c r="BB8" s="11">
        <v>109</v>
      </c>
      <c r="BC8" s="11"/>
      <c r="BD8" s="11">
        <v>123</v>
      </c>
      <c r="BE8" s="11">
        <v>245</v>
      </c>
      <c r="BF8" s="11">
        <v>371</v>
      </c>
      <c r="BG8" s="11">
        <v>129</v>
      </c>
      <c r="BH8" s="11"/>
      <c r="BI8" s="11">
        <v>105</v>
      </c>
      <c r="BJ8" s="11">
        <v>270</v>
      </c>
      <c r="BK8" s="11">
        <v>399</v>
      </c>
      <c r="BL8" s="11">
        <v>94</v>
      </c>
      <c r="BM8" s="11"/>
      <c r="BN8" s="11">
        <v>74</v>
      </c>
      <c r="BO8" s="11">
        <v>194</v>
      </c>
      <c r="BP8" s="11">
        <v>304</v>
      </c>
      <c r="BQ8" s="11">
        <v>295</v>
      </c>
      <c r="BR8" s="11"/>
      <c r="BS8" s="11">
        <v>188</v>
      </c>
      <c r="BT8" s="11">
        <v>259</v>
      </c>
      <c r="BU8" s="11">
        <v>346</v>
      </c>
      <c r="BV8" s="11">
        <v>74</v>
      </c>
      <c r="BW8" s="11"/>
      <c r="BX8" s="11">
        <v>84</v>
      </c>
      <c r="BY8" s="11">
        <v>322</v>
      </c>
      <c r="BZ8" s="11">
        <v>282</v>
      </c>
      <c r="CA8" s="11">
        <v>179</v>
      </c>
    </row>
    <row r="9" spans="2:79" ht="28.8" x14ac:dyDescent="0.3">
      <c r="B9" s="18" t="s">
        <v>191</v>
      </c>
      <c r="C9" s="17">
        <v>0.53044332390263005</v>
      </c>
      <c r="D9" s="17">
        <v>0.590689879751222</v>
      </c>
      <c r="E9" s="17">
        <v>0.47053120741402399</v>
      </c>
      <c r="F9" s="17"/>
      <c r="G9" s="17">
        <v>0.53073428443339199</v>
      </c>
      <c r="H9" s="17">
        <v>0.55872464801156596</v>
      </c>
      <c r="I9" s="17">
        <v>0.50113061977039697</v>
      </c>
      <c r="J9" s="17"/>
      <c r="K9" s="17">
        <v>0.60520219772580597</v>
      </c>
      <c r="L9" s="17">
        <v>0.49209630426343998</v>
      </c>
      <c r="M9" s="17">
        <v>0.50139912696260502</v>
      </c>
      <c r="N9" s="17">
        <v>0.500962277092316</v>
      </c>
      <c r="O9" s="17"/>
      <c r="P9" s="17">
        <v>0.54243118575675897</v>
      </c>
      <c r="Q9" s="17">
        <v>0.49233930085595301</v>
      </c>
      <c r="R9" s="17">
        <v>0.55013640070855696</v>
      </c>
      <c r="S9" s="17">
        <v>0.55718573121447401</v>
      </c>
      <c r="T9" s="17">
        <v>0.53503674428661996</v>
      </c>
      <c r="U9" s="17"/>
      <c r="V9" s="17">
        <v>0.47142899113598602</v>
      </c>
      <c r="W9" s="17">
        <v>0.52401983640914296</v>
      </c>
      <c r="X9" s="17">
        <v>0.59411732955398799</v>
      </c>
      <c r="Y9" s="17"/>
      <c r="Z9" s="17">
        <v>0.53135972221483196</v>
      </c>
      <c r="AA9" s="17">
        <v>0.52140374186792404</v>
      </c>
      <c r="AB9" s="17"/>
      <c r="AC9" s="17">
        <v>0.53863047202835301</v>
      </c>
      <c r="AD9" s="17">
        <v>0.51163431932167203</v>
      </c>
      <c r="AE9" s="17"/>
      <c r="AF9" s="17">
        <v>0.46350846579853699</v>
      </c>
      <c r="AG9" s="17">
        <v>0.56093902857203004</v>
      </c>
      <c r="AH9" s="17">
        <v>0.53537874843872102</v>
      </c>
      <c r="AI9" s="17"/>
      <c r="AJ9" s="17">
        <v>0.52251449613735801</v>
      </c>
      <c r="AK9" s="17">
        <v>0.531064896646672</v>
      </c>
      <c r="AL9" s="17">
        <v>0.52746718182073304</v>
      </c>
      <c r="AM9" s="17">
        <v>0.61389621454905197</v>
      </c>
      <c r="AN9" s="17">
        <v>0.525036140239036</v>
      </c>
      <c r="AO9" s="17">
        <v>0.49689056173217599</v>
      </c>
      <c r="AP9" s="17">
        <v>0.50949380911534203</v>
      </c>
      <c r="AQ9" s="17"/>
      <c r="AR9" s="17">
        <v>0.42049629814191902</v>
      </c>
      <c r="AS9" s="17">
        <v>0.59212764100245396</v>
      </c>
      <c r="AT9" s="17"/>
      <c r="AU9" s="17">
        <v>0.49881969410031002</v>
      </c>
      <c r="AV9" s="17">
        <v>0.53944832776732798</v>
      </c>
      <c r="AW9" s="17">
        <v>0.55158103249516199</v>
      </c>
      <c r="AX9" s="17"/>
      <c r="AY9" s="17">
        <v>0.32346380188090401</v>
      </c>
      <c r="AZ9" s="17">
        <v>0.51482543320387597</v>
      </c>
      <c r="BA9" s="17">
        <v>0.597102764056061</v>
      </c>
      <c r="BB9" s="17">
        <v>0.56435613184789701</v>
      </c>
      <c r="BC9" s="17"/>
      <c r="BD9" s="17">
        <v>0.45365844578497799</v>
      </c>
      <c r="BE9" s="17">
        <v>0.51550071363952799</v>
      </c>
      <c r="BF9" s="17">
        <v>0.56537138562167399</v>
      </c>
      <c r="BG9" s="17">
        <v>0.53142326949848495</v>
      </c>
      <c r="BH9" s="17"/>
      <c r="BI9" s="17">
        <v>0.48805943979931399</v>
      </c>
      <c r="BJ9" s="17">
        <v>0.51790002399521295</v>
      </c>
      <c r="BK9" s="17">
        <v>0.57158965332211498</v>
      </c>
      <c r="BL9" s="17">
        <v>0.43884035152845502</v>
      </c>
      <c r="BM9" s="17"/>
      <c r="BN9" s="17">
        <v>0.26108573714586802</v>
      </c>
      <c r="BO9" s="17">
        <v>0.47120317580870302</v>
      </c>
      <c r="BP9" s="17">
        <v>0.55160044310411005</v>
      </c>
      <c r="BQ9" s="17">
        <v>0.61521843010382005</v>
      </c>
      <c r="BR9" s="17"/>
      <c r="BS9" s="17">
        <v>0.46121504854849998</v>
      </c>
      <c r="BT9" s="17">
        <v>0.51481171294524797</v>
      </c>
      <c r="BU9" s="17">
        <v>0.56131980709836005</v>
      </c>
      <c r="BV9" s="17">
        <v>0.61655006326867401</v>
      </c>
      <c r="BW9" s="17"/>
      <c r="BX9" s="17">
        <v>0.30969565600111099</v>
      </c>
      <c r="BY9" s="17">
        <v>0.50496168500044503</v>
      </c>
      <c r="BZ9" s="17">
        <v>0.55684894201513502</v>
      </c>
      <c r="CA9" s="17">
        <v>0.63765497249359204</v>
      </c>
    </row>
    <row r="10" spans="2:79" ht="28.8" x14ac:dyDescent="0.3">
      <c r="B10" s="18" t="s">
        <v>192</v>
      </c>
      <c r="C10" s="17">
        <v>0.28341324962669401</v>
      </c>
      <c r="D10" s="17">
        <v>0.247933185262011</v>
      </c>
      <c r="E10" s="17">
        <v>0.32009278615202402</v>
      </c>
      <c r="F10" s="17"/>
      <c r="G10" s="17">
        <v>0.29553845744509899</v>
      </c>
      <c r="H10" s="17">
        <v>0.25834606389008602</v>
      </c>
      <c r="I10" s="17">
        <v>0.30153935270099802</v>
      </c>
      <c r="J10" s="17"/>
      <c r="K10" s="17">
        <v>0.25583811620885899</v>
      </c>
      <c r="L10" s="17">
        <v>0.34293556451566598</v>
      </c>
      <c r="M10" s="17">
        <v>0.24486563618614399</v>
      </c>
      <c r="N10" s="17">
        <v>0.288274182453501</v>
      </c>
      <c r="O10" s="17"/>
      <c r="P10" s="17">
        <v>0.218586126002043</v>
      </c>
      <c r="Q10" s="17">
        <v>0.31543030661097499</v>
      </c>
      <c r="R10" s="17">
        <v>0.245957053507741</v>
      </c>
      <c r="S10" s="17">
        <v>0.26375699881061399</v>
      </c>
      <c r="T10" s="17">
        <v>0.34228357961317202</v>
      </c>
      <c r="U10" s="17"/>
      <c r="V10" s="17">
        <v>0.32880022707526202</v>
      </c>
      <c r="W10" s="17">
        <v>0.26706997066770799</v>
      </c>
      <c r="X10" s="17">
        <v>0.273218293332886</v>
      </c>
      <c r="Y10" s="17"/>
      <c r="Z10" s="17">
        <v>0.292188625941663</v>
      </c>
      <c r="AA10" s="17">
        <v>0.23956921439516099</v>
      </c>
      <c r="AB10" s="17"/>
      <c r="AC10" s="17">
        <v>0.27531989117864702</v>
      </c>
      <c r="AD10" s="17">
        <v>0.302006783515054</v>
      </c>
      <c r="AE10" s="17"/>
      <c r="AF10" s="17">
        <v>0.32714393549947701</v>
      </c>
      <c r="AG10" s="17">
        <v>0.21007598980428699</v>
      </c>
      <c r="AH10" s="17">
        <v>0.28721326440841199</v>
      </c>
      <c r="AI10" s="17"/>
      <c r="AJ10" s="17">
        <v>0.32874714319744303</v>
      </c>
      <c r="AK10" s="17">
        <v>0.26100479620080402</v>
      </c>
      <c r="AL10" s="17">
        <v>0.26467058856654002</v>
      </c>
      <c r="AM10" s="17">
        <v>0.25649816870722297</v>
      </c>
      <c r="AN10" s="17">
        <v>0.25102702197497601</v>
      </c>
      <c r="AO10" s="17">
        <v>0.338424617564832</v>
      </c>
      <c r="AP10" s="17">
        <v>0.27541177224352498</v>
      </c>
      <c r="AQ10" s="17"/>
      <c r="AR10" s="17">
        <v>0.35111709667317298</v>
      </c>
      <c r="AS10" s="17">
        <v>0.25261079524868302</v>
      </c>
      <c r="AT10" s="17"/>
      <c r="AU10" s="17">
        <v>0.27016587763543598</v>
      </c>
      <c r="AV10" s="17">
        <v>0.28176138376200999</v>
      </c>
      <c r="AW10" s="17">
        <v>0.31482185392748502</v>
      </c>
      <c r="AX10" s="17"/>
      <c r="AY10" s="17">
        <v>0.35930436036021302</v>
      </c>
      <c r="AZ10" s="17">
        <v>0.32632828299208799</v>
      </c>
      <c r="BA10" s="17">
        <v>0.227678842972872</v>
      </c>
      <c r="BB10" s="17">
        <v>0.21551072043719899</v>
      </c>
      <c r="BC10" s="17"/>
      <c r="BD10" s="17">
        <v>0.26883345460848301</v>
      </c>
      <c r="BE10" s="17">
        <v>0.315158555099738</v>
      </c>
      <c r="BF10" s="17">
        <v>0.292035261307934</v>
      </c>
      <c r="BG10" s="17">
        <v>0.21198551187381501</v>
      </c>
      <c r="BH10" s="17"/>
      <c r="BI10" s="17">
        <v>0.30504258283825503</v>
      </c>
      <c r="BJ10" s="17">
        <v>0.312522379668773</v>
      </c>
      <c r="BK10" s="17">
        <v>0.25892136735917998</v>
      </c>
      <c r="BL10" s="17">
        <v>0.279464406672632</v>
      </c>
      <c r="BM10" s="17"/>
      <c r="BN10" s="17">
        <v>0.42298602265872198</v>
      </c>
      <c r="BO10" s="17">
        <v>0.366580722709758</v>
      </c>
      <c r="BP10" s="17">
        <v>0.25402917468939001</v>
      </c>
      <c r="BQ10" s="17">
        <v>0.22391610409730001</v>
      </c>
      <c r="BR10" s="17"/>
      <c r="BS10" s="17">
        <v>0.33274992295849598</v>
      </c>
      <c r="BT10" s="17">
        <v>0.26683314433827099</v>
      </c>
      <c r="BU10" s="17">
        <v>0.29846940733869098</v>
      </c>
      <c r="BV10" s="17">
        <v>0.14562750738887201</v>
      </c>
      <c r="BW10" s="17"/>
      <c r="BX10" s="17">
        <v>0.28409876085559399</v>
      </c>
      <c r="BY10" s="17">
        <v>0.31546189113138601</v>
      </c>
      <c r="BZ10" s="17">
        <v>0.28265266615403301</v>
      </c>
      <c r="CA10" s="17">
        <v>0.22665237259739399</v>
      </c>
    </row>
    <row r="11" spans="2:79" ht="28.8" x14ac:dyDescent="0.3">
      <c r="B11" s="18" t="s">
        <v>193</v>
      </c>
      <c r="C11" s="17">
        <v>0.128550437978911</v>
      </c>
      <c r="D11" s="17">
        <v>0.106113267158569</v>
      </c>
      <c r="E11" s="17">
        <v>0.14919769373948499</v>
      </c>
      <c r="F11" s="17"/>
      <c r="G11" s="17">
        <v>0.109920842295576</v>
      </c>
      <c r="H11" s="17">
        <v>0.12576276253552501</v>
      </c>
      <c r="I11" s="17">
        <v>0.14323930821865299</v>
      </c>
      <c r="J11" s="17"/>
      <c r="K11" s="17">
        <v>0.115471788774972</v>
      </c>
      <c r="L11" s="17">
        <v>9.43530103339809E-2</v>
      </c>
      <c r="M11" s="17">
        <v>0.17333884766249</v>
      </c>
      <c r="N11" s="17">
        <v>0.14438872365056199</v>
      </c>
      <c r="O11" s="17"/>
      <c r="P11" s="17">
        <v>0.15861996100425399</v>
      </c>
      <c r="Q11" s="17">
        <v>0.123370411696826</v>
      </c>
      <c r="R11" s="17">
        <v>0.174935297237646</v>
      </c>
      <c r="S11" s="17">
        <v>0.12471238282227699</v>
      </c>
      <c r="T11" s="17">
        <v>7.4189602412761194E-2</v>
      </c>
      <c r="U11" s="17"/>
      <c r="V11" s="17">
        <v>0.128733989291963</v>
      </c>
      <c r="W11" s="17">
        <v>0.151097874992146</v>
      </c>
      <c r="X11" s="17">
        <v>9.9019022800201403E-2</v>
      </c>
      <c r="Y11" s="17"/>
      <c r="Z11" s="17">
        <v>0.123365255491688</v>
      </c>
      <c r="AA11" s="17">
        <v>0.157102466020622</v>
      </c>
      <c r="AB11" s="17"/>
      <c r="AC11" s="17">
        <v>0.127890646634955</v>
      </c>
      <c r="AD11" s="17">
        <v>0.13006623056264799</v>
      </c>
      <c r="AE11" s="17"/>
      <c r="AF11" s="17">
        <v>0.20934759870198599</v>
      </c>
      <c r="AG11" s="17">
        <v>0.18193530706525499</v>
      </c>
      <c r="AH11" s="17">
        <v>0.114699812803692</v>
      </c>
      <c r="AI11" s="17"/>
      <c r="AJ11" s="17">
        <v>0.102813085510326</v>
      </c>
      <c r="AK11" s="17">
        <v>0.110731560857991</v>
      </c>
      <c r="AL11" s="17">
        <v>0.15542179698993699</v>
      </c>
      <c r="AM11" s="17">
        <v>9.3819851422090303E-2</v>
      </c>
      <c r="AN11" s="17">
        <v>0.170185480860083</v>
      </c>
      <c r="AO11" s="17">
        <v>0.105733824986813</v>
      </c>
      <c r="AP11" s="17">
        <v>0.16182682593177999</v>
      </c>
      <c r="AQ11" s="17"/>
      <c r="AR11" s="17">
        <v>0.17339846226497399</v>
      </c>
      <c r="AS11" s="17">
        <v>9.8603970422526402E-2</v>
      </c>
      <c r="AT11" s="17"/>
      <c r="AU11" s="17">
        <v>0.14799252313855199</v>
      </c>
      <c r="AV11" s="17">
        <v>0.12494980759119299</v>
      </c>
      <c r="AW11" s="17">
        <v>0.10750666564457299</v>
      </c>
      <c r="AX11" s="17"/>
      <c r="AY11" s="17">
        <v>0.22405230288516201</v>
      </c>
      <c r="AZ11" s="17">
        <v>0.113907038735166</v>
      </c>
      <c r="BA11" s="17">
        <v>0.102551781981462</v>
      </c>
      <c r="BB11" s="17">
        <v>0.18068233073447601</v>
      </c>
      <c r="BC11" s="17"/>
      <c r="BD11" s="17">
        <v>0.21742688618206599</v>
      </c>
      <c r="BE11" s="17">
        <v>0.106425431249785</v>
      </c>
      <c r="BF11" s="17">
        <v>9.2198067534790207E-2</v>
      </c>
      <c r="BG11" s="17">
        <v>0.19078210095690201</v>
      </c>
      <c r="BH11" s="17"/>
      <c r="BI11" s="17">
        <v>0.14502535390264801</v>
      </c>
      <c r="BJ11" s="17">
        <v>9.2852774115732506E-2</v>
      </c>
      <c r="BK11" s="17">
        <v>0.12428604578481101</v>
      </c>
      <c r="BL11" s="17">
        <v>0.23137066353642</v>
      </c>
      <c r="BM11" s="17"/>
      <c r="BN11" s="17">
        <v>0.21345238320662299</v>
      </c>
      <c r="BO11" s="17">
        <v>0.101039898497507</v>
      </c>
      <c r="BP11" s="17">
        <v>0.14696644289233801</v>
      </c>
      <c r="BQ11" s="17">
        <v>0.10640310441221</v>
      </c>
      <c r="BR11" s="17"/>
      <c r="BS11" s="17">
        <v>0.15176293670912699</v>
      </c>
      <c r="BT11" s="17">
        <v>0.14617583498474601</v>
      </c>
      <c r="BU11" s="17">
        <v>9.7128270799481706E-2</v>
      </c>
      <c r="BV11" s="17">
        <v>0.15492368417242</v>
      </c>
      <c r="BW11" s="17"/>
      <c r="BX11" s="17">
        <v>0.234790451688346</v>
      </c>
      <c r="BY11" s="17">
        <v>0.13616065605368599</v>
      </c>
      <c r="BZ11" s="17">
        <v>0.119910175993222</v>
      </c>
      <c r="CA11" s="17">
        <v>7.8918255730606193E-2</v>
      </c>
    </row>
    <row r="12" spans="2:79" x14ac:dyDescent="0.3">
      <c r="B12" s="18" t="s">
        <v>194</v>
      </c>
      <c r="C12" s="17">
        <v>2.3015032509572101E-2</v>
      </c>
      <c r="D12" s="17">
        <v>1.6944864650192199E-2</v>
      </c>
      <c r="E12" s="17">
        <v>2.9174597332725E-2</v>
      </c>
      <c r="F12" s="17"/>
      <c r="G12" s="17">
        <v>2.8319601912411899E-2</v>
      </c>
      <c r="H12" s="17">
        <v>3.2940681018161999E-2</v>
      </c>
      <c r="I12" s="17">
        <v>9.4272216602033897E-3</v>
      </c>
      <c r="J12" s="17"/>
      <c r="K12" s="17">
        <v>5.2742725982871603E-3</v>
      </c>
      <c r="L12" s="17">
        <v>1.3757609730234001E-2</v>
      </c>
      <c r="M12" s="17">
        <v>3.7904583809924702E-2</v>
      </c>
      <c r="N12" s="17">
        <v>4.3655648258427299E-2</v>
      </c>
      <c r="O12" s="17"/>
      <c r="P12" s="17">
        <v>3.4343396368137803E-2</v>
      </c>
      <c r="Q12" s="17">
        <v>1.50937868327106E-2</v>
      </c>
      <c r="R12" s="17">
        <v>1.71227864384297E-2</v>
      </c>
      <c r="S12" s="17">
        <v>2.0555320814161799E-2</v>
      </c>
      <c r="T12" s="17">
        <v>3.6798870663601498E-2</v>
      </c>
      <c r="U12" s="17"/>
      <c r="V12" s="17">
        <v>4.5456910309491699E-2</v>
      </c>
      <c r="W12" s="17">
        <v>1.8153557907840099E-2</v>
      </c>
      <c r="X12" s="17">
        <v>1.0313677189336E-2</v>
      </c>
      <c r="Y12" s="17"/>
      <c r="Z12" s="17">
        <v>2.0978647660740202E-2</v>
      </c>
      <c r="AA12" s="17">
        <v>3.3982803935733399E-2</v>
      </c>
      <c r="AB12" s="17"/>
      <c r="AC12" s="17">
        <v>2.7954448107853799E-2</v>
      </c>
      <c r="AD12" s="17">
        <v>1.1667309323345599E-2</v>
      </c>
      <c r="AE12" s="17"/>
      <c r="AF12" s="17">
        <v>0</v>
      </c>
      <c r="AG12" s="17">
        <v>1.6384967282625201E-2</v>
      </c>
      <c r="AH12" s="17">
        <v>2.5275143533998901E-2</v>
      </c>
      <c r="AI12" s="17"/>
      <c r="AJ12" s="17">
        <v>2.3662765268961598E-2</v>
      </c>
      <c r="AK12" s="17">
        <v>5.2286970545842998E-2</v>
      </c>
      <c r="AL12" s="17">
        <v>2.19380272591388E-2</v>
      </c>
      <c r="AM12" s="17">
        <v>2.9240535587137201E-2</v>
      </c>
      <c r="AN12" s="17">
        <v>1.5773721808783801E-2</v>
      </c>
      <c r="AO12" s="17">
        <v>1.3607331262570001E-2</v>
      </c>
      <c r="AP12" s="17">
        <v>7.2808576377794004E-3</v>
      </c>
      <c r="AQ12" s="17"/>
      <c r="AR12" s="17">
        <v>3.8197374715959201E-2</v>
      </c>
      <c r="AS12" s="17">
        <v>1.6220725389348899E-2</v>
      </c>
      <c r="AT12" s="17"/>
      <c r="AU12" s="17">
        <v>2.5904940601336399E-2</v>
      </c>
      <c r="AV12" s="17">
        <v>2.5728510902817602E-2</v>
      </c>
      <c r="AW12" s="17">
        <v>6.3788220587988401E-3</v>
      </c>
      <c r="AX12" s="17"/>
      <c r="AY12" s="17">
        <v>4.3934536543464499E-2</v>
      </c>
      <c r="AZ12" s="17">
        <v>4.4091934376673603E-3</v>
      </c>
      <c r="BA12" s="17">
        <v>4.6155998969845E-2</v>
      </c>
      <c r="BB12" s="17">
        <v>1.63972674688008E-2</v>
      </c>
      <c r="BC12" s="17"/>
      <c r="BD12" s="17">
        <v>0</v>
      </c>
      <c r="BE12" s="17">
        <v>1.28407784824513E-2</v>
      </c>
      <c r="BF12" s="17">
        <v>3.2224903458170001E-2</v>
      </c>
      <c r="BG12" s="17">
        <v>3.77850241907529E-2</v>
      </c>
      <c r="BH12" s="17"/>
      <c r="BI12" s="17">
        <v>2.96883905461394E-2</v>
      </c>
      <c r="BJ12" s="17">
        <v>2.7787562865561399E-2</v>
      </c>
      <c r="BK12" s="17">
        <v>1.53293176235472E-2</v>
      </c>
      <c r="BL12" s="17">
        <v>3.45004613317983E-2</v>
      </c>
      <c r="BM12" s="17"/>
      <c r="BN12" s="17">
        <v>3.2808859794340998E-2</v>
      </c>
      <c r="BO12" s="17">
        <v>2.80671756245175E-2</v>
      </c>
      <c r="BP12" s="17">
        <v>2.03233563259251E-2</v>
      </c>
      <c r="BQ12" s="17">
        <v>2.0003964602612799E-2</v>
      </c>
      <c r="BR12" s="17"/>
      <c r="BS12" s="17">
        <v>1.0997978457842899E-2</v>
      </c>
      <c r="BT12" s="17">
        <v>2.6141536218358699E-2</v>
      </c>
      <c r="BU12" s="17">
        <v>2.2104145460505101E-2</v>
      </c>
      <c r="BV12" s="17">
        <v>4.6872313130580198E-2</v>
      </c>
      <c r="BW12" s="17"/>
      <c r="BX12" s="17">
        <v>6.1447833072563997E-2</v>
      </c>
      <c r="BY12" s="17">
        <v>1.2737104359926499E-2</v>
      </c>
      <c r="BZ12" s="17">
        <v>1.9995857323009101E-2</v>
      </c>
      <c r="CA12" s="17">
        <v>2.83284856964236E-2</v>
      </c>
    </row>
    <row r="13" spans="2:79" x14ac:dyDescent="0.3">
      <c r="B13" s="18" t="s">
        <v>195</v>
      </c>
      <c r="C13" s="19">
        <v>3.4577955982193098E-2</v>
      </c>
      <c r="D13" s="19">
        <v>3.83188031780064E-2</v>
      </c>
      <c r="E13" s="19">
        <v>3.1003715361742401E-2</v>
      </c>
      <c r="F13" s="19"/>
      <c r="G13" s="19">
        <v>3.5486813913521098E-2</v>
      </c>
      <c r="H13" s="19">
        <v>2.4225844544660698E-2</v>
      </c>
      <c r="I13" s="19">
        <v>4.4663497649749001E-2</v>
      </c>
      <c r="J13" s="19"/>
      <c r="K13" s="19">
        <v>1.8213624692075301E-2</v>
      </c>
      <c r="L13" s="19">
        <v>5.6857511156678697E-2</v>
      </c>
      <c r="M13" s="19">
        <v>4.2491805378835699E-2</v>
      </c>
      <c r="N13" s="19">
        <v>2.2719168545193801E-2</v>
      </c>
      <c r="O13" s="19"/>
      <c r="P13" s="19">
        <v>4.6019330868806399E-2</v>
      </c>
      <c r="Q13" s="19">
        <v>5.3766194003534898E-2</v>
      </c>
      <c r="R13" s="19">
        <v>1.18484621076256E-2</v>
      </c>
      <c r="S13" s="19">
        <v>3.3789566338472798E-2</v>
      </c>
      <c r="T13" s="19">
        <v>1.16912030238448E-2</v>
      </c>
      <c r="U13" s="19"/>
      <c r="V13" s="19">
        <v>2.5579882187296701E-2</v>
      </c>
      <c r="W13" s="19">
        <v>3.9658760023162702E-2</v>
      </c>
      <c r="X13" s="19">
        <v>2.3331677123588201E-2</v>
      </c>
      <c r="Y13" s="19"/>
      <c r="Z13" s="19">
        <v>3.2107748691076902E-2</v>
      </c>
      <c r="AA13" s="19">
        <v>4.79417737805597E-2</v>
      </c>
      <c r="AB13" s="19"/>
      <c r="AC13" s="19">
        <v>3.0204542050190498E-2</v>
      </c>
      <c r="AD13" s="19">
        <v>4.4625357277280397E-2</v>
      </c>
      <c r="AE13" s="19"/>
      <c r="AF13" s="19">
        <v>0</v>
      </c>
      <c r="AG13" s="19">
        <v>3.0664707275803001E-2</v>
      </c>
      <c r="AH13" s="19">
        <v>3.7433030815176301E-2</v>
      </c>
      <c r="AI13" s="19"/>
      <c r="AJ13" s="19">
        <v>2.2262509885911001E-2</v>
      </c>
      <c r="AK13" s="19">
        <v>4.4911775748688897E-2</v>
      </c>
      <c r="AL13" s="19">
        <v>3.0502405363651699E-2</v>
      </c>
      <c r="AM13" s="19">
        <v>6.5452297344971702E-3</v>
      </c>
      <c r="AN13" s="19">
        <v>3.7977635117121301E-2</v>
      </c>
      <c r="AO13" s="19">
        <v>4.53436644536084E-2</v>
      </c>
      <c r="AP13" s="19">
        <v>4.5986735071573297E-2</v>
      </c>
      <c r="AQ13" s="19"/>
      <c r="AR13" s="19">
        <v>1.6790768203975098E-2</v>
      </c>
      <c r="AS13" s="19">
        <v>4.0436867936987801E-2</v>
      </c>
      <c r="AT13" s="19"/>
      <c r="AU13" s="19">
        <v>5.7116964524365599E-2</v>
      </c>
      <c r="AV13" s="19">
        <v>2.8111969976651299E-2</v>
      </c>
      <c r="AW13" s="19">
        <v>1.97116258739807E-2</v>
      </c>
      <c r="AX13" s="19"/>
      <c r="AY13" s="19">
        <v>4.9244998330256501E-2</v>
      </c>
      <c r="AZ13" s="19">
        <v>4.0530051631203601E-2</v>
      </c>
      <c r="BA13" s="19">
        <v>2.65106120197596E-2</v>
      </c>
      <c r="BB13" s="19">
        <v>2.30535495116263E-2</v>
      </c>
      <c r="BC13" s="19"/>
      <c r="BD13" s="19">
        <v>6.0081213424473298E-2</v>
      </c>
      <c r="BE13" s="19">
        <v>5.00745215284975E-2</v>
      </c>
      <c r="BF13" s="19">
        <v>1.81703820774313E-2</v>
      </c>
      <c r="BG13" s="19">
        <v>2.8024093480045399E-2</v>
      </c>
      <c r="BH13" s="19"/>
      <c r="BI13" s="19">
        <v>3.2184232913643598E-2</v>
      </c>
      <c r="BJ13" s="19">
        <v>4.8937259354720403E-2</v>
      </c>
      <c r="BK13" s="19">
        <v>2.9873615910346301E-2</v>
      </c>
      <c r="BL13" s="19">
        <v>1.5824116930694299E-2</v>
      </c>
      <c r="BM13" s="19"/>
      <c r="BN13" s="19">
        <v>6.9666997194446495E-2</v>
      </c>
      <c r="BO13" s="19">
        <v>3.3109027359514098E-2</v>
      </c>
      <c r="BP13" s="19">
        <v>2.7080582988237699E-2</v>
      </c>
      <c r="BQ13" s="19">
        <v>3.4458396784056503E-2</v>
      </c>
      <c r="BR13" s="19"/>
      <c r="BS13" s="19">
        <v>4.3274113326034098E-2</v>
      </c>
      <c r="BT13" s="19">
        <v>4.6037771513376499E-2</v>
      </c>
      <c r="BU13" s="19">
        <v>2.0978369302961999E-2</v>
      </c>
      <c r="BV13" s="19">
        <v>3.6026432039453403E-2</v>
      </c>
      <c r="BW13" s="19"/>
      <c r="BX13" s="19">
        <v>0.109967298382385</v>
      </c>
      <c r="BY13" s="19">
        <v>3.06786634545557E-2</v>
      </c>
      <c r="BZ13" s="19">
        <v>2.05923585146012E-2</v>
      </c>
      <c r="CA13" s="19">
        <v>2.84459134819844E-2</v>
      </c>
    </row>
    <row r="14" spans="2:79" x14ac:dyDescent="0.3">
      <c r="B14" s="16" t="s">
        <v>336</v>
      </c>
    </row>
    <row r="15" spans="2:79" x14ac:dyDescent="0.3">
      <c r="B15" t="s">
        <v>76</v>
      </c>
    </row>
    <row r="16" spans="2:79" x14ac:dyDescent="0.3">
      <c r="B16" t="s">
        <v>77</v>
      </c>
    </row>
    <row r="18" spans="2:2" x14ac:dyDescent="0.3">
      <c r="B18" s="8" t="str">
        <f>HYPERLINK("#'Contents'!A1", "Return to Contents")</f>
        <v>Return to Contents</v>
      </c>
    </row>
  </sheetData>
  <mergeCells count="18">
    <mergeCell ref="BX5:CA5"/>
    <mergeCell ref="D2:BL2"/>
    <mergeCell ref="AU5:AW5"/>
    <mergeCell ref="AY5:BB5"/>
    <mergeCell ref="BD5:BG5"/>
    <mergeCell ref="BI5:BL5"/>
    <mergeCell ref="BN5:BQ5"/>
    <mergeCell ref="Z5:AA5"/>
    <mergeCell ref="AC5:AD5"/>
    <mergeCell ref="AF5:AH5"/>
    <mergeCell ref="AJ5:AP5"/>
    <mergeCell ref="AR5:AS5"/>
    <mergeCell ref="D5:E5"/>
    <mergeCell ref="G5:I5"/>
    <mergeCell ref="K5:N5"/>
    <mergeCell ref="P5:T5"/>
    <mergeCell ref="V5:X5"/>
    <mergeCell ref="BS5:BV5"/>
  </mergeCells>
  <pageMargins left="0.7" right="0.7" top="0.75" bottom="0.75" header="0.3" footer="0.3"/>
  <pageSetup paperSize="9" orientation="portrait" horizontalDpi="300" verticalDpi="300"/>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B2:CA18"/>
  <sheetViews>
    <sheetView showGridLines="0" workbookViewId="0">
      <pane xSplit="2" topLeftCell="C1" activePane="topRight" state="frozen"/>
      <selection pane="topRight" activeCell="B14" sqref="B14"/>
    </sheetView>
  </sheetViews>
  <sheetFormatPr defaultColWidth="10.88671875" defaultRowHeight="14.4" x14ac:dyDescent="0.3"/>
  <cols>
    <col min="2" max="2" width="25.77734375" customWidth="1"/>
    <col min="3" max="5" width="10.77734375" customWidth="1"/>
    <col min="6" max="6" width="2.21875" customWidth="1"/>
    <col min="7" max="9" width="10.77734375" customWidth="1"/>
    <col min="10" max="10" width="2.21875" customWidth="1"/>
    <col min="11" max="14" width="10.77734375" customWidth="1"/>
    <col min="15" max="15" width="2.21875" customWidth="1"/>
    <col min="16" max="20" width="10.77734375" customWidth="1"/>
    <col min="21" max="21" width="2.21875" customWidth="1"/>
    <col min="22" max="24" width="10.77734375" customWidth="1"/>
    <col min="25" max="25" width="2.21875" customWidth="1"/>
    <col min="26" max="27" width="10.77734375" customWidth="1"/>
    <col min="28" max="28" width="2.21875" customWidth="1"/>
    <col min="29" max="30" width="10.77734375" customWidth="1"/>
    <col min="31" max="31" width="2.21875" customWidth="1"/>
    <col min="32" max="34" width="10.77734375" customWidth="1"/>
    <col min="35" max="35" width="2.21875" customWidth="1"/>
    <col min="36" max="42" width="10.77734375" customWidth="1"/>
    <col min="43" max="43" width="2.21875" customWidth="1"/>
    <col min="44" max="45" width="10.77734375" customWidth="1"/>
    <col min="46" max="46" width="2.21875" customWidth="1"/>
    <col min="47" max="49" width="10.77734375" customWidth="1"/>
    <col min="50" max="50" width="2.21875" customWidth="1"/>
    <col min="51" max="54" width="10.77734375" customWidth="1"/>
    <col min="55" max="55" width="2.21875" customWidth="1"/>
    <col min="56" max="59" width="10.77734375" customWidth="1"/>
    <col min="60" max="60" width="2.21875" customWidth="1"/>
    <col min="61" max="64" width="10.77734375" customWidth="1"/>
    <col min="65" max="65" width="2.21875" customWidth="1"/>
    <col min="66" max="69" width="10.77734375" customWidth="1"/>
    <col min="70" max="70" width="2.21875" customWidth="1"/>
    <col min="71" max="74" width="10.77734375" customWidth="1"/>
    <col min="75" max="75" width="2.21875" customWidth="1"/>
    <col min="76" max="79" width="10.77734375" customWidth="1"/>
    <col min="80" max="80" width="2.21875" customWidth="1"/>
  </cols>
  <sheetData>
    <row r="2" spans="2:79" ht="40.049999999999997" customHeight="1" x14ac:dyDescent="0.3">
      <c r="D2" s="30" t="s">
        <v>198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9" ht="30" customHeight="1" x14ac:dyDescent="0.3">
      <c r="B5" s="15"/>
      <c r="C5" s="15"/>
      <c r="D5" s="29" t="s">
        <v>54</v>
      </c>
      <c r="E5" s="29"/>
      <c r="F5" s="15"/>
      <c r="G5" s="29" t="s">
        <v>55</v>
      </c>
      <c r="H5" s="29"/>
      <c r="I5" s="29"/>
      <c r="J5" s="15"/>
      <c r="K5" s="29" t="s">
        <v>56</v>
      </c>
      <c r="L5" s="29"/>
      <c r="M5" s="29"/>
      <c r="N5" s="29"/>
      <c r="O5" s="15"/>
      <c r="P5" s="29" t="s">
        <v>57</v>
      </c>
      <c r="Q5" s="29"/>
      <c r="R5" s="29"/>
      <c r="S5" s="29"/>
      <c r="T5" s="29"/>
      <c r="U5" s="15"/>
      <c r="V5" s="29" t="s">
        <v>58</v>
      </c>
      <c r="W5" s="29"/>
      <c r="X5" s="29"/>
      <c r="Y5" s="15"/>
      <c r="Z5" s="29" t="s">
        <v>59</v>
      </c>
      <c r="AA5" s="29"/>
      <c r="AB5" s="15"/>
      <c r="AC5" s="29" t="s">
        <v>60</v>
      </c>
      <c r="AD5" s="29"/>
      <c r="AE5" s="15"/>
      <c r="AF5" s="29" t="s">
        <v>61</v>
      </c>
      <c r="AG5" s="29"/>
      <c r="AH5" s="29"/>
      <c r="AI5" s="15"/>
      <c r="AJ5" s="29" t="s">
        <v>62</v>
      </c>
      <c r="AK5" s="29"/>
      <c r="AL5" s="29"/>
      <c r="AM5" s="29"/>
      <c r="AN5" s="29"/>
      <c r="AO5" s="29"/>
      <c r="AP5" s="29"/>
      <c r="AQ5" s="15"/>
      <c r="AR5" s="29" t="s">
        <v>63</v>
      </c>
      <c r="AS5" s="29"/>
      <c r="AT5" s="15"/>
      <c r="AU5" s="29" t="s">
        <v>64</v>
      </c>
      <c r="AV5" s="29"/>
      <c r="AW5" s="29"/>
      <c r="AX5" s="15"/>
      <c r="AY5" s="29" t="s">
        <v>65</v>
      </c>
      <c r="AZ5" s="29"/>
      <c r="BA5" s="29"/>
      <c r="BB5" s="29"/>
      <c r="BC5" s="15"/>
      <c r="BD5" s="29" t="s">
        <v>66</v>
      </c>
      <c r="BE5" s="29"/>
      <c r="BF5" s="29"/>
      <c r="BG5" s="29"/>
      <c r="BH5" s="15"/>
      <c r="BI5" s="29" t="s">
        <v>67</v>
      </c>
      <c r="BJ5" s="29"/>
      <c r="BK5" s="29"/>
      <c r="BL5" s="29"/>
      <c r="BM5" s="15"/>
      <c r="BN5" s="29" t="s">
        <v>68</v>
      </c>
      <c r="BO5" s="29"/>
      <c r="BP5" s="29"/>
      <c r="BQ5" s="29"/>
      <c r="BR5" s="15"/>
      <c r="BS5" s="29" t="s">
        <v>69</v>
      </c>
      <c r="BT5" s="29"/>
      <c r="BU5" s="29"/>
      <c r="BV5" s="29"/>
      <c r="BW5" s="15"/>
      <c r="BX5" s="29" t="s">
        <v>70</v>
      </c>
      <c r="BY5" s="29"/>
      <c r="BZ5" s="29"/>
      <c r="CA5" s="29"/>
    </row>
    <row r="6" spans="2:79" ht="43.2" x14ac:dyDescent="0.3">
      <c r="B6" t="s">
        <v>13</v>
      </c>
      <c r="C6" s="9" t="s">
        <v>14</v>
      </c>
      <c r="D6" s="12" t="s">
        <v>15</v>
      </c>
      <c r="E6" s="12" t="s">
        <v>16</v>
      </c>
      <c r="G6" s="12" t="s">
        <v>19</v>
      </c>
      <c r="H6" s="12" t="s">
        <v>20</v>
      </c>
      <c r="I6" s="12" t="s">
        <v>21</v>
      </c>
      <c r="K6" s="12" t="s">
        <v>22</v>
      </c>
      <c r="L6" s="12" t="s">
        <v>23</v>
      </c>
      <c r="M6" s="12" t="s">
        <v>24</v>
      </c>
      <c r="N6" s="12" t="s">
        <v>25</v>
      </c>
      <c r="P6" s="12" t="s">
        <v>26</v>
      </c>
      <c r="Q6" s="12" t="s">
        <v>27</v>
      </c>
      <c r="R6" s="12" t="s">
        <v>28</v>
      </c>
      <c r="S6" s="12" t="s">
        <v>29</v>
      </c>
      <c r="T6" s="12" t="s">
        <v>30</v>
      </c>
      <c r="V6" s="12" t="s">
        <v>31</v>
      </c>
      <c r="W6" s="12" t="s">
        <v>32</v>
      </c>
      <c r="X6" s="12" t="s">
        <v>33</v>
      </c>
      <c r="Z6" s="12" t="s">
        <v>34</v>
      </c>
      <c r="AA6" s="12" t="s">
        <v>35</v>
      </c>
      <c r="AC6" s="12" t="s">
        <v>36</v>
      </c>
      <c r="AD6" s="12" t="s">
        <v>37</v>
      </c>
      <c r="AF6" s="12" t="s">
        <v>38</v>
      </c>
      <c r="AG6" s="12" t="s">
        <v>39</v>
      </c>
      <c r="AH6" s="12" t="s">
        <v>40</v>
      </c>
      <c r="AJ6" s="12" t="s">
        <v>41</v>
      </c>
      <c r="AK6" s="12" t="s">
        <v>42</v>
      </c>
      <c r="AL6" s="12" t="s">
        <v>43</v>
      </c>
      <c r="AM6" s="12" t="s">
        <v>44</v>
      </c>
      <c r="AN6" s="12" t="s">
        <v>45</v>
      </c>
      <c r="AO6" s="12" t="s">
        <v>46</v>
      </c>
      <c r="AP6" s="12" t="s">
        <v>47</v>
      </c>
      <c r="AR6" s="12" t="s">
        <v>48</v>
      </c>
      <c r="AS6" s="12" t="s">
        <v>49</v>
      </c>
      <c r="AU6" s="12" t="s">
        <v>50</v>
      </c>
      <c r="AV6" s="12" t="s">
        <v>51</v>
      </c>
      <c r="AW6" s="12" t="s">
        <v>52</v>
      </c>
      <c r="AY6" s="12" t="s">
        <v>50</v>
      </c>
      <c r="AZ6" s="12" t="s">
        <v>51</v>
      </c>
      <c r="BA6" s="12" t="s">
        <v>52</v>
      </c>
      <c r="BB6" s="12" t="s">
        <v>53</v>
      </c>
      <c r="BD6" s="12" t="s">
        <v>50</v>
      </c>
      <c r="BE6" s="12" t="s">
        <v>51</v>
      </c>
      <c r="BF6" s="12" t="s">
        <v>52</v>
      </c>
      <c r="BG6" s="12" t="s">
        <v>53</v>
      </c>
      <c r="BI6" s="12" t="s">
        <v>50</v>
      </c>
      <c r="BJ6" s="12" t="s">
        <v>51</v>
      </c>
      <c r="BK6" s="12" t="s">
        <v>52</v>
      </c>
      <c r="BL6" s="12" t="s">
        <v>53</v>
      </c>
      <c r="BN6" s="12" t="s">
        <v>50</v>
      </c>
      <c r="BO6" s="12" t="s">
        <v>51</v>
      </c>
      <c r="BP6" s="12" t="s">
        <v>52</v>
      </c>
      <c r="BQ6" s="12" t="s">
        <v>53</v>
      </c>
      <c r="BS6" s="12" t="s">
        <v>50</v>
      </c>
      <c r="BT6" s="12" t="s">
        <v>51</v>
      </c>
      <c r="BU6" s="12" t="s">
        <v>52</v>
      </c>
      <c r="BV6" s="12" t="s">
        <v>53</v>
      </c>
      <c r="BX6" s="12" t="s">
        <v>50</v>
      </c>
      <c r="BY6" s="12" t="s">
        <v>51</v>
      </c>
      <c r="BZ6" s="12" t="s">
        <v>52</v>
      </c>
      <c r="CA6" s="12" t="s">
        <v>53</v>
      </c>
    </row>
    <row r="7" spans="2:79" ht="30" customHeight="1" x14ac:dyDescent="0.3">
      <c r="B7" s="10" t="s">
        <v>17</v>
      </c>
      <c r="C7" s="10">
        <v>866</v>
      </c>
      <c r="D7" s="10">
        <v>443</v>
      </c>
      <c r="E7" s="10">
        <v>421</v>
      </c>
      <c r="F7" s="10"/>
      <c r="G7" s="10">
        <v>178</v>
      </c>
      <c r="H7" s="10">
        <v>400</v>
      </c>
      <c r="I7" s="10">
        <v>288</v>
      </c>
      <c r="J7" s="10"/>
      <c r="K7" s="10">
        <v>354</v>
      </c>
      <c r="L7" s="10">
        <v>230</v>
      </c>
      <c r="M7" s="10">
        <v>153</v>
      </c>
      <c r="N7" s="10">
        <v>128</v>
      </c>
      <c r="O7" s="10"/>
      <c r="P7" s="10">
        <v>124</v>
      </c>
      <c r="Q7" s="10">
        <v>272</v>
      </c>
      <c r="R7" s="10">
        <v>123</v>
      </c>
      <c r="S7" s="10">
        <v>225</v>
      </c>
      <c r="T7" s="10">
        <v>122</v>
      </c>
      <c r="U7" s="10"/>
      <c r="V7" s="10">
        <v>205</v>
      </c>
      <c r="W7" s="10">
        <v>329</v>
      </c>
      <c r="X7" s="10">
        <v>305</v>
      </c>
      <c r="Y7" s="10"/>
      <c r="Z7" s="10">
        <v>723</v>
      </c>
      <c r="AA7" s="10">
        <v>142</v>
      </c>
      <c r="AB7" s="10"/>
      <c r="AC7" s="10">
        <v>636</v>
      </c>
      <c r="AD7" s="10">
        <v>230</v>
      </c>
      <c r="AE7" s="10"/>
      <c r="AF7" s="10">
        <v>63</v>
      </c>
      <c r="AG7" s="10">
        <v>76</v>
      </c>
      <c r="AH7" s="10">
        <v>722</v>
      </c>
      <c r="AI7" s="10"/>
      <c r="AJ7" s="10">
        <v>97</v>
      </c>
      <c r="AK7" s="10">
        <v>123</v>
      </c>
      <c r="AL7" s="10">
        <v>129</v>
      </c>
      <c r="AM7" s="10">
        <v>133</v>
      </c>
      <c r="AN7" s="10">
        <v>126</v>
      </c>
      <c r="AO7" s="10">
        <v>133</v>
      </c>
      <c r="AP7" s="10">
        <v>125</v>
      </c>
      <c r="AQ7" s="10"/>
      <c r="AR7" s="10">
        <v>265</v>
      </c>
      <c r="AS7" s="10">
        <v>576</v>
      </c>
      <c r="AT7" s="10"/>
      <c r="AU7" s="10">
        <v>204</v>
      </c>
      <c r="AV7" s="10">
        <v>520</v>
      </c>
      <c r="AW7" s="10">
        <v>142</v>
      </c>
      <c r="AX7" s="10"/>
      <c r="AY7" s="10">
        <v>76</v>
      </c>
      <c r="AZ7" s="10">
        <v>391</v>
      </c>
      <c r="BA7" s="10">
        <v>278</v>
      </c>
      <c r="BB7" s="10">
        <v>121</v>
      </c>
      <c r="BC7" s="10"/>
      <c r="BD7" s="10">
        <v>119</v>
      </c>
      <c r="BE7" s="10">
        <v>242</v>
      </c>
      <c r="BF7" s="10">
        <v>368</v>
      </c>
      <c r="BG7" s="10">
        <v>137</v>
      </c>
      <c r="BH7" s="10"/>
      <c r="BI7" s="10">
        <v>99</v>
      </c>
      <c r="BJ7" s="10">
        <v>265</v>
      </c>
      <c r="BK7" s="10">
        <v>400</v>
      </c>
      <c r="BL7" s="10">
        <v>102</v>
      </c>
      <c r="BM7" s="10"/>
      <c r="BN7" s="10">
        <v>73</v>
      </c>
      <c r="BO7" s="10">
        <v>192</v>
      </c>
      <c r="BP7" s="10">
        <v>297</v>
      </c>
      <c r="BQ7" s="10">
        <v>304</v>
      </c>
      <c r="BR7" s="10"/>
      <c r="BS7" s="10">
        <v>180</v>
      </c>
      <c r="BT7" s="10">
        <v>245</v>
      </c>
      <c r="BU7" s="10">
        <v>352</v>
      </c>
      <c r="BV7" s="10">
        <v>89</v>
      </c>
      <c r="BW7" s="10"/>
      <c r="BX7" s="10">
        <v>81</v>
      </c>
      <c r="BY7" s="10">
        <v>311</v>
      </c>
      <c r="BZ7" s="10">
        <v>286</v>
      </c>
      <c r="CA7" s="10">
        <v>188</v>
      </c>
    </row>
    <row r="8" spans="2:79" ht="30" customHeight="1" x14ac:dyDescent="0.3">
      <c r="B8" s="11" t="s">
        <v>18</v>
      </c>
      <c r="C8" s="11">
        <v>868</v>
      </c>
      <c r="D8" s="11">
        <v>432</v>
      </c>
      <c r="E8" s="11">
        <v>433</v>
      </c>
      <c r="F8" s="11"/>
      <c r="G8" s="11">
        <v>207</v>
      </c>
      <c r="H8" s="11">
        <v>335</v>
      </c>
      <c r="I8" s="11">
        <v>326</v>
      </c>
      <c r="J8" s="11"/>
      <c r="K8" s="11">
        <v>259</v>
      </c>
      <c r="L8" s="11">
        <v>229</v>
      </c>
      <c r="M8" s="11">
        <v>185</v>
      </c>
      <c r="N8" s="11">
        <v>193</v>
      </c>
      <c r="O8" s="11"/>
      <c r="P8" s="11">
        <v>124</v>
      </c>
      <c r="Q8" s="11">
        <v>266</v>
      </c>
      <c r="R8" s="11">
        <v>135</v>
      </c>
      <c r="S8" s="11">
        <v>199</v>
      </c>
      <c r="T8" s="11">
        <v>144</v>
      </c>
      <c r="U8" s="11"/>
      <c r="V8" s="11">
        <v>247</v>
      </c>
      <c r="W8" s="11">
        <v>339</v>
      </c>
      <c r="X8" s="11">
        <v>250</v>
      </c>
      <c r="Y8" s="11"/>
      <c r="Z8" s="11">
        <v>729</v>
      </c>
      <c r="AA8" s="11">
        <v>138</v>
      </c>
      <c r="AB8" s="11"/>
      <c r="AC8" s="11">
        <v>605</v>
      </c>
      <c r="AD8" s="11">
        <v>263</v>
      </c>
      <c r="AE8" s="11"/>
      <c r="AF8" s="11">
        <v>48</v>
      </c>
      <c r="AG8" s="11">
        <v>67</v>
      </c>
      <c r="AH8" s="11">
        <v>747</v>
      </c>
      <c r="AI8" s="11"/>
      <c r="AJ8" s="11">
        <v>110</v>
      </c>
      <c r="AK8" s="11">
        <v>133</v>
      </c>
      <c r="AL8" s="11">
        <v>107</v>
      </c>
      <c r="AM8" s="11">
        <v>116</v>
      </c>
      <c r="AN8" s="11">
        <v>101</v>
      </c>
      <c r="AO8" s="11">
        <v>140</v>
      </c>
      <c r="AP8" s="11">
        <v>161</v>
      </c>
      <c r="AQ8" s="11"/>
      <c r="AR8" s="11">
        <v>286</v>
      </c>
      <c r="AS8" s="11">
        <v>558</v>
      </c>
      <c r="AT8" s="11"/>
      <c r="AU8" s="11">
        <v>229</v>
      </c>
      <c r="AV8" s="11">
        <v>515</v>
      </c>
      <c r="AW8" s="11">
        <v>124</v>
      </c>
      <c r="AX8" s="11"/>
      <c r="AY8" s="11">
        <v>78</v>
      </c>
      <c r="AZ8" s="11">
        <v>399</v>
      </c>
      <c r="BA8" s="11">
        <v>281</v>
      </c>
      <c r="BB8" s="11">
        <v>109</v>
      </c>
      <c r="BC8" s="11"/>
      <c r="BD8" s="11">
        <v>123</v>
      </c>
      <c r="BE8" s="11">
        <v>245</v>
      </c>
      <c r="BF8" s="11">
        <v>371</v>
      </c>
      <c r="BG8" s="11">
        <v>129</v>
      </c>
      <c r="BH8" s="11"/>
      <c r="BI8" s="11">
        <v>105</v>
      </c>
      <c r="BJ8" s="11">
        <v>270</v>
      </c>
      <c r="BK8" s="11">
        <v>399</v>
      </c>
      <c r="BL8" s="11">
        <v>94</v>
      </c>
      <c r="BM8" s="11"/>
      <c r="BN8" s="11">
        <v>74</v>
      </c>
      <c r="BO8" s="11">
        <v>194</v>
      </c>
      <c r="BP8" s="11">
        <v>304</v>
      </c>
      <c r="BQ8" s="11">
        <v>295</v>
      </c>
      <c r="BR8" s="11"/>
      <c r="BS8" s="11">
        <v>188</v>
      </c>
      <c r="BT8" s="11">
        <v>259</v>
      </c>
      <c r="BU8" s="11">
        <v>346</v>
      </c>
      <c r="BV8" s="11">
        <v>74</v>
      </c>
      <c r="BW8" s="11"/>
      <c r="BX8" s="11">
        <v>84</v>
      </c>
      <c r="BY8" s="11">
        <v>322</v>
      </c>
      <c r="BZ8" s="11">
        <v>282</v>
      </c>
      <c r="CA8" s="11">
        <v>179</v>
      </c>
    </row>
    <row r="9" spans="2:79" ht="28.8" x14ac:dyDescent="0.3">
      <c r="B9" s="18" t="s">
        <v>191</v>
      </c>
      <c r="C9" s="17">
        <v>0.38619130193525802</v>
      </c>
      <c r="D9" s="17">
        <v>0.42698758074120402</v>
      </c>
      <c r="E9" s="17">
        <v>0.34725333286018401</v>
      </c>
      <c r="F9" s="17"/>
      <c r="G9" s="17">
        <v>0.365995034581722</v>
      </c>
      <c r="H9" s="17">
        <v>0.40121696554028902</v>
      </c>
      <c r="I9" s="17">
        <v>0.38352728200637898</v>
      </c>
      <c r="J9" s="17"/>
      <c r="K9" s="17">
        <v>0.46381747256290101</v>
      </c>
      <c r="L9" s="17">
        <v>0.36573063698252101</v>
      </c>
      <c r="M9" s="17">
        <v>0.371932109257192</v>
      </c>
      <c r="N9" s="17">
        <v>0.32190644561669102</v>
      </c>
      <c r="O9" s="17"/>
      <c r="P9" s="17">
        <v>0.38257582602131501</v>
      </c>
      <c r="Q9" s="17">
        <v>0.34008897432606899</v>
      </c>
      <c r="R9" s="17">
        <v>0.43535167458403801</v>
      </c>
      <c r="S9" s="17">
        <v>0.382568077670699</v>
      </c>
      <c r="T9" s="17">
        <v>0.43338153116337502</v>
      </c>
      <c r="U9" s="17"/>
      <c r="V9" s="17">
        <v>0.32644340430597801</v>
      </c>
      <c r="W9" s="17">
        <v>0.38482603600455401</v>
      </c>
      <c r="X9" s="17">
        <v>0.44178792957435398</v>
      </c>
      <c r="Y9" s="17"/>
      <c r="Z9" s="17">
        <v>0.35986594990524301</v>
      </c>
      <c r="AA9" s="17">
        <v>0.528769508082928</v>
      </c>
      <c r="AB9" s="17"/>
      <c r="AC9" s="17">
        <v>0.383272901334754</v>
      </c>
      <c r="AD9" s="17">
        <v>0.392895982175683</v>
      </c>
      <c r="AE9" s="17"/>
      <c r="AF9" s="17">
        <v>0.44071086138306798</v>
      </c>
      <c r="AG9" s="17">
        <v>0.35432150876899698</v>
      </c>
      <c r="AH9" s="17">
        <v>0.38772258011674499</v>
      </c>
      <c r="AI9" s="17"/>
      <c r="AJ9" s="17">
        <v>0.42971093536806299</v>
      </c>
      <c r="AK9" s="17">
        <v>0.31116941936567</v>
      </c>
      <c r="AL9" s="17">
        <v>0.40862913963612102</v>
      </c>
      <c r="AM9" s="17">
        <v>0.42052823171099402</v>
      </c>
      <c r="AN9" s="17">
        <v>0.36986062577654999</v>
      </c>
      <c r="AO9" s="17">
        <v>0.35956422441756603</v>
      </c>
      <c r="AP9" s="17">
        <v>0.41196387238947202</v>
      </c>
      <c r="AQ9" s="17"/>
      <c r="AR9" s="17">
        <v>0.337516606961069</v>
      </c>
      <c r="AS9" s="17">
        <v>0.413476054984241</v>
      </c>
      <c r="AT9" s="17"/>
      <c r="AU9" s="17">
        <v>0.37372284541094403</v>
      </c>
      <c r="AV9" s="17">
        <v>0.374091441808929</v>
      </c>
      <c r="AW9" s="17">
        <v>0.45960041452321598</v>
      </c>
      <c r="AX9" s="17"/>
      <c r="AY9" s="17">
        <v>0.135751227021776</v>
      </c>
      <c r="AZ9" s="17">
        <v>0.36960899326619001</v>
      </c>
      <c r="BA9" s="17">
        <v>0.47527276085515902</v>
      </c>
      <c r="BB9" s="17">
        <v>0.39698528281712597</v>
      </c>
      <c r="BC9" s="17"/>
      <c r="BD9" s="17">
        <v>0.237105521496975</v>
      </c>
      <c r="BE9" s="17">
        <v>0.36129365183232198</v>
      </c>
      <c r="BF9" s="17">
        <v>0.429588209941139</v>
      </c>
      <c r="BG9" s="17">
        <v>0.45056424702799303</v>
      </c>
      <c r="BH9" s="17"/>
      <c r="BI9" s="17">
        <v>0.35442037807579502</v>
      </c>
      <c r="BJ9" s="17">
        <v>0.41340846000971998</v>
      </c>
      <c r="BK9" s="17">
        <v>0.37995798960798</v>
      </c>
      <c r="BL9" s="17">
        <v>0.369681613487642</v>
      </c>
      <c r="BM9" s="17"/>
      <c r="BN9" s="17">
        <v>0.23492005010902201</v>
      </c>
      <c r="BO9" s="17">
        <v>0.30249813313673302</v>
      </c>
      <c r="BP9" s="17">
        <v>0.38934244935880102</v>
      </c>
      <c r="BQ9" s="17">
        <v>0.475966093144019</v>
      </c>
      <c r="BR9" s="17"/>
      <c r="BS9" s="17">
        <v>0.27134908854295098</v>
      </c>
      <c r="BT9" s="17">
        <v>0.30352283452092899</v>
      </c>
      <c r="BU9" s="17">
        <v>0.470482461035654</v>
      </c>
      <c r="BV9" s="17">
        <v>0.57272922639555002</v>
      </c>
      <c r="BW9" s="17"/>
      <c r="BX9" s="17">
        <v>0.175587717650834</v>
      </c>
      <c r="BY9" s="17">
        <v>0.36822152086869397</v>
      </c>
      <c r="BZ9" s="17">
        <v>0.40979196177028698</v>
      </c>
      <c r="CA9" s="17">
        <v>0.479577399186564</v>
      </c>
    </row>
    <row r="10" spans="2:79" ht="28.8" x14ac:dyDescent="0.3">
      <c r="B10" s="18" t="s">
        <v>192</v>
      </c>
      <c r="C10" s="17">
        <v>0.36791536879609599</v>
      </c>
      <c r="D10" s="17">
        <v>0.34773440322600502</v>
      </c>
      <c r="E10" s="17">
        <v>0.38971842404142898</v>
      </c>
      <c r="F10" s="17"/>
      <c r="G10" s="17">
        <v>0.38126194807073599</v>
      </c>
      <c r="H10" s="17">
        <v>0.37177615047706503</v>
      </c>
      <c r="I10" s="17">
        <v>0.35547255419326801</v>
      </c>
      <c r="J10" s="17"/>
      <c r="K10" s="17">
        <v>0.328969948068428</v>
      </c>
      <c r="L10" s="17">
        <v>0.39389091336009102</v>
      </c>
      <c r="M10" s="17">
        <v>0.33792564849457402</v>
      </c>
      <c r="N10" s="17">
        <v>0.42005736806743799</v>
      </c>
      <c r="O10" s="17"/>
      <c r="P10" s="17">
        <v>0.34444982931770401</v>
      </c>
      <c r="Q10" s="17">
        <v>0.36612009661769801</v>
      </c>
      <c r="R10" s="17">
        <v>0.381461005760034</v>
      </c>
      <c r="S10" s="17">
        <v>0.371910762335316</v>
      </c>
      <c r="T10" s="17">
        <v>0.37320877211101799</v>
      </c>
      <c r="U10" s="17"/>
      <c r="V10" s="17">
        <v>0.39032350688623901</v>
      </c>
      <c r="W10" s="17">
        <v>0.36111693248944998</v>
      </c>
      <c r="X10" s="17">
        <v>0.35124541868327602</v>
      </c>
      <c r="Y10" s="17"/>
      <c r="Z10" s="17">
        <v>0.39225982808288901</v>
      </c>
      <c r="AA10" s="17">
        <v>0.24254556134969699</v>
      </c>
      <c r="AB10" s="17"/>
      <c r="AC10" s="17">
        <v>0.36918455730239702</v>
      </c>
      <c r="AD10" s="17">
        <v>0.36499955830109598</v>
      </c>
      <c r="AE10" s="17"/>
      <c r="AF10" s="17">
        <v>0.36238566449591297</v>
      </c>
      <c r="AG10" s="17">
        <v>0.419064057357938</v>
      </c>
      <c r="AH10" s="17">
        <v>0.36489224658502001</v>
      </c>
      <c r="AI10" s="17"/>
      <c r="AJ10" s="17">
        <v>0.37556590976331999</v>
      </c>
      <c r="AK10" s="17">
        <v>0.37820171540017</v>
      </c>
      <c r="AL10" s="17">
        <v>0.37191297938101398</v>
      </c>
      <c r="AM10" s="17">
        <v>0.32930712139177298</v>
      </c>
      <c r="AN10" s="17">
        <v>0.40753429208025299</v>
      </c>
      <c r="AO10" s="17">
        <v>0.41670230735195202</v>
      </c>
      <c r="AP10" s="17">
        <v>0.31226267533921997</v>
      </c>
      <c r="AQ10" s="17"/>
      <c r="AR10" s="17">
        <v>0.35724452414066799</v>
      </c>
      <c r="AS10" s="17">
        <v>0.37578242178339399</v>
      </c>
      <c r="AT10" s="17"/>
      <c r="AU10" s="17">
        <v>0.30894626335664699</v>
      </c>
      <c r="AV10" s="17">
        <v>0.41074712249383699</v>
      </c>
      <c r="AW10" s="17">
        <v>0.29905537845565</v>
      </c>
      <c r="AX10" s="17"/>
      <c r="AY10" s="17">
        <v>0.431964390698509</v>
      </c>
      <c r="AZ10" s="17">
        <v>0.39908726342107198</v>
      </c>
      <c r="BA10" s="17">
        <v>0.30884763782871899</v>
      </c>
      <c r="BB10" s="17">
        <v>0.36016750274378501</v>
      </c>
      <c r="BC10" s="17"/>
      <c r="BD10" s="17">
        <v>0.41844644743623199</v>
      </c>
      <c r="BE10" s="17">
        <v>0.39973539506776101</v>
      </c>
      <c r="BF10" s="17">
        <v>0.36508660969267998</v>
      </c>
      <c r="BG10" s="17">
        <v>0.267346614135408</v>
      </c>
      <c r="BH10" s="17"/>
      <c r="BI10" s="17">
        <v>0.30044471939429601</v>
      </c>
      <c r="BJ10" s="17">
        <v>0.357403890199054</v>
      </c>
      <c r="BK10" s="17">
        <v>0.40992045801166199</v>
      </c>
      <c r="BL10" s="17">
        <v>0.29485140906422302</v>
      </c>
      <c r="BM10" s="17"/>
      <c r="BN10" s="17">
        <v>0.41527631317375002</v>
      </c>
      <c r="BO10" s="17">
        <v>0.46625323527915902</v>
      </c>
      <c r="BP10" s="17">
        <v>0.368743791054081</v>
      </c>
      <c r="BQ10" s="17">
        <v>0.290474034562268</v>
      </c>
      <c r="BR10" s="17"/>
      <c r="BS10" s="17">
        <v>0.40748276112579102</v>
      </c>
      <c r="BT10" s="17">
        <v>0.439001818511284</v>
      </c>
      <c r="BU10" s="17">
        <v>0.33038878096346602</v>
      </c>
      <c r="BV10" s="17">
        <v>0.19437515187661</v>
      </c>
      <c r="BW10" s="17"/>
      <c r="BX10" s="17">
        <v>0.35584219856096899</v>
      </c>
      <c r="BY10" s="17">
        <v>0.41379490370809402</v>
      </c>
      <c r="BZ10" s="17">
        <v>0.36160774460546302</v>
      </c>
      <c r="CA10" s="17">
        <v>0.30096109166878998</v>
      </c>
    </row>
    <row r="11" spans="2:79" ht="28.8" x14ac:dyDescent="0.3">
      <c r="B11" s="18" t="s">
        <v>193</v>
      </c>
      <c r="C11" s="17">
        <v>0.170129492906019</v>
      </c>
      <c r="D11" s="17">
        <v>0.15521218291483799</v>
      </c>
      <c r="E11" s="17">
        <v>0.181236243624988</v>
      </c>
      <c r="F11" s="17"/>
      <c r="G11" s="17">
        <v>0.157040019095329</v>
      </c>
      <c r="H11" s="17">
        <v>0.16033446762061901</v>
      </c>
      <c r="I11" s="17">
        <v>0.18852114073620299</v>
      </c>
      <c r="J11" s="17"/>
      <c r="K11" s="17">
        <v>0.15188828584847</v>
      </c>
      <c r="L11" s="17">
        <v>0.13659826829697799</v>
      </c>
      <c r="M11" s="17">
        <v>0.223587047457835</v>
      </c>
      <c r="N11" s="17">
        <v>0.178833409467298</v>
      </c>
      <c r="O11" s="17"/>
      <c r="P11" s="17">
        <v>0.13612970670323701</v>
      </c>
      <c r="Q11" s="17">
        <v>0.23060607907993599</v>
      </c>
      <c r="R11" s="17">
        <v>0.15067631840865101</v>
      </c>
      <c r="S11" s="17">
        <v>0.16891303294901699</v>
      </c>
      <c r="T11" s="17">
        <v>0.107672899215475</v>
      </c>
      <c r="U11" s="17"/>
      <c r="V11" s="17">
        <v>0.21069533227981199</v>
      </c>
      <c r="W11" s="17">
        <v>0.16599427323947299</v>
      </c>
      <c r="X11" s="17">
        <v>0.15718712046049901</v>
      </c>
      <c r="Y11" s="17"/>
      <c r="Z11" s="17">
        <v>0.17705645566678399</v>
      </c>
      <c r="AA11" s="17">
        <v>0.126104514013966</v>
      </c>
      <c r="AB11" s="17"/>
      <c r="AC11" s="17">
        <v>0.165257984898834</v>
      </c>
      <c r="AD11" s="17">
        <v>0.181321206432666</v>
      </c>
      <c r="AE11" s="17"/>
      <c r="AF11" s="17">
        <v>0.138097842961138</v>
      </c>
      <c r="AG11" s="17">
        <v>0.167890168233811</v>
      </c>
      <c r="AH11" s="17">
        <v>0.168409869992899</v>
      </c>
      <c r="AI11" s="17"/>
      <c r="AJ11" s="17">
        <v>0.13749688402818699</v>
      </c>
      <c r="AK11" s="17">
        <v>0.151801485254593</v>
      </c>
      <c r="AL11" s="17">
        <v>0.172680330505388</v>
      </c>
      <c r="AM11" s="17">
        <v>0.20471385251186899</v>
      </c>
      <c r="AN11" s="17">
        <v>0.16574393748726299</v>
      </c>
      <c r="AO11" s="17">
        <v>0.14899154299710601</v>
      </c>
      <c r="AP11" s="17">
        <v>0.201999267592993</v>
      </c>
      <c r="AQ11" s="17"/>
      <c r="AR11" s="17">
        <v>0.21651417718309901</v>
      </c>
      <c r="AS11" s="17">
        <v>0.146431351919629</v>
      </c>
      <c r="AT11" s="17"/>
      <c r="AU11" s="17">
        <v>0.19815600809904199</v>
      </c>
      <c r="AV11" s="17">
        <v>0.151965321582647</v>
      </c>
      <c r="AW11" s="17">
        <v>0.19373963115095399</v>
      </c>
      <c r="AX11" s="17"/>
      <c r="AY11" s="17">
        <v>0.24018139553033499</v>
      </c>
      <c r="AZ11" s="17">
        <v>0.170549388999089</v>
      </c>
      <c r="BA11" s="17">
        <v>0.14354183595447101</v>
      </c>
      <c r="BB11" s="17">
        <v>0.186881644602651</v>
      </c>
      <c r="BC11" s="17"/>
      <c r="BD11" s="17">
        <v>0.228864881122439</v>
      </c>
      <c r="BE11" s="17">
        <v>0.15920622299439699</v>
      </c>
      <c r="BF11" s="17">
        <v>0.149041366756926</v>
      </c>
      <c r="BG11" s="17">
        <v>0.19575715952318801</v>
      </c>
      <c r="BH11" s="17"/>
      <c r="BI11" s="17">
        <v>0.24444443588644299</v>
      </c>
      <c r="BJ11" s="17">
        <v>0.14239680642908001</v>
      </c>
      <c r="BK11" s="17">
        <v>0.14651092854082501</v>
      </c>
      <c r="BL11" s="17">
        <v>0.26767223659621397</v>
      </c>
      <c r="BM11" s="17"/>
      <c r="BN11" s="17">
        <v>0.222895138101422</v>
      </c>
      <c r="BO11" s="17">
        <v>0.147593610914902</v>
      </c>
      <c r="BP11" s="17">
        <v>0.17543985891550601</v>
      </c>
      <c r="BQ11" s="17">
        <v>0.16625745680764201</v>
      </c>
      <c r="BR11" s="17"/>
      <c r="BS11" s="17">
        <v>0.20567981515075501</v>
      </c>
      <c r="BT11" s="17">
        <v>0.16096945690329501</v>
      </c>
      <c r="BU11" s="17">
        <v>0.167045440181914</v>
      </c>
      <c r="BV11" s="17">
        <v>0.12626830034582501</v>
      </c>
      <c r="BW11" s="17"/>
      <c r="BX11" s="17">
        <v>0.24829904074099701</v>
      </c>
      <c r="BY11" s="17">
        <v>0.16725455629688801</v>
      </c>
      <c r="BZ11" s="17">
        <v>0.175317605078849</v>
      </c>
      <c r="CA11" s="17">
        <v>0.13067954331414</v>
      </c>
    </row>
    <row r="12" spans="2:79" x14ac:dyDescent="0.3">
      <c r="B12" s="18" t="s">
        <v>194</v>
      </c>
      <c r="C12" s="17">
        <v>5.9993848604611703E-2</v>
      </c>
      <c r="D12" s="17">
        <v>5.1505206900947398E-2</v>
      </c>
      <c r="E12" s="17">
        <v>6.8733942295138906E-2</v>
      </c>
      <c r="F12" s="17"/>
      <c r="G12" s="17">
        <v>7.2071899254246202E-2</v>
      </c>
      <c r="H12" s="17">
        <v>5.4664909793875498E-2</v>
      </c>
      <c r="I12" s="17">
        <v>5.7820610025685497E-2</v>
      </c>
      <c r="J12" s="17"/>
      <c r="K12" s="17">
        <v>4.8827461941083901E-2</v>
      </c>
      <c r="L12" s="17">
        <v>7.6113391242893805E-2</v>
      </c>
      <c r="M12" s="17">
        <v>5.0197266330727401E-2</v>
      </c>
      <c r="N12" s="17">
        <v>6.5573015278592203E-2</v>
      </c>
      <c r="O12" s="17"/>
      <c r="P12" s="17">
        <v>7.7968220752042794E-2</v>
      </c>
      <c r="Q12" s="17">
        <v>5.3244702061617903E-2</v>
      </c>
      <c r="R12" s="17">
        <v>3.2511001247277099E-2</v>
      </c>
      <c r="S12" s="17">
        <v>5.7790502115264097E-2</v>
      </c>
      <c r="T12" s="17">
        <v>8.5736797510132495E-2</v>
      </c>
      <c r="U12" s="17"/>
      <c r="V12" s="17">
        <v>6.10435799316583E-2</v>
      </c>
      <c r="W12" s="17">
        <v>7.6904229468808497E-2</v>
      </c>
      <c r="X12" s="17">
        <v>3.9857259295028501E-2</v>
      </c>
      <c r="Y12" s="17"/>
      <c r="Z12" s="17">
        <v>5.9498126348599203E-2</v>
      </c>
      <c r="AA12" s="17">
        <v>6.3149864925087701E-2</v>
      </c>
      <c r="AB12" s="17"/>
      <c r="AC12" s="17">
        <v>6.5661103161291201E-2</v>
      </c>
      <c r="AD12" s="17">
        <v>4.69740014879911E-2</v>
      </c>
      <c r="AE12" s="17"/>
      <c r="AF12" s="17">
        <v>5.8805631159882098E-2</v>
      </c>
      <c r="AG12" s="17">
        <v>3.1211622489913202E-2</v>
      </c>
      <c r="AH12" s="17">
        <v>6.3112230630262306E-2</v>
      </c>
      <c r="AI12" s="17"/>
      <c r="AJ12" s="17">
        <v>5.7226270840429902E-2</v>
      </c>
      <c r="AK12" s="17">
        <v>0.116169247000878</v>
      </c>
      <c r="AL12" s="17">
        <v>3.9741381372505602E-2</v>
      </c>
      <c r="AM12" s="17">
        <v>3.6941231835572103E-2</v>
      </c>
      <c r="AN12" s="17">
        <v>5.6861144655934399E-2</v>
      </c>
      <c r="AO12" s="17">
        <v>3.6270670577270001E-2</v>
      </c>
      <c r="AP12" s="17">
        <v>6.8205225158666394E-2</v>
      </c>
      <c r="AQ12" s="17"/>
      <c r="AR12" s="17">
        <v>8.0318945400026598E-2</v>
      </c>
      <c r="AS12" s="17">
        <v>4.5857488768091002E-2</v>
      </c>
      <c r="AT12" s="17"/>
      <c r="AU12" s="17">
        <v>9.4812242370593006E-2</v>
      </c>
      <c r="AV12" s="17">
        <v>5.2564056087048297E-2</v>
      </c>
      <c r="AW12" s="17">
        <v>2.6388185344400999E-2</v>
      </c>
      <c r="AX12" s="17"/>
      <c r="AY12" s="17">
        <v>0.149540815450143</v>
      </c>
      <c r="AZ12" s="17">
        <v>4.36863309207772E-2</v>
      </c>
      <c r="BA12" s="17">
        <v>5.9762625391546399E-2</v>
      </c>
      <c r="BB12" s="17">
        <v>5.5965569836437898E-2</v>
      </c>
      <c r="BC12" s="17"/>
      <c r="BD12" s="17">
        <v>8.2334570845791405E-2</v>
      </c>
      <c r="BE12" s="17">
        <v>5.6684975560777999E-2</v>
      </c>
      <c r="BF12" s="17">
        <v>5.1697096521691799E-2</v>
      </c>
      <c r="BG12" s="17">
        <v>6.8923639545977994E-2</v>
      </c>
      <c r="BH12" s="17"/>
      <c r="BI12" s="17">
        <v>0.10069046664346699</v>
      </c>
      <c r="BJ12" s="17">
        <v>5.90570901695011E-2</v>
      </c>
      <c r="BK12" s="17">
        <v>4.81077793754923E-2</v>
      </c>
      <c r="BL12" s="17">
        <v>6.7794740851921595E-2</v>
      </c>
      <c r="BM12" s="17"/>
      <c r="BN12" s="17">
        <v>6.9608007344498304E-2</v>
      </c>
      <c r="BO12" s="17">
        <v>6.5812032936737694E-2</v>
      </c>
      <c r="BP12" s="17">
        <v>6.1563315477118102E-2</v>
      </c>
      <c r="BQ12" s="17">
        <v>5.2138489096544997E-2</v>
      </c>
      <c r="BR12" s="17"/>
      <c r="BS12" s="17">
        <v>9.85847346794584E-2</v>
      </c>
      <c r="BT12" s="17">
        <v>7.1179847037089003E-2</v>
      </c>
      <c r="BU12" s="17">
        <v>2.4456491474997299E-2</v>
      </c>
      <c r="BV12" s="17">
        <v>8.90613369443959E-2</v>
      </c>
      <c r="BW12" s="17"/>
      <c r="BX12" s="17">
        <v>0.160220772450379</v>
      </c>
      <c r="BY12" s="17">
        <v>4.3744792970681297E-2</v>
      </c>
      <c r="BZ12" s="17">
        <v>4.6776139328058103E-2</v>
      </c>
      <c r="CA12" s="17">
        <v>6.3280747172943796E-2</v>
      </c>
    </row>
    <row r="13" spans="2:79" x14ac:dyDescent="0.3">
      <c r="B13" s="18" t="s">
        <v>195</v>
      </c>
      <c r="C13" s="19">
        <v>1.57699877580143E-2</v>
      </c>
      <c r="D13" s="19">
        <v>1.8560626217004699E-2</v>
      </c>
      <c r="E13" s="19">
        <v>1.305805717826E-2</v>
      </c>
      <c r="F13" s="19"/>
      <c r="G13" s="19">
        <v>2.36310989979669E-2</v>
      </c>
      <c r="H13" s="19">
        <v>1.20075065681514E-2</v>
      </c>
      <c r="I13" s="19">
        <v>1.4658413038464E-2</v>
      </c>
      <c r="J13" s="19"/>
      <c r="K13" s="19">
        <v>6.4968315791178498E-3</v>
      </c>
      <c r="L13" s="19">
        <v>2.7666790117516198E-2</v>
      </c>
      <c r="M13" s="19">
        <v>1.6357928459671E-2</v>
      </c>
      <c r="N13" s="19">
        <v>1.3629761569980201E-2</v>
      </c>
      <c r="O13" s="19"/>
      <c r="P13" s="19">
        <v>5.8876417205701102E-2</v>
      </c>
      <c r="Q13" s="19">
        <v>9.9401479146792992E-3</v>
      </c>
      <c r="R13" s="19">
        <v>0</v>
      </c>
      <c r="S13" s="19">
        <v>1.8817624929704201E-2</v>
      </c>
      <c r="T13" s="19">
        <v>0</v>
      </c>
      <c r="U13" s="19"/>
      <c r="V13" s="19">
        <v>1.1494176596313001E-2</v>
      </c>
      <c r="W13" s="19">
        <v>1.11585287977145E-2</v>
      </c>
      <c r="X13" s="19">
        <v>9.9222719868413203E-3</v>
      </c>
      <c r="Y13" s="19"/>
      <c r="Z13" s="19">
        <v>1.13196399964851E-2</v>
      </c>
      <c r="AA13" s="19">
        <v>3.9430551628321701E-2</v>
      </c>
      <c r="AB13" s="19"/>
      <c r="AC13" s="19">
        <v>1.66234533027237E-2</v>
      </c>
      <c r="AD13" s="19">
        <v>1.3809251602564399E-2</v>
      </c>
      <c r="AE13" s="19"/>
      <c r="AF13" s="19">
        <v>0</v>
      </c>
      <c r="AG13" s="19">
        <v>2.7512643149340901E-2</v>
      </c>
      <c r="AH13" s="19">
        <v>1.5863072675073399E-2</v>
      </c>
      <c r="AI13" s="19"/>
      <c r="AJ13" s="19">
        <v>0</v>
      </c>
      <c r="AK13" s="19">
        <v>4.2658132978688403E-2</v>
      </c>
      <c r="AL13" s="19">
        <v>7.03616910497094E-3</v>
      </c>
      <c r="AM13" s="19">
        <v>8.5095625497926108E-3</v>
      </c>
      <c r="AN13" s="19">
        <v>0</v>
      </c>
      <c r="AO13" s="19">
        <v>3.8471254656106402E-2</v>
      </c>
      <c r="AP13" s="19">
        <v>5.5689595196487E-3</v>
      </c>
      <c r="AQ13" s="19"/>
      <c r="AR13" s="19">
        <v>8.4057463151379803E-3</v>
      </c>
      <c r="AS13" s="19">
        <v>1.8452682544645198E-2</v>
      </c>
      <c r="AT13" s="19"/>
      <c r="AU13" s="19">
        <v>2.4362640762773499E-2</v>
      </c>
      <c r="AV13" s="19">
        <v>1.0632058027539099E-2</v>
      </c>
      <c r="AW13" s="19">
        <v>2.1216390525778901E-2</v>
      </c>
      <c r="AX13" s="19"/>
      <c r="AY13" s="19">
        <v>4.25621712992372E-2</v>
      </c>
      <c r="AZ13" s="19">
        <v>1.7068023392871501E-2</v>
      </c>
      <c r="BA13" s="19">
        <v>1.25751399701052E-2</v>
      </c>
      <c r="BB13" s="19">
        <v>0</v>
      </c>
      <c r="BC13" s="19"/>
      <c r="BD13" s="19">
        <v>3.3248579098561701E-2</v>
      </c>
      <c r="BE13" s="19">
        <v>2.3079754544741701E-2</v>
      </c>
      <c r="BF13" s="19">
        <v>4.5867170875635603E-3</v>
      </c>
      <c r="BG13" s="19">
        <v>1.7408339767432699E-2</v>
      </c>
      <c r="BH13" s="19"/>
      <c r="BI13" s="19">
        <v>0</v>
      </c>
      <c r="BJ13" s="19">
        <v>2.7733753192644699E-2</v>
      </c>
      <c r="BK13" s="19">
        <v>1.55028444640398E-2</v>
      </c>
      <c r="BL13" s="19">
        <v>0</v>
      </c>
      <c r="BM13" s="19"/>
      <c r="BN13" s="19">
        <v>5.7300491271308297E-2</v>
      </c>
      <c r="BO13" s="19">
        <v>1.7842987732468799E-2</v>
      </c>
      <c r="BP13" s="19">
        <v>4.9105851944936203E-3</v>
      </c>
      <c r="BQ13" s="19">
        <v>1.5163926389525399E-2</v>
      </c>
      <c r="BR13" s="19"/>
      <c r="BS13" s="19">
        <v>1.6903600501044801E-2</v>
      </c>
      <c r="BT13" s="19">
        <v>2.5326043027402999E-2</v>
      </c>
      <c r="BU13" s="19">
        <v>7.62682634396856E-3</v>
      </c>
      <c r="BV13" s="19">
        <v>1.7565984437618799E-2</v>
      </c>
      <c r="BW13" s="19"/>
      <c r="BX13" s="19">
        <v>6.0050270596820797E-2</v>
      </c>
      <c r="BY13" s="19">
        <v>6.9842261556427102E-3</v>
      </c>
      <c r="BZ13" s="19">
        <v>6.5065492173423996E-3</v>
      </c>
      <c r="CA13" s="19">
        <v>2.5501218657562399E-2</v>
      </c>
    </row>
    <row r="14" spans="2:79" x14ac:dyDescent="0.3">
      <c r="B14" s="16" t="s">
        <v>336</v>
      </c>
    </row>
    <row r="15" spans="2:79" x14ac:dyDescent="0.3">
      <c r="B15" t="s">
        <v>76</v>
      </c>
    </row>
    <row r="16" spans="2:79" x14ac:dyDescent="0.3">
      <c r="B16" t="s">
        <v>77</v>
      </c>
    </row>
    <row r="18" spans="2:2" x14ac:dyDescent="0.3">
      <c r="B18" s="8" t="str">
        <f>HYPERLINK("#'Contents'!A1", "Return to Contents")</f>
        <v>Return to Contents</v>
      </c>
    </row>
  </sheetData>
  <mergeCells count="18">
    <mergeCell ref="BX5:CA5"/>
    <mergeCell ref="D2:BL2"/>
    <mergeCell ref="AU5:AW5"/>
    <mergeCell ref="AY5:BB5"/>
    <mergeCell ref="BD5:BG5"/>
    <mergeCell ref="BI5:BL5"/>
    <mergeCell ref="BN5:BQ5"/>
    <mergeCell ref="Z5:AA5"/>
    <mergeCell ref="AC5:AD5"/>
    <mergeCell ref="AF5:AH5"/>
    <mergeCell ref="AJ5:AP5"/>
    <mergeCell ref="AR5:AS5"/>
    <mergeCell ref="D5:E5"/>
    <mergeCell ref="G5:I5"/>
    <mergeCell ref="K5:N5"/>
    <mergeCell ref="P5:T5"/>
    <mergeCell ref="V5:X5"/>
    <mergeCell ref="BS5:BV5"/>
  </mergeCells>
  <pageMargins left="0.7" right="0.7" top="0.75" bottom="0.75" header="0.3" footer="0.3"/>
  <pageSetup paperSize="9" orientation="portrait" horizontalDpi="300" verticalDpi="300"/>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B2:CA18"/>
  <sheetViews>
    <sheetView showGridLines="0" workbookViewId="0">
      <pane xSplit="2" topLeftCell="C1" activePane="topRight" state="frozen"/>
      <selection pane="topRight" activeCell="B14" sqref="B14"/>
    </sheetView>
  </sheetViews>
  <sheetFormatPr defaultColWidth="10.88671875" defaultRowHeight="14.4" x14ac:dyDescent="0.3"/>
  <cols>
    <col min="2" max="2" width="25.77734375" customWidth="1"/>
    <col min="3" max="5" width="10.77734375" customWidth="1"/>
    <col min="6" max="6" width="2.21875" customWidth="1"/>
    <col min="7" max="9" width="10.77734375" customWidth="1"/>
    <col min="10" max="10" width="2.21875" customWidth="1"/>
    <col min="11" max="14" width="10.77734375" customWidth="1"/>
    <col min="15" max="15" width="2.21875" customWidth="1"/>
    <col min="16" max="20" width="10.77734375" customWidth="1"/>
    <col min="21" max="21" width="2.21875" customWidth="1"/>
    <col min="22" max="24" width="10.77734375" customWidth="1"/>
    <col min="25" max="25" width="2.21875" customWidth="1"/>
    <col min="26" max="27" width="10.77734375" customWidth="1"/>
    <col min="28" max="28" width="2.21875" customWidth="1"/>
    <col min="29" max="30" width="10.77734375" customWidth="1"/>
    <col min="31" max="31" width="2.21875" customWidth="1"/>
    <col min="32" max="34" width="10.77734375" customWidth="1"/>
    <col min="35" max="35" width="2.21875" customWidth="1"/>
    <col min="36" max="42" width="10.77734375" customWidth="1"/>
    <col min="43" max="43" width="2.21875" customWidth="1"/>
    <col min="44" max="45" width="10.77734375" customWidth="1"/>
    <col min="46" max="46" width="2.21875" customWidth="1"/>
    <col min="47" max="49" width="10.77734375" customWidth="1"/>
    <col min="50" max="50" width="2.21875" customWidth="1"/>
    <col min="51" max="54" width="10.77734375" customWidth="1"/>
    <col min="55" max="55" width="2.21875" customWidth="1"/>
    <col min="56" max="59" width="10.77734375" customWidth="1"/>
    <col min="60" max="60" width="2.21875" customWidth="1"/>
    <col min="61" max="64" width="10.77734375" customWidth="1"/>
    <col min="65" max="65" width="2.21875" customWidth="1"/>
    <col min="66" max="69" width="10.77734375" customWidth="1"/>
    <col min="70" max="70" width="2.21875" customWidth="1"/>
    <col min="71" max="74" width="10.77734375" customWidth="1"/>
    <col min="75" max="75" width="2.21875" customWidth="1"/>
    <col min="76" max="79" width="10.77734375" customWidth="1"/>
    <col min="80" max="80" width="2.21875" customWidth="1"/>
  </cols>
  <sheetData>
    <row r="2" spans="2:79" ht="40.049999999999997" customHeight="1" x14ac:dyDescent="0.3">
      <c r="D2" s="30" t="s">
        <v>199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9" ht="30" customHeight="1" x14ac:dyDescent="0.3">
      <c r="B5" s="15"/>
      <c r="C5" s="15"/>
      <c r="D5" s="29" t="s">
        <v>54</v>
      </c>
      <c r="E5" s="29"/>
      <c r="F5" s="15"/>
      <c r="G5" s="29" t="s">
        <v>55</v>
      </c>
      <c r="H5" s="29"/>
      <c r="I5" s="29"/>
      <c r="J5" s="15"/>
      <c r="K5" s="29" t="s">
        <v>56</v>
      </c>
      <c r="L5" s="29"/>
      <c r="M5" s="29"/>
      <c r="N5" s="29"/>
      <c r="O5" s="15"/>
      <c r="P5" s="29" t="s">
        <v>57</v>
      </c>
      <c r="Q5" s="29"/>
      <c r="R5" s="29"/>
      <c r="S5" s="29"/>
      <c r="T5" s="29"/>
      <c r="U5" s="15"/>
      <c r="V5" s="29" t="s">
        <v>58</v>
      </c>
      <c r="W5" s="29"/>
      <c r="X5" s="29"/>
      <c r="Y5" s="15"/>
      <c r="Z5" s="29" t="s">
        <v>59</v>
      </c>
      <c r="AA5" s="29"/>
      <c r="AB5" s="15"/>
      <c r="AC5" s="29" t="s">
        <v>60</v>
      </c>
      <c r="AD5" s="29"/>
      <c r="AE5" s="15"/>
      <c r="AF5" s="29" t="s">
        <v>61</v>
      </c>
      <c r="AG5" s="29"/>
      <c r="AH5" s="29"/>
      <c r="AI5" s="15"/>
      <c r="AJ5" s="29" t="s">
        <v>62</v>
      </c>
      <c r="AK5" s="29"/>
      <c r="AL5" s="29"/>
      <c r="AM5" s="29"/>
      <c r="AN5" s="29"/>
      <c r="AO5" s="29"/>
      <c r="AP5" s="29"/>
      <c r="AQ5" s="15"/>
      <c r="AR5" s="29" t="s">
        <v>63</v>
      </c>
      <c r="AS5" s="29"/>
      <c r="AT5" s="15"/>
      <c r="AU5" s="29" t="s">
        <v>64</v>
      </c>
      <c r="AV5" s="29"/>
      <c r="AW5" s="29"/>
      <c r="AX5" s="15"/>
      <c r="AY5" s="29" t="s">
        <v>65</v>
      </c>
      <c r="AZ5" s="29"/>
      <c r="BA5" s="29"/>
      <c r="BB5" s="29"/>
      <c r="BC5" s="15"/>
      <c r="BD5" s="29" t="s">
        <v>66</v>
      </c>
      <c r="BE5" s="29"/>
      <c r="BF5" s="29"/>
      <c r="BG5" s="29"/>
      <c r="BH5" s="15"/>
      <c r="BI5" s="29" t="s">
        <v>67</v>
      </c>
      <c r="BJ5" s="29"/>
      <c r="BK5" s="29"/>
      <c r="BL5" s="29"/>
      <c r="BM5" s="15"/>
      <c r="BN5" s="29" t="s">
        <v>68</v>
      </c>
      <c r="BO5" s="29"/>
      <c r="BP5" s="29"/>
      <c r="BQ5" s="29"/>
      <c r="BR5" s="15"/>
      <c r="BS5" s="29" t="s">
        <v>69</v>
      </c>
      <c r="BT5" s="29"/>
      <c r="BU5" s="29"/>
      <c r="BV5" s="29"/>
      <c r="BW5" s="15"/>
      <c r="BX5" s="29" t="s">
        <v>70</v>
      </c>
      <c r="BY5" s="29"/>
      <c r="BZ5" s="29"/>
      <c r="CA5" s="29"/>
    </row>
    <row r="6" spans="2:79" ht="43.2" x14ac:dyDescent="0.3">
      <c r="B6" t="s">
        <v>13</v>
      </c>
      <c r="C6" s="9" t="s">
        <v>14</v>
      </c>
      <c r="D6" s="12" t="s">
        <v>15</v>
      </c>
      <c r="E6" s="12" t="s">
        <v>16</v>
      </c>
      <c r="G6" s="12" t="s">
        <v>19</v>
      </c>
      <c r="H6" s="12" t="s">
        <v>20</v>
      </c>
      <c r="I6" s="12" t="s">
        <v>21</v>
      </c>
      <c r="K6" s="12" t="s">
        <v>22</v>
      </c>
      <c r="L6" s="12" t="s">
        <v>23</v>
      </c>
      <c r="M6" s="12" t="s">
        <v>24</v>
      </c>
      <c r="N6" s="12" t="s">
        <v>25</v>
      </c>
      <c r="P6" s="12" t="s">
        <v>26</v>
      </c>
      <c r="Q6" s="12" t="s">
        <v>27</v>
      </c>
      <c r="R6" s="12" t="s">
        <v>28</v>
      </c>
      <c r="S6" s="12" t="s">
        <v>29</v>
      </c>
      <c r="T6" s="12" t="s">
        <v>30</v>
      </c>
      <c r="V6" s="12" t="s">
        <v>31</v>
      </c>
      <c r="W6" s="12" t="s">
        <v>32</v>
      </c>
      <c r="X6" s="12" t="s">
        <v>33</v>
      </c>
      <c r="Z6" s="12" t="s">
        <v>34</v>
      </c>
      <c r="AA6" s="12" t="s">
        <v>35</v>
      </c>
      <c r="AC6" s="12" t="s">
        <v>36</v>
      </c>
      <c r="AD6" s="12" t="s">
        <v>37</v>
      </c>
      <c r="AF6" s="12" t="s">
        <v>38</v>
      </c>
      <c r="AG6" s="12" t="s">
        <v>39</v>
      </c>
      <c r="AH6" s="12" t="s">
        <v>40</v>
      </c>
      <c r="AJ6" s="12" t="s">
        <v>41</v>
      </c>
      <c r="AK6" s="12" t="s">
        <v>42</v>
      </c>
      <c r="AL6" s="12" t="s">
        <v>43</v>
      </c>
      <c r="AM6" s="12" t="s">
        <v>44</v>
      </c>
      <c r="AN6" s="12" t="s">
        <v>45</v>
      </c>
      <c r="AO6" s="12" t="s">
        <v>46</v>
      </c>
      <c r="AP6" s="12" t="s">
        <v>47</v>
      </c>
      <c r="AR6" s="12" t="s">
        <v>48</v>
      </c>
      <c r="AS6" s="12" t="s">
        <v>49</v>
      </c>
      <c r="AU6" s="12" t="s">
        <v>50</v>
      </c>
      <c r="AV6" s="12" t="s">
        <v>51</v>
      </c>
      <c r="AW6" s="12" t="s">
        <v>52</v>
      </c>
      <c r="AY6" s="12" t="s">
        <v>50</v>
      </c>
      <c r="AZ6" s="12" t="s">
        <v>51</v>
      </c>
      <c r="BA6" s="12" t="s">
        <v>52</v>
      </c>
      <c r="BB6" s="12" t="s">
        <v>53</v>
      </c>
      <c r="BD6" s="12" t="s">
        <v>50</v>
      </c>
      <c r="BE6" s="12" t="s">
        <v>51</v>
      </c>
      <c r="BF6" s="12" t="s">
        <v>52</v>
      </c>
      <c r="BG6" s="12" t="s">
        <v>53</v>
      </c>
      <c r="BI6" s="12" t="s">
        <v>50</v>
      </c>
      <c r="BJ6" s="12" t="s">
        <v>51</v>
      </c>
      <c r="BK6" s="12" t="s">
        <v>52</v>
      </c>
      <c r="BL6" s="12" t="s">
        <v>53</v>
      </c>
      <c r="BN6" s="12" t="s">
        <v>50</v>
      </c>
      <c r="BO6" s="12" t="s">
        <v>51</v>
      </c>
      <c r="BP6" s="12" t="s">
        <v>52</v>
      </c>
      <c r="BQ6" s="12" t="s">
        <v>53</v>
      </c>
      <c r="BS6" s="12" t="s">
        <v>50</v>
      </c>
      <c r="BT6" s="12" t="s">
        <v>51</v>
      </c>
      <c r="BU6" s="12" t="s">
        <v>52</v>
      </c>
      <c r="BV6" s="12" t="s">
        <v>53</v>
      </c>
      <c r="BX6" s="12" t="s">
        <v>50</v>
      </c>
      <c r="BY6" s="12" t="s">
        <v>51</v>
      </c>
      <c r="BZ6" s="12" t="s">
        <v>52</v>
      </c>
      <c r="CA6" s="12" t="s">
        <v>53</v>
      </c>
    </row>
    <row r="7" spans="2:79" ht="30" customHeight="1" x14ac:dyDescent="0.3">
      <c r="B7" s="10" t="s">
        <v>17</v>
      </c>
      <c r="C7" s="10">
        <v>866</v>
      </c>
      <c r="D7" s="10">
        <v>443</v>
      </c>
      <c r="E7" s="10">
        <v>421</v>
      </c>
      <c r="F7" s="10"/>
      <c r="G7" s="10">
        <v>178</v>
      </c>
      <c r="H7" s="10">
        <v>400</v>
      </c>
      <c r="I7" s="10">
        <v>288</v>
      </c>
      <c r="J7" s="10"/>
      <c r="K7" s="10">
        <v>354</v>
      </c>
      <c r="L7" s="10">
        <v>230</v>
      </c>
      <c r="M7" s="10">
        <v>153</v>
      </c>
      <c r="N7" s="10">
        <v>128</v>
      </c>
      <c r="O7" s="10"/>
      <c r="P7" s="10">
        <v>124</v>
      </c>
      <c r="Q7" s="10">
        <v>272</v>
      </c>
      <c r="R7" s="10">
        <v>123</v>
      </c>
      <c r="S7" s="10">
        <v>225</v>
      </c>
      <c r="T7" s="10">
        <v>122</v>
      </c>
      <c r="U7" s="10"/>
      <c r="V7" s="10">
        <v>205</v>
      </c>
      <c r="W7" s="10">
        <v>329</v>
      </c>
      <c r="X7" s="10">
        <v>305</v>
      </c>
      <c r="Y7" s="10"/>
      <c r="Z7" s="10">
        <v>723</v>
      </c>
      <c r="AA7" s="10">
        <v>142</v>
      </c>
      <c r="AB7" s="10"/>
      <c r="AC7" s="10">
        <v>636</v>
      </c>
      <c r="AD7" s="10">
        <v>230</v>
      </c>
      <c r="AE7" s="10"/>
      <c r="AF7" s="10">
        <v>63</v>
      </c>
      <c r="AG7" s="10">
        <v>76</v>
      </c>
      <c r="AH7" s="10">
        <v>722</v>
      </c>
      <c r="AI7" s="10"/>
      <c r="AJ7" s="10">
        <v>97</v>
      </c>
      <c r="AK7" s="10">
        <v>123</v>
      </c>
      <c r="AL7" s="10">
        <v>129</v>
      </c>
      <c r="AM7" s="10">
        <v>133</v>
      </c>
      <c r="AN7" s="10">
        <v>126</v>
      </c>
      <c r="AO7" s="10">
        <v>133</v>
      </c>
      <c r="AP7" s="10">
        <v>125</v>
      </c>
      <c r="AQ7" s="10"/>
      <c r="AR7" s="10">
        <v>265</v>
      </c>
      <c r="AS7" s="10">
        <v>576</v>
      </c>
      <c r="AT7" s="10"/>
      <c r="AU7" s="10">
        <v>204</v>
      </c>
      <c r="AV7" s="10">
        <v>520</v>
      </c>
      <c r="AW7" s="10">
        <v>142</v>
      </c>
      <c r="AX7" s="10"/>
      <c r="AY7" s="10">
        <v>76</v>
      </c>
      <c r="AZ7" s="10">
        <v>391</v>
      </c>
      <c r="BA7" s="10">
        <v>278</v>
      </c>
      <c r="BB7" s="10">
        <v>121</v>
      </c>
      <c r="BC7" s="10"/>
      <c r="BD7" s="10">
        <v>119</v>
      </c>
      <c r="BE7" s="10">
        <v>242</v>
      </c>
      <c r="BF7" s="10">
        <v>368</v>
      </c>
      <c r="BG7" s="10">
        <v>137</v>
      </c>
      <c r="BH7" s="10"/>
      <c r="BI7" s="10">
        <v>99</v>
      </c>
      <c r="BJ7" s="10">
        <v>265</v>
      </c>
      <c r="BK7" s="10">
        <v>400</v>
      </c>
      <c r="BL7" s="10">
        <v>102</v>
      </c>
      <c r="BM7" s="10"/>
      <c r="BN7" s="10">
        <v>73</v>
      </c>
      <c r="BO7" s="10">
        <v>192</v>
      </c>
      <c r="BP7" s="10">
        <v>297</v>
      </c>
      <c r="BQ7" s="10">
        <v>304</v>
      </c>
      <c r="BR7" s="10"/>
      <c r="BS7" s="10">
        <v>180</v>
      </c>
      <c r="BT7" s="10">
        <v>245</v>
      </c>
      <c r="BU7" s="10">
        <v>352</v>
      </c>
      <c r="BV7" s="10">
        <v>89</v>
      </c>
      <c r="BW7" s="10"/>
      <c r="BX7" s="10">
        <v>81</v>
      </c>
      <c r="BY7" s="10">
        <v>311</v>
      </c>
      <c r="BZ7" s="10">
        <v>286</v>
      </c>
      <c r="CA7" s="10">
        <v>188</v>
      </c>
    </row>
    <row r="8" spans="2:79" ht="30" customHeight="1" x14ac:dyDescent="0.3">
      <c r="B8" s="11" t="s">
        <v>18</v>
      </c>
      <c r="C8" s="11">
        <v>868</v>
      </c>
      <c r="D8" s="11">
        <v>432</v>
      </c>
      <c r="E8" s="11">
        <v>433</v>
      </c>
      <c r="F8" s="11"/>
      <c r="G8" s="11">
        <v>207</v>
      </c>
      <c r="H8" s="11">
        <v>335</v>
      </c>
      <c r="I8" s="11">
        <v>326</v>
      </c>
      <c r="J8" s="11"/>
      <c r="K8" s="11">
        <v>259</v>
      </c>
      <c r="L8" s="11">
        <v>229</v>
      </c>
      <c r="M8" s="11">
        <v>185</v>
      </c>
      <c r="N8" s="11">
        <v>193</v>
      </c>
      <c r="O8" s="11"/>
      <c r="P8" s="11">
        <v>124</v>
      </c>
      <c r="Q8" s="11">
        <v>266</v>
      </c>
      <c r="R8" s="11">
        <v>135</v>
      </c>
      <c r="S8" s="11">
        <v>199</v>
      </c>
      <c r="T8" s="11">
        <v>144</v>
      </c>
      <c r="U8" s="11"/>
      <c r="V8" s="11">
        <v>247</v>
      </c>
      <c r="W8" s="11">
        <v>339</v>
      </c>
      <c r="X8" s="11">
        <v>250</v>
      </c>
      <c r="Y8" s="11"/>
      <c r="Z8" s="11">
        <v>729</v>
      </c>
      <c r="AA8" s="11">
        <v>138</v>
      </c>
      <c r="AB8" s="11"/>
      <c r="AC8" s="11">
        <v>605</v>
      </c>
      <c r="AD8" s="11">
        <v>263</v>
      </c>
      <c r="AE8" s="11"/>
      <c r="AF8" s="11">
        <v>48</v>
      </c>
      <c r="AG8" s="11">
        <v>67</v>
      </c>
      <c r="AH8" s="11">
        <v>747</v>
      </c>
      <c r="AI8" s="11"/>
      <c r="AJ8" s="11">
        <v>110</v>
      </c>
      <c r="AK8" s="11">
        <v>133</v>
      </c>
      <c r="AL8" s="11">
        <v>107</v>
      </c>
      <c r="AM8" s="11">
        <v>116</v>
      </c>
      <c r="AN8" s="11">
        <v>101</v>
      </c>
      <c r="AO8" s="11">
        <v>140</v>
      </c>
      <c r="AP8" s="11">
        <v>161</v>
      </c>
      <c r="AQ8" s="11"/>
      <c r="AR8" s="11">
        <v>286</v>
      </c>
      <c r="AS8" s="11">
        <v>558</v>
      </c>
      <c r="AT8" s="11"/>
      <c r="AU8" s="11">
        <v>229</v>
      </c>
      <c r="AV8" s="11">
        <v>515</v>
      </c>
      <c r="AW8" s="11">
        <v>124</v>
      </c>
      <c r="AX8" s="11"/>
      <c r="AY8" s="11">
        <v>78</v>
      </c>
      <c r="AZ8" s="11">
        <v>399</v>
      </c>
      <c r="BA8" s="11">
        <v>281</v>
      </c>
      <c r="BB8" s="11">
        <v>109</v>
      </c>
      <c r="BC8" s="11"/>
      <c r="BD8" s="11">
        <v>123</v>
      </c>
      <c r="BE8" s="11">
        <v>245</v>
      </c>
      <c r="BF8" s="11">
        <v>371</v>
      </c>
      <c r="BG8" s="11">
        <v>129</v>
      </c>
      <c r="BH8" s="11"/>
      <c r="BI8" s="11">
        <v>105</v>
      </c>
      <c r="BJ8" s="11">
        <v>270</v>
      </c>
      <c r="BK8" s="11">
        <v>399</v>
      </c>
      <c r="BL8" s="11">
        <v>94</v>
      </c>
      <c r="BM8" s="11"/>
      <c r="BN8" s="11">
        <v>74</v>
      </c>
      <c r="BO8" s="11">
        <v>194</v>
      </c>
      <c r="BP8" s="11">
        <v>304</v>
      </c>
      <c r="BQ8" s="11">
        <v>295</v>
      </c>
      <c r="BR8" s="11"/>
      <c r="BS8" s="11">
        <v>188</v>
      </c>
      <c r="BT8" s="11">
        <v>259</v>
      </c>
      <c r="BU8" s="11">
        <v>346</v>
      </c>
      <c r="BV8" s="11">
        <v>74</v>
      </c>
      <c r="BW8" s="11"/>
      <c r="BX8" s="11">
        <v>84</v>
      </c>
      <c r="BY8" s="11">
        <v>322</v>
      </c>
      <c r="BZ8" s="11">
        <v>282</v>
      </c>
      <c r="CA8" s="11">
        <v>179</v>
      </c>
    </row>
    <row r="9" spans="2:79" ht="28.8" x14ac:dyDescent="0.3">
      <c r="B9" s="18" t="s">
        <v>191</v>
      </c>
      <c r="C9" s="17">
        <v>0.70238040493661602</v>
      </c>
      <c r="D9" s="17">
        <v>0.76307976581430104</v>
      </c>
      <c r="E9" s="17">
        <v>0.64279835162156895</v>
      </c>
      <c r="F9" s="17"/>
      <c r="G9" s="17">
        <v>0.7427188835156</v>
      </c>
      <c r="H9" s="17">
        <v>0.73623928191670196</v>
      </c>
      <c r="I9" s="17">
        <v>0.64191891119704303</v>
      </c>
      <c r="J9" s="17"/>
      <c r="K9" s="17">
        <v>0.79442348121556705</v>
      </c>
      <c r="L9" s="17">
        <v>0.67272922557702797</v>
      </c>
      <c r="M9" s="17">
        <v>0.65877896625040699</v>
      </c>
      <c r="N9" s="17">
        <v>0.65422879789906097</v>
      </c>
      <c r="O9" s="17"/>
      <c r="P9" s="17">
        <v>0.66390396579427102</v>
      </c>
      <c r="Q9" s="17">
        <v>0.67493102198200605</v>
      </c>
      <c r="R9" s="17">
        <v>0.727196756665769</v>
      </c>
      <c r="S9" s="17">
        <v>0.73561334734595396</v>
      </c>
      <c r="T9" s="17">
        <v>0.71693698198786204</v>
      </c>
      <c r="U9" s="17"/>
      <c r="V9" s="17">
        <v>0.63339648366916501</v>
      </c>
      <c r="W9" s="17">
        <v>0.69015472837990199</v>
      </c>
      <c r="X9" s="17">
        <v>0.79069416781414104</v>
      </c>
      <c r="Y9" s="17"/>
      <c r="Z9" s="17">
        <v>0.70444304776733502</v>
      </c>
      <c r="AA9" s="17">
        <v>0.688819672514283</v>
      </c>
      <c r="AB9" s="17"/>
      <c r="AC9" s="17">
        <v>0.72381291844013895</v>
      </c>
      <c r="AD9" s="17">
        <v>0.65314173983873702</v>
      </c>
      <c r="AE9" s="17"/>
      <c r="AF9" s="17">
        <v>0.70863852536745797</v>
      </c>
      <c r="AG9" s="17">
        <v>0.68415179696037698</v>
      </c>
      <c r="AH9" s="17">
        <v>0.70828430030149803</v>
      </c>
      <c r="AI9" s="17"/>
      <c r="AJ9" s="17">
        <v>0.81755885971115605</v>
      </c>
      <c r="AK9" s="17">
        <v>0.66673705818134399</v>
      </c>
      <c r="AL9" s="17">
        <v>0.73349395272507401</v>
      </c>
      <c r="AM9" s="17">
        <v>0.79258297546109302</v>
      </c>
      <c r="AN9" s="17">
        <v>0.65270802543417805</v>
      </c>
      <c r="AO9" s="17">
        <v>0.64813723642866194</v>
      </c>
      <c r="AP9" s="17">
        <v>0.64517929826519205</v>
      </c>
      <c r="AQ9" s="17"/>
      <c r="AR9" s="17">
        <v>0.61169920199838501</v>
      </c>
      <c r="AS9" s="17">
        <v>0.75598281404313605</v>
      </c>
      <c r="AT9" s="17"/>
      <c r="AU9" s="17">
        <v>0.63625695710955199</v>
      </c>
      <c r="AV9" s="17">
        <v>0.71943852017054299</v>
      </c>
      <c r="AW9" s="17">
        <v>0.75394183397983705</v>
      </c>
      <c r="AX9" s="17"/>
      <c r="AY9" s="17">
        <v>0.43661684419306701</v>
      </c>
      <c r="AZ9" s="17">
        <v>0.69980450319703102</v>
      </c>
      <c r="BA9" s="17">
        <v>0.753509924969609</v>
      </c>
      <c r="BB9" s="17">
        <v>0.77086989420310803</v>
      </c>
      <c r="BC9" s="17"/>
      <c r="BD9" s="17">
        <v>0.61905461031421305</v>
      </c>
      <c r="BE9" s="17">
        <v>0.69097960052445795</v>
      </c>
      <c r="BF9" s="17">
        <v>0.72630547816327495</v>
      </c>
      <c r="BG9" s="17">
        <v>0.73451826873405601</v>
      </c>
      <c r="BH9" s="17"/>
      <c r="BI9" s="17">
        <v>0.63080364943814404</v>
      </c>
      <c r="BJ9" s="17">
        <v>0.74424391013134406</v>
      </c>
      <c r="BK9" s="17">
        <v>0.70543589397655704</v>
      </c>
      <c r="BL9" s="17">
        <v>0.64854405704517704</v>
      </c>
      <c r="BM9" s="17"/>
      <c r="BN9" s="17">
        <v>0.387010326988736</v>
      </c>
      <c r="BO9" s="17">
        <v>0.66713132206376802</v>
      </c>
      <c r="BP9" s="17">
        <v>0.69555047638201195</v>
      </c>
      <c r="BQ9" s="17">
        <v>0.81171335542239997</v>
      </c>
      <c r="BR9" s="17"/>
      <c r="BS9" s="17">
        <v>0.56354274118387204</v>
      </c>
      <c r="BT9" s="17">
        <v>0.69404722050538403</v>
      </c>
      <c r="BU9" s="17">
        <v>0.77059578940854501</v>
      </c>
      <c r="BV9" s="17">
        <v>0.76516567434205995</v>
      </c>
      <c r="BW9" s="17"/>
      <c r="BX9" s="17">
        <v>0.51820707409028299</v>
      </c>
      <c r="BY9" s="17">
        <v>0.71442677023861501</v>
      </c>
      <c r="BZ9" s="17">
        <v>0.69545589473438796</v>
      </c>
      <c r="CA9" s="17">
        <v>0.777503864157433</v>
      </c>
    </row>
    <row r="10" spans="2:79" ht="28.8" x14ac:dyDescent="0.3">
      <c r="B10" s="18" t="s">
        <v>192</v>
      </c>
      <c r="C10" s="17">
        <v>0.17502308831608701</v>
      </c>
      <c r="D10" s="17">
        <v>0.13769504557289999</v>
      </c>
      <c r="E10" s="17">
        <v>0.21305315460614499</v>
      </c>
      <c r="F10" s="17"/>
      <c r="G10" s="17">
        <v>0.15482479722640599</v>
      </c>
      <c r="H10" s="17">
        <v>0.17496904297882901</v>
      </c>
      <c r="I10" s="17">
        <v>0.18789158261987901</v>
      </c>
      <c r="J10" s="17"/>
      <c r="K10" s="17">
        <v>0.134735280143467</v>
      </c>
      <c r="L10" s="17">
        <v>0.19853028696830699</v>
      </c>
      <c r="M10" s="17">
        <v>0.178491438475681</v>
      </c>
      <c r="N10" s="17">
        <v>0.19881743391126599</v>
      </c>
      <c r="O10" s="17"/>
      <c r="P10" s="17">
        <v>0.16087090354637301</v>
      </c>
      <c r="Q10" s="17">
        <v>0.20581048564228199</v>
      </c>
      <c r="R10" s="17">
        <v>0.15207540916874199</v>
      </c>
      <c r="S10" s="17">
        <v>0.142386275852211</v>
      </c>
      <c r="T10" s="17">
        <v>0.196979590675216</v>
      </c>
      <c r="U10" s="17"/>
      <c r="V10" s="17">
        <v>0.22343728612681699</v>
      </c>
      <c r="W10" s="17">
        <v>0.17553023451660699</v>
      </c>
      <c r="X10" s="17">
        <v>0.135071328175185</v>
      </c>
      <c r="Y10" s="17"/>
      <c r="Z10" s="17">
        <v>0.17874798727192201</v>
      </c>
      <c r="AA10" s="17">
        <v>0.156901597855544</v>
      </c>
      <c r="AB10" s="17"/>
      <c r="AC10" s="17">
        <v>0.17275630319275201</v>
      </c>
      <c r="AD10" s="17">
        <v>0.18023075905981001</v>
      </c>
      <c r="AE10" s="17"/>
      <c r="AF10" s="17">
        <v>0.153058618645314</v>
      </c>
      <c r="AG10" s="17">
        <v>0.14312337700487801</v>
      </c>
      <c r="AH10" s="17">
        <v>0.178831460271064</v>
      </c>
      <c r="AI10" s="17"/>
      <c r="AJ10" s="17">
        <v>0.12600933318985699</v>
      </c>
      <c r="AK10" s="17">
        <v>0.169464094184817</v>
      </c>
      <c r="AL10" s="17">
        <v>0.18419964326987001</v>
      </c>
      <c r="AM10" s="17">
        <v>0.15248727387257899</v>
      </c>
      <c r="AN10" s="17">
        <v>0.23459105749857301</v>
      </c>
      <c r="AO10" s="17">
        <v>0.16141504562871001</v>
      </c>
      <c r="AP10" s="17">
        <v>0.19787131595680599</v>
      </c>
      <c r="AQ10" s="17"/>
      <c r="AR10" s="17">
        <v>0.22906634558436401</v>
      </c>
      <c r="AS10" s="17">
        <v>0.140415803750392</v>
      </c>
      <c r="AT10" s="17"/>
      <c r="AU10" s="17">
        <v>0.165058062815052</v>
      </c>
      <c r="AV10" s="17">
        <v>0.17598498589356201</v>
      </c>
      <c r="AW10" s="17">
        <v>0.18948313209440501</v>
      </c>
      <c r="AX10" s="17"/>
      <c r="AY10" s="17">
        <v>0.30825673788281299</v>
      </c>
      <c r="AZ10" s="17">
        <v>0.200955865311337</v>
      </c>
      <c r="BA10" s="17">
        <v>0.12853505148741001</v>
      </c>
      <c r="BB10" s="17">
        <v>0.104245511043647</v>
      </c>
      <c r="BC10" s="17"/>
      <c r="BD10" s="17">
        <v>0.19820595525770099</v>
      </c>
      <c r="BE10" s="17">
        <v>0.204014602472534</v>
      </c>
      <c r="BF10" s="17">
        <v>0.18258331876044601</v>
      </c>
      <c r="BG10" s="17">
        <v>7.5958793780246697E-2</v>
      </c>
      <c r="BH10" s="17"/>
      <c r="BI10" s="17">
        <v>0.174581920073132</v>
      </c>
      <c r="BJ10" s="17">
        <v>0.16587335510646201</v>
      </c>
      <c r="BK10" s="17">
        <v>0.18757689899608801</v>
      </c>
      <c r="BL10" s="17">
        <v>0.14847353329804999</v>
      </c>
      <c r="BM10" s="17"/>
      <c r="BN10" s="17">
        <v>0.32327737519413102</v>
      </c>
      <c r="BO10" s="17">
        <v>0.21904765256709299</v>
      </c>
      <c r="BP10" s="17">
        <v>0.174199816901179</v>
      </c>
      <c r="BQ10" s="17">
        <v>0.109712202878709</v>
      </c>
      <c r="BR10" s="17"/>
      <c r="BS10" s="17">
        <v>0.26990944317148102</v>
      </c>
      <c r="BT10" s="17">
        <v>0.18042649070420699</v>
      </c>
      <c r="BU10" s="17">
        <v>0.13807064378011699</v>
      </c>
      <c r="BV10" s="17">
        <v>8.7913732728322896E-2</v>
      </c>
      <c r="BW10" s="17"/>
      <c r="BX10" s="17">
        <v>0.160665024332451</v>
      </c>
      <c r="BY10" s="17">
        <v>0.18767322869420999</v>
      </c>
      <c r="BZ10" s="17">
        <v>0.205698249778625</v>
      </c>
      <c r="CA10" s="17">
        <v>0.110685980480849</v>
      </c>
    </row>
    <row r="11" spans="2:79" ht="28.8" x14ac:dyDescent="0.3">
      <c r="B11" s="18" t="s">
        <v>193</v>
      </c>
      <c r="C11" s="17">
        <v>7.7660237340993504E-2</v>
      </c>
      <c r="D11" s="17">
        <v>6.4303206099060303E-2</v>
      </c>
      <c r="E11" s="17">
        <v>9.1336817242319304E-2</v>
      </c>
      <c r="F11" s="17"/>
      <c r="G11" s="17">
        <v>6.4736823965089493E-2</v>
      </c>
      <c r="H11" s="17">
        <v>6.3610369327950694E-2</v>
      </c>
      <c r="I11" s="17">
        <v>0.10032878697285701</v>
      </c>
      <c r="J11" s="17"/>
      <c r="K11" s="17">
        <v>4.3522275612603398E-2</v>
      </c>
      <c r="L11" s="17">
        <v>6.4603739666888205E-2</v>
      </c>
      <c r="M11" s="17">
        <v>0.101285075602681</v>
      </c>
      <c r="N11" s="17">
        <v>0.116728884875809</v>
      </c>
      <c r="O11" s="17"/>
      <c r="P11" s="17">
        <v>0.100379690429897</v>
      </c>
      <c r="Q11" s="17">
        <v>5.9450681524516498E-2</v>
      </c>
      <c r="R11" s="17">
        <v>9.4375936226589699E-2</v>
      </c>
      <c r="S11" s="17">
        <v>7.5148812286266395E-2</v>
      </c>
      <c r="T11" s="17">
        <v>7.9561156810332295E-2</v>
      </c>
      <c r="U11" s="17"/>
      <c r="V11" s="17">
        <v>9.7275757529481005E-2</v>
      </c>
      <c r="W11" s="17">
        <v>8.8163487696638607E-2</v>
      </c>
      <c r="X11" s="17">
        <v>4.4995528353799601E-2</v>
      </c>
      <c r="Y11" s="17"/>
      <c r="Z11" s="17">
        <v>7.5864903171115203E-2</v>
      </c>
      <c r="AA11" s="17">
        <v>8.7842455031237401E-2</v>
      </c>
      <c r="AB11" s="17"/>
      <c r="AC11" s="17">
        <v>6.47829443919576E-2</v>
      </c>
      <c r="AD11" s="17">
        <v>0.10724429498223299</v>
      </c>
      <c r="AE11" s="17"/>
      <c r="AF11" s="17">
        <v>8.7295983688290099E-2</v>
      </c>
      <c r="AG11" s="17">
        <v>0.115084578709561</v>
      </c>
      <c r="AH11" s="17">
        <v>7.0469615563810997E-2</v>
      </c>
      <c r="AI11" s="17"/>
      <c r="AJ11" s="17">
        <v>3.4819882133082701E-2</v>
      </c>
      <c r="AK11" s="17">
        <v>0.10760774356661899</v>
      </c>
      <c r="AL11" s="17">
        <v>4.14217102301229E-2</v>
      </c>
      <c r="AM11" s="17">
        <v>4.99581888613101E-2</v>
      </c>
      <c r="AN11" s="17">
        <v>7.0685029499382199E-2</v>
      </c>
      <c r="AO11" s="17">
        <v>0.118067203688935</v>
      </c>
      <c r="AP11" s="17">
        <v>9.57447504200305E-2</v>
      </c>
      <c r="AQ11" s="17"/>
      <c r="AR11" s="17">
        <v>0.10616981932879301</v>
      </c>
      <c r="AS11" s="17">
        <v>6.3347961482200094E-2</v>
      </c>
      <c r="AT11" s="17"/>
      <c r="AU11" s="17">
        <v>0.11992175705281399</v>
      </c>
      <c r="AV11" s="17">
        <v>7.0608450786983995E-2</v>
      </c>
      <c r="AW11" s="17">
        <v>2.8694811600022699E-2</v>
      </c>
      <c r="AX11" s="17"/>
      <c r="AY11" s="17">
        <v>0.13888503935443</v>
      </c>
      <c r="AZ11" s="17">
        <v>6.0941876425141303E-2</v>
      </c>
      <c r="BA11" s="17">
        <v>8.1689082025142107E-2</v>
      </c>
      <c r="BB11" s="17">
        <v>8.4500154192841806E-2</v>
      </c>
      <c r="BC11" s="17"/>
      <c r="BD11" s="17">
        <v>0.118339879159972</v>
      </c>
      <c r="BE11" s="17">
        <v>6.5762413616295007E-2</v>
      </c>
      <c r="BF11" s="17">
        <v>5.1651139723850201E-2</v>
      </c>
      <c r="BG11" s="17">
        <v>0.13649751210271399</v>
      </c>
      <c r="BH11" s="17"/>
      <c r="BI11" s="17">
        <v>0.134514718378558</v>
      </c>
      <c r="BJ11" s="17">
        <v>5.4605420336753599E-2</v>
      </c>
      <c r="BK11" s="17">
        <v>6.2374262550109798E-2</v>
      </c>
      <c r="BL11" s="17">
        <v>0.14573874300266099</v>
      </c>
      <c r="BM11" s="17"/>
      <c r="BN11" s="17">
        <v>0.14348574597635</v>
      </c>
      <c r="BO11" s="17">
        <v>9.4117206549739096E-2</v>
      </c>
      <c r="BP11" s="17">
        <v>8.5294446807840693E-2</v>
      </c>
      <c r="BQ11" s="17">
        <v>4.2462489041492302E-2</v>
      </c>
      <c r="BR11" s="17"/>
      <c r="BS11" s="17">
        <v>0.11098655288093601</v>
      </c>
      <c r="BT11" s="17">
        <v>7.8332820712070095E-2</v>
      </c>
      <c r="BU11" s="17">
        <v>5.9837342662344598E-2</v>
      </c>
      <c r="BV11" s="17">
        <v>7.4006809915893104E-2</v>
      </c>
      <c r="BW11" s="17"/>
      <c r="BX11" s="17">
        <v>0.21399615560312299</v>
      </c>
      <c r="BY11" s="17">
        <v>7.0306574040808603E-2</v>
      </c>
      <c r="BZ11" s="17">
        <v>4.5869710856115797E-2</v>
      </c>
      <c r="CA11" s="17">
        <v>7.7342932450471094E-2</v>
      </c>
    </row>
    <row r="12" spans="2:79" x14ac:dyDescent="0.3">
      <c r="B12" s="18" t="s">
        <v>194</v>
      </c>
      <c r="C12" s="17">
        <v>2.5798156450646301E-2</v>
      </c>
      <c r="D12" s="17">
        <v>1.3802255836917E-2</v>
      </c>
      <c r="E12" s="17">
        <v>3.5563187488014597E-2</v>
      </c>
      <c r="F12" s="17"/>
      <c r="G12" s="17">
        <v>1.78905722109386E-2</v>
      </c>
      <c r="H12" s="17">
        <v>1.31642906525454E-2</v>
      </c>
      <c r="I12" s="17">
        <v>4.3826503140209E-2</v>
      </c>
      <c r="J12" s="17"/>
      <c r="K12" s="17">
        <v>1.9367411892732701E-2</v>
      </c>
      <c r="L12" s="17">
        <v>1.54413845534039E-2</v>
      </c>
      <c r="M12" s="17">
        <v>4.92922741056264E-2</v>
      </c>
      <c r="N12" s="17">
        <v>2.43225088792355E-2</v>
      </c>
      <c r="O12" s="17"/>
      <c r="P12" s="17">
        <v>5.5501927804891597E-2</v>
      </c>
      <c r="Q12" s="17">
        <v>3.9046396528441503E-2</v>
      </c>
      <c r="R12" s="17">
        <v>1.22332151479296E-2</v>
      </c>
      <c r="S12" s="17">
        <v>1.7487529390840698E-2</v>
      </c>
      <c r="T12" s="17">
        <v>0</v>
      </c>
      <c r="U12" s="17"/>
      <c r="V12" s="17">
        <v>3.1289452103288803E-2</v>
      </c>
      <c r="W12" s="17">
        <v>2.6270687106373699E-2</v>
      </c>
      <c r="X12" s="17">
        <v>1.8101921671445101E-2</v>
      </c>
      <c r="Y12" s="17"/>
      <c r="Z12" s="17">
        <v>2.5004022846973398E-2</v>
      </c>
      <c r="AA12" s="17">
        <v>3.0225632637738101E-2</v>
      </c>
      <c r="AB12" s="17"/>
      <c r="AC12" s="17">
        <v>2.0738342629910599E-2</v>
      </c>
      <c r="AD12" s="17">
        <v>3.7422480314287902E-2</v>
      </c>
      <c r="AE12" s="17"/>
      <c r="AF12" s="17">
        <v>3.2716241598778603E-2</v>
      </c>
      <c r="AG12" s="17">
        <v>2.6975540049380499E-2</v>
      </c>
      <c r="AH12" s="17">
        <v>2.41022907356266E-2</v>
      </c>
      <c r="AI12" s="17"/>
      <c r="AJ12" s="17">
        <v>9.1828209410453106E-3</v>
      </c>
      <c r="AK12" s="17">
        <v>2.47684376376874E-2</v>
      </c>
      <c r="AL12" s="17">
        <v>1.6850216205377199E-2</v>
      </c>
      <c r="AM12" s="17">
        <v>4.9715618050181296E-3</v>
      </c>
      <c r="AN12" s="17">
        <v>2.00300143371294E-2</v>
      </c>
      <c r="AO12" s="17">
        <v>4.4599496409221097E-2</v>
      </c>
      <c r="AP12" s="17">
        <v>4.6350249460922199E-2</v>
      </c>
      <c r="AQ12" s="17"/>
      <c r="AR12" s="17">
        <v>4.6525855277744901E-2</v>
      </c>
      <c r="AS12" s="17">
        <v>1.62796496207997E-2</v>
      </c>
      <c r="AT12" s="17"/>
      <c r="AU12" s="17">
        <v>5.2642431521324098E-2</v>
      </c>
      <c r="AV12" s="17">
        <v>1.8863251518661701E-2</v>
      </c>
      <c r="AW12" s="17">
        <v>4.90634572177087E-3</v>
      </c>
      <c r="AX12" s="17"/>
      <c r="AY12" s="17">
        <v>6.1440145949391498E-2</v>
      </c>
      <c r="AZ12" s="17">
        <v>2.5825931484482201E-2</v>
      </c>
      <c r="BA12" s="17">
        <v>1.6666308306453399E-2</v>
      </c>
      <c r="BB12" s="17">
        <v>2.3651291654579701E-2</v>
      </c>
      <c r="BC12" s="17"/>
      <c r="BD12" s="17">
        <v>4.2301289046166701E-2</v>
      </c>
      <c r="BE12" s="17">
        <v>2.5660071930863899E-2</v>
      </c>
      <c r="BF12" s="17">
        <v>2.07111633946458E-2</v>
      </c>
      <c r="BG12" s="17">
        <v>2.5001331902938202E-2</v>
      </c>
      <c r="BH12" s="17"/>
      <c r="BI12" s="17">
        <v>6.00997121101658E-2</v>
      </c>
      <c r="BJ12" s="17">
        <v>1.0039484453694601E-2</v>
      </c>
      <c r="BK12" s="17">
        <v>2.15087366865181E-2</v>
      </c>
      <c r="BL12" s="17">
        <v>5.1202461907940602E-2</v>
      </c>
      <c r="BM12" s="17"/>
      <c r="BN12" s="17">
        <v>8.8926060569474802E-2</v>
      </c>
      <c r="BO12" s="17">
        <v>1.4771429974656299E-2</v>
      </c>
      <c r="BP12" s="17">
        <v>3.3718540152721799E-2</v>
      </c>
      <c r="BQ12" s="17">
        <v>9.0674527008425907E-3</v>
      </c>
      <c r="BR12" s="17"/>
      <c r="BS12" s="17">
        <v>4.58564877149127E-2</v>
      </c>
      <c r="BT12" s="17">
        <v>2.5102368839109799E-2</v>
      </c>
      <c r="BU12" s="17">
        <v>1.30526377138216E-2</v>
      </c>
      <c r="BV12" s="17">
        <v>3.6887350974270899E-2</v>
      </c>
      <c r="BW12" s="17"/>
      <c r="BX12" s="17">
        <v>5.6713064019385702E-2</v>
      </c>
      <c r="BY12" s="17">
        <v>1.5339566920661201E-2</v>
      </c>
      <c r="BZ12" s="17">
        <v>3.58655165860483E-2</v>
      </c>
      <c r="CA12" s="17">
        <v>1.4344515690365401E-2</v>
      </c>
    </row>
    <row r="13" spans="2:79" x14ac:dyDescent="0.3">
      <c r="B13" s="18" t="s">
        <v>195</v>
      </c>
      <c r="C13" s="19">
        <v>1.9138112955657201E-2</v>
      </c>
      <c r="D13" s="19">
        <v>2.1119726676821899E-2</v>
      </c>
      <c r="E13" s="19">
        <v>1.7248489041952302E-2</v>
      </c>
      <c r="F13" s="19"/>
      <c r="G13" s="19">
        <v>1.98289230819651E-2</v>
      </c>
      <c r="H13" s="19">
        <v>1.20170151239729E-2</v>
      </c>
      <c r="I13" s="19">
        <v>2.6034216070012502E-2</v>
      </c>
      <c r="J13" s="19"/>
      <c r="K13" s="19">
        <v>7.9515511356296493E-3</v>
      </c>
      <c r="L13" s="19">
        <v>4.8695363234372402E-2</v>
      </c>
      <c r="M13" s="19">
        <v>1.21522455656051E-2</v>
      </c>
      <c r="N13" s="19">
        <v>5.90237443462835E-3</v>
      </c>
      <c r="O13" s="19"/>
      <c r="P13" s="19">
        <v>1.9343512424566899E-2</v>
      </c>
      <c r="Q13" s="19">
        <v>2.0761414322754201E-2</v>
      </c>
      <c r="R13" s="19">
        <v>1.41186827909692E-2</v>
      </c>
      <c r="S13" s="19">
        <v>2.9364035124727801E-2</v>
      </c>
      <c r="T13" s="19">
        <v>6.5222705265897503E-3</v>
      </c>
      <c r="U13" s="19"/>
      <c r="V13" s="19">
        <v>1.4601020571248201E-2</v>
      </c>
      <c r="W13" s="19">
        <v>1.9880862300478499E-2</v>
      </c>
      <c r="X13" s="19">
        <v>1.1137053985429499E-2</v>
      </c>
      <c r="Y13" s="19"/>
      <c r="Z13" s="19">
        <v>1.5940038942654201E-2</v>
      </c>
      <c r="AA13" s="19">
        <v>3.6210641961197602E-2</v>
      </c>
      <c r="AB13" s="19"/>
      <c r="AC13" s="19">
        <v>1.7909491345240801E-2</v>
      </c>
      <c r="AD13" s="19">
        <v>2.1960725804932801E-2</v>
      </c>
      <c r="AE13" s="19"/>
      <c r="AF13" s="19">
        <v>1.82906307001592E-2</v>
      </c>
      <c r="AG13" s="19">
        <v>3.0664707275803001E-2</v>
      </c>
      <c r="AH13" s="19">
        <v>1.8312333128000201E-2</v>
      </c>
      <c r="AI13" s="19"/>
      <c r="AJ13" s="19">
        <v>1.24291040248593E-2</v>
      </c>
      <c r="AK13" s="19">
        <v>3.1422666429532703E-2</v>
      </c>
      <c r="AL13" s="19">
        <v>2.40344775695551E-2</v>
      </c>
      <c r="AM13" s="19">
        <v>0</v>
      </c>
      <c r="AN13" s="19">
        <v>2.19858732307373E-2</v>
      </c>
      <c r="AO13" s="19">
        <v>2.7781017844472101E-2</v>
      </c>
      <c r="AP13" s="19">
        <v>1.48543858970494E-2</v>
      </c>
      <c r="AQ13" s="19"/>
      <c r="AR13" s="19">
        <v>6.5387778107136099E-3</v>
      </c>
      <c r="AS13" s="19">
        <v>2.3973771103471798E-2</v>
      </c>
      <c r="AT13" s="19"/>
      <c r="AU13" s="19">
        <v>2.61207915012578E-2</v>
      </c>
      <c r="AV13" s="19">
        <v>1.51047916302485E-2</v>
      </c>
      <c r="AW13" s="19">
        <v>2.2973876603964199E-2</v>
      </c>
      <c r="AX13" s="19"/>
      <c r="AY13" s="19">
        <v>5.4801232620298901E-2</v>
      </c>
      <c r="AZ13" s="19">
        <v>1.24718235820076E-2</v>
      </c>
      <c r="BA13" s="19">
        <v>1.9599633211385699E-2</v>
      </c>
      <c r="BB13" s="19">
        <v>1.6733148905823701E-2</v>
      </c>
      <c r="BC13" s="19"/>
      <c r="BD13" s="19">
        <v>2.2098266221947001E-2</v>
      </c>
      <c r="BE13" s="19">
        <v>1.35833114558487E-2</v>
      </c>
      <c r="BF13" s="19">
        <v>1.87488999577833E-2</v>
      </c>
      <c r="BG13" s="19">
        <v>2.8024093480045399E-2</v>
      </c>
      <c r="BH13" s="19"/>
      <c r="BI13" s="19">
        <v>0</v>
      </c>
      <c r="BJ13" s="19">
        <v>2.5237829971745E-2</v>
      </c>
      <c r="BK13" s="19">
        <v>2.3104207790726899E-2</v>
      </c>
      <c r="BL13" s="19">
        <v>6.0412047461715999E-3</v>
      </c>
      <c r="BM13" s="19"/>
      <c r="BN13" s="19">
        <v>5.7300491271308297E-2</v>
      </c>
      <c r="BO13" s="19">
        <v>4.9323888447442297E-3</v>
      </c>
      <c r="BP13" s="19">
        <v>1.12367197562475E-2</v>
      </c>
      <c r="BQ13" s="19">
        <v>2.7044499956557E-2</v>
      </c>
      <c r="BR13" s="19"/>
      <c r="BS13" s="19">
        <v>9.7047750487978708E-3</v>
      </c>
      <c r="BT13" s="19">
        <v>2.2091099239228799E-2</v>
      </c>
      <c r="BU13" s="19">
        <v>1.8443586435171098E-2</v>
      </c>
      <c r="BV13" s="19">
        <v>3.6026432039453403E-2</v>
      </c>
      <c r="BW13" s="19"/>
      <c r="BX13" s="19">
        <v>5.0418681954757502E-2</v>
      </c>
      <c r="BY13" s="19">
        <v>1.2253860105705601E-2</v>
      </c>
      <c r="BZ13" s="19">
        <v>1.7110628044822999E-2</v>
      </c>
      <c r="CA13" s="19">
        <v>2.0122707220882202E-2</v>
      </c>
    </row>
    <row r="14" spans="2:79" x14ac:dyDescent="0.3">
      <c r="B14" s="16" t="s">
        <v>336</v>
      </c>
    </row>
    <row r="15" spans="2:79" x14ac:dyDescent="0.3">
      <c r="B15" t="s">
        <v>76</v>
      </c>
    </row>
    <row r="16" spans="2:79" x14ac:dyDescent="0.3">
      <c r="B16" t="s">
        <v>77</v>
      </c>
    </row>
    <row r="18" spans="2:2" x14ac:dyDescent="0.3">
      <c r="B18" s="8" t="str">
        <f>HYPERLINK("#'Contents'!A1", "Return to Contents")</f>
        <v>Return to Contents</v>
      </c>
    </row>
  </sheetData>
  <mergeCells count="18">
    <mergeCell ref="BX5:CA5"/>
    <mergeCell ref="D2:BL2"/>
    <mergeCell ref="AU5:AW5"/>
    <mergeCell ref="AY5:BB5"/>
    <mergeCell ref="BD5:BG5"/>
    <mergeCell ref="BI5:BL5"/>
    <mergeCell ref="BN5:BQ5"/>
    <mergeCell ref="Z5:AA5"/>
    <mergeCell ref="AC5:AD5"/>
    <mergeCell ref="AF5:AH5"/>
    <mergeCell ref="AJ5:AP5"/>
    <mergeCell ref="AR5:AS5"/>
    <mergeCell ref="D5:E5"/>
    <mergeCell ref="G5:I5"/>
    <mergeCell ref="K5:N5"/>
    <mergeCell ref="P5:T5"/>
    <mergeCell ref="V5:X5"/>
    <mergeCell ref="BS5:BV5"/>
  </mergeCells>
  <pageMargins left="0.7" right="0.7" top="0.75" bottom="0.75" header="0.3" footer="0.3"/>
  <pageSetup paperSize="9" orientation="portrait" horizontalDpi="300" verticalDpi="300"/>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B2:CA18"/>
  <sheetViews>
    <sheetView showGridLines="0" workbookViewId="0">
      <pane xSplit="2" topLeftCell="C1" activePane="topRight" state="frozen"/>
      <selection pane="topRight" activeCell="B14" sqref="B14"/>
    </sheetView>
  </sheetViews>
  <sheetFormatPr defaultColWidth="10.88671875" defaultRowHeight="14.4" x14ac:dyDescent="0.3"/>
  <cols>
    <col min="2" max="2" width="25.77734375" customWidth="1"/>
    <col min="3" max="5" width="10.77734375" customWidth="1"/>
    <col min="6" max="6" width="2.21875" customWidth="1"/>
    <col min="7" max="9" width="10.77734375" customWidth="1"/>
    <col min="10" max="10" width="2.21875" customWidth="1"/>
    <col min="11" max="14" width="10.77734375" customWidth="1"/>
    <col min="15" max="15" width="2.21875" customWidth="1"/>
    <col min="16" max="20" width="10.77734375" customWidth="1"/>
    <col min="21" max="21" width="2.21875" customWidth="1"/>
    <col min="22" max="24" width="10.77734375" customWidth="1"/>
    <col min="25" max="25" width="2.21875" customWidth="1"/>
    <col min="26" max="27" width="10.77734375" customWidth="1"/>
    <col min="28" max="28" width="2.21875" customWidth="1"/>
    <col min="29" max="30" width="10.77734375" customWidth="1"/>
    <col min="31" max="31" width="2.21875" customWidth="1"/>
    <col min="32" max="34" width="10.77734375" customWidth="1"/>
    <col min="35" max="35" width="2.21875" customWidth="1"/>
    <col min="36" max="42" width="10.77734375" customWidth="1"/>
    <col min="43" max="43" width="2.21875" customWidth="1"/>
    <col min="44" max="45" width="10.77734375" customWidth="1"/>
    <col min="46" max="46" width="2.21875" customWidth="1"/>
    <col min="47" max="49" width="10.77734375" customWidth="1"/>
    <col min="50" max="50" width="2.21875" customWidth="1"/>
    <col min="51" max="54" width="10.77734375" customWidth="1"/>
    <col min="55" max="55" width="2.21875" customWidth="1"/>
    <col min="56" max="59" width="10.77734375" customWidth="1"/>
    <col min="60" max="60" width="2.21875" customWidth="1"/>
    <col min="61" max="64" width="10.77734375" customWidth="1"/>
    <col min="65" max="65" width="2.21875" customWidth="1"/>
    <col min="66" max="69" width="10.77734375" customWidth="1"/>
    <col min="70" max="70" width="2.21875" customWidth="1"/>
    <col min="71" max="74" width="10.77734375" customWidth="1"/>
    <col min="75" max="75" width="2.21875" customWidth="1"/>
    <col min="76" max="79" width="10.77734375" customWidth="1"/>
    <col min="80" max="80" width="2.21875" customWidth="1"/>
  </cols>
  <sheetData>
    <row r="2" spans="2:79" ht="40.049999999999997" customHeight="1" x14ac:dyDescent="0.3">
      <c r="D2" s="30" t="s">
        <v>200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9" ht="30" customHeight="1" x14ac:dyDescent="0.3">
      <c r="B5" s="15"/>
      <c r="C5" s="15"/>
      <c r="D5" s="29" t="s">
        <v>54</v>
      </c>
      <c r="E5" s="29"/>
      <c r="F5" s="15"/>
      <c r="G5" s="29" t="s">
        <v>55</v>
      </c>
      <c r="H5" s="29"/>
      <c r="I5" s="29"/>
      <c r="J5" s="15"/>
      <c r="K5" s="29" t="s">
        <v>56</v>
      </c>
      <c r="L5" s="29"/>
      <c r="M5" s="29"/>
      <c r="N5" s="29"/>
      <c r="O5" s="15"/>
      <c r="P5" s="29" t="s">
        <v>57</v>
      </c>
      <c r="Q5" s="29"/>
      <c r="R5" s="29"/>
      <c r="S5" s="29"/>
      <c r="T5" s="29"/>
      <c r="U5" s="15"/>
      <c r="V5" s="29" t="s">
        <v>58</v>
      </c>
      <c r="W5" s="29"/>
      <c r="X5" s="29"/>
      <c r="Y5" s="15"/>
      <c r="Z5" s="29" t="s">
        <v>59</v>
      </c>
      <c r="AA5" s="29"/>
      <c r="AB5" s="15"/>
      <c r="AC5" s="29" t="s">
        <v>60</v>
      </c>
      <c r="AD5" s="29"/>
      <c r="AE5" s="15"/>
      <c r="AF5" s="29" t="s">
        <v>61</v>
      </c>
      <c r="AG5" s="29"/>
      <c r="AH5" s="29"/>
      <c r="AI5" s="15"/>
      <c r="AJ5" s="29" t="s">
        <v>62</v>
      </c>
      <c r="AK5" s="29"/>
      <c r="AL5" s="29"/>
      <c r="AM5" s="29"/>
      <c r="AN5" s="29"/>
      <c r="AO5" s="29"/>
      <c r="AP5" s="29"/>
      <c r="AQ5" s="15"/>
      <c r="AR5" s="29" t="s">
        <v>63</v>
      </c>
      <c r="AS5" s="29"/>
      <c r="AT5" s="15"/>
      <c r="AU5" s="29" t="s">
        <v>64</v>
      </c>
      <c r="AV5" s="29"/>
      <c r="AW5" s="29"/>
      <c r="AX5" s="15"/>
      <c r="AY5" s="29" t="s">
        <v>65</v>
      </c>
      <c r="AZ5" s="29"/>
      <c r="BA5" s="29"/>
      <c r="BB5" s="29"/>
      <c r="BC5" s="15"/>
      <c r="BD5" s="29" t="s">
        <v>66</v>
      </c>
      <c r="BE5" s="29"/>
      <c r="BF5" s="29"/>
      <c r="BG5" s="29"/>
      <c r="BH5" s="15"/>
      <c r="BI5" s="29" t="s">
        <v>67</v>
      </c>
      <c r="BJ5" s="29"/>
      <c r="BK5" s="29"/>
      <c r="BL5" s="29"/>
      <c r="BM5" s="15"/>
      <c r="BN5" s="29" t="s">
        <v>68</v>
      </c>
      <c r="BO5" s="29"/>
      <c r="BP5" s="29"/>
      <c r="BQ5" s="29"/>
      <c r="BR5" s="15"/>
      <c r="BS5" s="29" t="s">
        <v>69</v>
      </c>
      <c r="BT5" s="29"/>
      <c r="BU5" s="29"/>
      <c r="BV5" s="29"/>
      <c r="BW5" s="15"/>
      <c r="BX5" s="29" t="s">
        <v>70</v>
      </c>
      <c r="BY5" s="29"/>
      <c r="BZ5" s="29"/>
      <c r="CA5" s="29"/>
    </row>
    <row r="6" spans="2:79" ht="43.2" x14ac:dyDescent="0.3">
      <c r="B6" t="s">
        <v>13</v>
      </c>
      <c r="C6" s="9" t="s">
        <v>14</v>
      </c>
      <c r="D6" s="12" t="s">
        <v>15</v>
      </c>
      <c r="E6" s="12" t="s">
        <v>16</v>
      </c>
      <c r="G6" s="12" t="s">
        <v>19</v>
      </c>
      <c r="H6" s="12" t="s">
        <v>20</v>
      </c>
      <c r="I6" s="12" t="s">
        <v>21</v>
      </c>
      <c r="K6" s="12" t="s">
        <v>22</v>
      </c>
      <c r="L6" s="12" t="s">
        <v>23</v>
      </c>
      <c r="M6" s="12" t="s">
        <v>24</v>
      </c>
      <c r="N6" s="12" t="s">
        <v>25</v>
      </c>
      <c r="P6" s="12" t="s">
        <v>26</v>
      </c>
      <c r="Q6" s="12" t="s">
        <v>27</v>
      </c>
      <c r="R6" s="12" t="s">
        <v>28</v>
      </c>
      <c r="S6" s="12" t="s">
        <v>29</v>
      </c>
      <c r="T6" s="12" t="s">
        <v>30</v>
      </c>
      <c r="V6" s="12" t="s">
        <v>31</v>
      </c>
      <c r="W6" s="12" t="s">
        <v>32</v>
      </c>
      <c r="X6" s="12" t="s">
        <v>33</v>
      </c>
      <c r="Z6" s="12" t="s">
        <v>34</v>
      </c>
      <c r="AA6" s="12" t="s">
        <v>35</v>
      </c>
      <c r="AC6" s="12" t="s">
        <v>36</v>
      </c>
      <c r="AD6" s="12" t="s">
        <v>37</v>
      </c>
      <c r="AF6" s="12" t="s">
        <v>38</v>
      </c>
      <c r="AG6" s="12" t="s">
        <v>39</v>
      </c>
      <c r="AH6" s="12" t="s">
        <v>40</v>
      </c>
      <c r="AJ6" s="12" t="s">
        <v>41</v>
      </c>
      <c r="AK6" s="12" t="s">
        <v>42</v>
      </c>
      <c r="AL6" s="12" t="s">
        <v>43</v>
      </c>
      <c r="AM6" s="12" t="s">
        <v>44</v>
      </c>
      <c r="AN6" s="12" t="s">
        <v>45</v>
      </c>
      <c r="AO6" s="12" t="s">
        <v>46</v>
      </c>
      <c r="AP6" s="12" t="s">
        <v>47</v>
      </c>
      <c r="AR6" s="12" t="s">
        <v>48</v>
      </c>
      <c r="AS6" s="12" t="s">
        <v>49</v>
      </c>
      <c r="AU6" s="12" t="s">
        <v>50</v>
      </c>
      <c r="AV6" s="12" t="s">
        <v>51</v>
      </c>
      <c r="AW6" s="12" t="s">
        <v>52</v>
      </c>
      <c r="AY6" s="12" t="s">
        <v>50</v>
      </c>
      <c r="AZ6" s="12" t="s">
        <v>51</v>
      </c>
      <c r="BA6" s="12" t="s">
        <v>52</v>
      </c>
      <c r="BB6" s="12" t="s">
        <v>53</v>
      </c>
      <c r="BD6" s="12" t="s">
        <v>50</v>
      </c>
      <c r="BE6" s="12" t="s">
        <v>51</v>
      </c>
      <c r="BF6" s="12" t="s">
        <v>52</v>
      </c>
      <c r="BG6" s="12" t="s">
        <v>53</v>
      </c>
      <c r="BI6" s="12" t="s">
        <v>50</v>
      </c>
      <c r="BJ6" s="12" t="s">
        <v>51</v>
      </c>
      <c r="BK6" s="12" t="s">
        <v>52</v>
      </c>
      <c r="BL6" s="12" t="s">
        <v>53</v>
      </c>
      <c r="BN6" s="12" t="s">
        <v>50</v>
      </c>
      <c r="BO6" s="12" t="s">
        <v>51</v>
      </c>
      <c r="BP6" s="12" t="s">
        <v>52</v>
      </c>
      <c r="BQ6" s="12" t="s">
        <v>53</v>
      </c>
      <c r="BS6" s="12" t="s">
        <v>50</v>
      </c>
      <c r="BT6" s="12" t="s">
        <v>51</v>
      </c>
      <c r="BU6" s="12" t="s">
        <v>52</v>
      </c>
      <c r="BV6" s="12" t="s">
        <v>53</v>
      </c>
      <c r="BX6" s="12" t="s">
        <v>50</v>
      </c>
      <c r="BY6" s="12" t="s">
        <v>51</v>
      </c>
      <c r="BZ6" s="12" t="s">
        <v>52</v>
      </c>
      <c r="CA6" s="12" t="s">
        <v>53</v>
      </c>
    </row>
    <row r="7" spans="2:79" ht="30" customHeight="1" x14ac:dyDescent="0.3">
      <c r="B7" s="10" t="s">
        <v>17</v>
      </c>
      <c r="C7" s="10">
        <v>866</v>
      </c>
      <c r="D7" s="10">
        <v>443</v>
      </c>
      <c r="E7" s="10">
        <v>421</v>
      </c>
      <c r="F7" s="10"/>
      <c r="G7" s="10">
        <v>178</v>
      </c>
      <c r="H7" s="10">
        <v>400</v>
      </c>
      <c r="I7" s="10">
        <v>288</v>
      </c>
      <c r="J7" s="10"/>
      <c r="K7" s="10">
        <v>354</v>
      </c>
      <c r="L7" s="10">
        <v>230</v>
      </c>
      <c r="M7" s="10">
        <v>153</v>
      </c>
      <c r="N7" s="10">
        <v>128</v>
      </c>
      <c r="O7" s="10"/>
      <c r="P7" s="10">
        <v>124</v>
      </c>
      <c r="Q7" s="10">
        <v>272</v>
      </c>
      <c r="R7" s="10">
        <v>123</v>
      </c>
      <c r="S7" s="10">
        <v>225</v>
      </c>
      <c r="T7" s="10">
        <v>122</v>
      </c>
      <c r="U7" s="10"/>
      <c r="V7" s="10">
        <v>205</v>
      </c>
      <c r="W7" s="10">
        <v>329</v>
      </c>
      <c r="X7" s="10">
        <v>305</v>
      </c>
      <c r="Y7" s="10"/>
      <c r="Z7" s="10">
        <v>723</v>
      </c>
      <c r="AA7" s="10">
        <v>142</v>
      </c>
      <c r="AB7" s="10"/>
      <c r="AC7" s="10">
        <v>636</v>
      </c>
      <c r="AD7" s="10">
        <v>230</v>
      </c>
      <c r="AE7" s="10"/>
      <c r="AF7" s="10">
        <v>63</v>
      </c>
      <c r="AG7" s="10">
        <v>76</v>
      </c>
      <c r="AH7" s="10">
        <v>722</v>
      </c>
      <c r="AI7" s="10"/>
      <c r="AJ7" s="10">
        <v>97</v>
      </c>
      <c r="AK7" s="10">
        <v>123</v>
      </c>
      <c r="AL7" s="10">
        <v>129</v>
      </c>
      <c r="AM7" s="10">
        <v>133</v>
      </c>
      <c r="AN7" s="10">
        <v>126</v>
      </c>
      <c r="AO7" s="10">
        <v>133</v>
      </c>
      <c r="AP7" s="10">
        <v>125</v>
      </c>
      <c r="AQ7" s="10"/>
      <c r="AR7" s="10">
        <v>265</v>
      </c>
      <c r="AS7" s="10">
        <v>576</v>
      </c>
      <c r="AT7" s="10"/>
      <c r="AU7" s="10">
        <v>204</v>
      </c>
      <c r="AV7" s="10">
        <v>520</v>
      </c>
      <c r="AW7" s="10">
        <v>142</v>
      </c>
      <c r="AX7" s="10"/>
      <c r="AY7" s="10">
        <v>76</v>
      </c>
      <c r="AZ7" s="10">
        <v>391</v>
      </c>
      <c r="BA7" s="10">
        <v>278</v>
      </c>
      <c r="BB7" s="10">
        <v>121</v>
      </c>
      <c r="BC7" s="10"/>
      <c r="BD7" s="10">
        <v>119</v>
      </c>
      <c r="BE7" s="10">
        <v>242</v>
      </c>
      <c r="BF7" s="10">
        <v>368</v>
      </c>
      <c r="BG7" s="10">
        <v>137</v>
      </c>
      <c r="BH7" s="10"/>
      <c r="BI7" s="10">
        <v>99</v>
      </c>
      <c r="BJ7" s="10">
        <v>265</v>
      </c>
      <c r="BK7" s="10">
        <v>400</v>
      </c>
      <c r="BL7" s="10">
        <v>102</v>
      </c>
      <c r="BM7" s="10"/>
      <c r="BN7" s="10">
        <v>73</v>
      </c>
      <c r="BO7" s="10">
        <v>192</v>
      </c>
      <c r="BP7" s="10">
        <v>297</v>
      </c>
      <c r="BQ7" s="10">
        <v>304</v>
      </c>
      <c r="BR7" s="10"/>
      <c r="BS7" s="10">
        <v>180</v>
      </c>
      <c r="BT7" s="10">
        <v>245</v>
      </c>
      <c r="BU7" s="10">
        <v>352</v>
      </c>
      <c r="BV7" s="10">
        <v>89</v>
      </c>
      <c r="BW7" s="10"/>
      <c r="BX7" s="10">
        <v>81</v>
      </c>
      <c r="BY7" s="10">
        <v>311</v>
      </c>
      <c r="BZ7" s="10">
        <v>286</v>
      </c>
      <c r="CA7" s="10">
        <v>188</v>
      </c>
    </row>
    <row r="8" spans="2:79" ht="30" customHeight="1" x14ac:dyDescent="0.3">
      <c r="B8" s="11" t="s">
        <v>18</v>
      </c>
      <c r="C8" s="11">
        <v>868</v>
      </c>
      <c r="D8" s="11">
        <v>432</v>
      </c>
      <c r="E8" s="11">
        <v>433</v>
      </c>
      <c r="F8" s="11"/>
      <c r="G8" s="11">
        <v>207</v>
      </c>
      <c r="H8" s="11">
        <v>335</v>
      </c>
      <c r="I8" s="11">
        <v>326</v>
      </c>
      <c r="J8" s="11"/>
      <c r="K8" s="11">
        <v>259</v>
      </c>
      <c r="L8" s="11">
        <v>229</v>
      </c>
      <c r="M8" s="11">
        <v>185</v>
      </c>
      <c r="N8" s="11">
        <v>193</v>
      </c>
      <c r="O8" s="11"/>
      <c r="P8" s="11">
        <v>124</v>
      </c>
      <c r="Q8" s="11">
        <v>266</v>
      </c>
      <c r="R8" s="11">
        <v>135</v>
      </c>
      <c r="S8" s="11">
        <v>199</v>
      </c>
      <c r="T8" s="11">
        <v>144</v>
      </c>
      <c r="U8" s="11"/>
      <c r="V8" s="11">
        <v>247</v>
      </c>
      <c r="W8" s="11">
        <v>339</v>
      </c>
      <c r="X8" s="11">
        <v>250</v>
      </c>
      <c r="Y8" s="11"/>
      <c r="Z8" s="11">
        <v>729</v>
      </c>
      <c r="AA8" s="11">
        <v>138</v>
      </c>
      <c r="AB8" s="11"/>
      <c r="AC8" s="11">
        <v>605</v>
      </c>
      <c r="AD8" s="11">
        <v>263</v>
      </c>
      <c r="AE8" s="11"/>
      <c r="AF8" s="11">
        <v>48</v>
      </c>
      <c r="AG8" s="11">
        <v>67</v>
      </c>
      <c r="AH8" s="11">
        <v>747</v>
      </c>
      <c r="AI8" s="11"/>
      <c r="AJ8" s="11">
        <v>110</v>
      </c>
      <c r="AK8" s="11">
        <v>133</v>
      </c>
      <c r="AL8" s="11">
        <v>107</v>
      </c>
      <c r="AM8" s="11">
        <v>116</v>
      </c>
      <c r="AN8" s="11">
        <v>101</v>
      </c>
      <c r="AO8" s="11">
        <v>140</v>
      </c>
      <c r="AP8" s="11">
        <v>161</v>
      </c>
      <c r="AQ8" s="11"/>
      <c r="AR8" s="11">
        <v>286</v>
      </c>
      <c r="AS8" s="11">
        <v>558</v>
      </c>
      <c r="AT8" s="11"/>
      <c r="AU8" s="11">
        <v>229</v>
      </c>
      <c r="AV8" s="11">
        <v>515</v>
      </c>
      <c r="AW8" s="11">
        <v>124</v>
      </c>
      <c r="AX8" s="11"/>
      <c r="AY8" s="11">
        <v>78</v>
      </c>
      <c r="AZ8" s="11">
        <v>399</v>
      </c>
      <c r="BA8" s="11">
        <v>281</v>
      </c>
      <c r="BB8" s="11">
        <v>109</v>
      </c>
      <c r="BC8" s="11"/>
      <c r="BD8" s="11">
        <v>123</v>
      </c>
      <c r="BE8" s="11">
        <v>245</v>
      </c>
      <c r="BF8" s="11">
        <v>371</v>
      </c>
      <c r="BG8" s="11">
        <v>129</v>
      </c>
      <c r="BH8" s="11"/>
      <c r="BI8" s="11">
        <v>105</v>
      </c>
      <c r="BJ8" s="11">
        <v>270</v>
      </c>
      <c r="BK8" s="11">
        <v>399</v>
      </c>
      <c r="BL8" s="11">
        <v>94</v>
      </c>
      <c r="BM8" s="11"/>
      <c r="BN8" s="11">
        <v>74</v>
      </c>
      <c r="BO8" s="11">
        <v>194</v>
      </c>
      <c r="BP8" s="11">
        <v>304</v>
      </c>
      <c r="BQ8" s="11">
        <v>295</v>
      </c>
      <c r="BR8" s="11"/>
      <c r="BS8" s="11">
        <v>188</v>
      </c>
      <c r="BT8" s="11">
        <v>259</v>
      </c>
      <c r="BU8" s="11">
        <v>346</v>
      </c>
      <c r="BV8" s="11">
        <v>74</v>
      </c>
      <c r="BW8" s="11"/>
      <c r="BX8" s="11">
        <v>84</v>
      </c>
      <c r="BY8" s="11">
        <v>322</v>
      </c>
      <c r="BZ8" s="11">
        <v>282</v>
      </c>
      <c r="CA8" s="11">
        <v>179</v>
      </c>
    </row>
    <row r="9" spans="2:79" ht="28.8" x14ac:dyDescent="0.3">
      <c r="B9" s="18" t="s">
        <v>191</v>
      </c>
      <c r="C9" s="17">
        <v>0.38412259612925198</v>
      </c>
      <c r="D9" s="17">
        <v>0.41882387885467998</v>
      </c>
      <c r="E9" s="17">
        <v>0.35125491173576501</v>
      </c>
      <c r="F9" s="17"/>
      <c r="G9" s="17">
        <v>0.40805145089267703</v>
      </c>
      <c r="H9" s="17">
        <v>0.37146081879194598</v>
      </c>
      <c r="I9" s="17">
        <v>0.38198417444522897</v>
      </c>
      <c r="J9" s="17"/>
      <c r="K9" s="17">
        <v>0.39867973809277002</v>
      </c>
      <c r="L9" s="17">
        <v>0.38397715062054599</v>
      </c>
      <c r="M9" s="17">
        <v>0.36278265508172097</v>
      </c>
      <c r="N9" s="17">
        <v>0.38202074052422802</v>
      </c>
      <c r="O9" s="17"/>
      <c r="P9" s="17">
        <v>0.31815974674425601</v>
      </c>
      <c r="Q9" s="17">
        <v>0.35271452389017299</v>
      </c>
      <c r="R9" s="17">
        <v>0.38845615713016601</v>
      </c>
      <c r="S9" s="17">
        <v>0.39992342794835001</v>
      </c>
      <c r="T9" s="17">
        <v>0.47286481818987602</v>
      </c>
      <c r="U9" s="17"/>
      <c r="V9" s="17">
        <v>0.38065438977921801</v>
      </c>
      <c r="W9" s="17">
        <v>0.39695307209980701</v>
      </c>
      <c r="X9" s="17">
        <v>0.37375552652932098</v>
      </c>
      <c r="Y9" s="17"/>
      <c r="Z9" s="17">
        <v>0.39213171135122099</v>
      </c>
      <c r="AA9" s="17">
        <v>0.34522822852705398</v>
      </c>
      <c r="AB9" s="17"/>
      <c r="AC9" s="17">
        <v>0.37684575124130898</v>
      </c>
      <c r="AD9" s="17">
        <v>0.40084028667673499</v>
      </c>
      <c r="AE9" s="17"/>
      <c r="AF9" s="17">
        <v>0.21512692252718099</v>
      </c>
      <c r="AG9" s="17">
        <v>0.373437819027647</v>
      </c>
      <c r="AH9" s="17">
        <v>0.39819110921696099</v>
      </c>
      <c r="AI9" s="17"/>
      <c r="AJ9" s="17">
        <v>0.47864572715375803</v>
      </c>
      <c r="AK9" s="17">
        <v>0.34664706960542202</v>
      </c>
      <c r="AL9" s="17">
        <v>0.30017725458744698</v>
      </c>
      <c r="AM9" s="17">
        <v>0.42564170096982801</v>
      </c>
      <c r="AN9" s="17">
        <v>0.34603286798070798</v>
      </c>
      <c r="AO9" s="17">
        <v>0.37946506477534497</v>
      </c>
      <c r="AP9" s="17">
        <v>0.40437642812282798</v>
      </c>
      <c r="AQ9" s="17"/>
      <c r="AR9" s="17">
        <v>0.31833645882420802</v>
      </c>
      <c r="AS9" s="17">
        <v>0.42331336043302498</v>
      </c>
      <c r="AT9" s="17"/>
      <c r="AU9" s="17">
        <v>0.35206967960707097</v>
      </c>
      <c r="AV9" s="17">
        <v>0.39125162479718301</v>
      </c>
      <c r="AW9" s="17">
        <v>0.41385595633202898</v>
      </c>
      <c r="AX9" s="17"/>
      <c r="AY9" s="17">
        <v>0.22272944459424199</v>
      </c>
      <c r="AZ9" s="17">
        <v>0.38606666882457702</v>
      </c>
      <c r="BA9" s="17">
        <v>0.41979564243032103</v>
      </c>
      <c r="BB9" s="17">
        <v>0.40092036259873898</v>
      </c>
      <c r="BC9" s="17"/>
      <c r="BD9" s="17">
        <v>0.32797705173105302</v>
      </c>
      <c r="BE9" s="17">
        <v>0.41288458331856498</v>
      </c>
      <c r="BF9" s="17">
        <v>0.39659802281090301</v>
      </c>
      <c r="BG9" s="17">
        <v>0.34684308492517402</v>
      </c>
      <c r="BH9" s="17"/>
      <c r="BI9" s="17">
        <v>0.34189829432700802</v>
      </c>
      <c r="BJ9" s="17">
        <v>0.40985504814455598</v>
      </c>
      <c r="BK9" s="17">
        <v>0.39991093425484397</v>
      </c>
      <c r="BL9" s="17">
        <v>0.28980559314493698</v>
      </c>
      <c r="BM9" s="17"/>
      <c r="BN9" s="17">
        <v>0.21415890887003999</v>
      </c>
      <c r="BO9" s="17">
        <v>0.339905787300191</v>
      </c>
      <c r="BP9" s="17">
        <v>0.40461301436519098</v>
      </c>
      <c r="BQ9" s="17">
        <v>0.434765564830014</v>
      </c>
      <c r="BR9" s="17"/>
      <c r="BS9" s="17">
        <v>0.346277552728255</v>
      </c>
      <c r="BT9" s="17">
        <v>0.36732937049314901</v>
      </c>
      <c r="BU9" s="17">
        <v>0.41491789101632398</v>
      </c>
      <c r="BV9" s="17">
        <v>0.39494436302521502</v>
      </c>
      <c r="BW9" s="17"/>
      <c r="BX9" s="17">
        <v>0.26484221659260998</v>
      </c>
      <c r="BY9" s="17">
        <v>0.38659712112644401</v>
      </c>
      <c r="BZ9" s="17">
        <v>0.36440539292316698</v>
      </c>
      <c r="CA9" s="17">
        <v>0.466333274722527</v>
      </c>
    </row>
    <row r="10" spans="2:79" ht="28.8" x14ac:dyDescent="0.3">
      <c r="B10" s="18" t="s">
        <v>192</v>
      </c>
      <c r="C10" s="17">
        <v>0.34780716605428602</v>
      </c>
      <c r="D10" s="17">
        <v>0.32040918000100699</v>
      </c>
      <c r="E10" s="17">
        <v>0.37217108263114401</v>
      </c>
      <c r="F10" s="17"/>
      <c r="G10" s="17">
        <v>0.31751325458912399</v>
      </c>
      <c r="H10" s="17">
        <v>0.37188565164308401</v>
      </c>
      <c r="I10" s="17">
        <v>0.34222472453823199</v>
      </c>
      <c r="J10" s="17"/>
      <c r="K10" s="17">
        <v>0.34087086423787599</v>
      </c>
      <c r="L10" s="17">
        <v>0.37436449976844299</v>
      </c>
      <c r="M10" s="17">
        <v>0.29838434781228002</v>
      </c>
      <c r="N10" s="17">
        <v>0.37481150821322901</v>
      </c>
      <c r="O10" s="17"/>
      <c r="P10" s="17">
        <v>0.25183285760881202</v>
      </c>
      <c r="Q10" s="17">
        <v>0.42399282749969502</v>
      </c>
      <c r="R10" s="17">
        <v>0.317065009952338</v>
      </c>
      <c r="S10" s="17">
        <v>0.33440303890943301</v>
      </c>
      <c r="T10" s="17">
        <v>0.33705627667023902</v>
      </c>
      <c r="U10" s="17"/>
      <c r="V10" s="17">
        <v>0.36244262100246999</v>
      </c>
      <c r="W10" s="17">
        <v>0.34203251754394898</v>
      </c>
      <c r="X10" s="17">
        <v>0.35931981467708102</v>
      </c>
      <c r="Y10" s="17"/>
      <c r="Z10" s="17">
        <v>0.37669652603449899</v>
      </c>
      <c r="AA10" s="17">
        <v>0.19823832092863</v>
      </c>
      <c r="AB10" s="17"/>
      <c r="AC10" s="17">
        <v>0.34173474014900201</v>
      </c>
      <c r="AD10" s="17">
        <v>0.36175784642748698</v>
      </c>
      <c r="AE10" s="17"/>
      <c r="AF10" s="17">
        <v>0.25490192755064101</v>
      </c>
      <c r="AG10" s="17">
        <v>0.371829611360252</v>
      </c>
      <c r="AH10" s="17">
        <v>0.35135354019588599</v>
      </c>
      <c r="AI10" s="17"/>
      <c r="AJ10" s="17">
        <v>0.34354266533553801</v>
      </c>
      <c r="AK10" s="17">
        <v>0.283322473320056</v>
      </c>
      <c r="AL10" s="17">
        <v>0.38651746155672401</v>
      </c>
      <c r="AM10" s="17">
        <v>0.35677234566313698</v>
      </c>
      <c r="AN10" s="17">
        <v>0.39208478502098898</v>
      </c>
      <c r="AO10" s="17">
        <v>0.35563535191933798</v>
      </c>
      <c r="AP10" s="17">
        <v>0.337188776751843</v>
      </c>
      <c r="AQ10" s="17"/>
      <c r="AR10" s="17">
        <v>0.34347402708529501</v>
      </c>
      <c r="AS10" s="17">
        <v>0.35111829875024198</v>
      </c>
      <c r="AT10" s="17"/>
      <c r="AU10" s="17">
        <v>0.31553004390692801</v>
      </c>
      <c r="AV10" s="17">
        <v>0.36180204159195301</v>
      </c>
      <c r="AW10" s="17">
        <v>0.349407238567574</v>
      </c>
      <c r="AX10" s="17"/>
      <c r="AY10" s="17">
        <v>0.40523602317784102</v>
      </c>
      <c r="AZ10" s="17">
        <v>0.39631142906523298</v>
      </c>
      <c r="BA10" s="17">
        <v>0.28172428296002699</v>
      </c>
      <c r="BB10" s="17">
        <v>0.29942042319318402</v>
      </c>
      <c r="BC10" s="17"/>
      <c r="BD10" s="17">
        <v>0.35560326306015599</v>
      </c>
      <c r="BE10" s="17">
        <v>0.34377728351908199</v>
      </c>
      <c r="BF10" s="17">
        <v>0.37060442235895302</v>
      </c>
      <c r="BG10" s="17">
        <v>0.28242590637995602</v>
      </c>
      <c r="BH10" s="17"/>
      <c r="BI10" s="17">
        <v>0.33578731011749902</v>
      </c>
      <c r="BJ10" s="17">
        <v>0.34706596950112301</v>
      </c>
      <c r="BK10" s="17">
        <v>0.35456881592430201</v>
      </c>
      <c r="BL10" s="17">
        <v>0.33459649102593197</v>
      </c>
      <c r="BM10" s="17"/>
      <c r="BN10" s="17">
        <v>0.27424608981218301</v>
      </c>
      <c r="BO10" s="17">
        <v>0.44236945761157598</v>
      </c>
      <c r="BP10" s="17">
        <v>0.370358583504313</v>
      </c>
      <c r="BQ10" s="17">
        <v>0.28082718403609302</v>
      </c>
      <c r="BR10" s="17"/>
      <c r="BS10" s="17">
        <v>0.38987939477206801</v>
      </c>
      <c r="BT10" s="17">
        <v>0.38621979797210898</v>
      </c>
      <c r="BU10" s="17">
        <v>0.33989821772205497</v>
      </c>
      <c r="BV10" s="17">
        <v>0.14361538581647701</v>
      </c>
      <c r="BW10" s="17"/>
      <c r="BX10" s="17">
        <v>0.28603638106272899</v>
      </c>
      <c r="BY10" s="17">
        <v>0.39518853619914301</v>
      </c>
      <c r="BZ10" s="17">
        <v>0.37779869102532199</v>
      </c>
      <c r="CA10" s="17">
        <v>0.24419417178761699</v>
      </c>
    </row>
    <row r="11" spans="2:79" ht="28.8" x14ac:dyDescent="0.3">
      <c r="B11" s="18" t="s">
        <v>193</v>
      </c>
      <c r="C11" s="17">
        <v>0.167515783846551</v>
      </c>
      <c r="D11" s="17">
        <v>0.16309216505792901</v>
      </c>
      <c r="E11" s="17">
        <v>0.17268992320707199</v>
      </c>
      <c r="F11" s="17"/>
      <c r="G11" s="17">
        <v>0.11828821744960499</v>
      </c>
      <c r="H11" s="17">
        <v>0.17614908513693101</v>
      </c>
      <c r="I11" s="17">
        <v>0.189851597312898</v>
      </c>
      <c r="J11" s="17"/>
      <c r="K11" s="17">
        <v>0.15981908796318001</v>
      </c>
      <c r="L11" s="17">
        <v>0.154461146323295</v>
      </c>
      <c r="M11" s="17">
        <v>0.224069223312449</v>
      </c>
      <c r="N11" s="17">
        <v>0.13997739182633601</v>
      </c>
      <c r="O11" s="17"/>
      <c r="P11" s="17">
        <v>0.21837460737355899</v>
      </c>
      <c r="Q11" s="17">
        <v>0.15769993574600499</v>
      </c>
      <c r="R11" s="17">
        <v>0.19205035312641899</v>
      </c>
      <c r="S11" s="17">
        <v>0.14901563651123101</v>
      </c>
      <c r="T11" s="17">
        <v>0.14453845827155601</v>
      </c>
      <c r="U11" s="17"/>
      <c r="V11" s="17">
        <v>0.14104201907649699</v>
      </c>
      <c r="W11" s="17">
        <v>0.186395354284353</v>
      </c>
      <c r="X11" s="17">
        <v>0.16722483992670201</v>
      </c>
      <c r="Y11" s="17"/>
      <c r="Z11" s="17">
        <v>0.14316961105723799</v>
      </c>
      <c r="AA11" s="17">
        <v>0.28874271174879002</v>
      </c>
      <c r="AB11" s="17"/>
      <c r="AC11" s="17">
        <v>0.169835494501788</v>
      </c>
      <c r="AD11" s="17">
        <v>0.162186522952424</v>
      </c>
      <c r="AE11" s="17"/>
      <c r="AF11" s="17">
        <v>0.33366475016449099</v>
      </c>
      <c r="AG11" s="17">
        <v>0.18382889047601</v>
      </c>
      <c r="AH11" s="17">
        <v>0.15662866942162901</v>
      </c>
      <c r="AI11" s="17"/>
      <c r="AJ11" s="17">
        <v>7.4750646785382194E-2</v>
      </c>
      <c r="AK11" s="17">
        <v>0.17629691444630499</v>
      </c>
      <c r="AL11" s="17">
        <v>0.22708577005258901</v>
      </c>
      <c r="AM11" s="17">
        <v>0.14771420814776201</v>
      </c>
      <c r="AN11" s="17">
        <v>0.21060668775063099</v>
      </c>
      <c r="AO11" s="17">
        <v>0.12567953143920799</v>
      </c>
      <c r="AP11" s="17">
        <v>0.20761929997513201</v>
      </c>
      <c r="AQ11" s="17"/>
      <c r="AR11" s="17">
        <v>0.21124623634307799</v>
      </c>
      <c r="AS11" s="17">
        <v>0.14279943964539701</v>
      </c>
      <c r="AT11" s="17"/>
      <c r="AU11" s="17">
        <v>0.20024617750271401</v>
      </c>
      <c r="AV11" s="17">
        <v>0.15433724572464999</v>
      </c>
      <c r="AW11" s="17">
        <v>0.16168166871801901</v>
      </c>
      <c r="AX11" s="17"/>
      <c r="AY11" s="17">
        <v>0.16107360492814601</v>
      </c>
      <c r="AZ11" s="17">
        <v>0.149797994490557</v>
      </c>
      <c r="BA11" s="17">
        <v>0.18095393193777701</v>
      </c>
      <c r="BB11" s="17">
        <v>0.20237255528030901</v>
      </c>
      <c r="BC11" s="17"/>
      <c r="BD11" s="17">
        <v>0.16785220623585401</v>
      </c>
      <c r="BE11" s="17">
        <v>0.161129014741587</v>
      </c>
      <c r="BF11" s="17">
        <v>0.15118049300122399</v>
      </c>
      <c r="BG11" s="17">
        <v>0.22639653868939</v>
      </c>
      <c r="BH11" s="17"/>
      <c r="BI11" s="17">
        <v>0.155491011682963</v>
      </c>
      <c r="BJ11" s="17">
        <v>0.161064673332901</v>
      </c>
      <c r="BK11" s="17">
        <v>0.16109142214055999</v>
      </c>
      <c r="BL11" s="17">
        <v>0.22695822342720701</v>
      </c>
      <c r="BM11" s="17"/>
      <c r="BN11" s="17">
        <v>0.221732175585791</v>
      </c>
      <c r="BO11" s="17">
        <v>0.130942745109495</v>
      </c>
      <c r="BP11" s="17">
        <v>0.17678402939056301</v>
      </c>
      <c r="BQ11" s="17">
        <v>0.168443399608216</v>
      </c>
      <c r="BR11" s="17"/>
      <c r="BS11" s="17">
        <v>0.15091663037931699</v>
      </c>
      <c r="BT11" s="17">
        <v>0.16205516889464799</v>
      </c>
      <c r="BU11" s="17">
        <v>0.168328376342709</v>
      </c>
      <c r="BV11" s="17">
        <v>0.22497574945201701</v>
      </c>
      <c r="BW11" s="17"/>
      <c r="BX11" s="17">
        <v>0.19032145728247399</v>
      </c>
      <c r="BY11" s="17">
        <v>0.15781688719811199</v>
      </c>
      <c r="BZ11" s="17">
        <v>0.170034339188991</v>
      </c>
      <c r="CA11" s="17">
        <v>0.170359298237937</v>
      </c>
    </row>
    <row r="12" spans="2:79" x14ac:dyDescent="0.3">
      <c r="B12" s="18" t="s">
        <v>194</v>
      </c>
      <c r="C12" s="17">
        <v>7.07242278178557E-2</v>
      </c>
      <c r="D12" s="17">
        <v>6.9301421051156997E-2</v>
      </c>
      <c r="E12" s="17">
        <v>7.2465017211951699E-2</v>
      </c>
      <c r="F12" s="17"/>
      <c r="G12" s="17">
        <v>0.113090403564423</v>
      </c>
      <c r="H12" s="17">
        <v>5.19228602604506E-2</v>
      </c>
      <c r="I12" s="17">
        <v>6.3213474519516005E-2</v>
      </c>
      <c r="J12" s="17"/>
      <c r="K12" s="17">
        <v>7.65985666213993E-2</v>
      </c>
      <c r="L12" s="17">
        <v>4.79535911596135E-2</v>
      </c>
      <c r="M12" s="17">
        <v>8.97617606667062E-2</v>
      </c>
      <c r="N12" s="17">
        <v>7.19547891677845E-2</v>
      </c>
      <c r="O12" s="17"/>
      <c r="P12" s="17">
        <v>0.15516426687051099</v>
      </c>
      <c r="Q12" s="17">
        <v>4.7136682333840801E-2</v>
      </c>
      <c r="R12" s="17">
        <v>6.2885473454365307E-2</v>
      </c>
      <c r="S12" s="17">
        <v>7.8467580163529296E-2</v>
      </c>
      <c r="T12" s="17">
        <v>3.8269564066532598E-2</v>
      </c>
      <c r="U12" s="17"/>
      <c r="V12" s="17">
        <v>9.4035353544403594E-2</v>
      </c>
      <c r="W12" s="17">
        <v>4.9803734026675803E-2</v>
      </c>
      <c r="X12" s="17">
        <v>7.5895371241301898E-2</v>
      </c>
      <c r="Y12" s="17"/>
      <c r="Z12" s="17">
        <v>6.45183550769904E-2</v>
      </c>
      <c r="AA12" s="17">
        <v>0.10415369437460099</v>
      </c>
      <c r="AB12" s="17"/>
      <c r="AC12" s="17">
        <v>7.9126301698509593E-2</v>
      </c>
      <c r="AD12" s="17">
        <v>5.1421456732739797E-2</v>
      </c>
      <c r="AE12" s="17"/>
      <c r="AF12" s="17">
        <v>0.16564874915764899</v>
      </c>
      <c r="AG12" s="17">
        <v>4.4249057951261703E-2</v>
      </c>
      <c r="AH12" s="17">
        <v>6.3532852007663607E-2</v>
      </c>
      <c r="AI12" s="17"/>
      <c r="AJ12" s="17">
        <v>8.4983427995049904E-2</v>
      </c>
      <c r="AK12" s="17">
        <v>0.123448100601307</v>
      </c>
      <c r="AL12" s="17">
        <v>5.85695775845693E-2</v>
      </c>
      <c r="AM12" s="17">
        <v>5.2171166387645997E-2</v>
      </c>
      <c r="AN12" s="17">
        <v>3.8560615652533603E-2</v>
      </c>
      <c r="AO12" s="17">
        <v>0.100748797210002</v>
      </c>
      <c r="AP12" s="17">
        <v>3.2960298523842899E-2</v>
      </c>
      <c r="AQ12" s="17"/>
      <c r="AR12" s="17">
        <v>0.115079296754083</v>
      </c>
      <c r="AS12" s="17">
        <v>4.5540537524798898E-2</v>
      </c>
      <c r="AT12" s="17"/>
      <c r="AU12" s="17">
        <v>0.101687604646903</v>
      </c>
      <c r="AV12" s="17">
        <v>5.8877105850741997E-2</v>
      </c>
      <c r="AW12" s="17">
        <v>6.2627305433969105E-2</v>
      </c>
      <c r="AX12" s="17"/>
      <c r="AY12" s="17">
        <v>0.14428421847203399</v>
      </c>
      <c r="AZ12" s="17">
        <v>4.7966253456505903E-2</v>
      </c>
      <c r="BA12" s="17">
        <v>8.8280399359996903E-2</v>
      </c>
      <c r="BB12" s="17">
        <v>5.5895299889211998E-2</v>
      </c>
      <c r="BC12" s="17"/>
      <c r="BD12" s="17">
        <v>7.9915042488227103E-2</v>
      </c>
      <c r="BE12" s="17">
        <v>5.3476821462157403E-2</v>
      </c>
      <c r="BF12" s="17">
        <v>6.1237608104149903E-2</v>
      </c>
      <c r="BG12" s="17">
        <v>0.122149876516575</v>
      </c>
      <c r="BH12" s="17"/>
      <c r="BI12" s="17">
        <v>0.12682795725039001</v>
      </c>
      <c r="BJ12" s="17">
        <v>5.48052560122856E-2</v>
      </c>
      <c r="BK12" s="17">
        <v>5.4671238940057702E-2</v>
      </c>
      <c r="BL12" s="17">
        <v>0.12230218750406099</v>
      </c>
      <c r="BM12" s="17"/>
      <c r="BN12" s="17">
        <v>0.197032303350685</v>
      </c>
      <c r="BO12" s="17">
        <v>7.0024638190393507E-2</v>
      </c>
      <c r="BP12" s="17">
        <v>3.5693055904859598E-2</v>
      </c>
      <c r="BQ12" s="17">
        <v>7.5552463033439002E-2</v>
      </c>
      <c r="BR12" s="17"/>
      <c r="BS12" s="17">
        <v>8.5986509793011298E-2</v>
      </c>
      <c r="BT12" s="17">
        <v>4.7457333064171603E-2</v>
      </c>
      <c r="BU12" s="17">
        <v>5.2639315389577397E-2</v>
      </c>
      <c r="BV12" s="17">
        <v>0.19788622109081699</v>
      </c>
      <c r="BW12" s="17"/>
      <c r="BX12" s="17">
        <v>0.134592263580673</v>
      </c>
      <c r="BY12" s="17">
        <v>5.0944006822958202E-2</v>
      </c>
      <c r="BZ12" s="17">
        <v>6.4335940417121498E-2</v>
      </c>
      <c r="CA12" s="17">
        <v>8.6568400025366005E-2</v>
      </c>
    </row>
    <row r="13" spans="2:79" x14ac:dyDescent="0.3">
      <c r="B13" s="18" t="s">
        <v>195</v>
      </c>
      <c r="C13" s="19">
        <v>2.9830226152054801E-2</v>
      </c>
      <c r="D13" s="19">
        <v>2.8373355035226901E-2</v>
      </c>
      <c r="E13" s="19">
        <v>3.1419065214066802E-2</v>
      </c>
      <c r="F13" s="19"/>
      <c r="G13" s="19">
        <v>4.30566735041715E-2</v>
      </c>
      <c r="H13" s="19">
        <v>2.8581584167588301E-2</v>
      </c>
      <c r="I13" s="19">
        <v>2.27260291841253E-2</v>
      </c>
      <c r="J13" s="19"/>
      <c r="K13" s="19">
        <v>2.4031743084775199E-2</v>
      </c>
      <c r="L13" s="19">
        <v>3.9243612128102498E-2</v>
      </c>
      <c r="M13" s="19">
        <v>2.50020131268434E-2</v>
      </c>
      <c r="N13" s="19">
        <v>3.1235570268422701E-2</v>
      </c>
      <c r="O13" s="19"/>
      <c r="P13" s="19">
        <v>5.6468521402861301E-2</v>
      </c>
      <c r="Q13" s="19">
        <v>1.8456030530285598E-2</v>
      </c>
      <c r="R13" s="19">
        <v>3.9543006336710602E-2</v>
      </c>
      <c r="S13" s="19">
        <v>3.8190316467457103E-2</v>
      </c>
      <c r="T13" s="19">
        <v>7.2708828017959502E-3</v>
      </c>
      <c r="U13" s="19"/>
      <c r="V13" s="19">
        <v>2.1825616597412001E-2</v>
      </c>
      <c r="W13" s="19">
        <v>2.48153220452152E-2</v>
      </c>
      <c r="X13" s="19">
        <v>2.3804447625594499E-2</v>
      </c>
      <c r="Y13" s="19"/>
      <c r="Z13" s="19">
        <v>2.3483796480051899E-2</v>
      </c>
      <c r="AA13" s="19">
        <v>6.3637044420925701E-2</v>
      </c>
      <c r="AB13" s="19"/>
      <c r="AC13" s="19">
        <v>3.2457712409391097E-2</v>
      </c>
      <c r="AD13" s="19">
        <v>2.3793887210614401E-2</v>
      </c>
      <c r="AE13" s="19"/>
      <c r="AF13" s="19">
        <v>3.0657650600036598E-2</v>
      </c>
      <c r="AG13" s="19">
        <v>2.66546211848291E-2</v>
      </c>
      <c r="AH13" s="19">
        <v>3.0293829157860299E-2</v>
      </c>
      <c r="AI13" s="19"/>
      <c r="AJ13" s="19">
        <v>1.8077532730271802E-2</v>
      </c>
      <c r="AK13" s="19">
        <v>7.0285442026909201E-2</v>
      </c>
      <c r="AL13" s="19">
        <v>2.7649936218670599E-2</v>
      </c>
      <c r="AM13" s="19">
        <v>1.77005788316262E-2</v>
      </c>
      <c r="AN13" s="19">
        <v>1.27150435951382E-2</v>
      </c>
      <c r="AO13" s="19">
        <v>3.8471254656106402E-2</v>
      </c>
      <c r="AP13" s="19">
        <v>1.78551966263539E-2</v>
      </c>
      <c r="AQ13" s="19"/>
      <c r="AR13" s="19">
        <v>1.18639809933352E-2</v>
      </c>
      <c r="AS13" s="19">
        <v>3.7228363646537498E-2</v>
      </c>
      <c r="AT13" s="19"/>
      <c r="AU13" s="19">
        <v>3.04664943363839E-2</v>
      </c>
      <c r="AV13" s="19">
        <v>3.3731982035473201E-2</v>
      </c>
      <c r="AW13" s="19">
        <v>1.24278309484091E-2</v>
      </c>
      <c r="AX13" s="19"/>
      <c r="AY13" s="19">
        <v>6.6676708827736395E-2</v>
      </c>
      <c r="AZ13" s="19">
        <v>1.9857654163127399E-2</v>
      </c>
      <c r="BA13" s="19">
        <v>2.9245743311878802E-2</v>
      </c>
      <c r="BB13" s="19">
        <v>4.1391359038555398E-2</v>
      </c>
      <c r="BC13" s="19"/>
      <c r="BD13" s="19">
        <v>6.8652436484709603E-2</v>
      </c>
      <c r="BE13" s="19">
        <v>2.8732296958608999E-2</v>
      </c>
      <c r="BF13" s="19">
        <v>2.0379453724770302E-2</v>
      </c>
      <c r="BG13" s="19">
        <v>2.21845934889047E-2</v>
      </c>
      <c r="BH13" s="19"/>
      <c r="BI13" s="19">
        <v>3.9995426622139903E-2</v>
      </c>
      <c r="BJ13" s="19">
        <v>2.72090530091346E-2</v>
      </c>
      <c r="BK13" s="19">
        <v>2.9757588740237501E-2</v>
      </c>
      <c r="BL13" s="19">
        <v>2.63375048978624E-2</v>
      </c>
      <c r="BM13" s="19"/>
      <c r="BN13" s="19">
        <v>9.2830522381301794E-2</v>
      </c>
      <c r="BO13" s="19">
        <v>1.6757371788343502E-2</v>
      </c>
      <c r="BP13" s="19">
        <v>1.2551316835072501E-2</v>
      </c>
      <c r="BQ13" s="19">
        <v>4.0411388492238902E-2</v>
      </c>
      <c r="BR13" s="19"/>
      <c r="BS13" s="19">
        <v>2.6939912327348801E-2</v>
      </c>
      <c r="BT13" s="19">
        <v>3.69383295759226E-2</v>
      </c>
      <c r="BU13" s="19">
        <v>2.4216199529334199E-2</v>
      </c>
      <c r="BV13" s="19">
        <v>3.8578280615473297E-2</v>
      </c>
      <c r="BW13" s="19"/>
      <c r="BX13" s="19">
        <v>0.124207681481514</v>
      </c>
      <c r="BY13" s="19">
        <v>9.4534486533433496E-3</v>
      </c>
      <c r="BZ13" s="19">
        <v>2.3425636445398301E-2</v>
      </c>
      <c r="CA13" s="19">
        <v>3.2544855226553301E-2</v>
      </c>
    </row>
    <row r="14" spans="2:79" x14ac:dyDescent="0.3">
      <c r="B14" s="16" t="s">
        <v>336</v>
      </c>
    </row>
    <row r="15" spans="2:79" x14ac:dyDescent="0.3">
      <c r="B15" t="s">
        <v>76</v>
      </c>
    </row>
    <row r="16" spans="2:79" x14ac:dyDescent="0.3">
      <c r="B16" t="s">
        <v>77</v>
      </c>
    </row>
    <row r="18" spans="2:2" x14ac:dyDescent="0.3">
      <c r="B18" s="8" t="str">
        <f>HYPERLINK("#'Contents'!A1", "Return to Contents")</f>
        <v>Return to Contents</v>
      </c>
    </row>
  </sheetData>
  <mergeCells count="18">
    <mergeCell ref="BX5:CA5"/>
    <mergeCell ref="D2:BL2"/>
    <mergeCell ref="AU5:AW5"/>
    <mergeCell ref="AY5:BB5"/>
    <mergeCell ref="BD5:BG5"/>
    <mergeCell ref="BI5:BL5"/>
    <mergeCell ref="BN5:BQ5"/>
    <mergeCell ref="Z5:AA5"/>
    <mergeCell ref="AC5:AD5"/>
    <mergeCell ref="AF5:AH5"/>
    <mergeCell ref="AJ5:AP5"/>
    <mergeCell ref="AR5:AS5"/>
    <mergeCell ref="D5:E5"/>
    <mergeCell ref="G5:I5"/>
    <mergeCell ref="K5:N5"/>
    <mergeCell ref="P5:T5"/>
    <mergeCell ref="V5:X5"/>
    <mergeCell ref="BS5:BV5"/>
  </mergeCells>
  <pageMargins left="0.7" right="0.7" top="0.75" bottom="0.75" header="0.3" footer="0.3"/>
  <pageSetup paperSize="9" orientation="portrait" horizontalDpi="300" verticalDpi="300"/>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B2:CA18"/>
  <sheetViews>
    <sheetView showGridLines="0" workbookViewId="0">
      <pane xSplit="2" topLeftCell="C1" activePane="topRight" state="frozen"/>
      <selection pane="topRight" activeCell="B14" sqref="B14"/>
    </sheetView>
  </sheetViews>
  <sheetFormatPr defaultColWidth="10.88671875" defaultRowHeight="14.4" x14ac:dyDescent="0.3"/>
  <cols>
    <col min="2" max="2" width="25.77734375" customWidth="1"/>
    <col min="3" max="5" width="10.77734375" customWidth="1"/>
    <col min="6" max="6" width="2.21875" customWidth="1"/>
    <col min="7" max="9" width="10.77734375" customWidth="1"/>
    <col min="10" max="10" width="2.21875" customWidth="1"/>
    <col min="11" max="14" width="10.77734375" customWidth="1"/>
    <col min="15" max="15" width="2.21875" customWidth="1"/>
    <col min="16" max="20" width="10.77734375" customWidth="1"/>
    <col min="21" max="21" width="2.21875" customWidth="1"/>
    <col min="22" max="24" width="10.77734375" customWidth="1"/>
    <col min="25" max="25" width="2.21875" customWidth="1"/>
    <col min="26" max="27" width="10.77734375" customWidth="1"/>
    <col min="28" max="28" width="2.21875" customWidth="1"/>
    <col min="29" max="30" width="10.77734375" customWidth="1"/>
    <col min="31" max="31" width="2.21875" customWidth="1"/>
    <col min="32" max="34" width="10.77734375" customWidth="1"/>
    <col min="35" max="35" width="2.21875" customWidth="1"/>
    <col min="36" max="42" width="10.77734375" customWidth="1"/>
    <col min="43" max="43" width="2.21875" customWidth="1"/>
    <col min="44" max="45" width="10.77734375" customWidth="1"/>
    <col min="46" max="46" width="2.21875" customWidth="1"/>
    <col min="47" max="49" width="10.77734375" customWidth="1"/>
    <col min="50" max="50" width="2.21875" customWidth="1"/>
    <col min="51" max="54" width="10.77734375" customWidth="1"/>
    <col min="55" max="55" width="2.21875" customWidth="1"/>
    <col min="56" max="59" width="10.77734375" customWidth="1"/>
    <col min="60" max="60" width="2.21875" customWidth="1"/>
    <col min="61" max="64" width="10.77734375" customWidth="1"/>
    <col min="65" max="65" width="2.21875" customWidth="1"/>
    <col min="66" max="69" width="10.77734375" customWidth="1"/>
    <col min="70" max="70" width="2.21875" customWidth="1"/>
    <col min="71" max="74" width="10.77734375" customWidth="1"/>
    <col min="75" max="75" width="2.21875" customWidth="1"/>
    <col min="76" max="79" width="10.77734375" customWidth="1"/>
    <col min="80" max="80" width="2.21875" customWidth="1"/>
  </cols>
  <sheetData>
    <row r="2" spans="2:79" ht="40.049999999999997" customHeight="1" x14ac:dyDescent="0.3">
      <c r="D2" s="30" t="s">
        <v>201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9" ht="30" customHeight="1" x14ac:dyDescent="0.3">
      <c r="B5" s="15"/>
      <c r="C5" s="15"/>
      <c r="D5" s="29" t="s">
        <v>54</v>
      </c>
      <c r="E5" s="29"/>
      <c r="F5" s="15"/>
      <c r="G5" s="29" t="s">
        <v>55</v>
      </c>
      <c r="H5" s="29"/>
      <c r="I5" s="29"/>
      <c r="J5" s="15"/>
      <c r="K5" s="29" t="s">
        <v>56</v>
      </c>
      <c r="L5" s="29"/>
      <c r="M5" s="29"/>
      <c r="N5" s="29"/>
      <c r="O5" s="15"/>
      <c r="P5" s="29" t="s">
        <v>57</v>
      </c>
      <c r="Q5" s="29"/>
      <c r="R5" s="29"/>
      <c r="S5" s="29"/>
      <c r="T5" s="29"/>
      <c r="U5" s="15"/>
      <c r="V5" s="29" t="s">
        <v>58</v>
      </c>
      <c r="W5" s="29"/>
      <c r="X5" s="29"/>
      <c r="Y5" s="15"/>
      <c r="Z5" s="29" t="s">
        <v>59</v>
      </c>
      <c r="AA5" s="29"/>
      <c r="AB5" s="15"/>
      <c r="AC5" s="29" t="s">
        <v>60</v>
      </c>
      <c r="AD5" s="29"/>
      <c r="AE5" s="15"/>
      <c r="AF5" s="29" t="s">
        <v>61</v>
      </c>
      <c r="AG5" s="29"/>
      <c r="AH5" s="29"/>
      <c r="AI5" s="15"/>
      <c r="AJ5" s="29" t="s">
        <v>62</v>
      </c>
      <c r="AK5" s="29"/>
      <c r="AL5" s="29"/>
      <c r="AM5" s="29"/>
      <c r="AN5" s="29"/>
      <c r="AO5" s="29"/>
      <c r="AP5" s="29"/>
      <c r="AQ5" s="15"/>
      <c r="AR5" s="29" t="s">
        <v>63</v>
      </c>
      <c r="AS5" s="29"/>
      <c r="AT5" s="15"/>
      <c r="AU5" s="29" t="s">
        <v>64</v>
      </c>
      <c r="AV5" s="29"/>
      <c r="AW5" s="29"/>
      <c r="AX5" s="15"/>
      <c r="AY5" s="29" t="s">
        <v>65</v>
      </c>
      <c r="AZ5" s="29"/>
      <c r="BA5" s="29"/>
      <c r="BB5" s="29"/>
      <c r="BC5" s="15"/>
      <c r="BD5" s="29" t="s">
        <v>66</v>
      </c>
      <c r="BE5" s="29"/>
      <c r="BF5" s="29"/>
      <c r="BG5" s="29"/>
      <c r="BH5" s="15"/>
      <c r="BI5" s="29" t="s">
        <v>67</v>
      </c>
      <c r="BJ5" s="29"/>
      <c r="BK5" s="29"/>
      <c r="BL5" s="29"/>
      <c r="BM5" s="15"/>
      <c r="BN5" s="29" t="s">
        <v>68</v>
      </c>
      <c r="BO5" s="29"/>
      <c r="BP5" s="29"/>
      <c r="BQ5" s="29"/>
      <c r="BR5" s="15"/>
      <c r="BS5" s="29" t="s">
        <v>69</v>
      </c>
      <c r="BT5" s="29"/>
      <c r="BU5" s="29"/>
      <c r="BV5" s="29"/>
      <c r="BW5" s="15"/>
      <c r="BX5" s="29" t="s">
        <v>70</v>
      </c>
      <c r="BY5" s="29"/>
      <c r="BZ5" s="29"/>
      <c r="CA5" s="29"/>
    </row>
    <row r="6" spans="2:79" ht="43.2" x14ac:dyDescent="0.3">
      <c r="B6" t="s">
        <v>13</v>
      </c>
      <c r="C6" s="9" t="s">
        <v>14</v>
      </c>
      <c r="D6" s="12" t="s">
        <v>15</v>
      </c>
      <c r="E6" s="12" t="s">
        <v>16</v>
      </c>
      <c r="G6" s="12" t="s">
        <v>19</v>
      </c>
      <c r="H6" s="12" t="s">
        <v>20</v>
      </c>
      <c r="I6" s="12" t="s">
        <v>21</v>
      </c>
      <c r="K6" s="12" t="s">
        <v>22</v>
      </c>
      <c r="L6" s="12" t="s">
        <v>23</v>
      </c>
      <c r="M6" s="12" t="s">
        <v>24</v>
      </c>
      <c r="N6" s="12" t="s">
        <v>25</v>
      </c>
      <c r="P6" s="12" t="s">
        <v>26</v>
      </c>
      <c r="Q6" s="12" t="s">
        <v>27</v>
      </c>
      <c r="R6" s="12" t="s">
        <v>28</v>
      </c>
      <c r="S6" s="12" t="s">
        <v>29</v>
      </c>
      <c r="T6" s="12" t="s">
        <v>30</v>
      </c>
      <c r="V6" s="12" t="s">
        <v>31</v>
      </c>
      <c r="W6" s="12" t="s">
        <v>32</v>
      </c>
      <c r="X6" s="12" t="s">
        <v>33</v>
      </c>
      <c r="Z6" s="12" t="s">
        <v>34</v>
      </c>
      <c r="AA6" s="12" t="s">
        <v>35</v>
      </c>
      <c r="AC6" s="12" t="s">
        <v>36</v>
      </c>
      <c r="AD6" s="12" t="s">
        <v>37</v>
      </c>
      <c r="AF6" s="12" t="s">
        <v>38</v>
      </c>
      <c r="AG6" s="12" t="s">
        <v>39</v>
      </c>
      <c r="AH6" s="12" t="s">
        <v>40</v>
      </c>
      <c r="AJ6" s="12" t="s">
        <v>41</v>
      </c>
      <c r="AK6" s="12" t="s">
        <v>42</v>
      </c>
      <c r="AL6" s="12" t="s">
        <v>43</v>
      </c>
      <c r="AM6" s="12" t="s">
        <v>44</v>
      </c>
      <c r="AN6" s="12" t="s">
        <v>45</v>
      </c>
      <c r="AO6" s="12" t="s">
        <v>46</v>
      </c>
      <c r="AP6" s="12" t="s">
        <v>47</v>
      </c>
      <c r="AR6" s="12" t="s">
        <v>48</v>
      </c>
      <c r="AS6" s="12" t="s">
        <v>49</v>
      </c>
      <c r="AU6" s="12" t="s">
        <v>50</v>
      </c>
      <c r="AV6" s="12" t="s">
        <v>51</v>
      </c>
      <c r="AW6" s="12" t="s">
        <v>52</v>
      </c>
      <c r="AY6" s="12" t="s">
        <v>50</v>
      </c>
      <c r="AZ6" s="12" t="s">
        <v>51</v>
      </c>
      <c r="BA6" s="12" t="s">
        <v>52</v>
      </c>
      <c r="BB6" s="12" t="s">
        <v>53</v>
      </c>
      <c r="BD6" s="12" t="s">
        <v>50</v>
      </c>
      <c r="BE6" s="12" t="s">
        <v>51</v>
      </c>
      <c r="BF6" s="12" t="s">
        <v>52</v>
      </c>
      <c r="BG6" s="12" t="s">
        <v>53</v>
      </c>
      <c r="BI6" s="12" t="s">
        <v>50</v>
      </c>
      <c r="BJ6" s="12" t="s">
        <v>51</v>
      </c>
      <c r="BK6" s="12" t="s">
        <v>52</v>
      </c>
      <c r="BL6" s="12" t="s">
        <v>53</v>
      </c>
      <c r="BN6" s="12" t="s">
        <v>50</v>
      </c>
      <c r="BO6" s="12" t="s">
        <v>51</v>
      </c>
      <c r="BP6" s="12" t="s">
        <v>52</v>
      </c>
      <c r="BQ6" s="12" t="s">
        <v>53</v>
      </c>
      <c r="BS6" s="12" t="s">
        <v>50</v>
      </c>
      <c r="BT6" s="12" t="s">
        <v>51</v>
      </c>
      <c r="BU6" s="12" t="s">
        <v>52</v>
      </c>
      <c r="BV6" s="12" t="s">
        <v>53</v>
      </c>
      <c r="BX6" s="12" t="s">
        <v>50</v>
      </c>
      <c r="BY6" s="12" t="s">
        <v>51</v>
      </c>
      <c r="BZ6" s="12" t="s">
        <v>52</v>
      </c>
      <c r="CA6" s="12" t="s">
        <v>53</v>
      </c>
    </row>
    <row r="7" spans="2:79" ht="30" customHeight="1" x14ac:dyDescent="0.3">
      <c r="B7" s="10" t="s">
        <v>17</v>
      </c>
      <c r="C7" s="10">
        <v>866</v>
      </c>
      <c r="D7" s="10">
        <v>443</v>
      </c>
      <c r="E7" s="10">
        <v>421</v>
      </c>
      <c r="F7" s="10"/>
      <c r="G7" s="10">
        <v>178</v>
      </c>
      <c r="H7" s="10">
        <v>400</v>
      </c>
      <c r="I7" s="10">
        <v>288</v>
      </c>
      <c r="J7" s="10"/>
      <c r="K7" s="10">
        <v>354</v>
      </c>
      <c r="L7" s="10">
        <v>230</v>
      </c>
      <c r="M7" s="10">
        <v>153</v>
      </c>
      <c r="N7" s="10">
        <v>128</v>
      </c>
      <c r="O7" s="10"/>
      <c r="P7" s="10">
        <v>124</v>
      </c>
      <c r="Q7" s="10">
        <v>272</v>
      </c>
      <c r="R7" s="10">
        <v>123</v>
      </c>
      <c r="S7" s="10">
        <v>225</v>
      </c>
      <c r="T7" s="10">
        <v>122</v>
      </c>
      <c r="U7" s="10"/>
      <c r="V7" s="10">
        <v>205</v>
      </c>
      <c r="W7" s="10">
        <v>329</v>
      </c>
      <c r="X7" s="10">
        <v>305</v>
      </c>
      <c r="Y7" s="10"/>
      <c r="Z7" s="10">
        <v>723</v>
      </c>
      <c r="AA7" s="10">
        <v>142</v>
      </c>
      <c r="AB7" s="10"/>
      <c r="AC7" s="10">
        <v>636</v>
      </c>
      <c r="AD7" s="10">
        <v>230</v>
      </c>
      <c r="AE7" s="10"/>
      <c r="AF7" s="10">
        <v>63</v>
      </c>
      <c r="AG7" s="10">
        <v>76</v>
      </c>
      <c r="AH7" s="10">
        <v>722</v>
      </c>
      <c r="AI7" s="10"/>
      <c r="AJ7" s="10">
        <v>97</v>
      </c>
      <c r="AK7" s="10">
        <v>123</v>
      </c>
      <c r="AL7" s="10">
        <v>129</v>
      </c>
      <c r="AM7" s="10">
        <v>133</v>
      </c>
      <c r="AN7" s="10">
        <v>126</v>
      </c>
      <c r="AO7" s="10">
        <v>133</v>
      </c>
      <c r="AP7" s="10">
        <v>125</v>
      </c>
      <c r="AQ7" s="10"/>
      <c r="AR7" s="10">
        <v>265</v>
      </c>
      <c r="AS7" s="10">
        <v>576</v>
      </c>
      <c r="AT7" s="10"/>
      <c r="AU7" s="10">
        <v>204</v>
      </c>
      <c r="AV7" s="10">
        <v>520</v>
      </c>
      <c r="AW7" s="10">
        <v>142</v>
      </c>
      <c r="AX7" s="10"/>
      <c r="AY7" s="10">
        <v>76</v>
      </c>
      <c r="AZ7" s="10">
        <v>391</v>
      </c>
      <c r="BA7" s="10">
        <v>278</v>
      </c>
      <c r="BB7" s="10">
        <v>121</v>
      </c>
      <c r="BC7" s="10"/>
      <c r="BD7" s="10">
        <v>119</v>
      </c>
      <c r="BE7" s="10">
        <v>242</v>
      </c>
      <c r="BF7" s="10">
        <v>368</v>
      </c>
      <c r="BG7" s="10">
        <v>137</v>
      </c>
      <c r="BH7" s="10"/>
      <c r="BI7" s="10">
        <v>99</v>
      </c>
      <c r="BJ7" s="10">
        <v>265</v>
      </c>
      <c r="BK7" s="10">
        <v>400</v>
      </c>
      <c r="BL7" s="10">
        <v>102</v>
      </c>
      <c r="BM7" s="10"/>
      <c r="BN7" s="10">
        <v>73</v>
      </c>
      <c r="BO7" s="10">
        <v>192</v>
      </c>
      <c r="BP7" s="10">
        <v>297</v>
      </c>
      <c r="BQ7" s="10">
        <v>304</v>
      </c>
      <c r="BR7" s="10"/>
      <c r="BS7" s="10">
        <v>180</v>
      </c>
      <c r="BT7" s="10">
        <v>245</v>
      </c>
      <c r="BU7" s="10">
        <v>352</v>
      </c>
      <c r="BV7" s="10">
        <v>89</v>
      </c>
      <c r="BW7" s="10"/>
      <c r="BX7" s="10">
        <v>81</v>
      </c>
      <c r="BY7" s="10">
        <v>311</v>
      </c>
      <c r="BZ7" s="10">
        <v>286</v>
      </c>
      <c r="CA7" s="10">
        <v>188</v>
      </c>
    </row>
    <row r="8" spans="2:79" ht="30" customHeight="1" x14ac:dyDescent="0.3">
      <c r="B8" s="11" t="s">
        <v>18</v>
      </c>
      <c r="C8" s="11">
        <v>868</v>
      </c>
      <c r="D8" s="11">
        <v>432</v>
      </c>
      <c r="E8" s="11">
        <v>433</v>
      </c>
      <c r="F8" s="11"/>
      <c r="G8" s="11">
        <v>207</v>
      </c>
      <c r="H8" s="11">
        <v>335</v>
      </c>
      <c r="I8" s="11">
        <v>326</v>
      </c>
      <c r="J8" s="11"/>
      <c r="K8" s="11">
        <v>259</v>
      </c>
      <c r="L8" s="11">
        <v>229</v>
      </c>
      <c r="M8" s="11">
        <v>185</v>
      </c>
      <c r="N8" s="11">
        <v>193</v>
      </c>
      <c r="O8" s="11"/>
      <c r="P8" s="11">
        <v>124</v>
      </c>
      <c r="Q8" s="11">
        <v>266</v>
      </c>
      <c r="R8" s="11">
        <v>135</v>
      </c>
      <c r="S8" s="11">
        <v>199</v>
      </c>
      <c r="T8" s="11">
        <v>144</v>
      </c>
      <c r="U8" s="11"/>
      <c r="V8" s="11">
        <v>247</v>
      </c>
      <c r="W8" s="11">
        <v>339</v>
      </c>
      <c r="X8" s="11">
        <v>250</v>
      </c>
      <c r="Y8" s="11"/>
      <c r="Z8" s="11">
        <v>729</v>
      </c>
      <c r="AA8" s="11">
        <v>138</v>
      </c>
      <c r="AB8" s="11"/>
      <c r="AC8" s="11">
        <v>605</v>
      </c>
      <c r="AD8" s="11">
        <v>263</v>
      </c>
      <c r="AE8" s="11"/>
      <c r="AF8" s="11">
        <v>48</v>
      </c>
      <c r="AG8" s="11">
        <v>67</v>
      </c>
      <c r="AH8" s="11">
        <v>747</v>
      </c>
      <c r="AI8" s="11"/>
      <c r="AJ8" s="11">
        <v>110</v>
      </c>
      <c r="AK8" s="11">
        <v>133</v>
      </c>
      <c r="AL8" s="11">
        <v>107</v>
      </c>
      <c r="AM8" s="11">
        <v>116</v>
      </c>
      <c r="AN8" s="11">
        <v>101</v>
      </c>
      <c r="AO8" s="11">
        <v>140</v>
      </c>
      <c r="AP8" s="11">
        <v>161</v>
      </c>
      <c r="AQ8" s="11"/>
      <c r="AR8" s="11">
        <v>286</v>
      </c>
      <c r="AS8" s="11">
        <v>558</v>
      </c>
      <c r="AT8" s="11"/>
      <c r="AU8" s="11">
        <v>229</v>
      </c>
      <c r="AV8" s="11">
        <v>515</v>
      </c>
      <c r="AW8" s="11">
        <v>124</v>
      </c>
      <c r="AX8" s="11"/>
      <c r="AY8" s="11">
        <v>78</v>
      </c>
      <c r="AZ8" s="11">
        <v>399</v>
      </c>
      <c r="BA8" s="11">
        <v>281</v>
      </c>
      <c r="BB8" s="11">
        <v>109</v>
      </c>
      <c r="BC8" s="11"/>
      <c r="BD8" s="11">
        <v>123</v>
      </c>
      <c r="BE8" s="11">
        <v>245</v>
      </c>
      <c r="BF8" s="11">
        <v>371</v>
      </c>
      <c r="BG8" s="11">
        <v>129</v>
      </c>
      <c r="BH8" s="11"/>
      <c r="BI8" s="11">
        <v>105</v>
      </c>
      <c r="BJ8" s="11">
        <v>270</v>
      </c>
      <c r="BK8" s="11">
        <v>399</v>
      </c>
      <c r="BL8" s="11">
        <v>94</v>
      </c>
      <c r="BM8" s="11"/>
      <c r="BN8" s="11">
        <v>74</v>
      </c>
      <c r="BO8" s="11">
        <v>194</v>
      </c>
      <c r="BP8" s="11">
        <v>304</v>
      </c>
      <c r="BQ8" s="11">
        <v>295</v>
      </c>
      <c r="BR8" s="11"/>
      <c r="BS8" s="11">
        <v>188</v>
      </c>
      <c r="BT8" s="11">
        <v>259</v>
      </c>
      <c r="BU8" s="11">
        <v>346</v>
      </c>
      <c r="BV8" s="11">
        <v>74</v>
      </c>
      <c r="BW8" s="11"/>
      <c r="BX8" s="11">
        <v>84</v>
      </c>
      <c r="BY8" s="11">
        <v>322</v>
      </c>
      <c r="BZ8" s="11">
        <v>282</v>
      </c>
      <c r="CA8" s="11">
        <v>179</v>
      </c>
    </row>
    <row r="9" spans="2:79" ht="28.8" x14ac:dyDescent="0.3">
      <c r="B9" s="18" t="s">
        <v>191</v>
      </c>
      <c r="C9" s="17">
        <v>9.2721072576573305E-2</v>
      </c>
      <c r="D9" s="17">
        <v>9.3322151717906199E-2</v>
      </c>
      <c r="E9" s="17">
        <v>9.2543069567295494E-2</v>
      </c>
      <c r="F9" s="17"/>
      <c r="G9" s="17">
        <v>9.8637340289507602E-2</v>
      </c>
      <c r="H9" s="17">
        <v>0.100875019745588</v>
      </c>
      <c r="I9" s="17">
        <v>8.0569979743196296E-2</v>
      </c>
      <c r="J9" s="17"/>
      <c r="K9" s="17">
        <v>8.0330090665226603E-2</v>
      </c>
      <c r="L9" s="17">
        <v>9.0738202972173096E-2</v>
      </c>
      <c r="M9" s="17">
        <v>9.6106947035975804E-2</v>
      </c>
      <c r="N9" s="17">
        <v>0.108942555061932</v>
      </c>
      <c r="O9" s="17"/>
      <c r="P9" s="17">
        <v>0.111300733203785</v>
      </c>
      <c r="Q9" s="17">
        <v>0.10467311222445599</v>
      </c>
      <c r="R9" s="17">
        <v>0.10997114888913199</v>
      </c>
      <c r="S9" s="17">
        <v>6.7715018714799693E-2</v>
      </c>
      <c r="T9" s="17">
        <v>7.3145557982517401E-2</v>
      </c>
      <c r="U9" s="17"/>
      <c r="V9" s="17">
        <v>0.123489709869657</v>
      </c>
      <c r="W9" s="17">
        <v>8.0561261656889399E-2</v>
      </c>
      <c r="X9" s="17">
        <v>8.0746684768863597E-2</v>
      </c>
      <c r="Y9" s="17"/>
      <c r="Z9" s="17">
        <v>9.0210574833457693E-2</v>
      </c>
      <c r="AA9" s="17">
        <v>0.106817456695351</v>
      </c>
      <c r="AB9" s="17"/>
      <c r="AC9" s="17">
        <v>0.100630783387962</v>
      </c>
      <c r="AD9" s="17">
        <v>7.4549447414689093E-2</v>
      </c>
      <c r="AE9" s="17"/>
      <c r="AF9" s="17">
        <v>2.4081848083968699E-2</v>
      </c>
      <c r="AG9" s="17">
        <v>4.6670611740428997E-2</v>
      </c>
      <c r="AH9" s="17">
        <v>9.9854164555259806E-2</v>
      </c>
      <c r="AI9" s="17"/>
      <c r="AJ9" s="17">
        <v>8.4378846179423206E-2</v>
      </c>
      <c r="AK9" s="17">
        <v>0.14166896410999599</v>
      </c>
      <c r="AL9" s="17">
        <v>6.9469515345256305E-2</v>
      </c>
      <c r="AM9" s="17">
        <v>8.9656478618554594E-2</v>
      </c>
      <c r="AN9" s="17">
        <v>0.12453222962582899</v>
      </c>
      <c r="AO9" s="17">
        <v>7.9038815601027698E-2</v>
      </c>
      <c r="AP9" s="17">
        <v>6.7676533746114501E-2</v>
      </c>
      <c r="AQ9" s="17"/>
      <c r="AR9" s="17">
        <v>0.12384758891072301</v>
      </c>
      <c r="AS9" s="17">
        <v>7.7407270047867294E-2</v>
      </c>
      <c r="AT9" s="17"/>
      <c r="AU9" s="17">
        <v>0.12521916114010101</v>
      </c>
      <c r="AV9" s="17">
        <v>8.5757869518777105E-2</v>
      </c>
      <c r="AW9" s="17">
        <v>6.14735419657087E-2</v>
      </c>
      <c r="AX9" s="17"/>
      <c r="AY9" s="17">
        <v>0.160606193603648</v>
      </c>
      <c r="AZ9" s="17">
        <v>6.6296298729386693E-2</v>
      </c>
      <c r="BA9" s="17">
        <v>8.9642493263299705E-2</v>
      </c>
      <c r="BB9" s="17">
        <v>0.148694885414767</v>
      </c>
      <c r="BC9" s="17"/>
      <c r="BD9" s="17">
        <v>0.13194128805314501</v>
      </c>
      <c r="BE9" s="17">
        <v>7.5141535554881803E-2</v>
      </c>
      <c r="BF9" s="17">
        <v>7.0097669499223497E-2</v>
      </c>
      <c r="BG9" s="17">
        <v>0.15402349072211399</v>
      </c>
      <c r="BH9" s="17"/>
      <c r="BI9" s="17">
        <v>0.13162679125690199</v>
      </c>
      <c r="BJ9" s="17">
        <v>5.8520488006550297E-2</v>
      </c>
      <c r="BK9" s="17">
        <v>8.9710809524217505E-2</v>
      </c>
      <c r="BL9" s="17">
        <v>0.160783944876283</v>
      </c>
      <c r="BM9" s="17"/>
      <c r="BN9" s="17">
        <v>0.24632976112150001</v>
      </c>
      <c r="BO9" s="17">
        <v>7.2289323601786096E-2</v>
      </c>
      <c r="BP9" s="17">
        <v>7.4893672074867607E-2</v>
      </c>
      <c r="BQ9" s="17">
        <v>8.5980253494137696E-2</v>
      </c>
      <c r="BR9" s="17"/>
      <c r="BS9" s="17">
        <v>0.153102200042631</v>
      </c>
      <c r="BT9" s="17">
        <v>6.1139873099301703E-2</v>
      </c>
      <c r="BU9" s="17">
        <v>7.7447027259929496E-2</v>
      </c>
      <c r="BV9" s="17">
        <v>0.121185568836153</v>
      </c>
      <c r="BW9" s="17"/>
      <c r="BX9" s="17">
        <v>0.107307925675503</v>
      </c>
      <c r="BY9" s="17">
        <v>7.7836616619430907E-2</v>
      </c>
      <c r="BZ9" s="17">
        <v>8.3724495741800298E-2</v>
      </c>
      <c r="CA9" s="17">
        <v>0.126848101858406</v>
      </c>
    </row>
    <row r="10" spans="2:79" ht="28.8" x14ac:dyDescent="0.3">
      <c r="B10" s="18" t="s">
        <v>192</v>
      </c>
      <c r="C10" s="17">
        <v>0.17444442964863499</v>
      </c>
      <c r="D10" s="17">
        <v>0.151328598576013</v>
      </c>
      <c r="E10" s="17">
        <v>0.198295343138401</v>
      </c>
      <c r="F10" s="17"/>
      <c r="G10" s="17">
        <v>0.164175117673967</v>
      </c>
      <c r="H10" s="17">
        <v>0.144649879097559</v>
      </c>
      <c r="I10" s="17">
        <v>0.21164545909530899</v>
      </c>
      <c r="J10" s="17"/>
      <c r="K10" s="17">
        <v>0.142094005056113</v>
      </c>
      <c r="L10" s="17">
        <v>0.19118503575638801</v>
      </c>
      <c r="M10" s="17">
        <v>0.15603162660391101</v>
      </c>
      <c r="N10" s="17">
        <v>0.216582183014497</v>
      </c>
      <c r="O10" s="17"/>
      <c r="P10" s="17">
        <v>0.14050226198721499</v>
      </c>
      <c r="Q10" s="17">
        <v>0.197300273039449</v>
      </c>
      <c r="R10" s="17">
        <v>0.17883646675185699</v>
      </c>
      <c r="S10" s="17">
        <v>0.14592418897982101</v>
      </c>
      <c r="T10" s="17">
        <v>0.196787719552492</v>
      </c>
      <c r="U10" s="17"/>
      <c r="V10" s="17">
        <v>0.209347168642914</v>
      </c>
      <c r="W10" s="17">
        <v>0.177435393909116</v>
      </c>
      <c r="X10" s="17">
        <v>0.10982074601762599</v>
      </c>
      <c r="Y10" s="17"/>
      <c r="Z10" s="17">
        <v>0.18775160146707701</v>
      </c>
      <c r="AA10" s="17">
        <v>0.105676453006678</v>
      </c>
      <c r="AB10" s="17"/>
      <c r="AC10" s="17">
        <v>0.15006058438089301</v>
      </c>
      <c r="AD10" s="17">
        <v>0.23046343044102999</v>
      </c>
      <c r="AE10" s="17"/>
      <c r="AF10" s="17">
        <v>9.4727928369116102E-2</v>
      </c>
      <c r="AG10" s="17">
        <v>0.153177743515096</v>
      </c>
      <c r="AH10" s="17">
        <v>0.181175740944999</v>
      </c>
      <c r="AI10" s="17"/>
      <c r="AJ10" s="17">
        <v>0.182722973498641</v>
      </c>
      <c r="AK10" s="17">
        <v>0.16082135124079999</v>
      </c>
      <c r="AL10" s="17">
        <v>0.18124566095057301</v>
      </c>
      <c r="AM10" s="17">
        <v>9.8777621742197105E-2</v>
      </c>
      <c r="AN10" s="17">
        <v>0.139786022240969</v>
      </c>
      <c r="AO10" s="17">
        <v>0.22750267432358801</v>
      </c>
      <c r="AP10" s="17">
        <v>0.20585502089782801</v>
      </c>
      <c r="AQ10" s="17"/>
      <c r="AR10" s="17">
        <v>0.18616483439426501</v>
      </c>
      <c r="AS10" s="17">
        <v>0.16086825080037201</v>
      </c>
      <c r="AT10" s="17"/>
      <c r="AU10" s="17">
        <v>0.19807698885538499</v>
      </c>
      <c r="AV10" s="17">
        <v>0.18393413630136601</v>
      </c>
      <c r="AW10" s="17">
        <v>9.1207597437421101E-2</v>
      </c>
      <c r="AX10" s="17"/>
      <c r="AY10" s="17">
        <v>0.26995869728264099</v>
      </c>
      <c r="AZ10" s="17">
        <v>0.18674636432366201</v>
      </c>
      <c r="BA10" s="17">
        <v>0.14965631024109199</v>
      </c>
      <c r="BB10" s="17">
        <v>0.12470072283626001</v>
      </c>
      <c r="BC10" s="17"/>
      <c r="BD10" s="17">
        <v>0.23037871150172901</v>
      </c>
      <c r="BE10" s="17">
        <v>0.204054465611196</v>
      </c>
      <c r="BF10" s="17">
        <v>0.17172529763487901</v>
      </c>
      <c r="BG10" s="17">
        <v>7.26279376106269E-2</v>
      </c>
      <c r="BH10" s="17"/>
      <c r="BI10" s="17">
        <v>0.26746032407401099</v>
      </c>
      <c r="BJ10" s="17">
        <v>0.216060836578644</v>
      </c>
      <c r="BK10" s="17">
        <v>0.12871570974455901</v>
      </c>
      <c r="BL10" s="17">
        <v>0.14496472149961301</v>
      </c>
      <c r="BM10" s="17"/>
      <c r="BN10" s="17">
        <v>0.24295796301216499</v>
      </c>
      <c r="BO10" s="17">
        <v>0.22359938165200899</v>
      </c>
      <c r="BP10" s="17">
        <v>0.17906017461319401</v>
      </c>
      <c r="BQ10" s="17">
        <v>0.12016281884129699</v>
      </c>
      <c r="BR10" s="17"/>
      <c r="BS10" s="17">
        <v>0.230729641779337</v>
      </c>
      <c r="BT10" s="17">
        <v>0.226981263062454</v>
      </c>
      <c r="BU10" s="17">
        <v>0.130188900115638</v>
      </c>
      <c r="BV10" s="17">
        <v>5.4761827711505902E-2</v>
      </c>
      <c r="BW10" s="17"/>
      <c r="BX10" s="17">
        <v>0.26853288252589502</v>
      </c>
      <c r="BY10" s="17">
        <v>0.235955564905763</v>
      </c>
      <c r="BZ10" s="17">
        <v>0.13898705632643299</v>
      </c>
      <c r="CA10" s="17">
        <v>7.5749938918686796E-2</v>
      </c>
    </row>
    <row r="11" spans="2:79" ht="28.8" x14ac:dyDescent="0.3">
      <c r="B11" s="18" t="s">
        <v>193</v>
      </c>
      <c r="C11" s="17">
        <v>0.399407913361216</v>
      </c>
      <c r="D11" s="17">
        <v>0.39802479810285502</v>
      </c>
      <c r="E11" s="17">
        <v>0.398056896423433</v>
      </c>
      <c r="F11" s="17"/>
      <c r="G11" s="17">
        <v>0.35282316464555402</v>
      </c>
      <c r="H11" s="17">
        <v>0.40150430407333898</v>
      </c>
      <c r="I11" s="17">
        <v>0.42679989044530497</v>
      </c>
      <c r="J11" s="17"/>
      <c r="K11" s="17">
        <v>0.34890657755020699</v>
      </c>
      <c r="L11" s="17">
        <v>0.40431707490348201</v>
      </c>
      <c r="M11" s="17">
        <v>0.44916088236600898</v>
      </c>
      <c r="N11" s="17">
        <v>0.41057730235569101</v>
      </c>
      <c r="O11" s="17"/>
      <c r="P11" s="17">
        <v>0.279264429399256</v>
      </c>
      <c r="Q11" s="17">
        <v>0.41123537660845899</v>
      </c>
      <c r="R11" s="17">
        <v>0.46406229239848101</v>
      </c>
      <c r="S11" s="17">
        <v>0.41240656866290498</v>
      </c>
      <c r="T11" s="17">
        <v>0.40244281815969402</v>
      </c>
      <c r="U11" s="17"/>
      <c r="V11" s="17">
        <v>0.43089722359562199</v>
      </c>
      <c r="W11" s="17">
        <v>0.40760125074667702</v>
      </c>
      <c r="X11" s="17">
        <v>0.37348697515926399</v>
      </c>
      <c r="Y11" s="17"/>
      <c r="Z11" s="17">
        <v>0.413233995328814</v>
      </c>
      <c r="AA11" s="17">
        <v>0.32097091005266498</v>
      </c>
      <c r="AB11" s="17"/>
      <c r="AC11" s="17">
        <v>0.38674019655594599</v>
      </c>
      <c r="AD11" s="17">
        <v>0.42851049459728702</v>
      </c>
      <c r="AE11" s="17"/>
      <c r="AF11" s="17">
        <v>0.29216322785760002</v>
      </c>
      <c r="AG11" s="17">
        <v>0.48515123306236901</v>
      </c>
      <c r="AH11" s="17">
        <v>0.397810073470099</v>
      </c>
      <c r="AI11" s="17"/>
      <c r="AJ11" s="17">
        <v>0.38236817563073799</v>
      </c>
      <c r="AK11" s="17">
        <v>0.29661533799532502</v>
      </c>
      <c r="AL11" s="17">
        <v>0.36666744181910299</v>
      </c>
      <c r="AM11" s="17">
        <v>0.45031332498988003</v>
      </c>
      <c r="AN11" s="17">
        <v>0.44765571874134302</v>
      </c>
      <c r="AO11" s="17">
        <v>0.33341040552215701</v>
      </c>
      <c r="AP11" s="17">
        <v>0.50825872446990095</v>
      </c>
      <c r="AQ11" s="17"/>
      <c r="AR11" s="17">
        <v>0.403484492703161</v>
      </c>
      <c r="AS11" s="17">
        <v>0.40318526185639197</v>
      </c>
      <c r="AT11" s="17"/>
      <c r="AU11" s="17">
        <v>0.39028005597593102</v>
      </c>
      <c r="AV11" s="17">
        <v>0.40858469458563301</v>
      </c>
      <c r="AW11" s="17">
        <v>0.37815915323465998</v>
      </c>
      <c r="AX11" s="17"/>
      <c r="AY11" s="17">
        <v>0.32728374679043498</v>
      </c>
      <c r="AZ11" s="17">
        <v>0.45045847936961098</v>
      </c>
      <c r="BA11" s="17">
        <v>0.35875627162621498</v>
      </c>
      <c r="BB11" s="17">
        <v>0.36916678514874701</v>
      </c>
      <c r="BC11" s="17"/>
      <c r="BD11" s="17">
        <v>0.419839228943448</v>
      </c>
      <c r="BE11" s="17">
        <v>0.42101616545842702</v>
      </c>
      <c r="BF11" s="17">
        <v>0.397378794660465</v>
      </c>
      <c r="BG11" s="17">
        <v>0.34463853014933798</v>
      </c>
      <c r="BH11" s="17"/>
      <c r="BI11" s="17">
        <v>0.33466902601693399</v>
      </c>
      <c r="BJ11" s="17">
        <v>0.41905342849627097</v>
      </c>
      <c r="BK11" s="17">
        <v>0.41066328985479</v>
      </c>
      <c r="BL11" s="17">
        <v>0.36716102730715999</v>
      </c>
      <c r="BM11" s="17"/>
      <c r="BN11" s="17">
        <v>0.261363659254367</v>
      </c>
      <c r="BO11" s="17">
        <v>0.42700630372180198</v>
      </c>
      <c r="BP11" s="17">
        <v>0.46244587265817599</v>
      </c>
      <c r="BQ11" s="17">
        <v>0.35100090610177698</v>
      </c>
      <c r="BR11" s="17"/>
      <c r="BS11" s="17">
        <v>0.40837029765465099</v>
      </c>
      <c r="BT11" s="17">
        <v>0.414995389750279</v>
      </c>
      <c r="BU11" s="17">
        <v>0.42107794075187899</v>
      </c>
      <c r="BV11" s="17">
        <v>0.22078703075245401</v>
      </c>
      <c r="BW11" s="17"/>
      <c r="BX11" s="17">
        <v>0.35090442266628202</v>
      </c>
      <c r="BY11" s="17">
        <v>0.39664562399640202</v>
      </c>
      <c r="BZ11" s="17">
        <v>0.45634909032572102</v>
      </c>
      <c r="CA11" s="17">
        <v>0.33737099448437202</v>
      </c>
    </row>
    <row r="12" spans="2:79" x14ac:dyDescent="0.3">
      <c r="B12" s="18" t="s">
        <v>194</v>
      </c>
      <c r="C12" s="17">
        <v>0.27540275778868401</v>
      </c>
      <c r="D12" s="17">
        <v>0.30279662482652198</v>
      </c>
      <c r="E12" s="17">
        <v>0.24932983177804999</v>
      </c>
      <c r="F12" s="17"/>
      <c r="G12" s="17">
        <v>0.27682517502051401</v>
      </c>
      <c r="H12" s="17">
        <v>0.30739791830377999</v>
      </c>
      <c r="I12" s="17">
        <v>0.24154727429158401</v>
      </c>
      <c r="J12" s="17"/>
      <c r="K12" s="17">
        <v>0.39721372974279001</v>
      </c>
      <c r="L12" s="17">
        <v>0.22651746941315101</v>
      </c>
      <c r="M12" s="17">
        <v>0.25824259368007502</v>
      </c>
      <c r="N12" s="17">
        <v>0.18771171383926699</v>
      </c>
      <c r="O12" s="17"/>
      <c r="P12" s="17">
        <v>0.34703287408405598</v>
      </c>
      <c r="Q12" s="17">
        <v>0.22492316966915099</v>
      </c>
      <c r="R12" s="17">
        <v>0.21004452630932299</v>
      </c>
      <c r="S12" s="17">
        <v>0.33944128902257698</v>
      </c>
      <c r="T12" s="17">
        <v>0.279516711626422</v>
      </c>
      <c r="U12" s="17"/>
      <c r="V12" s="17">
        <v>0.18591723047562</v>
      </c>
      <c r="W12" s="17">
        <v>0.26550715986045098</v>
      </c>
      <c r="X12" s="17">
        <v>0.39586100695021897</v>
      </c>
      <c r="Y12" s="17"/>
      <c r="Z12" s="17">
        <v>0.25943402095448098</v>
      </c>
      <c r="AA12" s="17">
        <v>0.36225719358918401</v>
      </c>
      <c r="AB12" s="17"/>
      <c r="AC12" s="17">
        <v>0.29608313169697498</v>
      </c>
      <c r="AD12" s="17">
        <v>0.227892044460455</v>
      </c>
      <c r="AE12" s="17"/>
      <c r="AF12" s="17">
        <v>0.55938479902804505</v>
      </c>
      <c r="AG12" s="17">
        <v>0.271799632455547</v>
      </c>
      <c r="AH12" s="17">
        <v>0.25952320103248</v>
      </c>
      <c r="AI12" s="17"/>
      <c r="AJ12" s="17">
        <v>0.23927757396369501</v>
      </c>
      <c r="AK12" s="17">
        <v>0.31509119437759803</v>
      </c>
      <c r="AL12" s="17">
        <v>0.33840405557512099</v>
      </c>
      <c r="AM12" s="17">
        <v>0.321259689409778</v>
      </c>
      <c r="AN12" s="17">
        <v>0.24276717623347299</v>
      </c>
      <c r="AO12" s="17">
        <v>0.29762883459108103</v>
      </c>
      <c r="AP12" s="17">
        <v>0.19314356208068301</v>
      </c>
      <c r="AQ12" s="17"/>
      <c r="AR12" s="17">
        <v>0.24148181473640601</v>
      </c>
      <c r="AS12" s="17">
        <v>0.29311796493251202</v>
      </c>
      <c r="AT12" s="17"/>
      <c r="AU12" s="17">
        <v>0.19643139995415199</v>
      </c>
      <c r="AV12" s="17">
        <v>0.268377937508187</v>
      </c>
      <c r="AW12" s="17">
        <v>0.45090258625518997</v>
      </c>
      <c r="AX12" s="17"/>
      <c r="AY12" s="17">
        <v>0.18246937843736999</v>
      </c>
      <c r="AZ12" s="17">
        <v>0.226433752223828</v>
      </c>
      <c r="BA12" s="17">
        <v>0.354564022128599</v>
      </c>
      <c r="BB12" s="17">
        <v>0.31724756004344301</v>
      </c>
      <c r="BC12" s="17"/>
      <c r="BD12" s="17">
        <v>0.140683056620929</v>
      </c>
      <c r="BE12" s="17">
        <v>0.225145408849076</v>
      </c>
      <c r="BF12" s="17">
        <v>0.308796301446571</v>
      </c>
      <c r="BG12" s="17">
        <v>0.40321868298175201</v>
      </c>
      <c r="BH12" s="17"/>
      <c r="BI12" s="17">
        <v>0.221811700699032</v>
      </c>
      <c r="BJ12" s="17">
        <v>0.21560646560315699</v>
      </c>
      <c r="BK12" s="17">
        <v>0.32029430173085399</v>
      </c>
      <c r="BL12" s="17">
        <v>0.316844626550153</v>
      </c>
      <c r="BM12" s="17"/>
      <c r="BN12" s="17">
        <v>0.175157378377537</v>
      </c>
      <c r="BO12" s="17">
        <v>0.20466301851302099</v>
      </c>
      <c r="BP12" s="17">
        <v>0.243877867566094</v>
      </c>
      <c r="BQ12" s="17">
        <v>0.37954056883534198</v>
      </c>
      <c r="BR12" s="17"/>
      <c r="BS12" s="17">
        <v>0.13066854290869301</v>
      </c>
      <c r="BT12" s="17">
        <v>0.207584059876113</v>
      </c>
      <c r="BU12" s="17">
        <v>0.343499438642768</v>
      </c>
      <c r="BV12" s="17">
        <v>0.56170301235768205</v>
      </c>
      <c r="BW12" s="17"/>
      <c r="BX12" s="17">
        <v>0.11796876206498</v>
      </c>
      <c r="BY12" s="17">
        <v>0.242520405641375</v>
      </c>
      <c r="BZ12" s="17">
        <v>0.27893390698711901</v>
      </c>
      <c r="CA12" s="17">
        <v>0.40240197116770399</v>
      </c>
    </row>
    <row r="13" spans="2:79" x14ac:dyDescent="0.3">
      <c r="B13" s="18" t="s">
        <v>195</v>
      </c>
      <c r="C13" s="19">
        <v>5.8023826624891403E-2</v>
      </c>
      <c r="D13" s="19">
        <v>5.4527826776704098E-2</v>
      </c>
      <c r="E13" s="19">
        <v>6.1774859092820898E-2</v>
      </c>
      <c r="F13" s="19"/>
      <c r="G13" s="19">
        <v>0.107539202370458</v>
      </c>
      <c r="H13" s="19">
        <v>4.5572878779733303E-2</v>
      </c>
      <c r="I13" s="19">
        <v>3.94373964246061E-2</v>
      </c>
      <c r="J13" s="19"/>
      <c r="K13" s="19">
        <v>3.1455596985664497E-2</v>
      </c>
      <c r="L13" s="19">
        <v>8.7242216954805302E-2</v>
      </c>
      <c r="M13" s="19">
        <v>4.0457950314029399E-2</v>
      </c>
      <c r="N13" s="19">
        <v>7.6186245728612698E-2</v>
      </c>
      <c r="O13" s="19"/>
      <c r="P13" s="19">
        <v>0.121899701325688</v>
      </c>
      <c r="Q13" s="19">
        <v>6.1868068458485401E-2</v>
      </c>
      <c r="R13" s="19">
        <v>3.7085565651207103E-2</v>
      </c>
      <c r="S13" s="19">
        <v>3.4512934619897101E-2</v>
      </c>
      <c r="T13" s="19">
        <v>4.81071926788747E-2</v>
      </c>
      <c r="U13" s="19"/>
      <c r="V13" s="19">
        <v>5.0348667416187098E-2</v>
      </c>
      <c r="W13" s="19">
        <v>6.8894933826866706E-2</v>
      </c>
      <c r="X13" s="19">
        <v>4.0084587104028201E-2</v>
      </c>
      <c r="Y13" s="19"/>
      <c r="Z13" s="19">
        <v>4.9369807416169899E-2</v>
      </c>
      <c r="AA13" s="19">
        <v>0.10427798665612099</v>
      </c>
      <c r="AB13" s="19"/>
      <c r="AC13" s="19">
        <v>6.6485303978223803E-2</v>
      </c>
      <c r="AD13" s="19">
        <v>3.8584583086538199E-2</v>
      </c>
      <c r="AE13" s="19"/>
      <c r="AF13" s="19">
        <v>2.9642196661270801E-2</v>
      </c>
      <c r="AG13" s="19">
        <v>4.32007792265591E-2</v>
      </c>
      <c r="AH13" s="19">
        <v>6.1636819997162001E-2</v>
      </c>
      <c r="AI13" s="19"/>
      <c r="AJ13" s="19">
        <v>0.111252430727502</v>
      </c>
      <c r="AK13" s="19">
        <v>8.5803152276281006E-2</v>
      </c>
      <c r="AL13" s="19">
        <v>4.4213326309947197E-2</v>
      </c>
      <c r="AM13" s="19">
        <v>3.9992885239590499E-2</v>
      </c>
      <c r="AN13" s="19">
        <v>4.5258853158385202E-2</v>
      </c>
      <c r="AO13" s="19">
        <v>6.2419269962145703E-2</v>
      </c>
      <c r="AP13" s="19">
        <v>2.5066158805473401E-2</v>
      </c>
      <c r="AQ13" s="19"/>
      <c r="AR13" s="19">
        <v>4.5021269255445799E-2</v>
      </c>
      <c r="AS13" s="19">
        <v>6.5421252362856397E-2</v>
      </c>
      <c r="AT13" s="19"/>
      <c r="AU13" s="19">
        <v>8.9992394074431895E-2</v>
      </c>
      <c r="AV13" s="19">
        <v>5.33453620860369E-2</v>
      </c>
      <c r="AW13" s="19">
        <v>1.8257121107020699E-2</v>
      </c>
      <c r="AX13" s="19"/>
      <c r="AY13" s="19">
        <v>5.9681983885904601E-2</v>
      </c>
      <c r="AZ13" s="19">
        <v>7.0065105353512194E-2</v>
      </c>
      <c r="BA13" s="19">
        <v>4.7380902740794401E-2</v>
      </c>
      <c r="BB13" s="19">
        <v>4.0190046556783397E-2</v>
      </c>
      <c r="BC13" s="19"/>
      <c r="BD13" s="19">
        <v>7.71577148807496E-2</v>
      </c>
      <c r="BE13" s="19">
        <v>7.4642424526420503E-2</v>
      </c>
      <c r="BF13" s="19">
        <v>5.2001936758861403E-2</v>
      </c>
      <c r="BG13" s="19">
        <v>2.54913585361696E-2</v>
      </c>
      <c r="BH13" s="19"/>
      <c r="BI13" s="19">
        <v>4.4432157953120999E-2</v>
      </c>
      <c r="BJ13" s="19">
        <v>9.0758781315377193E-2</v>
      </c>
      <c r="BK13" s="19">
        <v>5.0615889145579698E-2</v>
      </c>
      <c r="BL13" s="19">
        <v>1.0245679766791201E-2</v>
      </c>
      <c r="BM13" s="19"/>
      <c r="BN13" s="19">
        <v>7.41912382344323E-2</v>
      </c>
      <c r="BO13" s="19">
        <v>7.2441972511382E-2</v>
      </c>
      <c r="BP13" s="19">
        <v>3.9722413087668197E-2</v>
      </c>
      <c r="BQ13" s="19">
        <v>6.3315452727446694E-2</v>
      </c>
      <c r="BR13" s="19"/>
      <c r="BS13" s="19">
        <v>7.7129317614687595E-2</v>
      </c>
      <c r="BT13" s="19">
        <v>8.9299414211851405E-2</v>
      </c>
      <c r="BU13" s="19">
        <v>2.7786693229786399E-2</v>
      </c>
      <c r="BV13" s="19">
        <v>4.15625603422047E-2</v>
      </c>
      <c r="BW13" s="19"/>
      <c r="BX13" s="19">
        <v>0.15528600706734</v>
      </c>
      <c r="BY13" s="19">
        <v>4.7041788837028697E-2</v>
      </c>
      <c r="BZ13" s="19">
        <v>4.2005450618926202E-2</v>
      </c>
      <c r="CA13" s="19">
        <v>5.7628993570831302E-2</v>
      </c>
    </row>
    <row r="14" spans="2:79" x14ac:dyDescent="0.3">
      <c r="B14" s="16" t="s">
        <v>336</v>
      </c>
    </row>
    <row r="15" spans="2:79" x14ac:dyDescent="0.3">
      <c r="B15" t="s">
        <v>76</v>
      </c>
    </row>
    <row r="16" spans="2:79" x14ac:dyDescent="0.3">
      <c r="B16" t="s">
        <v>77</v>
      </c>
    </row>
    <row r="18" spans="2:2" x14ac:dyDescent="0.3">
      <c r="B18" s="8" t="str">
        <f>HYPERLINK("#'Contents'!A1", "Return to Contents")</f>
        <v>Return to Contents</v>
      </c>
    </row>
  </sheetData>
  <mergeCells count="18">
    <mergeCell ref="BX5:CA5"/>
    <mergeCell ref="D2:BL2"/>
    <mergeCell ref="AU5:AW5"/>
    <mergeCell ref="AY5:BB5"/>
    <mergeCell ref="BD5:BG5"/>
    <mergeCell ref="BI5:BL5"/>
    <mergeCell ref="BN5:BQ5"/>
    <mergeCell ref="Z5:AA5"/>
    <mergeCell ref="AC5:AD5"/>
    <mergeCell ref="AF5:AH5"/>
    <mergeCell ref="AJ5:AP5"/>
    <mergeCell ref="AR5:AS5"/>
    <mergeCell ref="D5:E5"/>
    <mergeCell ref="G5:I5"/>
    <mergeCell ref="K5:N5"/>
    <mergeCell ref="P5:T5"/>
    <mergeCell ref="V5:X5"/>
    <mergeCell ref="BS5:BV5"/>
  </mergeCells>
  <pageMargins left="0.7" right="0.7" top="0.75" bottom="0.75" header="0.3" footer="0.3"/>
  <pageSetup paperSize="9" orientation="portrait" horizontalDpi="300" verticalDpi="300"/>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B2:CA18"/>
  <sheetViews>
    <sheetView showGridLines="0" workbookViewId="0">
      <pane xSplit="2" topLeftCell="C1" activePane="topRight" state="frozen"/>
      <selection pane="topRight" activeCell="B14" sqref="B14"/>
    </sheetView>
  </sheetViews>
  <sheetFormatPr defaultColWidth="10.88671875" defaultRowHeight="14.4" x14ac:dyDescent="0.3"/>
  <cols>
    <col min="2" max="2" width="25.77734375" customWidth="1"/>
    <col min="3" max="5" width="10.77734375" customWidth="1"/>
    <col min="6" max="6" width="2.21875" customWidth="1"/>
    <col min="7" max="9" width="10.77734375" customWidth="1"/>
    <col min="10" max="10" width="2.21875" customWidth="1"/>
    <col min="11" max="14" width="10.77734375" customWidth="1"/>
    <col min="15" max="15" width="2.21875" customWidth="1"/>
    <col min="16" max="20" width="10.77734375" customWidth="1"/>
    <col min="21" max="21" width="2.21875" customWidth="1"/>
    <col min="22" max="24" width="10.77734375" customWidth="1"/>
    <col min="25" max="25" width="2.21875" customWidth="1"/>
    <col min="26" max="27" width="10.77734375" customWidth="1"/>
    <col min="28" max="28" width="2.21875" customWidth="1"/>
    <col min="29" max="30" width="10.77734375" customWidth="1"/>
    <col min="31" max="31" width="2.21875" customWidth="1"/>
    <col min="32" max="34" width="10.77734375" customWidth="1"/>
    <col min="35" max="35" width="2.21875" customWidth="1"/>
    <col min="36" max="42" width="10.77734375" customWidth="1"/>
    <col min="43" max="43" width="2.21875" customWidth="1"/>
    <col min="44" max="45" width="10.77734375" customWidth="1"/>
    <col min="46" max="46" width="2.21875" customWidth="1"/>
    <col min="47" max="49" width="10.77734375" customWidth="1"/>
    <col min="50" max="50" width="2.21875" customWidth="1"/>
    <col min="51" max="54" width="10.77734375" customWidth="1"/>
    <col min="55" max="55" width="2.21875" customWidth="1"/>
    <col min="56" max="59" width="10.77734375" customWidth="1"/>
    <col min="60" max="60" width="2.21875" customWidth="1"/>
    <col min="61" max="64" width="10.77734375" customWidth="1"/>
    <col min="65" max="65" width="2.21875" customWidth="1"/>
    <col min="66" max="69" width="10.77734375" customWidth="1"/>
    <col min="70" max="70" width="2.21875" customWidth="1"/>
    <col min="71" max="74" width="10.77734375" customWidth="1"/>
    <col min="75" max="75" width="2.21875" customWidth="1"/>
    <col min="76" max="79" width="10.77734375" customWidth="1"/>
    <col min="80" max="80" width="2.21875" customWidth="1"/>
  </cols>
  <sheetData>
    <row r="2" spans="2:79" ht="40.049999999999997" customHeight="1" x14ac:dyDescent="0.3">
      <c r="D2" s="30" t="s">
        <v>202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9" ht="30" customHeight="1" x14ac:dyDescent="0.3">
      <c r="B5" s="15"/>
      <c r="C5" s="15"/>
      <c r="D5" s="29" t="s">
        <v>54</v>
      </c>
      <c r="E5" s="29"/>
      <c r="F5" s="15"/>
      <c r="G5" s="29" t="s">
        <v>55</v>
      </c>
      <c r="H5" s="29"/>
      <c r="I5" s="29"/>
      <c r="J5" s="15"/>
      <c r="K5" s="29" t="s">
        <v>56</v>
      </c>
      <c r="L5" s="29"/>
      <c r="M5" s="29"/>
      <c r="N5" s="29"/>
      <c r="O5" s="15"/>
      <c r="P5" s="29" t="s">
        <v>57</v>
      </c>
      <c r="Q5" s="29"/>
      <c r="R5" s="29"/>
      <c r="S5" s="29"/>
      <c r="T5" s="29"/>
      <c r="U5" s="15"/>
      <c r="V5" s="29" t="s">
        <v>58</v>
      </c>
      <c r="W5" s="29"/>
      <c r="X5" s="29"/>
      <c r="Y5" s="15"/>
      <c r="Z5" s="29" t="s">
        <v>59</v>
      </c>
      <c r="AA5" s="29"/>
      <c r="AB5" s="15"/>
      <c r="AC5" s="29" t="s">
        <v>60</v>
      </c>
      <c r="AD5" s="29"/>
      <c r="AE5" s="15"/>
      <c r="AF5" s="29" t="s">
        <v>61</v>
      </c>
      <c r="AG5" s="29"/>
      <c r="AH5" s="29"/>
      <c r="AI5" s="15"/>
      <c r="AJ5" s="29" t="s">
        <v>62</v>
      </c>
      <c r="AK5" s="29"/>
      <c r="AL5" s="29"/>
      <c r="AM5" s="29"/>
      <c r="AN5" s="29"/>
      <c r="AO5" s="29"/>
      <c r="AP5" s="29"/>
      <c r="AQ5" s="15"/>
      <c r="AR5" s="29" t="s">
        <v>63</v>
      </c>
      <c r="AS5" s="29"/>
      <c r="AT5" s="15"/>
      <c r="AU5" s="29" t="s">
        <v>64</v>
      </c>
      <c r="AV5" s="29"/>
      <c r="AW5" s="29"/>
      <c r="AX5" s="15"/>
      <c r="AY5" s="29" t="s">
        <v>65</v>
      </c>
      <c r="AZ5" s="29"/>
      <c r="BA5" s="29"/>
      <c r="BB5" s="29"/>
      <c r="BC5" s="15"/>
      <c r="BD5" s="29" t="s">
        <v>66</v>
      </c>
      <c r="BE5" s="29"/>
      <c r="BF5" s="29"/>
      <c r="BG5" s="29"/>
      <c r="BH5" s="15"/>
      <c r="BI5" s="29" t="s">
        <v>67</v>
      </c>
      <c r="BJ5" s="29"/>
      <c r="BK5" s="29"/>
      <c r="BL5" s="29"/>
      <c r="BM5" s="15"/>
      <c r="BN5" s="29" t="s">
        <v>68</v>
      </c>
      <c r="BO5" s="29"/>
      <c r="BP5" s="29"/>
      <c r="BQ5" s="29"/>
      <c r="BR5" s="15"/>
      <c r="BS5" s="29" t="s">
        <v>69</v>
      </c>
      <c r="BT5" s="29"/>
      <c r="BU5" s="29"/>
      <c r="BV5" s="29"/>
      <c r="BW5" s="15"/>
      <c r="BX5" s="29" t="s">
        <v>70</v>
      </c>
      <c r="BY5" s="29"/>
      <c r="BZ5" s="29"/>
      <c r="CA5" s="29"/>
    </row>
    <row r="6" spans="2:79" ht="43.2" x14ac:dyDescent="0.3">
      <c r="B6" t="s">
        <v>13</v>
      </c>
      <c r="C6" s="9" t="s">
        <v>14</v>
      </c>
      <c r="D6" s="12" t="s">
        <v>15</v>
      </c>
      <c r="E6" s="12" t="s">
        <v>16</v>
      </c>
      <c r="G6" s="12" t="s">
        <v>19</v>
      </c>
      <c r="H6" s="12" t="s">
        <v>20</v>
      </c>
      <c r="I6" s="12" t="s">
        <v>21</v>
      </c>
      <c r="K6" s="12" t="s">
        <v>22</v>
      </c>
      <c r="L6" s="12" t="s">
        <v>23</v>
      </c>
      <c r="M6" s="12" t="s">
        <v>24</v>
      </c>
      <c r="N6" s="12" t="s">
        <v>25</v>
      </c>
      <c r="P6" s="12" t="s">
        <v>26</v>
      </c>
      <c r="Q6" s="12" t="s">
        <v>27</v>
      </c>
      <c r="R6" s="12" t="s">
        <v>28</v>
      </c>
      <c r="S6" s="12" t="s">
        <v>29</v>
      </c>
      <c r="T6" s="12" t="s">
        <v>30</v>
      </c>
      <c r="V6" s="12" t="s">
        <v>31</v>
      </c>
      <c r="W6" s="12" t="s">
        <v>32</v>
      </c>
      <c r="X6" s="12" t="s">
        <v>33</v>
      </c>
      <c r="Z6" s="12" t="s">
        <v>34</v>
      </c>
      <c r="AA6" s="12" t="s">
        <v>35</v>
      </c>
      <c r="AC6" s="12" t="s">
        <v>36</v>
      </c>
      <c r="AD6" s="12" t="s">
        <v>37</v>
      </c>
      <c r="AF6" s="12" t="s">
        <v>38</v>
      </c>
      <c r="AG6" s="12" t="s">
        <v>39</v>
      </c>
      <c r="AH6" s="12" t="s">
        <v>40</v>
      </c>
      <c r="AJ6" s="12" t="s">
        <v>41</v>
      </c>
      <c r="AK6" s="12" t="s">
        <v>42</v>
      </c>
      <c r="AL6" s="12" t="s">
        <v>43</v>
      </c>
      <c r="AM6" s="12" t="s">
        <v>44</v>
      </c>
      <c r="AN6" s="12" t="s">
        <v>45</v>
      </c>
      <c r="AO6" s="12" t="s">
        <v>46</v>
      </c>
      <c r="AP6" s="12" t="s">
        <v>47</v>
      </c>
      <c r="AR6" s="12" t="s">
        <v>48</v>
      </c>
      <c r="AS6" s="12" t="s">
        <v>49</v>
      </c>
      <c r="AU6" s="12" t="s">
        <v>50</v>
      </c>
      <c r="AV6" s="12" t="s">
        <v>51</v>
      </c>
      <c r="AW6" s="12" t="s">
        <v>52</v>
      </c>
      <c r="AY6" s="12" t="s">
        <v>50</v>
      </c>
      <c r="AZ6" s="12" t="s">
        <v>51</v>
      </c>
      <c r="BA6" s="12" t="s">
        <v>52</v>
      </c>
      <c r="BB6" s="12" t="s">
        <v>53</v>
      </c>
      <c r="BD6" s="12" t="s">
        <v>50</v>
      </c>
      <c r="BE6" s="12" t="s">
        <v>51</v>
      </c>
      <c r="BF6" s="12" t="s">
        <v>52</v>
      </c>
      <c r="BG6" s="12" t="s">
        <v>53</v>
      </c>
      <c r="BI6" s="12" t="s">
        <v>50</v>
      </c>
      <c r="BJ6" s="12" t="s">
        <v>51</v>
      </c>
      <c r="BK6" s="12" t="s">
        <v>52</v>
      </c>
      <c r="BL6" s="12" t="s">
        <v>53</v>
      </c>
      <c r="BN6" s="12" t="s">
        <v>50</v>
      </c>
      <c r="BO6" s="12" t="s">
        <v>51</v>
      </c>
      <c r="BP6" s="12" t="s">
        <v>52</v>
      </c>
      <c r="BQ6" s="12" t="s">
        <v>53</v>
      </c>
      <c r="BS6" s="12" t="s">
        <v>50</v>
      </c>
      <c r="BT6" s="12" t="s">
        <v>51</v>
      </c>
      <c r="BU6" s="12" t="s">
        <v>52</v>
      </c>
      <c r="BV6" s="12" t="s">
        <v>53</v>
      </c>
      <c r="BX6" s="12" t="s">
        <v>50</v>
      </c>
      <c r="BY6" s="12" t="s">
        <v>51</v>
      </c>
      <c r="BZ6" s="12" t="s">
        <v>52</v>
      </c>
      <c r="CA6" s="12" t="s">
        <v>53</v>
      </c>
    </row>
    <row r="7" spans="2:79" ht="30" customHeight="1" x14ac:dyDescent="0.3">
      <c r="B7" s="10" t="s">
        <v>17</v>
      </c>
      <c r="C7" s="10">
        <v>866</v>
      </c>
      <c r="D7" s="10">
        <v>443</v>
      </c>
      <c r="E7" s="10">
        <v>421</v>
      </c>
      <c r="F7" s="10"/>
      <c r="G7" s="10">
        <v>178</v>
      </c>
      <c r="H7" s="10">
        <v>400</v>
      </c>
      <c r="I7" s="10">
        <v>288</v>
      </c>
      <c r="J7" s="10"/>
      <c r="K7" s="10">
        <v>354</v>
      </c>
      <c r="L7" s="10">
        <v>230</v>
      </c>
      <c r="M7" s="10">
        <v>153</v>
      </c>
      <c r="N7" s="10">
        <v>128</v>
      </c>
      <c r="O7" s="10"/>
      <c r="P7" s="10">
        <v>124</v>
      </c>
      <c r="Q7" s="10">
        <v>272</v>
      </c>
      <c r="R7" s="10">
        <v>123</v>
      </c>
      <c r="S7" s="10">
        <v>225</v>
      </c>
      <c r="T7" s="10">
        <v>122</v>
      </c>
      <c r="U7" s="10"/>
      <c r="V7" s="10">
        <v>205</v>
      </c>
      <c r="W7" s="10">
        <v>329</v>
      </c>
      <c r="X7" s="10">
        <v>305</v>
      </c>
      <c r="Y7" s="10"/>
      <c r="Z7" s="10">
        <v>723</v>
      </c>
      <c r="AA7" s="10">
        <v>142</v>
      </c>
      <c r="AB7" s="10"/>
      <c r="AC7" s="10">
        <v>636</v>
      </c>
      <c r="AD7" s="10">
        <v>230</v>
      </c>
      <c r="AE7" s="10"/>
      <c r="AF7" s="10">
        <v>63</v>
      </c>
      <c r="AG7" s="10">
        <v>76</v>
      </c>
      <c r="AH7" s="10">
        <v>722</v>
      </c>
      <c r="AI7" s="10"/>
      <c r="AJ7" s="10">
        <v>97</v>
      </c>
      <c r="AK7" s="10">
        <v>123</v>
      </c>
      <c r="AL7" s="10">
        <v>129</v>
      </c>
      <c r="AM7" s="10">
        <v>133</v>
      </c>
      <c r="AN7" s="10">
        <v>126</v>
      </c>
      <c r="AO7" s="10">
        <v>133</v>
      </c>
      <c r="AP7" s="10">
        <v>125</v>
      </c>
      <c r="AQ7" s="10"/>
      <c r="AR7" s="10">
        <v>265</v>
      </c>
      <c r="AS7" s="10">
        <v>576</v>
      </c>
      <c r="AT7" s="10"/>
      <c r="AU7" s="10">
        <v>204</v>
      </c>
      <c r="AV7" s="10">
        <v>520</v>
      </c>
      <c r="AW7" s="10">
        <v>142</v>
      </c>
      <c r="AX7" s="10"/>
      <c r="AY7" s="10">
        <v>76</v>
      </c>
      <c r="AZ7" s="10">
        <v>391</v>
      </c>
      <c r="BA7" s="10">
        <v>278</v>
      </c>
      <c r="BB7" s="10">
        <v>121</v>
      </c>
      <c r="BC7" s="10"/>
      <c r="BD7" s="10">
        <v>119</v>
      </c>
      <c r="BE7" s="10">
        <v>242</v>
      </c>
      <c r="BF7" s="10">
        <v>368</v>
      </c>
      <c r="BG7" s="10">
        <v>137</v>
      </c>
      <c r="BH7" s="10"/>
      <c r="BI7" s="10">
        <v>99</v>
      </c>
      <c r="BJ7" s="10">
        <v>265</v>
      </c>
      <c r="BK7" s="10">
        <v>400</v>
      </c>
      <c r="BL7" s="10">
        <v>102</v>
      </c>
      <c r="BM7" s="10"/>
      <c r="BN7" s="10">
        <v>73</v>
      </c>
      <c r="BO7" s="10">
        <v>192</v>
      </c>
      <c r="BP7" s="10">
        <v>297</v>
      </c>
      <c r="BQ7" s="10">
        <v>304</v>
      </c>
      <c r="BR7" s="10"/>
      <c r="BS7" s="10">
        <v>180</v>
      </c>
      <c r="BT7" s="10">
        <v>245</v>
      </c>
      <c r="BU7" s="10">
        <v>352</v>
      </c>
      <c r="BV7" s="10">
        <v>89</v>
      </c>
      <c r="BW7" s="10"/>
      <c r="BX7" s="10">
        <v>81</v>
      </c>
      <c r="BY7" s="10">
        <v>311</v>
      </c>
      <c r="BZ7" s="10">
        <v>286</v>
      </c>
      <c r="CA7" s="10">
        <v>188</v>
      </c>
    </row>
    <row r="8" spans="2:79" ht="30" customHeight="1" x14ac:dyDescent="0.3">
      <c r="B8" s="11" t="s">
        <v>18</v>
      </c>
      <c r="C8" s="11">
        <v>868</v>
      </c>
      <c r="D8" s="11">
        <v>432</v>
      </c>
      <c r="E8" s="11">
        <v>433</v>
      </c>
      <c r="F8" s="11"/>
      <c r="G8" s="11">
        <v>207</v>
      </c>
      <c r="H8" s="11">
        <v>335</v>
      </c>
      <c r="I8" s="11">
        <v>326</v>
      </c>
      <c r="J8" s="11"/>
      <c r="K8" s="11">
        <v>259</v>
      </c>
      <c r="L8" s="11">
        <v>229</v>
      </c>
      <c r="M8" s="11">
        <v>185</v>
      </c>
      <c r="N8" s="11">
        <v>193</v>
      </c>
      <c r="O8" s="11"/>
      <c r="P8" s="11">
        <v>124</v>
      </c>
      <c r="Q8" s="11">
        <v>266</v>
      </c>
      <c r="R8" s="11">
        <v>135</v>
      </c>
      <c r="S8" s="11">
        <v>199</v>
      </c>
      <c r="T8" s="11">
        <v>144</v>
      </c>
      <c r="U8" s="11"/>
      <c r="V8" s="11">
        <v>247</v>
      </c>
      <c r="W8" s="11">
        <v>339</v>
      </c>
      <c r="X8" s="11">
        <v>250</v>
      </c>
      <c r="Y8" s="11"/>
      <c r="Z8" s="11">
        <v>729</v>
      </c>
      <c r="AA8" s="11">
        <v>138</v>
      </c>
      <c r="AB8" s="11"/>
      <c r="AC8" s="11">
        <v>605</v>
      </c>
      <c r="AD8" s="11">
        <v>263</v>
      </c>
      <c r="AE8" s="11"/>
      <c r="AF8" s="11">
        <v>48</v>
      </c>
      <c r="AG8" s="11">
        <v>67</v>
      </c>
      <c r="AH8" s="11">
        <v>747</v>
      </c>
      <c r="AI8" s="11"/>
      <c r="AJ8" s="11">
        <v>110</v>
      </c>
      <c r="AK8" s="11">
        <v>133</v>
      </c>
      <c r="AL8" s="11">
        <v>107</v>
      </c>
      <c r="AM8" s="11">
        <v>116</v>
      </c>
      <c r="AN8" s="11">
        <v>101</v>
      </c>
      <c r="AO8" s="11">
        <v>140</v>
      </c>
      <c r="AP8" s="11">
        <v>161</v>
      </c>
      <c r="AQ8" s="11"/>
      <c r="AR8" s="11">
        <v>286</v>
      </c>
      <c r="AS8" s="11">
        <v>558</v>
      </c>
      <c r="AT8" s="11"/>
      <c r="AU8" s="11">
        <v>229</v>
      </c>
      <c r="AV8" s="11">
        <v>515</v>
      </c>
      <c r="AW8" s="11">
        <v>124</v>
      </c>
      <c r="AX8" s="11"/>
      <c r="AY8" s="11">
        <v>78</v>
      </c>
      <c r="AZ8" s="11">
        <v>399</v>
      </c>
      <c r="BA8" s="11">
        <v>281</v>
      </c>
      <c r="BB8" s="11">
        <v>109</v>
      </c>
      <c r="BC8" s="11"/>
      <c r="BD8" s="11">
        <v>123</v>
      </c>
      <c r="BE8" s="11">
        <v>245</v>
      </c>
      <c r="BF8" s="11">
        <v>371</v>
      </c>
      <c r="BG8" s="11">
        <v>129</v>
      </c>
      <c r="BH8" s="11"/>
      <c r="BI8" s="11">
        <v>105</v>
      </c>
      <c r="BJ8" s="11">
        <v>270</v>
      </c>
      <c r="BK8" s="11">
        <v>399</v>
      </c>
      <c r="BL8" s="11">
        <v>94</v>
      </c>
      <c r="BM8" s="11"/>
      <c r="BN8" s="11">
        <v>74</v>
      </c>
      <c r="BO8" s="11">
        <v>194</v>
      </c>
      <c r="BP8" s="11">
        <v>304</v>
      </c>
      <c r="BQ8" s="11">
        <v>295</v>
      </c>
      <c r="BR8" s="11"/>
      <c r="BS8" s="11">
        <v>188</v>
      </c>
      <c r="BT8" s="11">
        <v>259</v>
      </c>
      <c r="BU8" s="11">
        <v>346</v>
      </c>
      <c r="BV8" s="11">
        <v>74</v>
      </c>
      <c r="BW8" s="11"/>
      <c r="BX8" s="11">
        <v>84</v>
      </c>
      <c r="BY8" s="11">
        <v>322</v>
      </c>
      <c r="BZ8" s="11">
        <v>282</v>
      </c>
      <c r="CA8" s="11">
        <v>179</v>
      </c>
    </row>
    <row r="9" spans="2:79" ht="28.8" x14ac:dyDescent="0.3">
      <c r="B9" s="18" t="s">
        <v>191</v>
      </c>
      <c r="C9" s="17">
        <v>0.69780733987397303</v>
      </c>
      <c r="D9" s="17">
        <v>0.76887506467570599</v>
      </c>
      <c r="E9" s="17">
        <v>0.62786216779332904</v>
      </c>
      <c r="F9" s="17"/>
      <c r="G9" s="17">
        <v>0.70971890298155804</v>
      </c>
      <c r="H9" s="17">
        <v>0.70967069205001598</v>
      </c>
      <c r="I9" s="17">
        <v>0.67803264490496595</v>
      </c>
      <c r="J9" s="17"/>
      <c r="K9" s="17">
        <v>0.74833753413355597</v>
      </c>
      <c r="L9" s="17">
        <v>0.71130039901924003</v>
      </c>
      <c r="M9" s="17">
        <v>0.65842819634649397</v>
      </c>
      <c r="N9" s="17">
        <v>0.65533380962778398</v>
      </c>
      <c r="O9" s="17"/>
      <c r="P9" s="17">
        <v>0.654242477070203</v>
      </c>
      <c r="Q9" s="17">
        <v>0.67658949141012703</v>
      </c>
      <c r="R9" s="17">
        <v>0.72298490316642205</v>
      </c>
      <c r="S9" s="17">
        <v>0.68120887643462302</v>
      </c>
      <c r="T9" s="17">
        <v>0.77380288229563998</v>
      </c>
      <c r="U9" s="17"/>
      <c r="V9" s="17">
        <v>0.64295700727617</v>
      </c>
      <c r="W9" s="17">
        <v>0.69192209657665804</v>
      </c>
      <c r="X9" s="17">
        <v>0.75915493428973702</v>
      </c>
      <c r="Y9" s="17"/>
      <c r="Z9" s="17">
        <v>0.69735172947815105</v>
      </c>
      <c r="AA9" s="17">
        <v>0.69751444331065005</v>
      </c>
      <c r="AB9" s="17"/>
      <c r="AC9" s="17">
        <v>0.69314571159191296</v>
      </c>
      <c r="AD9" s="17">
        <v>0.70851687955318299</v>
      </c>
      <c r="AE9" s="17"/>
      <c r="AF9" s="17">
        <v>0.65233879674156103</v>
      </c>
      <c r="AG9" s="17">
        <v>0.70622841754120702</v>
      </c>
      <c r="AH9" s="17">
        <v>0.70330581444648499</v>
      </c>
      <c r="AI9" s="17"/>
      <c r="AJ9" s="17">
        <v>0.71497990762602404</v>
      </c>
      <c r="AK9" s="17">
        <v>0.67496073401827095</v>
      </c>
      <c r="AL9" s="17">
        <v>0.74382595133660101</v>
      </c>
      <c r="AM9" s="17">
        <v>0.73945946030693499</v>
      </c>
      <c r="AN9" s="17">
        <v>0.66256418883498702</v>
      </c>
      <c r="AO9" s="17">
        <v>0.66501965192363199</v>
      </c>
      <c r="AP9" s="17">
        <v>0.69459560009955801</v>
      </c>
      <c r="AQ9" s="17"/>
      <c r="AR9" s="17">
        <v>0.63310977972990301</v>
      </c>
      <c r="AS9" s="17">
        <v>0.73802143847104595</v>
      </c>
      <c r="AT9" s="17"/>
      <c r="AU9" s="17">
        <v>0.67520869990356602</v>
      </c>
      <c r="AV9" s="17">
        <v>0.69138399740199397</v>
      </c>
      <c r="AW9" s="17">
        <v>0.76637876014944895</v>
      </c>
      <c r="AX9" s="17"/>
      <c r="AY9" s="17">
        <v>0.49305446542481501</v>
      </c>
      <c r="AZ9" s="17">
        <v>0.70995736232432305</v>
      </c>
      <c r="BA9" s="17">
        <v>0.74040235935549503</v>
      </c>
      <c r="BB9" s="17">
        <v>0.69050631088154502</v>
      </c>
      <c r="BC9" s="17"/>
      <c r="BD9" s="17">
        <v>0.69437609322111404</v>
      </c>
      <c r="BE9" s="17">
        <v>0.67484231379074699</v>
      </c>
      <c r="BF9" s="17">
        <v>0.72673481330502598</v>
      </c>
      <c r="BG9" s="17">
        <v>0.66153503963781002</v>
      </c>
      <c r="BH9" s="17"/>
      <c r="BI9" s="17">
        <v>0.70853906229064201</v>
      </c>
      <c r="BJ9" s="17">
        <v>0.70164657354980398</v>
      </c>
      <c r="BK9" s="17">
        <v>0.71818130946092196</v>
      </c>
      <c r="BL9" s="17">
        <v>0.58794353959530299</v>
      </c>
      <c r="BM9" s="17"/>
      <c r="BN9" s="17">
        <v>0.483630697594848</v>
      </c>
      <c r="BO9" s="17">
        <v>0.68561375464830998</v>
      </c>
      <c r="BP9" s="17">
        <v>0.71181214929446202</v>
      </c>
      <c r="BQ9" s="17">
        <v>0.74514353990403803</v>
      </c>
      <c r="BR9" s="17"/>
      <c r="BS9" s="17">
        <v>0.65247285994182602</v>
      </c>
      <c r="BT9" s="17">
        <v>0.711358523764413</v>
      </c>
      <c r="BU9" s="17">
        <v>0.72901963498587796</v>
      </c>
      <c r="BV9" s="17">
        <v>0.61961127017690099</v>
      </c>
      <c r="BW9" s="17"/>
      <c r="BX9" s="17">
        <v>0.506325796882515</v>
      </c>
      <c r="BY9" s="17">
        <v>0.71524977950423396</v>
      </c>
      <c r="BZ9" s="17">
        <v>0.69180936107837299</v>
      </c>
      <c r="CA9" s="17">
        <v>0.76517599783659795</v>
      </c>
    </row>
    <row r="10" spans="2:79" ht="28.8" x14ac:dyDescent="0.3">
      <c r="B10" s="18" t="s">
        <v>192</v>
      </c>
      <c r="C10" s="17">
        <v>0.174135753925686</v>
      </c>
      <c r="D10" s="17">
        <v>0.12979357849943601</v>
      </c>
      <c r="E10" s="17">
        <v>0.21684026501289699</v>
      </c>
      <c r="F10" s="17"/>
      <c r="G10" s="17">
        <v>0.17749148308702001</v>
      </c>
      <c r="H10" s="17">
        <v>0.18473367280702499</v>
      </c>
      <c r="I10" s="17">
        <v>0.16109179449327399</v>
      </c>
      <c r="J10" s="17"/>
      <c r="K10" s="17">
        <v>0.14394211969989201</v>
      </c>
      <c r="L10" s="17">
        <v>0.18672931863829001</v>
      </c>
      <c r="M10" s="17">
        <v>0.173157093413873</v>
      </c>
      <c r="N10" s="17">
        <v>0.196399788828969</v>
      </c>
      <c r="O10" s="17"/>
      <c r="P10" s="17">
        <v>0.158510212259758</v>
      </c>
      <c r="Q10" s="17">
        <v>0.21157317508141699</v>
      </c>
      <c r="R10" s="17">
        <v>0.15916014512423801</v>
      </c>
      <c r="S10" s="17">
        <v>0.16579730062721801</v>
      </c>
      <c r="T10" s="17">
        <v>0.1440424311264</v>
      </c>
      <c r="U10" s="17"/>
      <c r="V10" s="17">
        <v>0.22046493527602901</v>
      </c>
      <c r="W10" s="17">
        <v>0.176737980505349</v>
      </c>
      <c r="X10" s="17">
        <v>0.14146459420159499</v>
      </c>
      <c r="Y10" s="17"/>
      <c r="Z10" s="17">
        <v>0.18133838885252801</v>
      </c>
      <c r="AA10" s="17">
        <v>0.13762686060909901</v>
      </c>
      <c r="AB10" s="17"/>
      <c r="AC10" s="17">
        <v>0.18121052174103</v>
      </c>
      <c r="AD10" s="17">
        <v>0.15788231155422799</v>
      </c>
      <c r="AE10" s="17"/>
      <c r="AF10" s="17">
        <v>0.152665312942938</v>
      </c>
      <c r="AG10" s="17">
        <v>0.12018765236328099</v>
      </c>
      <c r="AH10" s="17">
        <v>0.17603157019101501</v>
      </c>
      <c r="AI10" s="17"/>
      <c r="AJ10" s="17">
        <v>0.20096113656849299</v>
      </c>
      <c r="AK10" s="17">
        <v>0.168691937648933</v>
      </c>
      <c r="AL10" s="17">
        <v>0.174561210254843</v>
      </c>
      <c r="AM10" s="17">
        <v>0.18446237006855101</v>
      </c>
      <c r="AN10" s="17">
        <v>0.17122486680330101</v>
      </c>
      <c r="AO10" s="17">
        <v>0.15659615453033901</v>
      </c>
      <c r="AP10" s="17">
        <v>0.16957868659536299</v>
      </c>
      <c r="AQ10" s="17"/>
      <c r="AR10" s="17">
        <v>0.21229670258720201</v>
      </c>
      <c r="AS10" s="17">
        <v>0.15068585002302701</v>
      </c>
      <c r="AT10" s="17"/>
      <c r="AU10" s="17">
        <v>0.165532280412544</v>
      </c>
      <c r="AV10" s="17">
        <v>0.17753769730440899</v>
      </c>
      <c r="AW10" s="17">
        <v>0.17592773434241599</v>
      </c>
      <c r="AX10" s="17"/>
      <c r="AY10" s="17">
        <v>0.26512424413647601</v>
      </c>
      <c r="AZ10" s="17">
        <v>0.190680148758855</v>
      </c>
      <c r="BA10" s="17">
        <v>0.13918848265002001</v>
      </c>
      <c r="BB10" s="17">
        <v>0.13833386801748901</v>
      </c>
      <c r="BC10" s="17"/>
      <c r="BD10" s="17">
        <v>0.16030426707723799</v>
      </c>
      <c r="BE10" s="17">
        <v>0.18456745558379201</v>
      </c>
      <c r="BF10" s="17">
        <v>0.17375281956972399</v>
      </c>
      <c r="BG10" s="17">
        <v>0.168528465559974</v>
      </c>
      <c r="BH10" s="17"/>
      <c r="BI10" s="17">
        <v>0.14026798466670801</v>
      </c>
      <c r="BJ10" s="17">
        <v>0.19114388009126701</v>
      </c>
      <c r="BK10" s="17">
        <v>0.16209563695283599</v>
      </c>
      <c r="BL10" s="17">
        <v>0.214184449145185</v>
      </c>
      <c r="BM10" s="17"/>
      <c r="BN10" s="17">
        <v>0.220123860142344</v>
      </c>
      <c r="BO10" s="17">
        <v>0.20089184518163</v>
      </c>
      <c r="BP10" s="17">
        <v>0.17079452637005599</v>
      </c>
      <c r="BQ10" s="17">
        <v>0.14843229390375601</v>
      </c>
      <c r="BR10" s="17"/>
      <c r="BS10" s="17">
        <v>0.22110552261161001</v>
      </c>
      <c r="BT10" s="17">
        <v>0.162157756532369</v>
      </c>
      <c r="BU10" s="17">
        <v>0.153013071195919</v>
      </c>
      <c r="BV10" s="17">
        <v>0.19548649875340199</v>
      </c>
      <c r="BW10" s="17"/>
      <c r="BX10" s="17">
        <v>0.24445878746657801</v>
      </c>
      <c r="BY10" s="17">
        <v>0.17785389343243399</v>
      </c>
      <c r="BZ10" s="17">
        <v>0.17026423988521699</v>
      </c>
      <c r="CA10" s="17">
        <v>0.140747316043763</v>
      </c>
    </row>
    <row r="11" spans="2:79" ht="28.8" x14ac:dyDescent="0.3">
      <c r="B11" s="18" t="s">
        <v>193</v>
      </c>
      <c r="C11" s="17">
        <v>9.1751560581628894E-2</v>
      </c>
      <c r="D11" s="17">
        <v>6.4471085033427702E-2</v>
      </c>
      <c r="E11" s="17">
        <v>0.119380687910178</v>
      </c>
      <c r="F11" s="17"/>
      <c r="G11" s="17">
        <v>6.8809996861111805E-2</v>
      </c>
      <c r="H11" s="17">
        <v>8.6619510372708097E-2</v>
      </c>
      <c r="I11" s="17">
        <v>0.111590308097526</v>
      </c>
      <c r="J11" s="17"/>
      <c r="K11" s="17">
        <v>8.46403223035809E-2</v>
      </c>
      <c r="L11" s="17">
        <v>4.5575858612168799E-2</v>
      </c>
      <c r="M11" s="17">
        <v>0.143840563389004</v>
      </c>
      <c r="N11" s="17">
        <v>0.106592871784365</v>
      </c>
      <c r="O11" s="17"/>
      <c r="P11" s="17">
        <v>0.132150513747962</v>
      </c>
      <c r="Q11" s="17">
        <v>7.4777592029143705E-2</v>
      </c>
      <c r="R11" s="17">
        <v>0.10556997063670601</v>
      </c>
      <c r="S11" s="17">
        <v>9.1592164320820804E-2</v>
      </c>
      <c r="T11" s="17">
        <v>7.5632416051370693E-2</v>
      </c>
      <c r="U11" s="17"/>
      <c r="V11" s="17">
        <v>9.8174885024045602E-2</v>
      </c>
      <c r="W11" s="17">
        <v>0.106796639520956</v>
      </c>
      <c r="X11" s="17">
        <v>7.1734435235001101E-2</v>
      </c>
      <c r="Y11" s="17"/>
      <c r="Z11" s="17">
        <v>9.0973540849616993E-2</v>
      </c>
      <c r="AA11" s="17">
        <v>9.6683314052500594E-2</v>
      </c>
      <c r="AB11" s="17"/>
      <c r="AC11" s="17">
        <v>9.4464714505886199E-2</v>
      </c>
      <c r="AD11" s="17">
        <v>8.5518410306765102E-2</v>
      </c>
      <c r="AE11" s="17"/>
      <c r="AF11" s="17">
        <v>0.15301756966979699</v>
      </c>
      <c r="AG11" s="17">
        <v>0.114361056778458</v>
      </c>
      <c r="AH11" s="17">
        <v>8.6488340948527503E-2</v>
      </c>
      <c r="AI11" s="17"/>
      <c r="AJ11" s="17">
        <v>5.0366772306851701E-2</v>
      </c>
      <c r="AK11" s="17">
        <v>0.104899093673954</v>
      </c>
      <c r="AL11" s="17">
        <v>6.9194866380304407E-2</v>
      </c>
      <c r="AM11" s="17">
        <v>5.6024046644466197E-2</v>
      </c>
      <c r="AN11" s="17">
        <v>0.124983881828839</v>
      </c>
      <c r="AO11" s="17">
        <v>0.136352999478146</v>
      </c>
      <c r="AP11" s="17">
        <v>9.0587579084316305E-2</v>
      </c>
      <c r="AQ11" s="17"/>
      <c r="AR11" s="17">
        <v>0.13418633827513299</v>
      </c>
      <c r="AS11" s="17">
        <v>7.0605686723432107E-2</v>
      </c>
      <c r="AT11" s="17"/>
      <c r="AU11" s="17">
        <v>0.114255571004588</v>
      </c>
      <c r="AV11" s="17">
        <v>9.2460547050000896E-2</v>
      </c>
      <c r="AW11" s="17">
        <v>4.71160826521691E-2</v>
      </c>
      <c r="AX11" s="17"/>
      <c r="AY11" s="17">
        <v>0.15834222622404501</v>
      </c>
      <c r="AZ11" s="17">
        <v>7.8132977672246001E-2</v>
      </c>
      <c r="BA11" s="17">
        <v>7.7963051306799605E-2</v>
      </c>
      <c r="BB11" s="17">
        <v>0.12938453663261601</v>
      </c>
      <c r="BC11" s="17"/>
      <c r="BD11" s="17">
        <v>0.101192361505693</v>
      </c>
      <c r="BE11" s="17">
        <v>9.9596723963123607E-2</v>
      </c>
      <c r="BF11" s="17">
        <v>7.0273148550523495E-2</v>
      </c>
      <c r="BG11" s="17">
        <v>0.12966199210058901</v>
      </c>
      <c r="BH11" s="17"/>
      <c r="BI11" s="17">
        <v>0.128127230164223</v>
      </c>
      <c r="BJ11" s="17">
        <v>6.9803584124542697E-2</v>
      </c>
      <c r="BK11" s="17">
        <v>8.4914933190252298E-2</v>
      </c>
      <c r="BL11" s="17">
        <v>0.143557618214155</v>
      </c>
      <c r="BM11" s="17"/>
      <c r="BN11" s="17">
        <v>0.18439893848132699</v>
      </c>
      <c r="BO11" s="17">
        <v>0.110268142093441</v>
      </c>
      <c r="BP11" s="17">
        <v>8.1808699836350404E-2</v>
      </c>
      <c r="BQ11" s="17">
        <v>6.65595473773615E-2</v>
      </c>
      <c r="BR11" s="17"/>
      <c r="BS11" s="17">
        <v>9.5500999300728404E-2</v>
      </c>
      <c r="BT11" s="17">
        <v>9.1031796293110701E-2</v>
      </c>
      <c r="BU11" s="17">
        <v>8.5166775286915505E-2</v>
      </c>
      <c r="BV11" s="17">
        <v>0.11554105342547701</v>
      </c>
      <c r="BW11" s="17"/>
      <c r="BX11" s="17">
        <v>0.16723159375119301</v>
      </c>
      <c r="BY11" s="17">
        <v>7.2234986391431E-2</v>
      </c>
      <c r="BZ11" s="17">
        <v>0.11162907946688901</v>
      </c>
      <c r="CA11" s="17">
        <v>6.0364383636735797E-2</v>
      </c>
    </row>
    <row r="12" spans="2:79" x14ac:dyDescent="0.3">
      <c r="B12" s="18" t="s">
        <v>194</v>
      </c>
      <c r="C12" s="17">
        <v>1.19980601636496E-2</v>
      </c>
      <c r="D12" s="17">
        <v>1.08057971993321E-2</v>
      </c>
      <c r="E12" s="17">
        <v>1.32418796274859E-2</v>
      </c>
      <c r="F12" s="17"/>
      <c r="G12" s="17">
        <v>1.30806916636608E-2</v>
      </c>
      <c r="H12" s="17">
        <v>1.18029933906226E-2</v>
      </c>
      <c r="I12" s="17">
        <v>1.15121979974151E-2</v>
      </c>
      <c r="J12" s="17"/>
      <c r="K12" s="17">
        <v>1.4118827234383E-2</v>
      </c>
      <c r="L12" s="17">
        <v>2.1423213913815801E-2</v>
      </c>
      <c r="M12" s="17">
        <v>9.9492681933087898E-3</v>
      </c>
      <c r="N12" s="17">
        <v>0</v>
      </c>
      <c r="O12" s="17"/>
      <c r="P12" s="17">
        <v>9.3359208852197909E-3</v>
      </c>
      <c r="Q12" s="17">
        <v>1.6895706664588499E-2</v>
      </c>
      <c r="R12" s="17">
        <v>0</v>
      </c>
      <c r="S12" s="17">
        <v>2.3911307007073501E-2</v>
      </c>
      <c r="T12" s="17">
        <v>0</v>
      </c>
      <c r="U12" s="17"/>
      <c r="V12" s="17">
        <v>1.1130967965241099E-2</v>
      </c>
      <c r="W12" s="17">
        <v>7.5003621695491404E-3</v>
      </c>
      <c r="X12" s="17">
        <v>2.04855135867709E-2</v>
      </c>
      <c r="Y12" s="17"/>
      <c r="Z12" s="17">
        <v>1.0518357393084999E-2</v>
      </c>
      <c r="AA12" s="17">
        <v>1.9925364093876099E-2</v>
      </c>
      <c r="AB12" s="17"/>
      <c r="AC12" s="17">
        <v>1.20038384834453E-2</v>
      </c>
      <c r="AD12" s="17">
        <v>1.1984785157281399E-2</v>
      </c>
      <c r="AE12" s="17"/>
      <c r="AF12" s="17">
        <v>4.1978320645703601E-2</v>
      </c>
      <c r="AG12" s="17">
        <v>2.61037476815493E-2</v>
      </c>
      <c r="AH12" s="17">
        <v>8.8933937134135707E-3</v>
      </c>
      <c r="AI12" s="17"/>
      <c r="AJ12" s="17">
        <v>2.12630794737723E-2</v>
      </c>
      <c r="AK12" s="17">
        <v>1.3720198765536699E-2</v>
      </c>
      <c r="AL12" s="17">
        <v>5.3818029232799098E-3</v>
      </c>
      <c r="AM12" s="17">
        <v>1.1256762222501699E-2</v>
      </c>
      <c r="AN12" s="17">
        <v>1.1986397397309801E-2</v>
      </c>
      <c r="AO12" s="17">
        <v>6.8724097975020604E-3</v>
      </c>
      <c r="AP12" s="17">
        <v>1.36498747397881E-2</v>
      </c>
      <c r="AQ12" s="17"/>
      <c r="AR12" s="17">
        <v>1.2737691542817901E-2</v>
      </c>
      <c r="AS12" s="17">
        <v>1.0771181146029599E-2</v>
      </c>
      <c r="AT12" s="17"/>
      <c r="AU12" s="17">
        <v>6.7820426939426701E-3</v>
      </c>
      <c r="AV12" s="17">
        <v>1.4663491593013901E-2</v>
      </c>
      <c r="AW12" s="17">
        <v>1.05774228559662E-2</v>
      </c>
      <c r="AX12" s="17"/>
      <c r="AY12" s="17">
        <v>2.7764844413980201E-2</v>
      </c>
      <c r="AZ12" s="17">
        <v>6.9747026399930899E-3</v>
      </c>
      <c r="BA12" s="17">
        <v>1.2132846310555299E-2</v>
      </c>
      <c r="BB12" s="17">
        <v>1.8721734956724301E-2</v>
      </c>
      <c r="BC12" s="17"/>
      <c r="BD12" s="17">
        <v>2.6094888798342701E-2</v>
      </c>
      <c r="BE12" s="17">
        <v>6.6047753078839798E-3</v>
      </c>
      <c r="BF12" s="17">
        <v>1.10588127106407E-2</v>
      </c>
      <c r="BG12" s="17">
        <v>1.1560859984982399E-2</v>
      </c>
      <c r="BH12" s="17"/>
      <c r="BI12" s="17">
        <v>7.2661337812434503E-3</v>
      </c>
      <c r="BJ12" s="17">
        <v>7.2891263582993502E-3</v>
      </c>
      <c r="BK12" s="17">
        <v>9.0633069451556605E-3</v>
      </c>
      <c r="BL12" s="17">
        <v>4.3389048633285E-2</v>
      </c>
      <c r="BM12" s="17"/>
      <c r="BN12" s="17">
        <v>4.4508985828089501E-2</v>
      </c>
      <c r="BO12" s="17">
        <v>0</v>
      </c>
      <c r="BP12" s="17">
        <v>9.7396307249388303E-3</v>
      </c>
      <c r="BQ12" s="17">
        <v>1.40620330317183E-2</v>
      </c>
      <c r="BR12" s="17"/>
      <c r="BS12" s="17">
        <v>1.5330815618573501E-2</v>
      </c>
      <c r="BT12" s="17">
        <v>1.01774359513453E-2</v>
      </c>
      <c r="BU12" s="17">
        <v>1.0365215945440501E-2</v>
      </c>
      <c r="BV12" s="17">
        <v>1.7534058701565901E-2</v>
      </c>
      <c r="BW12" s="17"/>
      <c r="BX12" s="17">
        <v>3.1977810264559897E-2</v>
      </c>
      <c r="BY12" s="17">
        <v>1.02244193586081E-2</v>
      </c>
      <c r="BZ12" s="17">
        <v>1.0099660165502299E-2</v>
      </c>
      <c r="CA12" s="17">
        <v>8.8583687443399405E-3</v>
      </c>
    </row>
    <row r="13" spans="2:79" x14ac:dyDescent="0.3">
      <c r="B13" s="18" t="s">
        <v>195</v>
      </c>
      <c r="C13" s="19">
        <v>2.4307285455062201E-2</v>
      </c>
      <c r="D13" s="19">
        <v>2.6054474592098802E-2</v>
      </c>
      <c r="E13" s="19">
        <v>2.2674999656110199E-2</v>
      </c>
      <c r="F13" s="19"/>
      <c r="G13" s="19">
        <v>3.0898925406649399E-2</v>
      </c>
      <c r="H13" s="19">
        <v>7.1731313796285397E-3</v>
      </c>
      <c r="I13" s="19">
        <v>3.7773054506818698E-2</v>
      </c>
      <c r="J13" s="19"/>
      <c r="K13" s="19">
        <v>8.9611966285879901E-3</v>
      </c>
      <c r="L13" s="19">
        <v>3.4971209816485001E-2</v>
      </c>
      <c r="M13" s="19">
        <v>1.462487865732E-2</v>
      </c>
      <c r="N13" s="19">
        <v>4.1673529758881202E-2</v>
      </c>
      <c r="O13" s="19"/>
      <c r="P13" s="19">
        <v>4.5760876036856503E-2</v>
      </c>
      <c r="Q13" s="19">
        <v>2.0164034814724199E-2</v>
      </c>
      <c r="R13" s="19">
        <v>1.22849810726335E-2</v>
      </c>
      <c r="S13" s="19">
        <v>3.7490351610263997E-2</v>
      </c>
      <c r="T13" s="19">
        <v>6.5222705265897503E-3</v>
      </c>
      <c r="U13" s="19"/>
      <c r="V13" s="19">
        <v>2.7272204458514498E-2</v>
      </c>
      <c r="W13" s="19">
        <v>1.7042921227488E-2</v>
      </c>
      <c r="X13" s="19">
        <v>7.1605226868963704E-3</v>
      </c>
      <c r="Y13" s="19"/>
      <c r="Z13" s="19">
        <v>1.98179834266193E-2</v>
      </c>
      <c r="AA13" s="19">
        <v>4.8250017933874297E-2</v>
      </c>
      <c r="AB13" s="19"/>
      <c r="AC13" s="19">
        <v>1.9175213677725299E-2</v>
      </c>
      <c r="AD13" s="19">
        <v>3.6097613428541897E-2</v>
      </c>
      <c r="AE13" s="19"/>
      <c r="AF13" s="19">
        <v>0</v>
      </c>
      <c r="AG13" s="19">
        <v>3.3119125635506001E-2</v>
      </c>
      <c r="AH13" s="19">
        <v>2.5280880700558402E-2</v>
      </c>
      <c r="AI13" s="19"/>
      <c r="AJ13" s="19">
        <v>1.24291040248593E-2</v>
      </c>
      <c r="AK13" s="19">
        <v>3.7728035893305402E-2</v>
      </c>
      <c r="AL13" s="19">
        <v>7.03616910497094E-3</v>
      </c>
      <c r="AM13" s="19">
        <v>8.7973607575462902E-3</v>
      </c>
      <c r="AN13" s="19">
        <v>2.92406651355629E-2</v>
      </c>
      <c r="AO13" s="19">
        <v>3.5158784270380897E-2</v>
      </c>
      <c r="AP13" s="19">
        <v>3.1588259480974497E-2</v>
      </c>
      <c r="AQ13" s="19"/>
      <c r="AR13" s="19">
        <v>7.6694878649439203E-3</v>
      </c>
      <c r="AS13" s="19">
        <v>2.9915843636465801E-2</v>
      </c>
      <c r="AT13" s="19"/>
      <c r="AU13" s="19">
        <v>3.8221405985359398E-2</v>
      </c>
      <c r="AV13" s="19">
        <v>2.3954266650582302E-2</v>
      </c>
      <c r="AW13" s="19">
        <v>0</v>
      </c>
      <c r="AX13" s="19"/>
      <c r="AY13" s="19">
        <v>5.5714219800683799E-2</v>
      </c>
      <c r="AZ13" s="19">
        <v>1.4254808604582199E-2</v>
      </c>
      <c r="BA13" s="19">
        <v>3.03132603771302E-2</v>
      </c>
      <c r="BB13" s="19">
        <v>2.30535495116263E-2</v>
      </c>
      <c r="BC13" s="19"/>
      <c r="BD13" s="19">
        <v>1.8032389397613299E-2</v>
      </c>
      <c r="BE13" s="19">
        <v>3.4388731354453597E-2</v>
      </c>
      <c r="BF13" s="19">
        <v>1.81804058640853E-2</v>
      </c>
      <c r="BG13" s="19">
        <v>2.8713642716645602E-2</v>
      </c>
      <c r="BH13" s="19"/>
      <c r="BI13" s="19">
        <v>1.5799589097183299E-2</v>
      </c>
      <c r="BJ13" s="19">
        <v>3.0116835876087301E-2</v>
      </c>
      <c r="BK13" s="19">
        <v>2.5744813450834601E-2</v>
      </c>
      <c r="BL13" s="19">
        <v>1.09253444120728E-2</v>
      </c>
      <c r="BM13" s="19"/>
      <c r="BN13" s="19">
        <v>6.7337517953391199E-2</v>
      </c>
      <c r="BO13" s="19">
        <v>3.2262580766182899E-3</v>
      </c>
      <c r="BP13" s="19">
        <v>2.5844993774192401E-2</v>
      </c>
      <c r="BQ13" s="19">
        <v>2.5802585783126299E-2</v>
      </c>
      <c r="BR13" s="19"/>
      <c r="BS13" s="19">
        <v>1.5589802527262E-2</v>
      </c>
      <c r="BT13" s="19">
        <v>2.52744874587617E-2</v>
      </c>
      <c r="BU13" s="19">
        <v>2.2435302585846299E-2</v>
      </c>
      <c r="BV13" s="19">
        <v>5.1827118942654099E-2</v>
      </c>
      <c r="BW13" s="19"/>
      <c r="BX13" s="19">
        <v>5.0006011635153801E-2</v>
      </c>
      <c r="BY13" s="19">
        <v>2.4436921313293E-2</v>
      </c>
      <c r="BZ13" s="19">
        <v>1.6197659404017999E-2</v>
      </c>
      <c r="CA13" s="19">
        <v>2.4853933738563101E-2</v>
      </c>
    </row>
    <row r="14" spans="2:79" x14ac:dyDescent="0.3">
      <c r="B14" s="16" t="s">
        <v>336</v>
      </c>
    </row>
    <row r="15" spans="2:79" x14ac:dyDescent="0.3">
      <c r="B15" t="s">
        <v>76</v>
      </c>
    </row>
    <row r="16" spans="2:79" x14ac:dyDescent="0.3">
      <c r="B16" t="s">
        <v>77</v>
      </c>
    </row>
    <row r="18" spans="2:2" x14ac:dyDescent="0.3">
      <c r="B18" s="8" t="str">
        <f>HYPERLINK("#'Contents'!A1", "Return to Contents")</f>
        <v>Return to Contents</v>
      </c>
    </row>
  </sheetData>
  <mergeCells count="18">
    <mergeCell ref="BX5:CA5"/>
    <mergeCell ref="D2:BL2"/>
    <mergeCell ref="AU5:AW5"/>
    <mergeCell ref="AY5:BB5"/>
    <mergeCell ref="BD5:BG5"/>
    <mergeCell ref="BI5:BL5"/>
    <mergeCell ref="BN5:BQ5"/>
    <mergeCell ref="Z5:AA5"/>
    <mergeCell ref="AC5:AD5"/>
    <mergeCell ref="AF5:AH5"/>
    <mergeCell ref="AJ5:AP5"/>
    <mergeCell ref="AR5:AS5"/>
    <mergeCell ref="D5:E5"/>
    <mergeCell ref="G5:I5"/>
    <mergeCell ref="K5:N5"/>
    <mergeCell ref="P5:T5"/>
    <mergeCell ref="V5:X5"/>
    <mergeCell ref="BS5:BV5"/>
  </mergeCells>
  <pageMargins left="0.7" right="0.7" top="0.75" bottom="0.75" header="0.3" footer="0.3"/>
  <pageSetup paperSize="9" orientation="portrait" horizontalDpi="300" verticalDpi="300"/>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B2:CA18"/>
  <sheetViews>
    <sheetView showGridLines="0" workbookViewId="0">
      <pane xSplit="2" topLeftCell="C1" activePane="topRight" state="frozen"/>
      <selection pane="topRight" activeCell="B14" sqref="B14"/>
    </sheetView>
  </sheetViews>
  <sheetFormatPr defaultColWidth="10.88671875" defaultRowHeight="14.4" x14ac:dyDescent="0.3"/>
  <cols>
    <col min="2" max="2" width="25.77734375" customWidth="1"/>
    <col min="3" max="5" width="10.77734375" customWidth="1"/>
    <col min="6" max="6" width="2.21875" customWidth="1"/>
    <col min="7" max="9" width="10.77734375" customWidth="1"/>
    <col min="10" max="10" width="2.21875" customWidth="1"/>
    <col min="11" max="14" width="10.77734375" customWidth="1"/>
    <col min="15" max="15" width="2.21875" customWidth="1"/>
    <col min="16" max="20" width="10.77734375" customWidth="1"/>
    <col min="21" max="21" width="2.21875" customWidth="1"/>
    <col min="22" max="24" width="10.77734375" customWidth="1"/>
    <col min="25" max="25" width="2.21875" customWidth="1"/>
    <col min="26" max="27" width="10.77734375" customWidth="1"/>
    <col min="28" max="28" width="2.21875" customWidth="1"/>
    <col min="29" max="30" width="10.77734375" customWidth="1"/>
    <col min="31" max="31" width="2.21875" customWidth="1"/>
    <col min="32" max="34" width="10.77734375" customWidth="1"/>
    <col min="35" max="35" width="2.21875" customWidth="1"/>
    <col min="36" max="42" width="10.77734375" customWidth="1"/>
    <col min="43" max="43" width="2.21875" customWidth="1"/>
    <col min="44" max="45" width="10.77734375" customWidth="1"/>
    <col min="46" max="46" width="2.21875" customWidth="1"/>
    <col min="47" max="49" width="10.77734375" customWidth="1"/>
    <col min="50" max="50" width="2.21875" customWidth="1"/>
    <col min="51" max="54" width="10.77734375" customWidth="1"/>
    <col min="55" max="55" width="2.21875" customWidth="1"/>
    <col min="56" max="59" width="10.77734375" customWidth="1"/>
    <col min="60" max="60" width="2.21875" customWidth="1"/>
    <col min="61" max="64" width="10.77734375" customWidth="1"/>
    <col min="65" max="65" width="2.21875" customWidth="1"/>
    <col min="66" max="69" width="10.77734375" customWidth="1"/>
    <col min="70" max="70" width="2.21875" customWidth="1"/>
    <col min="71" max="74" width="10.77734375" customWidth="1"/>
    <col min="75" max="75" width="2.21875" customWidth="1"/>
    <col min="76" max="79" width="10.77734375" customWidth="1"/>
    <col min="80" max="80" width="2.21875" customWidth="1"/>
  </cols>
  <sheetData>
    <row r="2" spans="2:79" ht="40.049999999999997" customHeight="1" x14ac:dyDescent="0.3">
      <c r="D2" s="30" t="s">
        <v>203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9" ht="30" customHeight="1" x14ac:dyDescent="0.3">
      <c r="B5" s="15"/>
      <c r="C5" s="15"/>
      <c r="D5" s="29" t="s">
        <v>54</v>
      </c>
      <c r="E5" s="29"/>
      <c r="F5" s="15"/>
      <c r="G5" s="29" t="s">
        <v>55</v>
      </c>
      <c r="H5" s="29"/>
      <c r="I5" s="29"/>
      <c r="J5" s="15"/>
      <c r="K5" s="29" t="s">
        <v>56</v>
      </c>
      <c r="L5" s="29"/>
      <c r="M5" s="29"/>
      <c r="N5" s="29"/>
      <c r="O5" s="15"/>
      <c r="P5" s="29" t="s">
        <v>57</v>
      </c>
      <c r="Q5" s="29"/>
      <c r="R5" s="29"/>
      <c r="S5" s="29"/>
      <c r="T5" s="29"/>
      <c r="U5" s="15"/>
      <c r="V5" s="29" t="s">
        <v>58</v>
      </c>
      <c r="W5" s="29"/>
      <c r="X5" s="29"/>
      <c r="Y5" s="15"/>
      <c r="Z5" s="29" t="s">
        <v>59</v>
      </c>
      <c r="AA5" s="29"/>
      <c r="AB5" s="15"/>
      <c r="AC5" s="29" t="s">
        <v>60</v>
      </c>
      <c r="AD5" s="29"/>
      <c r="AE5" s="15"/>
      <c r="AF5" s="29" t="s">
        <v>61</v>
      </c>
      <c r="AG5" s="29"/>
      <c r="AH5" s="29"/>
      <c r="AI5" s="15"/>
      <c r="AJ5" s="29" t="s">
        <v>62</v>
      </c>
      <c r="AK5" s="29"/>
      <c r="AL5" s="29"/>
      <c r="AM5" s="29"/>
      <c r="AN5" s="29"/>
      <c r="AO5" s="29"/>
      <c r="AP5" s="29"/>
      <c r="AQ5" s="15"/>
      <c r="AR5" s="29" t="s">
        <v>63</v>
      </c>
      <c r="AS5" s="29"/>
      <c r="AT5" s="15"/>
      <c r="AU5" s="29" t="s">
        <v>64</v>
      </c>
      <c r="AV5" s="29"/>
      <c r="AW5" s="29"/>
      <c r="AX5" s="15"/>
      <c r="AY5" s="29" t="s">
        <v>65</v>
      </c>
      <c r="AZ5" s="29"/>
      <c r="BA5" s="29"/>
      <c r="BB5" s="29"/>
      <c r="BC5" s="15"/>
      <c r="BD5" s="29" t="s">
        <v>66</v>
      </c>
      <c r="BE5" s="29"/>
      <c r="BF5" s="29"/>
      <c r="BG5" s="29"/>
      <c r="BH5" s="15"/>
      <c r="BI5" s="29" t="s">
        <v>67</v>
      </c>
      <c r="BJ5" s="29"/>
      <c r="BK5" s="29"/>
      <c r="BL5" s="29"/>
      <c r="BM5" s="15"/>
      <c r="BN5" s="29" t="s">
        <v>68</v>
      </c>
      <c r="BO5" s="29"/>
      <c r="BP5" s="29"/>
      <c r="BQ5" s="29"/>
      <c r="BR5" s="15"/>
      <c r="BS5" s="29" t="s">
        <v>69</v>
      </c>
      <c r="BT5" s="29"/>
      <c r="BU5" s="29"/>
      <c r="BV5" s="29"/>
      <c r="BW5" s="15"/>
      <c r="BX5" s="29" t="s">
        <v>70</v>
      </c>
      <c r="BY5" s="29"/>
      <c r="BZ5" s="29"/>
      <c r="CA5" s="29"/>
    </row>
    <row r="6" spans="2:79" ht="43.2" x14ac:dyDescent="0.3">
      <c r="B6" t="s">
        <v>13</v>
      </c>
      <c r="C6" s="9" t="s">
        <v>14</v>
      </c>
      <c r="D6" s="12" t="s">
        <v>15</v>
      </c>
      <c r="E6" s="12" t="s">
        <v>16</v>
      </c>
      <c r="G6" s="12" t="s">
        <v>19</v>
      </c>
      <c r="H6" s="12" t="s">
        <v>20</v>
      </c>
      <c r="I6" s="12" t="s">
        <v>21</v>
      </c>
      <c r="K6" s="12" t="s">
        <v>22</v>
      </c>
      <c r="L6" s="12" t="s">
        <v>23</v>
      </c>
      <c r="M6" s="12" t="s">
        <v>24</v>
      </c>
      <c r="N6" s="12" t="s">
        <v>25</v>
      </c>
      <c r="P6" s="12" t="s">
        <v>26</v>
      </c>
      <c r="Q6" s="12" t="s">
        <v>27</v>
      </c>
      <c r="R6" s="12" t="s">
        <v>28</v>
      </c>
      <c r="S6" s="12" t="s">
        <v>29</v>
      </c>
      <c r="T6" s="12" t="s">
        <v>30</v>
      </c>
      <c r="V6" s="12" t="s">
        <v>31</v>
      </c>
      <c r="W6" s="12" t="s">
        <v>32</v>
      </c>
      <c r="X6" s="12" t="s">
        <v>33</v>
      </c>
      <c r="Z6" s="12" t="s">
        <v>34</v>
      </c>
      <c r="AA6" s="12" t="s">
        <v>35</v>
      </c>
      <c r="AC6" s="12" t="s">
        <v>36</v>
      </c>
      <c r="AD6" s="12" t="s">
        <v>37</v>
      </c>
      <c r="AF6" s="12" t="s">
        <v>38</v>
      </c>
      <c r="AG6" s="12" t="s">
        <v>39</v>
      </c>
      <c r="AH6" s="12" t="s">
        <v>40</v>
      </c>
      <c r="AJ6" s="12" t="s">
        <v>41</v>
      </c>
      <c r="AK6" s="12" t="s">
        <v>42</v>
      </c>
      <c r="AL6" s="12" t="s">
        <v>43</v>
      </c>
      <c r="AM6" s="12" t="s">
        <v>44</v>
      </c>
      <c r="AN6" s="12" t="s">
        <v>45</v>
      </c>
      <c r="AO6" s="12" t="s">
        <v>46</v>
      </c>
      <c r="AP6" s="12" t="s">
        <v>47</v>
      </c>
      <c r="AR6" s="12" t="s">
        <v>48</v>
      </c>
      <c r="AS6" s="12" t="s">
        <v>49</v>
      </c>
      <c r="AU6" s="12" t="s">
        <v>50</v>
      </c>
      <c r="AV6" s="12" t="s">
        <v>51</v>
      </c>
      <c r="AW6" s="12" t="s">
        <v>52</v>
      </c>
      <c r="AY6" s="12" t="s">
        <v>50</v>
      </c>
      <c r="AZ6" s="12" t="s">
        <v>51</v>
      </c>
      <c r="BA6" s="12" t="s">
        <v>52</v>
      </c>
      <c r="BB6" s="12" t="s">
        <v>53</v>
      </c>
      <c r="BD6" s="12" t="s">
        <v>50</v>
      </c>
      <c r="BE6" s="12" t="s">
        <v>51</v>
      </c>
      <c r="BF6" s="12" t="s">
        <v>52</v>
      </c>
      <c r="BG6" s="12" t="s">
        <v>53</v>
      </c>
      <c r="BI6" s="12" t="s">
        <v>50</v>
      </c>
      <c r="BJ6" s="12" t="s">
        <v>51</v>
      </c>
      <c r="BK6" s="12" t="s">
        <v>52</v>
      </c>
      <c r="BL6" s="12" t="s">
        <v>53</v>
      </c>
      <c r="BN6" s="12" t="s">
        <v>50</v>
      </c>
      <c r="BO6" s="12" t="s">
        <v>51</v>
      </c>
      <c r="BP6" s="12" t="s">
        <v>52</v>
      </c>
      <c r="BQ6" s="12" t="s">
        <v>53</v>
      </c>
      <c r="BS6" s="12" t="s">
        <v>50</v>
      </c>
      <c r="BT6" s="12" t="s">
        <v>51</v>
      </c>
      <c r="BU6" s="12" t="s">
        <v>52</v>
      </c>
      <c r="BV6" s="12" t="s">
        <v>53</v>
      </c>
      <c r="BX6" s="12" t="s">
        <v>50</v>
      </c>
      <c r="BY6" s="12" t="s">
        <v>51</v>
      </c>
      <c r="BZ6" s="12" t="s">
        <v>52</v>
      </c>
      <c r="CA6" s="12" t="s">
        <v>53</v>
      </c>
    </row>
    <row r="7" spans="2:79" ht="30" customHeight="1" x14ac:dyDescent="0.3">
      <c r="B7" s="10" t="s">
        <v>17</v>
      </c>
      <c r="C7" s="10">
        <v>866</v>
      </c>
      <c r="D7" s="10">
        <v>443</v>
      </c>
      <c r="E7" s="10">
        <v>421</v>
      </c>
      <c r="F7" s="10"/>
      <c r="G7" s="10">
        <v>178</v>
      </c>
      <c r="H7" s="10">
        <v>400</v>
      </c>
      <c r="I7" s="10">
        <v>288</v>
      </c>
      <c r="J7" s="10"/>
      <c r="K7" s="10">
        <v>354</v>
      </c>
      <c r="L7" s="10">
        <v>230</v>
      </c>
      <c r="M7" s="10">
        <v>153</v>
      </c>
      <c r="N7" s="10">
        <v>128</v>
      </c>
      <c r="O7" s="10"/>
      <c r="P7" s="10">
        <v>124</v>
      </c>
      <c r="Q7" s="10">
        <v>272</v>
      </c>
      <c r="R7" s="10">
        <v>123</v>
      </c>
      <c r="S7" s="10">
        <v>225</v>
      </c>
      <c r="T7" s="10">
        <v>122</v>
      </c>
      <c r="U7" s="10"/>
      <c r="V7" s="10">
        <v>205</v>
      </c>
      <c r="W7" s="10">
        <v>329</v>
      </c>
      <c r="X7" s="10">
        <v>305</v>
      </c>
      <c r="Y7" s="10"/>
      <c r="Z7" s="10">
        <v>723</v>
      </c>
      <c r="AA7" s="10">
        <v>142</v>
      </c>
      <c r="AB7" s="10"/>
      <c r="AC7" s="10">
        <v>636</v>
      </c>
      <c r="AD7" s="10">
        <v>230</v>
      </c>
      <c r="AE7" s="10"/>
      <c r="AF7" s="10">
        <v>63</v>
      </c>
      <c r="AG7" s="10">
        <v>76</v>
      </c>
      <c r="AH7" s="10">
        <v>722</v>
      </c>
      <c r="AI7" s="10"/>
      <c r="AJ7" s="10">
        <v>97</v>
      </c>
      <c r="AK7" s="10">
        <v>123</v>
      </c>
      <c r="AL7" s="10">
        <v>129</v>
      </c>
      <c r="AM7" s="10">
        <v>133</v>
      </c>
      <c r="AN7" s="10">
        <v>126</v>
      </c>
      <c r="AO7" s="10">
        <v>133</v>
      </c>
      <c r="AP7" s="10">
        <v>125</v>
      </c>
      <c r="AQ7" s="10"/>
      <c r="AR7" s="10">
        <v>265</v>
      </c>
      <c r="AS7" s="10">
        <v>576</v>
      </c>
      <c r="AT7" s="10"/>
      <c r="AU7" s="10">
        <v>204</v>
      </c>
      <c r="AV7" s="10">
        <v>520</v>
      </c>
      <c r="AW7" s="10">
        <v>142</v>
      </c>
      <c r="AX7" s="10"/>
      <c r="AY7" s="10">
        <v>76</v>
      </c>
      <c r="AZ7" s="10">
        <v>391</v>
      </c>
      <c r="BA7" s="10">
        <v>278</v>
      </c>
      <c r="BB7" s="10">
        <v>121</v>
      </c>
      <c r="BC7" s="10"/>
      <c r="BD7" s="10">
        <v>119</v>
      </c>
      <c r="BE7" s="10">
        <v>242</v>
      </c>
      <c r="BF7" s="10">
        <v>368</v>
      </c>
      <c r="BG7" s="10">
        <v>137</v>
      </c>
      <c r="BH7" s="10"/>
      <c r="BI7" s="10">
        <v>99</v>
      </c>
      <c r="BJ7" s="10">
        <v>265</v>
      </c>
      <c r="BK7" s="10">
        <v>400</v>
      </c>
      <c r="BL7" s="10">
        <v>102</v>
      </c>
      <c r="BM7" s="10"/>
      <c r="BN7" s="10">
        <v>73</v>
      </c>
      <c r="BO7" s="10">
        <v>192</v>
      </c>
      <c r="BP7" s="10">
        <v>297</v>
      </c>
      <c r="BQ7" s="10">
        <v>304</v>
      </c>
      <c r="BR7" s="10"/>
      <c r="BS7" s="10">
        <v>180</v>
      </c>
      <c r="BT7" s="10">
        <v>245</v>
      </c>
      <c r="BU7" s="10">
        <v>352</v>
      </c>
      <c r="BV7" s="10">
        <v>89</v>
      </c>
      <c r="BW7" s="10"/>
      <c r="BX7" s="10">
        <v>81</v>
      </c>
      <c r="BY7" s="10">
        <v>311</v>
      </c>
      <c r="BZ7" s="10">
        <v>286</v>
      </c>
      <c r="CA7" s="10">
        <v>188</v>
      </c>
    </row>
    <row r="8" spans="2:79" ht="30" customHeight="1" x14ac:dyDescent="0.3">
      <c r="B8" s="11" t="s">
        <v>18</v>
      </c>
      <c r="C8" s="11">
        <v>868</v>
      </c>
      <c r="D8" s="11">
        <v>432</v>
      </c>
      <c r="E8" s="11">
        <v>433</v>
      </c>
      <c r="F8" s="11"/>
      <c r="G8" s="11">
        <v>207</v>
      </c>
      <c r="H8" s="11">
        <v>335</v>
      </c>
      <c r="I8" s="11">
        <v>326</v>
      </c>
      <c r="J8" s="11"/>
      <c r="K8" s="11">
        <v>259</v>
      </c>
      <c r="L8" s="11">
        <v>229</v>
      </c>
      <c r="M8" s="11">
        <v>185</v>
      </c>
      <c r="N8" s="11">
        <v>193</v>
      </c>
      <c r="O8" s="11"/>
      <c r="P8" s="11">
        <v>124</v>
      </c>
      <c r="Q8" s="11">
        <v>266</v>
      </c>
      <c r="R8" s="11">
        <v>135</v>
      </c>
      <c r="S8" s="11">
        <v>199</v>
      </c>
      <c r="T8" s="11">
        <v>144</v>
      </c>
      <c r="U8" s="11"/>
      <c r="V8" s="11">
        <v>247</v>
      </c>
      <c r="W8" s="11">
        <v>339</v>
      </c>
      <c r="X8" s="11">
        <v>250</v>
      </c>
      <c r="Y8" s="11"/>
      <c r="Z8" s="11">
        <v>729</v>
      </c>
      <c r="AA8" s="11">
        <v>138</v>
      </c>
      <c r="AB8" s="11"/>
      <c r="AC8" s="11">
        <v>605</v>
      </c>
      <c r="AD8" s="11">
        <v>263</v>
      </c>
      <c r="AE8" s="11"/>
      <c r="AF8" s="11">
        <v>48</v>
      </c>
      <c r="AG8" s="11">
        <v>67</v>
      </c>
      <c r="AH8" s="11">
        <v>747</v>
      </c>
      <c r="AI8" s="11"/>
      <c r="AJ8" s="11">
        <v>110</v>
      </c>
      <c r="AK8" s="11">
        <v>133</v>
      </c>
      <c r="AL8" s="11">
        <v>107</v>
      </c>
      <c r="AM8" s="11">
        <v>116</v>
      </c>
      <c r="AN8" s="11">
        <v>101</v>
      </c>
      <c r="AO8" s="11">
        <v>140</v>
      </c>
      <c r="AP8" s="11">
        <v>161</v>
      </c>
      <c r="AQ8" s="11"/>
      <c r="AR8" s="11">
        <v>286</v>
      </c>
      <c r="AS8" s="11">
        <v>558</v>
      </c>
      <c r="AT8" s="11"/>
      <c r="AU8" s="11">
        <v>229</v>
      </c>
      <c r="AV8" s="11">
        <v>515</v>
      </c>
      <c r="AW8" s="11">
        <v>124</v>
      </c>
      <c r="AX8" s="11"/>
      <c r="AY8" s="11">
        <v>78</v>
      </c>
      <c r="AZ8" s="11">
        <v>399</v>
      </c>
      <c r="BA8" s="11">
        <v>281</v>
      </c>
      <c r="BB8" s="11">
        <v>109</v>
      </c>
      <c r="BC8" s="11"/>
      <c r="BD8" s="11">
        <v>123</v>
      </c>
      <c r="BE8" s="11">
        <v>245</v>
      </c>
      <c r="BF8" s="11">
        <v>371</v>
      </c>
      <c r="BG8" s="11">
        <v>129</v>
      </c>
      <c r="BH8" s="11"/>
      <c r="BI8" s="11">
        <v>105</v>
      </c>
      <c r="BJ8" s="11">
        <v>270</v>
      </c>
      <c r="BK8" s="11">
        <v>399</v>
      </c>
      <c r="BL8" s="11">
        <v>94</v>
      </c>
      <c r="BM8" s="11"/>
      <c r="BN8" s="11">
        <v>74</v>
      </c>
      <c r="BO8" s="11">
        <v>194</v>
      </c>
      <c r="BP8" s="11">
        <v>304</v>
      </c>
      <c r="BQ8" s="11">
        <v>295</v>
      </c>
      <c r="BR8" s="11"/>
      <c r="BS8" s="11">
        <v>188</v>
      </c>
      <c r="BT8" s="11">
        <v>259</v>
      </c>
      <c r="BU8" s="11">
        <v>346</v>
      </c>
      <c r="BV8" s="11">
        <v>74</v>
      </c>
      <c r="BW8" s="11"/>
      <c r="BX8" s="11">
        <v>84</v>
      </c>
      <c r="BY8" s="11">
        <v>322</v>
      </c>
      <c r="BZ8" s="11">
        <v>282</v>
      </c>
      <c r="CA8" s="11">
        <v>179</v>
      </c>
    </row>
    <row r="9" spans="2:79" ht="28.8" x14ac:dyDescent="0.3">
      <c r="B9" s="18" t="s">
        <v>191</v>
      </c>
      <c r="C9" s="17">
        <v>0.47885689847884699</v>
      </c>
      <c r="D9" s="17">
        <v>0.52266336701876304</v>
      </c>
      <c r="E9" s="17">
        <v>0.43733761334944199</v>
      </c>
      <c r="F9" s="17"/>
      <c r="G9" s="17">
        <v>0.52870270409341602</v>
      </c>
      <c r="H9" s="17">
        <v>0.51697705711498099</v>
      </c>
      <c r="I9" s="17">
        <v>0.40797553642919998</v>
      </c>
      <c r="J9" s="17"/>
      <c r="K9" s="17">
        <v>0.50665303816798302</v>
      </c>
      <c r="L9" s="17">
        <v>0.51010742012726096</v>
      </c>
      <c r="M9" s="17">
        <v>0.46009978522767597</v>
      </c>
      <c r="N9" s="17">
        <v>0.41976278062155498</v>
      </c>
      <c r="O9" s="17"/>
      <c r="P9" s="17">
        <v>0.480510459081048</v>
      </c>
      <c r="Q9" s="17">
        <v>0.46098900741264098</v>
      </c>
      <c r="R9" s="17">
        <v>0.55648863041556595</v>
      </c>
      <c r="S9" s="17">
        <v>0.41782415195301997</v>
      </c>
      <c r="T9" s="17">
        <v>0.522187709460043</v>
      </c>
      <c r="U9" s="17"/>
      <c r="V9" s="17">
        <v>0.41721525436023099</v>
      </c>
      <c r="W9" s="17">
        <v>0.512037990336772</v>
      </c>
      <c r="X9" s="17">
        <v>0.488174439918033</v>
      </c>
      <c r="Y9" s="17"/>
      <c r="Z9" s="17">
        <v>0.46535962767205702</v>
      </c>
      <c r="AA9" s="17">
        <v>0.55446819978982897</v>
      </c>
      <c r="AB9" s="17"/>
      <c r="AC9" s="17">
        <v>0.50446577737478304</v>
      </c>
      <c r="AD9" s="17">
        <v>0.42002352780200702</v>
      </c>
      <c r="AE9" s="17"/>
      <c r="AF9" s="17">
        <v>0.50106377502544996</v>
      </c>
      <c r="AG9" s="17">
        <v>0.45180633358167899</v>
      </c>
      <c r="AH9" s="17">
        <v>0.48277057549321001</v>
      </c>
      <c r="AI9" s="17"/>
      <c r="AJ9" s="17">
        <v>0.594681389391433</v>
      </c>
      <c r="AK9" s="17">
        <v>0.46886337333928302</v>
      </c>
      <c r="AL9" s="17">
        <v>0.48912372050517999</v>
      </c>
      <c r="AM9" s="17">
        <v>0.55137423017024501</v>
      </c>
      <c r="AN9" s="17">
        <v>0.46546761131116199</v>
      </c>
      <c r="AO9" s="17">
        <v>0.43386430973764301</v>
      </c>
      <c r="AP9" s="17">
        <v>0.395982780649003</v>
      </c>
      <c r="AQ9" s="17"/>
      <c r="AR9" s="17">
        <v>0.41654549374357502</v>
      </c>
      <c r="AS9" s="17">
        <v>0.51583390464997503</v>
      </c>
      <c r="AT9" s="17"/>
      <c r="AU9" s="17">
        <v>0.404067517738397</v>
      </c>
      <c r="AV9" s="17">
        <v>0.490238998683862</v>
      </c>
      <c r="AW9" s="17">
        <v>0.57007272395082098</v>
      </c>
      <c r="AX9" s="17"/>
      <c r="AY9" s="17">
        <v>0.25595132690492201</v>
      </c>
      <c r="AZ9" s="17">
        <v>0.46760784221804902</v>
      </c>
      <c r="BA9" s="17">
        <v>0.54654537956025195</v>
      </c>
      <c r="BB9" s="17">
        <v>0.50555365239743899</v>
      </c>
      <c r="BC9" s="17"/>
      <c r="BD9" s="17">
        <v>0.45326630135100199</v>
      </c>
      <c r="BE9" s="17">
        <v>0.42875942348370799</v>
      </c>
      <c r="BF9" s="17">
        <v>0.51383237621085298</v>
      </c>
      <c r="BG9" s="17">
        <v>0.497951566849751</v>
      </c>
      <c r="BH9" s="17"/>
      <c r="BI9" s="17">
        <v>0.50615776639315102</v>
      </c>
      <c r="BJ9" s="17">
        <v>0.50612621241037503</v>
      </c>
      <c r="BK9" s="17">
        <v>0.47962723110926198</v>
      </c>
      <c r="BL9" s="17">
        <v>0.36628632647438297</v>
      </c>
      <c r="BM9" s="17"/>
      <c r="BN9" s="17">
        <v>0.25247435440280203</v>
      </c>
      <c r="BO9" s="17">
        <v>0.47699854791773399</v>
      </c>
      <c r="BP9" s="17">
        <v>0.47352328732009502</v>
      </c>
      <c r="BQ9" s="17">
        <v>0.54235592541916999</v>
      </c>
      <c r="BR9" s="17"/>
      <c r="BS9" s="17">
        <v>0.44203417057120797</v>
      </c>
      <c r="BT9" s="17">
        <v>0.43224773941037198</v>
      </c>
      <c r="BU9" s="17">
        <v>0.51718895371190299</v>
      </c>
      <c r="BV9" s="17">
        <v>0.55607691448034502</v>
      </c>
      <c r="BW9" s="17"/>
      <c r="BX9" s="17">
        <v>0.33950755451528702</v>
      </c>
      <c r="BY9" s="17">
        <v>0.51248144455315303</v>
      </c>
      <c r="BZ9" s="17">
        <v>0.455944158805283</v>
      </c>
      <c r="CA9" s="17">
        <v>0.51943427438009204</v>
      </c>
    </row>
    <row r="10" spans="2:79" ht="28.8" x14ac:dyDescent="0.3">
      <c r="B10" s="18" t="s">
        <v>192</v>
      </c>
      <c r="C10" s="17">
        <v>0.28756993595510899</v>
      </c>
      <c r="D10" s="17">
        <v>0.28165120863353699</v>
      </c>
      <c r="E10" s="17">
        <v>0.29255269696317199</v>
      </c>
      <c r="F10" s="17"/>
      <c r="G10" s="17">
        <v>0.27610842146477099</v>
      </c>
      <c r="H10" s="17">
        <v>0.28388768516586899</v>
      </c>
      <c r="I10" s="17">
        <v>0.29863307901214198</v>
      </c>
      <c r="J10" s="17"/>
      <c r="K10" s="17">
        <v>0.30453739652213302</v>
      </c>
      <c r="L10" s="17">
        <v>0.292132855638565</v>
      </c>
      <c r="M10" s="17">
        <v>0.23051760887570699</v>
      </c>
      <c r="N10" s="17">
        <v>0.315567042486051</v>
      </c>
      <c r="O10" s="17"/>
      <c r="P10" s="17">
        <v>0.25899698705340302</v>
      </c>
      <c r="Q10" s="17">
        <v>0.28768375200662399</v>
      </c>
      <c r="R10" s="17">
        <v>0.25734696290157599</v>
      </c>
      <c r="S10" s="17">
        <v>0.33381820576160898</v>
      </c>
      <c r="T10" s="17">
        <v>0.27624018379954401</v>
      </c>
      <c r="U10" s="17"/>
      <c r="V10" s="17">
        <v>0.31731303963086799</v>
      </c>
      <c r="W10" s="17">
        <v>0.24949576589127201</v>
      </c>
      <c r="X10" s="17">
        <v>0.327206895187453</v>
      </c>
      <c r="Y10" s="17"/>
      <c r="Z10" s="17">
        <v>0.292107357807604</v>
      </c>
      <c r="AA10" s="17">
        <v>0.25722301835434502</v>
      </c>
      <c r="AB10" s="17"/>
      <c r="AC10" s="17">
        <v>0.27924950035406099</v>
      </c>
      <c r="AD10" s="17">
        <v>0.30668515274763097</v>
      </c>
      <c r="AE10" s="17"/>
      <c r="AF10" s="17">
        <v>0.26546595405969398</v>
      </c>
      <c r="AG10" s="17">
        <v>0.278511459134057</v>
      </c>
      <c r="AH10" s="17">
        <v>0.29205690190648997</v>
      </c>
      <c r="AI10" s="17"/>
      <c r="AJ10" s="17">
        <v>0.22942987352786101</v>
      </c>
      <c r="AK10" s="17">
        <v>0.30082918153176003</v>
      </c>
      <c r="AL10" s="17">
        <v>0.32870708922338299</v>
      </c>
      <c r="AM10" s="17">
        <v>0.28007872338389</v>
      </c>
      <c r="AN10" s="17">
        <v>0.247710600355636</v>
      </c>
      <c r="AO10" s="17">
        <v>0.315931530947406</v>
      </c>
      <c r="AP10" s="17">
        <v>0.29463744886343901</v>
      </c>
      <c r="AQ10" s="17"/>
      <c r="AR10" s="17">
        <v>0.31167260834310301</v>
      </c>
      <c r="AS10" s="17">
        <v>0.27466858342552403</v>
      </c>
      <c r="AT10" s="17"/>
      <c r="AU10" s="17">
        <v>0.24078965817754</v>
      </c>
      <c r="AV10" s="17">
        <v>0.30592912484204099</v>
      </c>
      <c r="AW10" s="17">
        <v>0.29788923857692101</v>
      </c>
      <c r="AX10" s="17"/>
      <c r="AY10" s="17">
        <v>0.36899987854987798</v>
      </c>
      <c r="AZ10" s="17">
        <v>0.31973883481103399</v>
      </c>
      <c r="BA10" s="17">
        <v>0.233846172016622</v>
      </c>
      <c r="BB10" s="17">
        <v>0.249871888287724</v>
      </c>
      <c r="BC10" s="17"/>
      <c r="BD10" s="17">
        <v>0.26649291200071001</v>
      </c>
      <c r="BE10" s="17">
        <v>0.34026467280489597</v>
      </c>
      <c r="BF10" s="17">
        <v>0.28089506634470301</v>
      </c>
      <c r="BG10" s="17">
        <v>0.22645791687376199</v>
      </c>
      <c r="BH10" s="17"/>
      <c r="BI10" s="17">
        <v>0.234405927473334</v>
      </c>
      <c r="BJ10" s="17">
        <v>0.25180954895543001</v>
      </c>
      <c r="BK10" s="17">
        <v>0.32390986126849602</v>
      </c>
      <c r="BL10" s="17">
        <v>0.295543440080973</v>
      </c>
      <c r="BM10" s="17"/>
      <c r="BN10" s="17">
        <v>0.33735649658609401</v>
      </c>
      <c r="BO10" s="17">
        <v>0.308394151482695</v>
      </c>
      <c r="BP10" s="17">
        <v>0.29849832709127899</v>
      </c>
      <c r="BQ10" s="17">
        <v>0.25013159674123397</v>
      </c>
      <c r="BR10" s="17"/>
      <c r="BS10" s="17">
        <v>0.28246618398893703</v>
      </c>
      <c r="BT10" s="17">
        <v>0.31224018432141898</v>
      </c>
      <c r="BU10" s="17">
        <v>0.29046880042169898</v>
      </c>
      <c r="BV10" s="17">
        <v>0.20072209789517501</v>
      </c>
      <c r="BW10" s="17"/>
      <c r="BX10" s="17">
        <v>0.25380168311207202</v>
      </c>
      <c r="BY10" s="17">
        <v>0.27218417681303902</v>
      </c>
      <c r="BZ10" s="17">
        <v>0.310349764844909</v>
      </c>
      <c r="CA10" s="17">
        <v>0.295133461240285</v>
      </c>
    </row>
    <row r="11" spans="2:79" ht="28.8" x14ac:dyDescent="0.3">
      <c r="B11" s="18" t="s">
        <v>193</v>
      </c>
      <c r="C11" s="17">
        <v>0.16565377886041299</v>
      </c>
      <c r="D11" s="17">
        <v>0.150335997424734</v>
      </c>
      <c r="E11" s="17">
        <v>0.18168625755637499</v>
      </c>
      <c r="F11" s="17"/>
      <c r="G11" s="17">
        <v>0.12495558611240699</v>
      </c>
      <c r="H11" s="17">
        <v>0.15374054682251201</v>
      </c>
      <c r="I11" s="17">
        <v>0.20374070953006099</v>
      </c>
      <c r="J11" s="17"/>
      <c r="K11" s="17">
        <v>0.13801217489117601</v>
      </c>
      <c r="L11" s="17">
        <v>0.13438104243836799</v>
      </c>
      <c r="M11" s="17">
        <v>0.238354393641934</v>
      </c>
      <c r="N11" s="17">
        <v>0.17100702285029001</v>
      </c>
      <c r="O11" s="17"/>
      <c r="P11" s="17">
        <v>0.15595344021889801</v>
      </c>
      <c r="Q11" s="17">
        <v>0.18678735622418099</v>
      </c>
      <c r="R11" s="17">
        <v>0.118982463076493</v>
      </c>
      <c r="S11" s="17">
        <v>0.16231512472307399</v>
      </c>
      <c r="T11" s="17">
        <v>0.18326646374397701</v>
      </c>
      <c r="U11" s="17"/>
      <c r="V11" s="17">
        <v>0.17669565190692799</v>
      </c>
      <c r="W11" s="17">
        <v>0.17884303760147499</v>
      </c>
      <c r="X11" s="17">
        <v>0.14512342292281699</v>
      </c>
      <c r="Y11" s="17"/>
      <c r="Z11" s="17">
        <v>0.17596337089236</v>
      </c>
      <c r="AA11" s="17">
        <v>0.112649135729842</v>
      </c>
      <c r="AB11" s="17"/>
      <c r="AC11" s="17">
        <v>0.157751197234486</v>
      </c>
      <c r="AD11" s="17">
        <v>0.18380902556181999</v>
      </c>
      <c r="AE11" s="17"/>
      <c r="AF11" s="17">
        <v>0.20219099094029</v>
      </c>
      <c r="AG11" s="17">
        <v>0.180011729231252</v>
      </c>
      <c r="AH11" s="17">
        <v>0.161473291559419</v>
      </c>
      <c r="AI11" s="17"/>
      <c r="AJ11" s="17">
        <v>0.15224480445386701</v>
      </c>
      <c r="AK11" s="17">
        <v>0.10547535972717099</v>
      </c>
      <c r="AL11" s="17">
        <v>0.15681746345503</v>
      </c>
      <c r="AM11" s="17">
        <v>0.14216138705506701</v>
      </c>
      <c r="AN11" s="17">
        <v>0.22700877534813799</v>
      </c>
      <c r="AO11" s="17">
        <v>0.14689724519207001</v>
      </c>
      <c r="AP11" s="17">
        <v>0.22539134670528299</v>
      </c>
      <c r="AQ11" s="17"/>
      <c r="AR11" s="17">
        <v>0.18303275442863101</v>
      </c>
      <c r="AS11" s="17">
        <v>0.15749005606788499</v>
      </c>
      <c r="AT11" s="17"/>
      <c r="AU11" s="17">
        <v>0.234997643063309</v>
      </c>
      <c r="AV11" s="17">
        <v>0.15084186068288</v>
      </c>
      <c r="AW11" s="17">
        <v>9.8786875297458193E-2</v>
      </c>
      <c r="AX11" s="17"/>
      <c r="AY11" s="17">
        <v>0.21013723867735201</v>
      </c>
      <c r="AZ11" s="17">
        <v>0.15600007328103699</v>
      </c>
      <c r="BA11" s="17">
        <v>0.15175855485914799</v>
      </c>
      <c r="BB11" s="17">
        <v>0.204928114126043</v>
      </c>
      <c r="BC11" s="17"/>
      <c r="BD11" s="17">
        <v>0.17105059370123599</v>
      </c>
      <c r="BE11" s="17">
        <v>0.174223127259753</v>
      </c>
      <c r="BF11" s="17">
        <v>0.13934955837337801</v>
      </c>
      <c r="BG11" s="17">
        <v>0.219928030917205</v>
      </c>
      <c r="BH11" s="17"/>
      <c r="BI11" s="17">
        <v>0.152340549708291</v>
      </c>
      <c r="BJ11" s="17">
        <v>0.16652809184699499</v>
      </c>
      <c r="BK11" s="17">
        <v>0.14613273959965301</v>
      </c>
      <c r="BL11" s="17">
        <v>0.261160982857993</v>
      </c>
      <c r="BM11" s="17"/>
      <c r="BN11" s="17">
        <v>0.24158206819046399</v>
      </c>
      <c r="BO11" s="17">
        <v>0.13836294351457101</v>
      </c>
      <c r="BP11" s="17">
        <v>0.18377137555678499</v>
      </c>
      <c r="BQ11" s="17">
        <v>0.14591998433693101</v>
      </c>
      <c r="BR11" s="17"/>
      <c r="BS11" s="17">
        <v>0.174387214047622</v>
      </c>
      <c r="BT11" s="17">
        <v>0.17044877889326801</v>
      </c>
      <c r="BU11" s="17">
        <v>0.15627139530207901</v>
      </c>
      <c r="BV11" s="17">
        <v>0.170585347534874</v>
      </c>
      <c r="BW11" s="17"/>
      <c r="BX11" s="17">
        <v>0.19576694499862399</v>
      </c>
      <c r="BY11" s="17">
        <v>0.17418503881927599</v>
      </c>
      <c r="BZ11" s="17">
        <v>0.163179812214269</v>
      </c>
      <c r="CA11" s="17">
        <v>0.14016129922137199</v>
      </c>
    </row>
    <row r="12" spans="2:79" x14ac:dyDescent="0.3">
      <c r="B12" s="18" t="s">
        <v>194</v>
      </c>
      <c r="C12" s="17">
        <v>4.2893611262637403E-2</v>
      </c>
      <c r="D12" s="17">
        <v>2.2474275011940801E-2</v>
      </c>
      <c r="E12" s="17">
        <v>6.1138651337836497E-2</v>
      </c>
      <c r="F12" s="17"/>
      <c r="G12" s="17">
        <v>3.6504979432125002E-2</v>
      </c>
      <c r="H12" s="17">
        <v>3.0653203055196199E-2</v>
      </c>
      <c r="I12" s="17">
        <v>5.95531684993073E-2</v>
      </c>
      <c r="J12" s="17"/>
      <c r="K12" s="17">
        <v>2.8027481921609899E-2</v>
      </c>
      <c r="L12" s="17">
        <v>3.4037080618989399E-2</v>
      </c>
      <c r="M12" s="17">
        <v>5.4670283795011702E-2</v>
      </c>
      <c r="N12" s="17">
        <v>6.2286805146593502E-2</v>
      </c>
      <c r="O12" s="17"/>
      <c r="P12" s="17">
        <v>3.5217462557370002E-2</v>
      </c>
      <c r="Q12" s="17">
        <v>4.7157668303283301E-2</v>
      </c>
      <c r="R12" s="17">
        <v>5.3273422212918801E-2</v>
      </c>
      <c r="S12" s="17">
        <v>5.5968085949864799E-2</v>
      </c>
      <c r="T12" s="17">
        <v>1.3844017424411799E-2</v>
      </c>
      <c r="U12" s="17"/>
      <c r="V12" s="17">
        <v>7.0590207210788902E-2</v>
      </c>
      <c r="W12" s="17">
        <v>3.6987348293481999E-2</v>
      </c>
      <c r="X12" s="17">
        <v>1.74094764391515E-2</v>
      </c>
      <c r="Y12" s="17"/>
      <c r="Z12" s="17">
        <v>4.1180744429596398E-2</v>
      </c>
      <c r="AA12" s="17">
        <v>5.2329282080755997E-2</v>
      </c>
      <c r="AB12" s="17"/>
      <c r="AC12" s="17">
        <v>3.59170536449104E-2</v>
      </c>
      <c r="AD12" s="17">
        <v>5.8921427319716099E-2</v>
      </c>
      <c r="AE12" s="17"/>
      <c r="AF12" s="17">
        <v>3.1279279974567101E-2</v>
      </c>
      <c r="AG12" s="17">
        <v>4.3138769100750499E-2</v>
      </c>
      <c r="AH12" s="17">
        <v>3.8782357616836502E-2</v>
      </c>
      <c r="AI12" s="17"/>
      <c r="AJ12" s="17">
        <v>0</v>
      </c>
      <c r="AK12" s="17">
        <v>8.0195196701496399E-2</v>
      </c>
      <c r="AL12" s="17">
        <v>1.83155577114366E-2</v>
      </c>
      <c r="AM12" s="17">
        <v>2.6385659390797501E-2</v>
      </c>
      <c r="AN12" s="17">
        <v>2.1119193655093901E-2</v>
      </c>
      <c r="AO12" s="17">
        <v>7.5525896278408694E-2</v>
      </c>
      <c r="AP12" s="17">
        <v>5.5055956927468598E-2</v>
      </c>
      <c r="AQ12" s="17"/>
      <c r="AR12" s="17">
        <v>7.6270021600801804E-2</v>
      </c>
      <c r="AS12" s="17">
        <v>1.9466806000050199E-2</v>
      </c>
      <c r="AT12" s="17"/>
      <c r="AU12" s="17">
        <v>7.0493523150262694E-2</v>
      </c>
      <c r="AV12" s="17">
        <v>3.5860847305046302E-2</v>
      </c>
      <c r="AW12" s="17">
        <v>2.1008927883831501E-2</v>
      </c>
      <c r="AX12" s="17"/>
      <c r="AY12" s="17">
        <v>0.122349384568611</v>
      </c>
      <c r="AZ12" s="17">
        <v>3.6623185814380302E-2</v>
      </c>
      <c r="BA12" s="17">
        <v>3.9516461021784202E-2</v>
      </c>
      <c r="BB12" s="17">
        <v>1.74639281536699E-2</v>
      </c>
      <c r="BC12" s="17"/>
      <c r="BD12" s="17">
        <v>6.9022982719063306E-2</v>
      </c>
      <c r="BE12" s="17">
        <v>3.4248669457788899E-2</v>
      </c>
      <c r="BF12" s="17">
        <v>3.9050256540420901E-2</v>
      </c>
      <c r="BG12" s="17">
        <v>4.5561096241781597E-2</v>
      </c>
      <c r="BH12" s="17"/>
      <c r="BI12" s="17">
        <v>0.107095756425224</v>
      </c>
      <c r="BJ12" s="17">
        <v>3.09357613641911E-2</v>
      </c>
      <c r="BK12" s="17">
        <v>2.75774087550948E-2</v>
      </c>
      <c r="BL12" s="17">
        <v>7.0835123313406606E-2</v>
      </c>
      <c r="BM12" s="17"/>
      <c r="BN12" s="17">
        <v>0.11578724674414199</v>
      </c>
      <c r="BO12" s="17">
        <v>4.2676949531797799E-2</v>
      </c>
      <c r="BP12" s="17">
        <v>3.8767085348359202E-2</v>
      </c>
      <c r="BQ12" s="17">
        <v>2.8997841579675901E-2</v>
      </c>
      <c r="BR12" s="17"/>
      <c r="BS12" s="17">
        <v>7.9958891621164194E-2</v>
      </c>
      <c r="BT12" s="17">
        <v>3.1178763006989501E-2</v>
      </c>
      <c r="BU12" s="17">
        <v>2.8919729580033499E-2</v>
      </c>
      <c r="BV12" s="17">
        <v>5.5049655651986697E-2</v>
      </c>
      <c r="BW12" s="17"/>
      <c r="BX12" s="17">
        <v>0.116536256037978</v>
      </c>
      <c r="BY12" s="17">
        <v>2.8835623024036101E-2</v>
      </c>
      <c r="BZ12" s="17">
        <v>4.90058408441372E-2</v>
      </c>
      <c r="CA12" s="17">
        <v>2.4212558796040399E-2</v>
      </c>
    </row>
    <row r="13" spans="2:79" x14ac:dyDescent="0.3">
      <c r="B13" s="18" t="s">
        <v>195</v>
      </c>
      <c r="C13" s="19">
        <v>2.5025775442993399E-2</v>
      </c>
      <c r="D13" s="19">
        <v>2.28751519110258E-2</v>
      </c>
      <c r="E13" s="19">
        <v>2.7284780793174399E-2</v>
      </c>
      <c r="F13" s="19"/>
      <c r="G13" s="19">
        <v>3.37283088972807E-2</v>
      </c>
      <c r="H13" s="19">
        <v>1.47415078414423E-2</v>
      </c>
      <c r="I13" s="19">
        <v>3.0097506529290299E-2</v>
      </c>
      <c r="J13" s="19"/>
      <c r="K13" s="19">
        <v>2.2769908497098101E-2</v>
      </c>
      <c r="L13" s="19">
        <v>2.93416011768175E-2</v>
      </c>
      <c r="M13" s="19">
        <v>1.6357928459671E-2</v>
      </c>
      <c r="N13" s="19">
        <v>3.1376348895509901E-2</v>
      </c>
      <c r="O13" s="19"/>
      <c r="P13" s="19">
        <v>6.9321651089280595E-2</v>
      </c>
      <c r="Q13" s="19">
        <v>1.73822160532702E-2</v>
      </c>
      <c r="R13" s="19">
        <v>1.39085213934454E-2</v>
      </c>
      <c r="S13" s="19">
        <v>3.00744316124327E-2</v>
      </c>
      <c r="T13" s="19">
        <v>4.4616255720242798E-3</v>
      </c>
      <c r="U13" s="19"/>
      <c r="V13" s="19">
        <v>1.8185846891184E-2</v>
      </c>
      <c r="W13" s="19">
        <v>2.26358578769984E-2</v>
      </c>
      <c r="X13" s="19">
        <v>2.2085765532545602E-2</v>
      </c>
      <c r="Y13" s="19"/>
      <c r="Z13" s="19">
        <v>2.5388899198383E-2</v>
      </c>
      <c r="AA13" s="19">
        <v>2.3330364045228699E-2</v>
      </c>
      <c r="AB13" s="19"/>
      <c r="AC13" s="19">
        <v>2.2616471391759999E-2</v>
      </c>
      <c r="AD13" s="19">
        <v>3.0560866568826499E-2</v>
      </c>
      <c r="AE13" s="19"/>
      <c r="AF13" s="19">
        <v>0</v>
      </c>
      <c r="AG13" s="19">
        <v>4.65317089522626E-2</v>
      </c>
      <c r="AH13" s="19">
        <v>2.4916873424044E-2</v>
      </c>
      <c r="AI13" s="19"/>
      <c r="AJ13" s="19">
        <v>2.3643932626839202E-2</v>
      </c>
      <c r="AK13" s="19">
        <v>4.46368887002902E-2</v>
      </c>
      <c r="AL13" s="19">
        <v>7.03616910497094E-3</v>
      </c>
      <c r="AM13" s="19">
        <v>0</v>
      </c>
      <c r="AN13" s="19">
        <v>3.8693819329969903E-2</v>
      </c>
      <c r="AO13" s="19">
        <v>2.7781017844472101E-2</v>
      </c>
      <c r="AP13" s="19">
        <v>2.8932466854806001E-2</v>
      </c>
      <c r="AQ13" s="19"/>
      <c r="AR13" s="19">
        <v>1.2479121883889201E-2</v>
      </c>
      <c r="AS13" s="19">
        <v>3.2540649856566399E-2</v>
      </c>
      <c r="AT13" s="19"/>
      <c r="AU13" s="19">
        <v>4.9651657870490203E-2</v>
      </c>
      <c r="AV13" s="19">
        <v>1.71291684861711E-2</v>
      </c>
      <c r="AW13" s="19">
        <v>1.22422342909687E-2</v>
      </c>
      <c r="AX13" s="19"/>
      <c r="AY13" s="19">
        <v>4.25621712992372E-2</v>
      </c>
      <c r="AZ13" s="19">
        <v>2.0030063875499798E-2</v>
      </c>
      <c r="BA13" s="19">
        <v>2.83334325421946E-2</v>
      </c>
      <c r="BB13" s="19">
        <v>2.21824170351245E-2</v>
      </c>
      <c r="BC13" s="19"/>
      <c r="BD13" s="19">
        <v>4.0167210227988699E-2</v>
      </c>
      <c r="BE13" s="19">
        <v>2.2504106993854099E-2</v>
      </c>
      <c r="BF13" s="19">
        <v>2.6872742530645199E-2</v>
      </c>
      <c r="BG13" s="19">
        <v>1.0101389117499899E-2</v>
      </c>
      <c r="BH13" s="19"/>
      <c r="BI13" s="19">
        <v>0</v>
      </c>
      <c r="BJ13" s="19">
        <v>4.4600385423008898E-2</v>
      </c>
      <c r="BK13" s="19">
        <v>2.2752759267493799E-2</v>
      </c>
      <c r="BL13" s="19">
        <v>6.1741272732435898E-3</v>
      </c>
      <c r="BM13" s="19"/>
      <c r="BN13" s="19">
        <v>5.27998340764975E-2</v>
      </c>
      <c r="BO13" s="19">
        <v>3.3567407553202901E-2</v>
      </c>
      <c r="BP13" s="19">
        <v>5.4399246834817196E-3</v>
      </c>
      <c r="BQ13" s="19">
        <v>3.2594651922989097E-2</v>
      </c>
      <c r="BR13" s="19"/>
      <c r="BS13" s="19">
        <v>2.1153539771069201E-2</v>
      </c>
      <c r="BT13" s="19">
        <v>5.3884534367951799E-2</v>
      </c>
      <c r="BU13" s="19">
        <v>7.1511209842848103E-3</v>
      </c>
      <c r="BV13" s="19">
        <v>1.7565984437618799E-2</v>
      </c>
      <c r="BW13" s="19"/>
      <c r="BX13" s="19">
        <v>9.43875613360389E-2</v>
      </c>
      <c r="BY13" s="19">
        <v>1.23137167904961E-2</v>
      </c>
      <c r="BZ13" s="19">
        <v>2.1520423291402E-2</v>
      </c>
      <c r="CA13" s="19">
        <v>2.10584063622106E-2</v>
      </c>
    </row>
    <row r="14" spans="2:79" x14ac:dyDescent="0.3">
      <c r="B14" s="16" t="s">
        <v>336</v>
      </c>
    </row>
    <row r="15" spans="2:79" x14ac:dyDescent="0.3">
      <c r="B15" t="s">
        <v>76</v>
      </c>
    </row>
    <row r="16" spans="2:79" x14ac:dyDescent="0.3">
      <c r="B16" t="s">
        <v>77</v>
      </c>
    </row>
    <row r="18" spans="2:2" x14ac:dyDescent="0.3">
      <c r="B18" s="8" t="str">
        <f>HYPERLINK("#'Contents'!A1", "Return to Contents")</f>
        <v>Return to Contents</v>
      </c>
    </row>
  </sheetData>
  <mergeCells count="18">
    <mergeCell ref="BX5:CA5"/>
    <mergeCell ref="D2:BL2"/>
    <mergeCell ref="AU5:AW5"/>
    <mergeCell ref="AY5:BB5"/>
    <mergeCell ref="BD5:BG5"/>
    <mergeCell ref="BI5:BL5"/>
    <mergeCell ref="BN5:BQ5"/>
    <mergeCell ref="Z5:AA5"/>
    <mergeCell ref="AC5:AD5"/>
    <mergeCell ref="AF5:AH5"/>
    <mergeCell ref="AJ5:AP5"/>
    <mergeCell ref="AR5:AS5"/>
    <mergeCell ref="D5:E5"/>
    <mergeCell ref="G5:I5"/>
    <mergeCell ref="K5:N5"/>
    <mergeCell ref="P5:T5"/>
    <mergeCell ref="V5:X5"/>
    <mergeCell ref="BS5:BV5"/>
  </mergeCells>
  <pageMargins left="0.7" right="0.7" top="0.75" bottom="0.75" header="0.3" footer="0.3"/>
  <pageSetup paperSize="9" orientation="portrait" horizontalDpi="300" verticalDpi="300"/>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B2:CA18"/>
  <sheetViews>
    <sheetView showGridLines="0" workbookViewId="0">
      <pane xSplit="2" topLeftCell="C1" activePane="topRight" state="frozen"/>
      <selection pane="topRight" activeCell="B14" sqref="B14"/>
    </sheetView>
  </sheetViews>
  <sheetFormatPr defaultColWidth="10.88671875" defaultRowHeight="14.4" x14ac:dyDescent="0.3"/>
  <cols>
    <col min="2" max="2" width="25.77734375" customWidth="1"/>
    <col min="3" max="5" width="10.77734375" customWidth="1"/>
    <col min="6" max="6" width="2.21875" customWidth="1"/>
    <col min="7" max="9" width="10.77734375" customWidth="1"/>
    <col min="10" max="10" width="2.21875" customWidth="1"/>
    <col min="11" max="14" width="10.77734375" customWidth="1"/>
    <col min="15" max="15" width="2.21875" customWidth="1"/>
    <col min="16" max="20" width="10.77734375" customWidth="1"/>
    <col min="21" max="21" width="2.21875" customWidth="1"/>
    <col min="22" max="24" width="10.77734375" customWidth="1"/>
    <col min="25" max="25" width="2.21875" customWidth="1"/>
    <col min="26" max="27" width="10.77734375" customWidth="1"/>
    <col min="28" max="28" width="2.21875" customWidth="1"/>
    <col min="29" max="30" width="10.77734375" customWidth="1"/>
    <col min="31" max="31" width="2.21875" customWidth="1"/>
    <col min="32" max="34" width="10.77734375" customWidth="1"/>
    <col min="35" max="35" width="2.21875" customWidth="1"/>
    <col min="36" max="42" width="10.77734375" customWidth="1"/>
    <col min="43" max="43" width="2.21875" customWidth="1"/>
    <col min="44" max="45" width="10.77734375" customWidth="1"/>
    <col min="46" max="46" width="2.21875" customWidth="1"/>
    <col min="47" max="49" width="10.77734375" customWidth="1"/>
    <col min="50" max="50" width="2.21875" customWidth="1"/>
    <col min="51" max="54" width="10.77734375" customWidth="1"/>
    <col min="55" max="55" width="2.21875" customWidth="1"/>
    <col min="56" max="59" width="10.77734375" customWidth="1"/>
    <col min="60" max="60" width="2.21875" customWidth="1"/>
    <col min="61" max="64" width="10.77734375" customWidth="1"/>
    <col min="65" max="65" width="2.21875" customWidth="1"/>
    <col min="66" max="69" width="10.77734375" customWidth="1"/>
    <col min="70" max="70" width="2.21875" customWidth="1"/>
    <col min="71" max="74" width="10.77734375" customWidth="1"/>
    <col min="75" max="75" width="2.21875" customWidth="1"/>
    <col min="76" max="79" width="10.77734375" customWidth="1"/>
    <col min="80" max="80" width="2.21875" customWidth="1"/>
  </cols>
  <sheetData>
    <row r="2" spans="2:79" ht="40.049999999999997" customHeight="1" x14ac:dyDescent="0.3">
      <c r="D2" s="30" t="s">
        <v>204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9" ht="30" customHeight="1" x14ac:dyDescent="0.3">
      <c r="B5" s="15"/>
      <c r="C5" s="15"/>
      <c r="D5" s="29" t="s">
        <v>54</v>
      </c>
      <c r="E5" s="29"/>
      <c r="F5" s="15"/>
      <c r="G5" s="29" t="s">
        <v>55</v>
      </c>
      <c r="H5" s="29"/>
      <c r="I5" s="29"/>
      <c r="J5" s="15"/>
      <c r="K5" s="29" t="s">
        <v>56</v>
      </c>
      <c r="L5" s="29"/>
      <c r="M5" s="29"/>
      <c r="N5" s="29"/>
      <c r="O5" s="15"/>
      <c r="P5" s="29" t="s">
        <v>57</v>
      </c>
      <c r="Q5" s="29"/>
      <c r="R5" s="29"/>
      <c r="S5" s="29"/>
      <c r="T5" s="29"/>
      <c r="U5" s="15"/>
      <c r="V5" s="29" t="s">
        <v>58</v>
      </c>
      <c r="W5" s="29"/>
      <c r="X5" s="29"/>
      <c r="Y5" s="15"/>
      <c r="Z5" s="29" t="s">
        <v>59</v>
      </c>
      <c r="AA5" s="29"/>
      <c r="AB5" s="15"/>
      <c r="AC5" s="29" t="s">
        <v>60</v>
      </c>
      <c r="AD5" s="29"/>
      <c r="AE5" s="15"/>
      <c r="AF5" s="29" t="s">
        <v>61</v>
      </c>
      <c r="AG5" s="29"/>
      <c r="AH5" s="29"/>
      <c r="AI5" s="15"/>
      <c r="AJ5" s="29" t="s">
        <v>62</v>
      </c>
      <c r="AK5" s="29"/>
      <c r="AL5" s="29"/>
      <c r="AM5" s="29"/>
      <c r="AN5" s="29"/>
      <c r="AO5" s="29"/>
      <c r="AP5" s="29"/>
      <c r="AQ5" s="15"/>
      <c r="AR5" s="29" t="s">
        <v>63</v>
      </c>
      <c r="AS5" s="29"/>
      <c r="AT5" s="15"/>
      <c r="AU5" s="29" t="s">
        <v>64</v>
      </c>
      <c r="AV5" s="29"/>
      <c r="AW5" s="29"/>
      <c r="AX5" s="15"/>
      <c r="AY5" s="29" t="s">
        <v>65</v>
      </c>
      <c r="AZ5" s="29"/>
      <c r="BA5" s="29"/>
      <c r="BB5" s="29"/>
      <c r="BC5" s="15"/>
      <c r="BD5" s="29" t="s">
        <v>66</v>
      </c>
      <c r="BE5" s="29"/>
      <c r="BF5" s="29"/>
      <c r="BG5" s="29"/>
      <c r="BH5" s="15"/>
      <c r="BI5" s="29" t="s">
        <v>67</v>
      </c>
      <c r="BJ5" s="29"/>
      <c r="BK5" s="29"/>
      <c r="BL5" s="29"/>
      <c r="BM5" s="15"/>
      <c r="BN5" s="29" t="s">
        <v>68</v>
      </c>
      <c r="BO5" s="29"/>
      <c r="BP5" s="29"/>
      <c r="BQ5" s="29"/>
      <c r="BR5" s="15"/>
      <c r="BS5" s="29" t="s">
        <v>69</v>
      </c>
      <c r="BT5" s="29"/>
      <c r="BU5" s="29"/>
      <c r="BV5" s="29"/>
      <c r="BW5" s="15"/>
      <c r="BX5" s="29" t="s">
        <v>70</v>
      </c>
      <c r="BY5" s="29"/>
      <c r="BZ5" s="29"/>
      <c r="CA5" s="29"/>
    </row>
    <row r="6" spans="2:79" ht="43.2" x14ac:dyDescent="0.3">
      <c r="B6" t="s">
        <v>13</v>
      </c>
      <c r="C6" s="9" t="s">
        <v>14</v>
      </c>
      <c r="D6" s="12" t="s">
        <v>15</v>
      </c>
      <c r="E6" s="12" t="s">
        <v>16</v>
      </c>
      <c r="G6" s="12" t="s">
        <v>19</v>
      </c>
      <c r="H6" s="12" t="s">
        <v>20</v>
      </c>
      <c r="I6" s="12" t="s">
        <v>21</v>
      </c>
      <c r="K6" s="12" t="s">
        <v>22</v>
      </c>
      <c r="L6" s="12" t="s">
        <v>23</v>
      </c>
      <c r="M6" s="12" t="s">
        <v>24</v>
      </c>
      <c r="N6" s="12" t="s">
        <v>25</v>
      </c>
      <c r="P6" s="12" t="s">
        <v>26</v>
      </c>
      <c r="Q6" s="12" t="s">
        <v>27</v>
      </c>
      <c r="R6" s="12" t="s">
        <v>28</v>
      </c>
      <c r="S6" s="12" t="s">
        <v>29</v>
      </c>
      <c r="T6" s="12" t="s">
        <v>30</v>
      </c>
      <c r="V6" s="12" t="s">
        <v>31</v>
      </c>
      <c r="W6" s="12" t="s">
        <v>32</v>
      </c>
      <c r="X6" s="12" t="s">
        <v>33</v>
      </c>
      <c r="Z6" s="12" t="s">
        <v>34</v>
      </c>
      <c r="AA6" s="12" t="s">
        <v>35</v>
      </c>
      <c r="AC6" s="12" t="s">
        <v>36</v>
      </c>
      <c r="AD6" s="12" t="s">
        <v>37</v>
      </c>
      <c r="AF6" s="12" t="s">
        <v>38</v>
      </c>
      <c r="AG6" s="12" t="s">
        <v>39</v>
      </c>
      <c r="AH6" s="12" t="s">
        <v>40</v>
      </c>
      <c r="AJ6" s="12" t="s">
        <v>41</v>
      </c>
      <c r="AK6" s="12" t="s">
        <v>42</v>
      </c>
      <c r="AL6" s="12" t="s">
        <v>43</v>
      </c>
      <c r="AM6" s="12" t="s">
        <v>44</v>
      </c>
      <c r="AN6" s="12" t="s">
        <v>45</v>
      </c>
      <c r="AO6" s="12" t="s">
        <v>46</v>
      </c>
      <c r="AP6" s="12" t="s">
        <v>47</v>
      </c>
      <c r="AR6" s="12" t="s">
        <v>48</v>
      </c>
      <c r="AS6" s="12" t="s">
        <v>49</v>
      </c>
      <c r="AU6" s="12" t="s">
        <v>50</v>
      </c>
      <c r="AV6" s="12" t="s">
        <v>51</v>
      </c>
      <c r="AW6" s="12" t="s">
        <v>52</v>
      </c>
      <c r="AY6" s="12" t="s">
        <v>50</v>
      </c>
      <c r="AZ6" s="12" t="s">
        <v>51</v>
      </c>
      <c r="BA6" s="12" t="s">
        <v>52</v>
      </c>
      <c r="BB6" s="12" t="s">
        <v>53</v>
      </c>
      <c r="BD6" s="12" t="s">
        <v>50</v>
      </c>
      <c r="BE6" s="12" t="s">
        <v>51</v>
      </c>
      <c r="BF6" s="12" t="s">
        <v>52</v>
      </c>
      <c r="BG6" s="12" t="s">
        <v>53</v>
      </c>
      <c r="BI6" s="12" t="s">
        <v>50</v>
      </c>
      <c r="BJ6" s="12" t="s">
        <v>51</v>
      </c>
      <c r="BK6" s="12" t="s">
        <v>52</v>
      </c>
      <c r="BL6" s="12" t="s">
        <v>53</v>
      </c>
      <c r="BN6" s="12" t="s">
        <v>50</v>
      </c>
      <c r="BO6" s="12" t="s">
        <v>51</v>
      </c>
      <c r="BP6" s="12" t="s">
        <v>52</v>
      </c>
      <c r="BQ6" s="12" t="s">
        <v>53</v>
      </c>
      <c r="BS6" s="12" t="s">
        <v>50</v>
      </c>
      <c r="BT6" s="12" t="s">
        <v>51</v>
      </c>
      <c r="BU6" s="12" t="s">
        <v>52</v>
      </c>
      <c r="BV6" s="12" t="s">
        <v>53</v>
      </c>
      <c r="BX6" s="12" t="s">
        <v>50</v>
      </c>
      <c r="BY6" s="12" t="s">
        <v>51</v>
      </c>
      <c r="BZ6" s="12" t="s">
        <v>52</v>
      </c>
      <c r="CA6" s="12" t="s">
        <v>53</v>
      </c>
    </row>
    <row r="7" spans="2:79" ht="30" customHeight="1" x14ac:dyDescent="0.3">
      <c r="B7" s="10" t="s">
        <v>17</v>
      </c>
      <c r="C7" s="10">
        <v>866</v>
      </c>
      <c r="D7" s="10">
        <v>443</v>
      </c>
      <c r="E7" s="10">
        <v>421</v>
      </c>
      <c r="F7" s="10"/>
      <c r="G7" s="10">
        <v>178</v>
      </c>
      <c r="H7" s="10">
        <v>400</v>
      </c>
      <c r="I7" s="10">
        <v>288</v>
      </c>
      <c r="J7" s="10"/>
      <c r="K7" s="10">
        <v>354</v>
      </c>
      <c r="L7" s="10">
        <v>230</v>
      </c>
      <c r="M7" s="10">
        <v>153</v>
      </c>
      <c r="N7" s="10">
        <v>128</v>
      </c>
      <c r="O7" s="10"/>
      <c r="P7" s="10">
        <v>124</v>
      </c>
      <c r="Q7" s="10">
        <v>272</v>
      </c>
      <c r="R7" s="10">
        <v>123</v>
      </c>
      <c r="S7" s="10">
        <v>225</v>
      </c>
      <c r="T7" s="10">
        <v>122</v>
      </c>
      <c r="U7" s="10"/>
      <c r="V7" s="10">
        <v>205</v>
      </c>
      <c r="W7" s="10">
        <v>329</v>
      </c>
      <c r="X7" s="10">
        <v>305</v>
      </c>
      <c r="Y7" s="10"/>
      <c r="Z7" s="10">
        <v>723</v>
      </c>
      <c r="AA7" s="10">
        <v>142</v>
      </c>
      <c r="AB7" s="10"/>
      <c r="AC7" s="10">
        <v>636</v>
      </c>
      <c r="AD7" s="10">
        <v>230</v>
      </c>
      <c r="AE7" s="10"/>
      <c r="AF7" s="10">
        <v>63</v>
      </c>
      <c r="AG7" s="10">
        <v>76</v>
      </c>
      <c r="AH7" s="10">
        <v>722</v>
      </c>
      <c r="AI7" s="10"/>
      <c r="AJ7" s="10">
        <v>97</v>
      </c>
      <c r="AK7" s="10">
        <v>123</v>
      </c>
      <c r="AL7" s="10">
        <v>129</v>
      </c>
      <c r="AM7" s="10">
        <v>133</v>
      </c>
      <c r="AN7" s="10">
        <v>126</v>
      </c>
      <c r="AO7" s="10">
        <v>133</v>
      </c>
      <c r="AP7" s="10">
        <v>125</v>
      </c>
      <c r="AQ7" s="10"/>
      <c r="AR7" s="10">
        <v>265</v>
      </c>
      <c r="AS7" s="10">
        <v>576</v>
      </c>
      <c r="AT7" s="10"/>
      <c r="AU7" s="10">
        <v>204</v>
      </c>
      <c r="AV7" s="10">
        <v>520</v>
      </c>
      <c r="AW7" s="10">
        <v>142</v>
      </c>
      <c r="AX7" s="10"/>
      <c r="AY7" s="10">
        <v>76</v>
      </c>
      <c r="AZ7" s="10">
        <v>391</v>
      </c>
      <c r="BA7" s="10">
        <v>278</v>
      </c>
      <c r="BB7" s="10">
        <v>121</v>
      </c>
      <c r="BC7" s="10"/>
      <c r="BD7" s="10">
        <v>119</v>
      </c>
      <c r="BE7" s="10">
        <v>242</v>
      </c>
      <c r="BF7" s="10">
        <v>368</v>
      </c>
      <c r="BG7" s="10">
        <v>137</v>
      </c>
      <c r="BH7" s="10"/>
      <c r="BI7" s="10">
        <v>99</v>
      </c>
      <c r="BJ7" s="10">
        <v>265</v>
      </c>
      <c r="BK7" s="10">
        <v>400</v>
      </c>
      <c r="BL7" s="10">
        <v>102</v>
      </c>
      <c r="BM7" s="10"/>
      <c r="BN7" s="10">
        <v>73</v>
      </c>
      <c r="BO7" s="10">
        <v>192</v>
      </c>
      <c r="BP7" s="10">
        <v>297</v>
      </c>
      <c r="BQ7" s="10">
        <v>304</v>
      </c>
      <c r="BR7" s="10"/>
      <c r="BS7" s="10">
        <v>180</v>
      </c>
      <c r="BT7" s="10">
        <v>245</v>
      </c>
      <c r="BU7" s="10">
        <v>352</v>
      </c>
      <c r="BV7" s="10">
        <v>89</v>
      </c>
      <c r="BW7" s="10"/>
      <c r="BX7" s="10">
        <v>81</v>
      </c>
      <c r="BY7" s="10">
        <v>311</v>
      </c>
      <c r="BZ7" s="10">
        <v>286</v>
      </c>
      <c r="CA7" s="10">
        <v>188</v>
      </c>
    </row>
    <row r="8" spans="2:79" ht="30" customHeight="1" x14ac:dyDescent="0.3">
      <c r="B8" s="11" t="s">
        <v>18</v>
      </c>
      <c r="C8" s="11">
        <v>868</v>
      </c>
      <c r="D8" s="11">
        <v>432</v>
      </c>
      <c r="E8" s="11">
        <v>433</v>
      </c>
      <c r="F8" s="11"/>
      <c r="G8" s="11">
        <v>207</v>
      </c>
      <c r="H8" s="11">
        <v>335</v>
      </c>
      <c r="I8" s="11">
        <v>326</v>
      </c>
      <c r="J8" s="11"/>
      <c r="K8" s="11">
        <v>259</v>
      </c>
      <c r="L8" s="11">
        <v>229</v>
      </c>
      <c r="M8" s="11">
        <v>185</v>
      </c>
      <c r="N8" s="11">
        <v>193</v>
      </c>
      <c r="O8" s="11"/>
      <c r="P8" s="11">
        <v>124</v>
      </c>
      <c r="Q8" s="11">
        <v>266</v>
      </c>
      <c r="R8" s="11">
        <v>135</v>
      </c>
      <c r="S8" s="11">
        <v>199</v>
      </c>
      <c r="T8" s="11">
        <v>144</v>
      </c>
      <c r="U8" s="11"/>
      <c r="V8" s="11">
        <v>247</v>
      </c>
      <c r="W8" s="11">
        <v>339</v>
      </c>
      <c r="X8" s="11">
        <v>250</v>
      </c>
      <c r="Y8" s="11"/>
      <c r="Z8" s="11">
        <v>729</v>
      </c>
      <c r="AA8" s="11">
        <v>138</v>
      </c>
      <c r="AB8" s="11"/>
      <c r="AC8" s="11">
        <v>605</v>
      </c>
      <c r="AD8" s="11">
        <v>263</v>
      </c>
      <c r="AE8" s="11"/>
      <c r="AF8" s="11">
        <v>48</v>
      </c>
      <c r="AG8" s="11">
        <v>67</v>
      </c>
      <c r="AH8" s="11">
        <v>747</v>
      </c>
      <c r="AI8" s="11"/>
      <c r="AJ8" s="11">
        <v>110</v>
      </c>
      <c r="AK8" s="11">
        <v>133</v>
      </c>
      <c r="AL8" s="11">
        <v>107</v>
      </c>
      <c r="AM8" s="11">
        <v>116</v>
      </c>
      <c r="AN8" s="11">
        <v>101</v>
      </c>
      <c r="AO8" s="11">
        <v>140</v>
      </c>
      <c r="AP8" s="11">
        <v>161</v>
      </c>
      <c r="AQ8" s="11"/>
      <c r="AR8" s="11">
        <v>286</v>
      </c>
      <c r="AS8" s="11">
        <v>558</v>
      </c>
      <c r="AT8" s="11"/>
      <c r="AU8" s="11">
        <v>229</v>
      </c>
      <c r="AV8" s="11">
        <v>515</v>
      </c>
      <c r="AW8" s="11">
        <v>124</v>
      </c>
      <c r="AX8" s="11"/>
      <c r="AY8" s="11">
        <v>78</v>
      </c>
      <c r="AZ8" s="11">
        <v>399</v>
      </c>
      <c r="BA8" s="11">
        <v>281</v>
      </c>
      <c r="BB8" s="11">
        <v>109</v>
      </c>
      <c r="BC8" s="11"/>
      <c r="BD8" s="11">
        <v>123</v>
      </c>
      <c r="BE8" s="11">
        <v>245</v>
      </c>
      <c r="BF8" s="11">
        <v>371</v>
      </c>
      <c r="BG8" s="11">
        <v>129</v>
      </c>
      <c r="BH8" s="11"/>
      <c r="BI8" s="11">
        <v>105</v>
      </c>
      <c r="BJ8" s="11">
        <v>270</v>
      </c>
      <c r="BK8" s="11">
        <v>399</v>
      </c>
      <c r="BL8" s="11">
        <v>94</v>
      </c>
      <c r="BM8" s="11"/>
      <c r="BN8" s="11">
        <v>74</v>
      </c>
      <c r="BO8" s="11">
        <v>194</v>
      </c>
      <c r="BP8" s="11">
        <v>304</v>
      </c>
      <c r="BQ8" s="11">
        <v>295</v>
      </c>
      <c r="BR8" s="11"/>
      <c r="BS8" s="11">
        <v>188</v>
      </c>
      <c r="BT8" s="11">
        <v>259</v>
      </c>
      <c r="BU8" s="11">
        <v>346</v>
      </c>
      <c r="BV8" s="11">
        <v>74</v>
      </c>
      <c r="BW8" s="11"/>
      <c r="BX8" s="11">
        <v>84</v>
      </c>
      <c r="BY8" s="11">
        <v>322</v>
      </c>
      <c r="BZ8" s="11">
        <v>282</v>
      </c>
      <c r="CA8" s="11">
        <v>179</v>
      </c>
    </row>
    <row r="9" spans="2:79" ht="28.8" x14ac:dyDescent="0.3">
      <c r="B9" s="18" t="s">
        <v>191</v>
      </c>
      <c r="C9" s="17">
        <v>2.7595399512739899E-2</v>
      </c>
      <c r="D9" s="17">
        <v>8.6579253544762994E-3</v>
      </c>
      <c r="E9" s="17">
        <v>4.4292743732105198E-2</v>
      </c>
      <c r="F9" s="17"/>
      <c r="G9" s="17">
        <v>1.8480867308828901E-2</v>
      </c>
      <c r="H9" s="17">
        <v>2.0105163365261702E-2</v>
      </c>
      <c r="I9" s="17">
        <v>4.1091734443231998E-2</v>
      </c>
      <c r="J9" s="17"/>
      <c r="K9" s="17">
        <v>3.0219681127855901E-2</v>
      </c>
      <c r="L9" s="17">
        <v>2.4020218189819299E-2</v>
      </c>
      <c r="M9" s="17">
        <v>3.8220618141002E-2</v>
      </c>
      <c r="N9" s="17">
        <v>1.8267778191925901E-2</v>
      </c>
      <c r="O9" s="17"/>
      <c r="P9" s="17">
        <v>2.99912228296309E-2</v>
      </c>
      <c r="Q9" s="17">
        <v>3.08007622481975E-2</v>
      </c>
      <c r="R9" s="17">
        <v>7.49561680292994E-2</v>
      </c>
      <c r="S9" s="17">
        <v>9.7575277074015195E-3</v>
      </c>
      <c r="T9" s="17">
        <v>0</v>
      </c>
      <c r="U9" s="17"/>
      <c r="V9" s="17">
        <v>2.5577216075567202E-2</v>
      </c>
      <c r="W9" s="17">
        <v>2.4766867821116E-2</v>
      </c>
      <c r="X9" s="17">
        <v>2.8848494907410701E-2</v>
      </c>
      <c r="Y9" s="17"/>
      <c r="Z9" s="17">
        <v>2.9898405000038399E-2</v>
      </c>
      <c r="AA9" s="17">
        <v>1.56708802871076E-2</v>
      </c>
      <c r="AB9" s="17"/>
      <c r="AC9" s="17">
        <v>2.1085795361141801E-2</v>
      </c>
      <c r="AD9" s="17">
        <v>4.2550445204773198E-2</v>
      </c>
      <c r="AE9" s="17"/>
      <c r="AF9" s="17">
        <v>0</v>
      </c>
      <c r="AG9" s="17">
        <v>4.14181081937679E-2</v>
      </c>
      <c r="AH9" s="17">
        <v>2.70141623867402E-2</v>
      </c>
      <c r="AI9" s="17"/>
      <c r="AJ9" s="17">
        <v>9.4810130813873898E-3</v>
      </c>
      <c r="AK9" s="17">
        <v>2.0871439562193599E-2</v>
      </c>
      <c r="AL9" s="17">
        <v>1.1468413282097301E-2</v>
      </c>
      <c r="AM9" s="17">
        <v>2.5332348774143101E-2</v>
      </c>
      <c r="AN9" s="17">
        <v>3.0838088125876899E-2</v>
      </c>
      <c r="AO9" s="17">
        <v>2.5433908513404501E-2</v>
      </c>
      <c r="AP9" s="17">
        <v>5.7816991324370098E-2</v>
      </c>
      <c r="AQ9" s="17"/>
      <c r="AR9" s="17">
        <v>3.4839851490749002E-2</v>
      </c>
      <c r="AS9" s="17">
        <v>2.1619092600612101E-2</v>
      </c>
      <c r="AT9" s="17"/>
      <c r="AU9" s="17">
        <v>4.6728898467055802E-2</v>
      </c>
      <c r="AV9" s="17">
        <v>1.9892087839104702E-2</v>
      </c>
      <c r="AW9" s="17">
        <v>2.4182469418397402E-2</v>
      </c>
      <c r="AX9" s="17"/>
      <c r="AY9" s="17">
        <v>6.8165812364690298E-2</v>
      </c>
      <c r="AZ9" s="17">
        <v>1.5931035763404398E-2</v>
      </c>
      <c r="BA9" s="17">
        <v>2.5984307222598601E-2</v>
      </c>
      <c r="BB9" s="17">
        <v>4.5329616986674703E-2</v>
      </c>
      <c r="BC9" s="17"/>
      <c r="BD9" s="17">
        <v>3.8518881321476899E-2</v>
      </c>
      <c r="BE9" s="17">
        <v>3.09732260767909E-2</v>
      </c>
      <c r="BF9" s="17">
        <v>2.1230155138384301E-2</v>
      </c>
      <c r="BG9" s="17">
        <v>2.90910505769598E-2</v>
      </c>
      <c r="BH9" s="17"/>
      <c r="BI9" s="17">
        <v>2.7219601737184702E-2</v>
      </c>
      <c r="BJ9" s="17">
        <v>1.6186453867568298E-2</v>
      </c>
      <c r="BK9" s="17">
        <v>2.98360512154685E-2</v>
      </c>
      <c r="BL9" s="17">
        <v>5.1420017149865299E-2</v>
      </c>
      <c r="BM9" s="17"/>
      <c r="BN9" s="17">
        <v>6.3705287771484001E-2</v>
      </c>
      <c r="BO9" s="17">
        <v>2.2695580713083401E-2</v>
      </c>
      <c r="BP9" s="17">
        <v>3.2840783609592E-2</v>
      </c>
      <c r="BQ9" s="17">
        <v>1.6363355855425601E-2</v>
      </c>
      <c r="BR9" s="17"/>
      <c r="BS9" s="17">
        <v>5.3956886235763203E-2</v>
      </c>
      <c r="BT9" s="17">
        <v>2.96509206634968E-2</v>
      </c>
      <c r="BU9" s="17">
        <v>1.29556496569546E-2</v>
      </c>
      <c r="BV9" s="17">
        <v>2.19122008311987E-2</v>
      </c>
      <c r="BW9" s="17"/>
      <c r="BX9" s="17">
        <v>2.6635356771054001E-2</v>
      </c>
      <c r="BY9" s="17">
        <v>2.97815188924947E-2</v>
      </c>
      <c r="BZ9" s="17">
        <v>1.8949231379949E-2</v>
      </c>
      <c r="CA9" s="17">
        <v>3.77203785380495E-2</v>
      </c>
    </row>
    <row r="10" spans="2:79" ht="28.8" x14ac:dyDescent="0.3">
      <c r="B10" s="18" t="s">
        <v>192</v>
      </c>
      <c r="C10" s="17">
        <v>9.6144143571986904E-2</v>
      </c>
      <c r="D10" s="17">
        <v>8.0624126017431297E-2</v>
      </c>
      <c r="E10" s="17">
        <v>0.112062317220644</v>
      </c>
      <c r="F10" s="17"/>
      <c r="G10" s="17">
        <v>7.6166659312193102E-2</v>
      </c>
      <c r="H10" s="17">
        <v>9.7586633671772102E-2</v>
      </c>
      <c r="I10" s="17">
        <v>0.10733122338803899</v>
      </c>
      <c r="J10" s="17"/>
      <c r="K10" s="17">
        <v>6.7680049947751994E-2</v>
      </c>
      <c r="L10" s="17">
        <v>8.7989675890983998E-2</v>
      </c>
      <c r="M10" s="17">
        <v>0.131970563444337</v>
      </c>
      <c r="N10" s="17">
        <v>0.10499997277780899</v>
      </c>
      <c r="O10" s="17"/>
      <c r="P10" s="17">
        <v>7.1636137653854806E-2</v>
      </c>
      <c r="Q10" s="17">
        <v>0.115595946728149</v>
      </c>
      <c r="R10" s="17">
        <v>7.0073569324946197E-2</v>
      </c>
      <c r="S10" s="17">
        <v>0.100185205470627</v>
      </c>
      <c r="T10" s="17">
        <v>0.100121905265774</v>
      </c>
      <c r="U10" s="17"/>
      <c r="V10" s="17">
        <v>0.118884027339002</v>
      </c>
      <c r="W10" s="17">
        <v>0.113127403428759</v>
      </c>
      <c r="X10" s="17">
        <v>6.27916314513077E-2</v>
      </c>
      <c r="Y10" s="17"/>
      <c r="Z10" s="17">
        <v>0.102396309720005</v>
      </c>
      <c r="AA10" s="17">
        <v>6.3961353782494401E-2</v>
      </c>
      <c r="AB10" s="17"/>
      <c r="AC10" s="17">
        <v>9.6633105415462606E-2</v>
      </c>
      <c r="AD10" s="17">
        <v>9.5020811562767205E-2</v>
      </c>
      <c r="AE10" s="17"/>
      <c r="AF10" s="17">
        <v>0.10333276335526401</v>
      </c>
      <c r="AG10" s="17">
        <v>8.1048196546617393E-2</v>
      </c>
      <c r="AH10" s="17">
        <v>9.6094570394882201E-2</v>
      </c>
      <c r="AI10" s="17"/>
      <c r="AJ10" s="17">
        <v>7.7199641355283705E-2</v>
      </c>
      <c r="AK10" s="17">
        <v>9.8444798745348699E-2</v>
      </c>
      <c r="AL10" s="17">
        <v>0.101572834962793</v>
      </c>
      <c r="AM10" s="17">
        <v>6.1695136096882201E-2</v>
      </c>
      <c r="AN10" s="17">
        <v>0.133737119920805</v>
      </c>
      <c r="AO10" s="17">
        <v>0.11932396425649699</v>
      </c>
      <c r="AP10" s="17">
        <v>8.4840184430644797E-2</v>
      </c>
      <c r="AQ10" s="17"/>
      <c r="AR10" s="17">
        <v>0.126356376023603</v>
      </c>
      <c r="AS10" s="17">
        <v>8.1059482480698095E-2</v>
      </c>
      <c r="AT10" s="17"/>
      <c r="AU10" s="17">
        <v>0.151425229493165</v>
      </c>
      <c r="AV10" s="17">
        <v>7.4906742707890897E-2</v>
      </c>
      <c r="AW10" s="17">
        <v>8.2045334998850999E-2</v>
      </c>
      <c r="AX10" s="17"/>
      <c r="AY10" s="17">
        <v>0.20054158543006401</v>
      </c>
      <c r="AZ10" s="17">
        <v>0.10071131389589499</v>
      </c>
      <c r="BA10" s="17">
        <v>5.11782844500367E-2</v>
      </c>
      <c r="BB10" s="17">
        <v>0.12046282442719</v>
      </c>
      <c r="BC10" s="17"/>
      <c r="BD10" s="17">
        <v>0.18193761717816501</v>
      </c>
      <c r="BE10" s="17">
        <v>0.10082447506559999</v>
      </c>
      <c r="BF10" s="17">
        <v>6.7253594162931904E-2</v>
      </c>
      <c r="BG10" s="17">
        <v>8.8757905995557607E-2</v>
      </c>
      <c r="BH10" s="17"/>
      <c r="BI10" s="17">
        <v>0.171881184698189</v>
      </c>
      <c r="BJ10" s="17">
        <v>0.110338050396036</v>
      </c>
      <c r="BK10" s="17">
        <v>6.2252726732284602E-2</v>
      </c>
      <c r="BL10" s="17">
        <v>0.114770869646641</v>
      </c>
      <c r="BM10" s="17"/>
      <c r="BN10" s="17">
        <v>0.18886147224951899</v>
      </c>
      <c r="BO10" s="17">
        <v>0.115754219432573</v>
      </c>
      <c r="BP10" s="17">
        <v>9.6145686299592401E-2</v>
      </c>
      <c r="BQ10" s="17">
        <v>5.9980912612241602E-2</v>
      </c>
      <c r="BR10" s="17"/>
      <c r="BS10" s="17">
        <v>0.14064646928876501</v>
      </c>
      <c r="BT10" s="17">
        <v>0.10907357066549001</v>
      </c>
      <c r="BU10" s="17">
        <v>7.4335978059079502E-2</v>
      </c>
      <c r="BV10" s="17">
        <v>3.9885063892742198E-2</v>
      </c>
      <c r="BW10" s="17"/>
      <c r="BX10" s="17">
        <v>0.24632188906920499</v>
      </c>
      <c r="BY10" s="17">
        <v>0.100837419104533</v>
      </c>
      <c r="BZ10" s="17">
        <v>7.1593426432475099E-2</v>
      </c>
      <c r="CA10" s="17">
        <v>5.6310370044320102E-2</v>
      </c>
    </row>
    <row r="11" spans="2:79" ht="28.8" x14ac:dyDescent="0.3">
      <c r="B11" s="18" t="s">
        <v>193</v>
      </c>
      <c r="C11" s="17">
        <v>0.420378350895941</v>
      </c>
      <c r="D11" s="17">
        <v>0.38911206822070099</v>
      </c>
      <c r="E11" s="17">
        <v>0.45124884256838999</v>
      </c>
      <c r="F11" s="17"/>
      <c r="G11" s="17">
        <v>0.383568639574631</v>
      </c>
      <c r="H11" s="17">
        <v>0.39044982080956497</v>
      </c>
      <c r="I11" s="17">
        <v>0.47455333269058297</v>
      </c>
      <c r="J11" s="17"/>
      <c r="K11" s="17">
        <v>0.405412372449591</v>
      </c>
      <c r="L11" s="17">
        <v>0.48133063475297999</v>
      </c>
      <c r="M11" s="17">
        <v>0.351172011209196</v>
      </c>
      <c r="N11" s="17">
        <v>0.43671813437623203</v>
      </c>
      <c r="O11" s="17"/>
      <c r="P11" s="17">
        <v>0.35964983418603702</v>
      </c>
      <c r="Q11" s="17">
        <v>0.44652064514048001</v>
      </c>
      <c r="R11" s="17">
        <v>0.40906280491618702</v>
      </c>
      <c r="S11" s="17">
        <v>0.42102426118068398</v>
      </c>
      <c r="T11" s="17">
        <v>0.43404860723504002</v>
      </c>
      <c r="U11" s="17"/>
      <c r="V11" s="17">
        <v>0.44164586402300898</v>
      </c>
      <c r="W11" s="17">
        <v>0.42784141386667401</v>
      </c>
      <c r="X11" s="17">
        <v>0.39251764293371999</v>
      </c>
      <c r="Y11" s="17"/>
      <c r="Z11" s="17">
        <v>0.43744963295922901</v>
      </c>
      <c r="AA11" s="17">
        <v>0.33391539906242201</v>
      </c>
      <c r="AB11" s="17"/>
      <c r="AC11" s="17">
        <v>0.387744984926301</v>
      </c>
      <c r="AD11" s="17">
        <v>0.49534964988667801</v>
      </c>
      <c r="AE11" s="17"/>
      <c r="AF11" s="17">
        <v>0.38174353420565299</v>
      </c>
      <c r="AG11" s="17">
        <v>0.333410350032187</v>
      </c>
      <c r="AH11" s="17">
        <v>0.42914721590211302</v>
      </c>
      <c r="AI11" s="17"/>
      <c r="AJ11" s="17">
        <v>0.40456799085929201</v>
      </c>
      <c r="AK11" s="17">
        <v>0.344995510961914</v>
      </c>
      <c r="AL11" s="17">
        <v>0.38128003554358297</v>
      </c>
      <c r="AM11" s="17">
        <v>0.45639699884443502</v>
      </c>
      <c r="AN11" s="17">
        <v>0.35435708154608597</v>
      </c>
      <c r="AO11" s="17">
        <v>0.498558879055295</v>
      </c>
      <c r="AP11" s="17">
        <v>0.46704017153037802</v>
      </c>
      <c r="AQ11" s="17"/>
      <c r="AR11" s="17">
        <v>0.40347613265653098</v>
      </c>
      <c r="AS11" s="17">
        <v>0.426585693545669</v>
      </c>
      <c r="AT11" s="17"/>
      <c r="AU11" s="17">
        <v>0.40253947641675097</v>
      </c>
      <c r="AV11" s="17">
        <v>0.440265664644445</v>
      </c>
      <c r="AW11" s="17">
        <v>0.37073122353252302</v>
      </c>
      <c r="AX11" s="17"/>
      <c r="AY11" s="17">
        <v>0.43191685056913898</v>
      </c>
      <c r="AZ11" s="17">
        <v>0.50468247643049602</v>
      </c>
      <c r="BA11" s="17">
        <v>0.35646343857185597</v>
      </c>
      <c r="BB11" s="17">
        <v>0.268200277615389</v>
      </c>
      <c r="BC11" s="17"/>
      <c r="BD11" s="17">
        <v>0.445963519759285</v>
      </c>
      <c r="BE11" s="17">
        <v>0.46250749392243301</v>
      </c>
      <c r="BF11" s="17">
        <v>0.43866602610739702</v>
      </c>
      <c r="BG11" s="17">
        <v>0.26311186322986302</v>
      </c>
      <c r="BH11" s="17"/>
      <c r="BI11" s="17">
        <v>0.458159452179703</v>
      </c>
      <c r="BJ11" s="17">
        <v>0.46900736204097498</v>
      </c>
      <c r="BK11" s="17">
        <v>0.40254308797127702</v>
      </c>
      <c r="BL11" s="17">
        <v>0.313640830129163</v>
      </c>
      <c r="BM11" s="17"/>
      <c r="BN11" s="17">
        <v>0.50664604979870198</v>
      </c>
      <c r="BO11" s="17">
        <v>0.54022750295433197</v>
      </c>
      <c r="BP11" s="17">
        <v>0.42252651316543899</v>
      </c>
      <c r="BQ11" s="17">
        <v>0.31766432117265803</v>
      </c>
      <c r="BR11" s="17"/>
      <c r="BS11" s="17">
        <v>0.48636163731605198</v>
      </c>
      <c r="BT11" s="17">
        <v>0.46919029299251203</v>
      </c>
      <c r="BU11" s="17">
        <v>0.39662462440337398</v>
      </c>
      <c r="BV11" s="17">
        <v>0.193192028378456</v>
      </c>
      <c r="BW11" s="17"/>
      <c r="BX11" s="17">
        <v>0.41784798734851097</v>
      </c>
      <c r="BY11" s="17">
        <v>0.46257492241342002</v>
      </c>
      <c r="BZ11" s="17">
        <v>0.47499590116804102</v>
      </c>
      <c r="CA11" s="17">
        <v>0.259702281115338</v>
      </c>
    </row>
    <row r="12" spans="2:79" x14ac:dyDescent="0.3">
      <c r="B12" s="18" t="s">
        <v>194</v>
      </c>
      <c r="C12" s="17">
        <v>0.44543725197711798</v>
      </c>
      <c r="D12" s="17">
        <v>0.51088555263337898</v>
      </c>
      <c r="E12" s="17">
        <v>0.38217853570302102</v>
      </c>
      <c r="F12" s="17"/>
      <c r="G12" s="17">
        <v>0.51133414909036601</v>
      </c>
      <c r="H12" s="17">
        <v>0.48632799376008401</v>
      </c>
      <c r="I12" s="17">
        <v>0.36152030361231702</v>
      </c>
      <c r="J12" s="17"/>
      <c r="K12" s="17">
        <v>0.49353333426729601</v>
      </c>
      <c r="L12" s="17">
        <v>0.38629282102443202</v>
      </c>
      <c r="M12" s="17">
        <v>0.46546098894704102</v>
      </c>
      <c r="N12" s="17">
        <v>0.43411174021940402</v>
      </c>
      <c r="O12" s="17"/>
      <c r="P12" s="17">
        <v>0.52051369622288002</v>
      </c>
      <c r="Q12" s="17">
        <v>0.39714249796849399</v>
      </c>
      <c r="R12" s="17">
        <v>0.43774986480955402</v>
      </c>
      <c r="S12" s="17">
        <v>0.453640911774013</v>
      </c>
      <c r="T12" s="17">
        <v>0.46582948749918601</v>
      </c>
      <c r="U12" s="17"/>
      <c r="V12" s="17">
        <v>0.40140787326841199</v>
      </c>
      <c r="W12" s="17">
        <v>0.42310578608573601</v>
      </c>
      <c r="X12" s="17">
        <v>0.51584223070756197</v>
      </c>
      <c r="Y12" s="17"/>
      <c r="Z12" s="17">
        <v>0.42111116735063803</v>
      </c>
      <c r="AA12" s="17">
        <v>0.56904185010598396</v>
      </c>
      <c r="AB12" s="17"/>
      <c r="AC12" s="17">
        <v>0.48601091371451999</v>
      </c>
      <c r="AD12" s="17">
        <v>0.35222406250430299</v>
      </c>
      <c r="AE12" s="17"/>
      <c r="AF12" s="17">
        <v>0.51492370243908303</v>
      </c>
      <c r="AG12" s="17">
        <v>0.544123345227427</v>
      </c>
      <c r="AH12" s="17">
        <v>0.43560889698835698</v>
      </c>
      <c r="AI12" s="17"/>
      <c r="AJ12" s="17">
        <v>0.50131600629408701</v>
      </c>
      <c r="AK12" s="17">
        <v>0.52560349718755395</v>
      </c>
      <c r="AL12" s="17">
        <v>0.49864254710655598</v>
      </c>
      <c r="AM12" s="17">
        <v>0.44712501522759202</v>
      </c>
      <c r="AN12" s="17">
        <v>0.48106771040723201</v>
      </c>
      <c r="AO12" s="17">
        <v>0.328902230330332</v>
      </c>
      <c r="AP12" s="17">
        <v>0.38302179507682799</v>
      </c>
      <c r="AQ12" s="17"/>
      <c r="AR12" s="17">
        <v>0.43123542588782399</v>
      </c>
      <c r="AS12" s="17">
        <v>0.45658197264079298</v>
      </c>
      <c r="AT12" s="17"/>
      <c r="AU12" s="17">
        <v>0.37412605639325303</v>
      </c>
      <c r="AV12" s="17">
        <v>0.458543461797847</v>
      </c>
      <c r="AW12" s="17">
        <v>0.52304097205022804</v>
      </c>
      <c r="AX12" s="17"/>
      <c r="AY12" s="17">
        <v>0.24277981078659999</v>
      </c>
      <c r="AZ12" s="17">
        <v>0.378675173910204</v>
      </c>
      <c r="BA12" s="17">
        <v>0.54991230547388303</v>
      </c>
      <c r="BB12" s="17">
        <v>0.56600728097074704</v>
      </c>
      <c r="BC12" s="17"/>
      <c r="BD12" s="17">
        <v>0.33357998174107401</v>
      </c>
      <c r="BE12" s="17">
        <v>0.38187851038276099</v>
      </c>
      <c r="BF12" s="17">
        <v>0.467681108469989</v>
      </c>
      <c r="BG12" s="17">
        <v>0.60893779108011903</v>
      </c>
      <c r="BH12" s="17"/>
      <c r="BI12" s="17">
        <v>0.34273976138492301</v>
      </c>
      <c r="BJ12" s="17">
        <v>0.38009552953154702</v>
      </c>
      <c r="BK12" s="17">
        <v>0.49917119877823202</v>
      </c>
      <c r="BL12" s="17">
        <v>0.52016828307433105</v>
      </c>
      <c r="BM12" s="17"/>
      <c r="BN12" s="17">
        <v>0.180956037748983</v>
      </c>
      <c r="BO12" s="17">
        <v>0.32132269690001197</v>
      </c>
      <c r="BP12" s="17">
        <v>0.44848701692537601</v>
      </c>
      <c r="BQ12" s="17">
        <v>0.59031281810125402</v>
      </c>
      <c r="BR12" s="17"/>
      <c r="BS12" s="17">
        <v>0.31319424462609102</v>
      </c>
      <c r="BT12" s="17">
        <v>0.37403715832051199</v>
      </c>
      <c r="BU12" s="17">
        <v>0.51608374788059197</v>
      </c>
      <c r="BV12" s="17">
        <v>0.70060061203657498</v>
      </c>
      <c r="BW12" s="17"/>
      <c r="BX12" s="17">
        <v>0.25619090507304398</v>
      </c>
      <c r="BY12" s="17">
        <v>0.402648641623923</v>
      </c>
      <c r="BZ12" s="17">
        <v>0.43031464290148902</v>
      </c>
      <c r="CA12" s="17">
        <v>0.63444892159515298</v>
      </c>
    </row>
    <row r="13" spans="2:79" x14ac:dyDescent="0.3">
      <c r="B13" s="18" t="s">
        <v>195</v>
      </c>
      <c r="C13" s="19">
        <v>1.0444854042214E-2</v>
      </c>
      <c r="D13" s="19">
        <v>1.0720327774012601E-2</v>
      </c>
      <c r="E13" s="19">
        <v>1.0217560775840399E-2</v>
      </c>
      <c r="F13" s="19"/>
      <c r="G13" s="19">
        <v>1.0449684713981E-2</v>
      </c>
      <c r="H13" s="19">
        <v>5.5303883933168502E-3</v>
      </c>
      <c r="I13" s="19">
        <v>1.55034058658293E-2</v>
      </c>
      <c r="J13" s="19"/>
      <c r="K13" s="19">
        <v>3.1545622075051698E-3</v>
      </c>
      <c r="L13" s="19">
        <v>2.0366650141784799E-2</v>
      </c>
      <c r="M13" s="19">
        <v>1.31758182584241E-2</v>
      </c>
      <c r="N13" s="19">
        <v>5.90237443462835E-3</v>
      </c>
      <c r="O13" s="19"/>
      <c r="P13" s="19">
        <v>1.8209109107597401E-2</v>
      </c>
      <c r="Q13" s="19">
        <v>9.9401479146792992E-3</v>
      </c>
      <c r="R13" s="19">
        <v>8.1575929200134508E-3</v>
      </c>
      <c r="S13" s="19">
        <v>1.5392093867274999E-2</v>
      </c>
      <c r="T13" s="19">
        <v>0</v>
      </c>
      <c r="U13" s="19"/>
      <c r="V13" s="19">
        <v>1.24850192940096E-2</v>
      </c>
      <c r="W13" s="19">
        <v>1.11585287977145E-2</v>
      </c>
      <c r="X13" s="19">
        <v>0</v>
      </c>
      <c r="Y13" s="19"/>
      <c r="Z13" s="19">
        <v>9.1444849700896592E-3</v>
      </c>
      <c r="AA13" s="19">
        <v>1.74105167619928E-2</v>
      </c>
      <c r="AB13" s="19"/>
      <c r="AC13" s="19">
        <v>8.5252005825750196E-3</v>
      </c>
      <c r="AD13" s="19">
        <v>1.48550308414782E-2</v>
      </c>
      <c r="AE13" s="19"/>
      <c r="AF13" s="19">
        <v>0</v>
      </c>
      <c r="AG13" s="19">
        <v>0</v>
      </c>
      <c r="AH13" s="19">
        <v>1.21351543279081E-2</v>
      </c>
      <c r="AI13" s="19"/>
      <c r="AJ13" s="19">
        <v>7.4353484099492903E-3</v>
      </c>
      <c r="AK13" s="19">
        <v>1.00847535429891E-2</v>
      </c>
      <c r="AL13" s="19">
        <v>7.03616910497094E-3</v>
      </c>
      <c r="AM13" s="19">
        <v>9.4505010569472699E-3</v>
      </c>
      <c r="AN13" s="19">
        <v>0</v>
      </c>
      <c r="AO13" s="19">
        <v>2.7781017844472101E-2</v>
      </c>
      <c r="AP13" s="19">
        <v>7.2808576377794004E-3</v>
      </c>
      <c r="AQ13" s="19"/>
      <c r="AR13" s="19">
        <v>4.0922139412925898E-3</v>
      </c>
      <c r="AS13" s="19">
        <v>1.41537587322279E-2</v>
      </c>
      <c r="AT13" s="19"/>
      <c r="AU13" s="19">
        <v>2.5180339229774099E-2</v>
      </c>
      <c r="AV13" s="19">
        <v>6.3920430107127901E-3</v>
      </c>
      <c r="AW13" s="19">
        <v>0</v>
      </c>
      <c r="AX13" s="19"/>
      <c r="AY13" s="19">
        <v>5.6595940849505803E-2</v>
      </c>
      <c r="AZ13" s="19">
        <v>0</v>
      </c>
      <c r="BA13" s="19">
        <v>1.64616642816253E-2</v>
      </c>
      <c r="BB13" s="19">
        <v>0</v>
      </c>
      <c r="BC13" s="19"/>
      <c r="BD13" s="19">
        <v>0</v>
      </c>
      <c r="BE13" s="19">
        <v>2.38162945524154E-2</v>
      </c>
      <c r="BF13" s="19">
        <v>5.1691161212977501E-3</v>
      </c>
      <c r="BG13" s="19">
        <v>1.0101389117499899E-2</v>
      </c>
      <c r="BH13" s="19"/>
      <c r="BI13" s="19">
        <v>0</v>
      </c>
      <c r="BJ13" s="19">
        <v>2.4372604163873299E-2</v>
      </c>
      <c r="BK13" s="19">
        <v>6.1969353027386403E-3</v>
      </c>
      <c r="BL13" s="19">
        <v>0</v>
      </c>
      <c r="BM13" s="19"/>
      <c r="BN13" s="19">
        <v>5.9831152431311603E-2</v>
      </c>
      <c r="BO13" s="19">
        <v>0</v>
      </c>
      <c r="BP13" s="19">
        <v>0</v>
      </c>
      <c r="BQ13" s="19">
        <v>1.56785922584207E-2</v>
      </c>
      <c r="BR13" s="19"/>
      <c r="BS13" s="19">
        <v>5.8407625333278101E-3</v>
      </c>
      <c r="BT13" s="19">
        <v>1.80480573579898E-2</v>
      </c>
      <c r="BU13" s="19">
        <v>0</v>
      </c>
      <c r="BV13" s="19">
        <v>4.4410094861028301E-2</v>
      </c>
      <c r="BW13" s="19"/>
      <c r="BX13" s="19">
        <v>5.3003861738185401E-2</v>
      </c>
      <c r="BY13" s="19">
        <v>4.1574979656296297E-3</v>
      </c>
      <c r="BZ13" s="19">
        <v>4.1467981180458901E-3</v>
      </c>
      <c r="CA13" s="19">
        <v>1.1818048707139201E-2</v>
      </c>
    </row>
    <row r="14" spans="2:79" x14ac:dyDescent="0.3">
      <c r="B14" s="16" t="s">
        <v>336</v>
      </c>
    </row>
    <row r="15" spans="2:79" x14ac:dyDescent="0.3">
      <c r="B15" t="s">
        <v>76</v>
      </c>
    </row>
    <row r="16" spans="2:79" x14ac:dyDescent="0.3">
      <c r="B16" t="s">
        <v>77</v>
      </c>
    </row>
    <row r="18" spans="2:2" x14ac:dyDescent="0.3">
      <c r="B18" s="8" t="str">
        <f>HYPERLINK("#'Contents'!A1", "Return to Contents")</f>
        <v>Return to Contents</v>
      </c>
    </row>
  </sheetData>
  <mergeCells count="18">
    <mergeCell ref="BX5:CA5"/>
    <mergeCell ref="D2:BL2"/>
    <mergeCell ref="AU5:AW5"/>
    <mergeCell ref="AY5:BB5"/>
    <mergeCell ref="BD5:BG5"/>
    <mergeCell ref="BI5:BL5"/>
    <mergeCell ref="BN5:BQ5"/>
    <mergeCell ref="Z5:AA5"/>
    <mergeCell ref="AC5:AD5"/>
    <mergeCell ref="AF5:AH5"/>
    <mergeCell ref="AJ5:AP5"/>
    <mergeCell ref="AR5:AS5"/>
    <mergeCell ref="D5:E5"/>
    <mergeCell ref="G5:I5"/>
    <mergeCell ref="K5:N5"/>
    <mergeCell ref="P5:T5"/>
    <mergeCell ref="V5:X5"/>
    <mergeCell ref="BS5:BV5"/>
  </mergeCells>
  <pageMargins left="0.7" right="0.7" top="0.75" bottom="0.75" header="0.3" footer="0.3"/>
  <pageSetup paperSize="9" orientation="portrait" horizontalDpi="300" verticalDpi="300"/>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B2:CA18"/>
  <sheetViews>
    <sheetView showGridLines="0" workbookViewId="0">
      <pane xSplit="2" topLeftCell="C1" activePane="topRight" state="frozen"/>
      <selection pane="topRight" activeCell="B14" sqref="B14"/>
    </sheetView>
  </sheetViews>
  <sheetFormatPr defaultColWidth="10.88671875" defaultRowHeight="14.4" x14ac:dyDescent="0.3"/>
  <cols>
    <col min="2" max="2" width="25.77734375" customWidth="1"/>
    <col min="3" max="5" width="10.77734375" customWidth="1"/>
    <col min="6" max="6" width="2.21875" customWidth="1"/>
    <col min="7" max="9" width="10.77734375" customWidth="1"/>
    <col min="10" max="10" width="2.21875" customWidth="1"/>
    <col min="11" max="14" width="10.77734375" customWidth="1"/>
    <col min="15" max="15" width="2.21875" customWidth="1"/>
    <col min="16" max="20" width="10.77734375" customWidth="1"/>
    <col min="21" max="21" width="2.21875" customWidth="1"/>
    <col min="22" max="24" width="10.77734375" customWidth="1"/>
    <col min="25" max="25" width="2.21875" customWidth="1"/>
    <col min="26" max="27" width="10.77734375" customWidth="1"/>
    <col min="28" max="28" width="2.21875" customWidth="1"/>
    <col min="29" max="30" width="10.77734375" customWidth="1"/>
    <col min="31" max="31" width="2.21875" customWidth="1"/>
    <col min="32" max="34" width="10.77734375" customWidth="1"/>
    <col min="35" max="35" width="2.21875" customWidth="1"/>
    <col min="36" max="42" width="10.77734375" customWidth="1"/>
    <col min="43" max="43" width="2.21875" customWidth="1"/>
    <col min="44" max="45" width="10.77734375" customWidth="1"/>
    <col min="46" max="46" width="2.21875" customWidth="1"/>
    <col min="47" max="49" width="10.77734375" customWidth="1"/>
    <col min="50" max="50" width="2.21875" customWidth="1"/>
    <col min="51" max="54" width="10.77734375" customWidth="1"/>
    <col min="55" max="55" width="2.21875" customWidth="1"/>
    <col min="56" max="59" width="10.77734375" customWidth="1"/>
    <col min="60" max="60" width="2.21875" customWidth="1"/>
    <col min="61" max="64" width="10.77734375" customWidth="1"/>
    <col min="65" max="65" width="2.21875" customWidth="1"/>
    <col min="66" max="69" width="10.77734375" customWidth="1"/>
    <col min="70" max="70" width="2.21875" customWidth="1"/>
    <col min="71" max="74" width="10.77734375" customWidth="1"/>
    <col min="75" max="75" width="2.21875" customWidth="1"/>
    <col min="76" max="79" width="10.77734375" customWidth="1"/>
    <col min="80" max="80" width="2.21875" customWidth="1"/>
  </cols>
  <sheetData>
    <row r="2" spans="2:79" ht="40.049999999999997" customHeight="1" x14ac:dyDescent="0.3">
      <c r="D2" s="30" t="s">
        <v>205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9" ht="30" customHeight="1" x14ac:dyDescent="0.3">
      <c r="B5" s="15"/>
      <c r="C5" s="15"/>
      <c r="D5" s="29" t="s">
        <v>54</v>
      </c>
      <c r="E5" s="29"/>
      <c r="F5" s="15"/>
      <c r="G5" s="29" t="s">
        <v>55</v>
      </c>
      <c r="H5" s="29"/>
      <c r="I5" s="29"/>
      <c r="J5" s="15"/>
      <c r="K5" s="29" t="s">
        <v>56</v>
      </c>
      <c r="L5" s="29"/>
      <c r="M5" s="29"/>
      <c r="N5" s="29"/>
      <c r="O5" s="15"/>
      <c r="P5" s="29" t="s">
        <v>57</v>
      </c>
      <c r="Q5" s="29"/>
      <c r="R5" s="29"/>
      <c r="S5" s="29"/>
      <c r="T5" s="29"/>
      <c r="U5" s="15"/>
      <c r="V5" s="29" t="s">
        <v>58</v>
      </c>
      <c r="W5" s="29"/>
      <c r="X5" s="29"/>
      <c r="Y5" s="15"/>
      <c r="Z5" s="29" t="s">
        <v>59</v>
      </c>
      <c r="AA5" s="29"/>
      <c r="AB5" s="15"/>
      <c r="AC5" s="29" t="s">
        <v>60</v>
      </c>
      <c r="AD5" s="29"/>
      <c r="AE5" s="15"/>
      <c r="AF5" s="29" t="s">
        <v>61</v>
      </c>
      <c r="AG5" s="29"/>
      <c r="AH5" s="29"/>
      <c r="AI5" s="15"/>
      <c r="AJ5" s="29" t="s">
        <v>62</v>
      </c>
      <c r="AK5" s="29"/>
      <c r="AL5" s="29"/>
      <c r="AM5" s="29"/>
      <c r="AN5" s="29"/>
      <c r="AO5" s="29"/>
      <c r="AP5" s="29"/>
      <c r="AQ5" s="15"/>
      <c r="AR5" s="29" t="s">
        <v>63</v>
      </c>
      <c r="AS5" s="29"/>
      <c r="AT5" s="15"/>
      <c r="AU5" s="29" t="s">
        <v>64</v>
      </c>
      <c r="AV5" s="29"/>
      <c r="AW5" s="29"/>
      <c r="AX5" s="15"/>
      <c r="AY5" s="29" t="s">
        <v>65</v>
      </c>
      <c r="AZ5" s="29"/>
      <c r="BA5" s="29"/>
      <c r="BB5" s="29"/>
      <c r="BC5" s="15"/>
      <c r="BD5" s="29" t="s">
        <v>66</v>
      </c>
      <c r="BE5" s="29"/>
      <c r="BF5" s="29"/>
      <c r="BG5" s="29"/>
      <c r="BH5" s="15"/>
      <c r="BI5" s="29" t="s">
        <v>67</v>
      </c>
      <c r="BJ5" s="29"/>
      <c r="BK5" s="29"/>
      <c r="BL5" s="29"/>
      <c r="BM5" s="15"/>
      <c r="BN5" s="29" t="s">
        <v>68</v>
      </c>
      <c r="BO5" s="29"/>
      <c r="BP5" s="29"/>
      <c r="BQ5" s="29"/>
      <c r="BR5" s="15"/>
      <c r="BS5" s="29" t="s">
        <v>69</v>
      </c>
      <c r="BT5" s="29"/>
      <c r="BU5" s="29"/>
      <c r="BV5" s="29"/>
      <c r="BW5" s="15"/>
      <c r="BX5" s="29" t="s">
        <v>70</v>
      </c>
      <c r="BY5" s="29"/>
      <c r="BZ5" s="29"/>
      <c r="CA5" s="29"/>
    </row>
    <row r="6" spans="2:79" ht="43.2" x14ac:dyDescent="0.3">
      <c r="B6" t="s">
        <v>13</v>
      </c>
      <c r="C6" s="9" t="s">
        <v>14</v>
      </c>
      <c r="D6" s="12" t="s">
        <v>15</v>
      </c>
      <c r="E6" s="12" t="s">
        <v>16</v>
      </c>
      <c r="G6" s="12" t="s">
        <v>19</v>
      </c>
      <c r="H6" s="12" t="s">
        <v>20</v>
      </c>
      <c r="I6" s="12" t="s">
        <v>21</v>
      </c>
      <c r="K6" s="12" t="s">
        <v>22</v>
      </c>
      <c r="L6" s="12" t="s">
        <v>23</v>
      </c>
      <c r="M6" s="12" t="s">
        <v>24</v>
      </c>
      <c r="N6" s="12" t="s">
        <v>25</v>
      </c>
      <c r="P6" s="12" t="s">
        <v>26</v>
      </c>
      <c r="Q6" s="12" t="s">
        <v>27</v>
      </c>
      <c r="R6" s="12" t="s">
        <v>28</v>
      </c>
      <c r="S6" s="12" t="s">
        <v>29</v>
      </c>
      <c r="T6" s="12" t="s">
        <v>30</v>
      </c>
      <c r="V6" s="12" t="s">
        <v>31</v>
      </c>
      <c r="W6" s="12" t="s">
        <v>32</v>
      </c>
      <c r="X6" s="12" t="s">
        <v>33</v>
      </c>
      <c r="Z6" s="12" t="s">
        <v>34</v>
      </c>
      <c r="AA6" s="12" t="s">
        <v>35</v>
      </c>
      <c r="AC6" s="12" t="s">
        <v>36</v>
      </c>
      <c r="AD6" s="12" t="s">
        <v>37</v>
      </c>
      <c r="AF6" s="12" t="s">
        <v>38</v>
      </c>
      <c r="AG6" s="12" t="s">
        <v>39</v>
      </c>
      <c r="AH6" s="12" t="s">
        <v>40</v>
      </c>
      <c r="AJ6" s="12" t="s">
        <v>41</v>
      </c>
      <c r="AK6" s="12" t="s">
        <v>42</v>
      </c>
      <c r="AL6" s="12" t="s">
        <v>43</v>
      </c>
      <c r="AM6" s="12" t="s">
        <v>44</v>
      </c>
      <c r="AN6" s="12" t="s">
        <v>45</v>
      </c>
      <c r="AO6" s="12" t="s">
        <v>46</v>
      </c>
      <c r="AP6" s="12" t="s">
        <v>47</v>
      </c>
      <c r="AR6" s="12" t="s">
        <v>48</v>
      </c>
      <c r="AS6" s="12" t="s">
        <v>49</v>
      </c>
      <c r="AU6" s="12" t="s">
        <v>50</v>
      </c>
      <c r="AV6" s="12" t="s">
        <v>51</v>
      </c>
      <c r="AW6" s="12" t="s">
        <v>52</v>
      </c>
      <c r="AY6" s="12" t="s">
        <v>50</v>
      </c>
      <c r="AZ6" s="12" t="s">
        <v>51</v>
      </c>
      <c r="BA6" s="12" t="s">
        <v>52</v>
      </c>
      <c r="BB6" s="12" t="s">
        <v>53</v>
      </c>
      <c r="BD6" s="12" t="s">
        <v>50</v>
      </c>
      <c r="BE6" s="12" t="s">
        <v>51</v>
      </c>
      <c r="BF6" s="12" t="s">
        <v>52</v>
      </c>
      <c r="BG6" s="12" t="s">
        <v>53</v>
      </c>
      <c r="BI6" s="12" t="s">
        <v>50</v>
      </c>
      <c r="BJ6" s="12" t="s">
        <v>51</v>
      </c>
      <c r="BK6" s="12" t="s">
        <v>52</v>
      </c>
      <c r="BL6" s="12" t="s">
        <v>53</v>
      </c>
      <c r="BN6" s="12" t="s">
        <v>50</v>
      </c>
      <c r="BO6" s="12" t="s">
        <v>51</v>
      </c>
      <c r="BP6" s="12" t="s">
        <v>52</v>
      </c>
      <c r="BQ6" s="12" t="s">
        <v>53</v>
      </c>
      <c r="BS6" s="12" t="s">
        <v>50</v>
      </c>
      <c r="BT6" s="12" t="s">
        <v>51</v>
      </c>
      <c r="BU6" s="12" t="s">
        <v>52</v>
      </c>
      <c r="BV6" s="12" t="s">
        <v>53</v>
      </c>
      <c r="BX6" s="12" t="s">
        <v>50</v>
      </c>
      <c r="BY6" s="12" t="s">
        <v>51</v>
      </c>
      <c r="BZ6" s="12" t="s">
        <v>52</v>
      </c>
      <c r="CA6" s="12" t="s">
        <v>53</v>
      </c>
    </row>
    <row r="7" spans="2:79" ht="30" customHeight="1" x14ac:dyDescent="0.3">
      <c r="B7" s="10" t="s">
        <v>17</v>
      </c>
      <c r="C7" s="10">
        <v>866</v>
      </c>
      <c r="D7" s="10">
        <v>443</v>
      </c>
      <c r="E7" s="10">
        <v>421</v>
      </c>
      <c r="F7" s="10"/>
      <c r="G7" s="10">
        <v>178</v>
      </c>
      <c r="H7" s="10">
        <v>400</v>
      </c>
      <c r="I7" s="10">
        <v>288</v>
      </c>
      <c r="J7" s="10"/>
      <c r="K7" s="10">
        <v>354</v>
      </c>
      <c r="L7" s="10">
        <v>230</v>
      </c>
      <c r="M7" s="10">
        <v>153</v>
      </c>
      <c r="N7" s="10">
        <v>128</v>
      </c>
      <c r="O7" s="10"/>
      <c r="P7" s="10">
        <v>124</v>
      </c>
      <c r="Q7" s="10">
        <v>272</v>
      </c>
      <c r="R7" s="10">
        <v>123</v>
      </c>
      <c r="S7" s="10">
        <v>225</v>
      </c>
      <c r="T7" s="10">
        <v>122</v>
      </c>
      <c r="U7" s="10"/>
      <c r="V7" s="10">
        <v>205</v>
      </c>
      <c r="W7" s="10">
        <v>329</v>
      </c>
      <c r="X7" s="10">
        <v>305</v>
      </c>
      <c r="Y7" s="10"/>
      <c r="Z7" s="10">
        <v>723</v>
      </c>
      <c r="AA7" s="10">
        <v>142</v>
      </c>
      <c r="AB7" s="10"/>
      <c r="AC7" s="10">
        <v>636</v>
      </c>
      <c r="AD7" s="10">
        <v>230</v>
      </c>
      <c r="AE7" s="10"/>
      <c r="AF7" s="10">
        <v>63</v>
      </c>
      <c r="AG7" s="10">
        <v>76</v>
      </c>
      <c r="AH7" s="10">
        <v>722</v>
      </c>
      <c r="AI7" s="10"/>
      <c r="AJ7" s="10">
        <v>97</v>
      </c>
      <c r="AK7" s="10">
        <v>123</v>
      </c>
      <c r="AL7" s="10">
        <v>129</v>
      </c>
      <c r="AM7" s="10">
        <v>133</v>
      </c>
      <c r="AN7" s="10">
        <v>126</v>
      </c>
      <c r="AO7" s="10">
        <v>133</v>
      </c>
      <c r="AP7" s="10">
        <v>125</v>
      </c>
      <c r="AQ7" s="10"/>
      <c r="AR7" s="10">
        <v>265</v>
      </c>
      <c r="AS7" s="10">
        <v>576</v>
      </c>
      <c r="AT7" s="10"/>
      <c r="AU7" s="10">
        <v>204</v>
      </c>
      <c r="AV7" s="10">
        <v>520</v>
      </c>
      <c r="AW7" s="10">
        <v>142</v>
      </c>
      <c r="AX7" s="10"/>
      <c r="AY7" s="10">
        <v>76</v>
      </c>
      <c r="AZ7" s="10">
        <v>391</v>
      </c>
      <c r="BA7" s="10">
        <v>278</v>
      </c>
      <c r="BB7" s="10">
        <v>121</v>
      </c>
      <c r="BC7" s="10"/>
      <c r="BD7" s="10">
        <v>119</v>
      </c>
      <c r="BE7" s="10">
        <v>242</v>
      </c>
      <c r="BF7" s="10">
        <v>368</v>
      </c>
      <c r="BG7" s="10">
        <v>137</v>
      </c>
      <c r="BH7" s="10"/>
      <c r="BI7" s="10">
        <v>99</v>
      </c>
      <c r="BJ7" s="10">
        <v>265</v>
      </c>
      <c r="BK7" s="10">
        <v>400</v>
      </c>
      <c r="BL7" s="10">
        <v>102</v>
      </c>
      <c r="BM7" s="10"/>
      <c r="BN7" s="10">
        <v>73</v>
      </c>
      <c r="BO7" s="10">
        <v>192</v>
      </c>
      <c r="BP7" s="10">
        <v>297</v>
      </c>
      <c r="BQ7" s="10">
        <v>304</v>
      </c>
      <c r="BR7" s="10"/>
      <c r="BS7" s="10">
        <v>180</v>
      </c>
      <c r="BT7" s="10">
        <v>245</v>
      </c>
      <c r="BU7" s="10">
        <v>352</v>
      </c>
      <c r="BV7" s="10">
        <v>89</v>
      </c>
      <c r="BW7" s="10"/>
      <c r="BX7" s="10">
        <v>81</v>
      </c>
      <c r="BY7" s="10">
        <v>311</v>
      </c>
      <c r="BZ7" s="10">
        <v>286</v>
      </c>
      <c r="CA7" s="10">
        <v>188</v>
      </c>
    </row>
    <row r="8" spans="2:79" ht="30" customHeight="1" x14ac:dyDescent="0.3">
      <c r="B8" s="11" t="s">
        <v>18</v>
      </c>
      <c r="C8" s="11">
        <v>868</v>
      </c>
      <c r="D8" s="11">
        <v>432</v>
      </c>
      <c r="E8" s="11">
        <v>433</v>
      </c>
      <c r="F8" s="11"/>
      <c r="G8" s="11">
        <v>207</v>
      </c>
      <c r="H8" s="11">
        <v>335</v>
      </c>
      <c r="I8" s="11">
        <v>326</v>
      </c>
      <c r="J8" s="11"/>
      <c r="K8" s="11">
        <v>259</v>
      </c>
      <c r="L8" s="11">
        <v>229</v>
      </c>
      <c r="M8" s="11">
        <v>185</v>
      </c>
      <c r="N8" s="11">
        <v>193</v>
      </c>
      <c r="O8" s="11"/>
      <c r="P8" s="11">
        <v>124</v>
      </c>
      <c r="Q8" s="11">
        <v>266</v>
      </c>
      <c r="R8" s="11">
        <v>135</v>
      </c>
      <c r="S8" s="11">
        <v>199</v>
      </c>
      <c r="T8" s="11">
        <v>144</v>
      </c>
      <c r="U8" s="11"/>
      <c r="V8" s="11">
        <v>247</v>
      </c>
      <c r="W8" s="11">
        <v>339</v>
      </c>
      <c r="X8" s="11">
        <v>250</v>
      </c>
      <c r="Y8" s="11"/>
      <c r="Z8" s="11">
        <v>729</v>
      </c>
      <c r="AA8" s="11">
        <v>138</v>
      </c>
      <c r="AB8" s="11"/>
      <c r="AC8" s="11">
        <v>605</v>
      </c>
      <c r="AD8" s="11">
        <v>263</v>
      </c>
      <c r="AE8" s="11"/>
      <c r="AF8" s="11">
        <v>48</v>
      </c>
      <c r="AG8" s="11">
        <v>67</v>
      </c>
      <c r="AH8" s="11">
        <v>747</v>
      </c>
      <c r="AI8" s="11"/>
      <c r="AJ8" s="11">
        <v>110</v>
      </c>
      <c r="AK8" s="11">
        <v>133</v>
      </c>
      <c r="AL8" s="11">
        <v>107</v>
      </c>
      <c r="AM8" s="11">
        <v>116</v>
      </c>
      <c r="AN8" s="11">
        <v>101</v>
      </c>
      <c r="AO8" s="11">
        <v>140</v>
      </c>
      <c r="AP8" s="11">
        <v>161</v>
      </c>
      <c r="AQ8" s="11"/>
      <c r="AR8" s="11">
        <v>286</v>
      </c>
      <c r="AS8" s="11">
        <v>558</v>
      </c>
      <c r="AT8" s="11"/>
      <c r="AU8" s="11">
        <v>229</v>
      </c>
      <c r="AV8" s="11">
        <v>515</v>
      </c>
      <c r="AW8" s="11">
        <v>124</v>
      </c>
      <c r="AX8" s="11"/>
      <c r="AY8" s="11">
        <v>78</v>
      </c>
      <c r="AZ8" s="11">
        <v>399</v>
      </c>
      <c r="BA8" s="11">
        <v>281</v>
      </c>
      <c r="BB8" s="11">
        <v>109</v>
      </c>
      <c r="BC8" s="11"/>
      <c r="BD8" s="11">
        <v>123</v>
      </c>
      <c r="BE8" s="11">
        <v>245</v>
      </c>
      <c r="BF8" s="11">
        <v>371</v>
      </c>
      <c r="BG8" s="11">
        <v>129</v>
      </c>
      <c r="BH8" s="11"/>
      <c r="BI8" s="11">
        <v>105</v>
      </c>
      <c r="BJ8" s="11">
        <v>270</v>
      </c>
      <c r="BK8" s="11">
        <v>399</v>
      </c>
      <c r="BL8" s="11">
        <v>94</v>
      </c>
      <c r="BM8" s="11"/>
      <c r="BN8" s="11">
        <v>74</v>
      </c>
      <c r="BO8" s="11">
        <v>194</v>
      </c>
      <c r="BP8" s="11">
        <v>304</v>
      </c>
      <c r="BQ8" s="11">
        <v>295</v>
      </c>
      <c r="BR8" s="11"/>
      <c r="BS8" s="11">
        <v>188</v>
      </c>
      <c r="BT8" s="11">
        <v>259</v>
      </c>
      <c r="BU8" s="11">
        <v>346</v>
      </c>
      <c r="BV8" s="11">
        <v>74</v>
      </c>
      <c r="BW8" s="11"/>
      <c r="BX8" s="11">
        <v>84</v>
      </c>
      <c r="BY8" s="11">
        <v>322</v>
      </c>
      <c r="BZ8" s="11">
        <v>282</v>
      </c>
      <c r="CA8" s="11">
        <v>179</v>
      </c>
    </row>
    <row r="9" spans="2:79" ht="28.8" x14ac:dyDescent="0.3">
      <c r="B9" s="18" t="s">
        <v>191</v>
      </c>
      <c r="C9" s="17">
        <v>0.64152735145006001</v>
      </c>
      <c r="D9" s="17">
        <v>0.68229518246632803</v>
      </c>
      <c r="E9" s="17">
        <v>0.60377867255371298</v>
      </c>
      <c r="F9" s="17"/>
      <c r="G9" s="17">
        <v>0.67488790684561994</v>
      </c>
      <c r="H9" s="17">
        <v>0.64594750654771005</v>
      </c>
      <c r="I9" s="17">
        <v>0.615812504375987</v>
      </c>
      <c r="J9" s="17"/>
      <c r="K9" s="17">
        <v>0.69016459908097005</v>
      </c>
      <c r="L9" s="17">
        <v>0.63451273173877698</v>
      </c>
      <c r="M9" s="17">
        <v>0.61456262308201703</v>
      </c>
      <c r="N9" s="17">
        <v>0.60854190115228401</v>
      </c>
      <c r="O9" s="17"/>
      <c r="P9" s="17">
        <v>0.60484404475234099</v>
      </c>
      <c r="Q9" s="17">
        <v>0.62613387142807497</v>
      </c>
      <c r="R9" s="17">
        <v>0.68666605642367196</v>
      </c>
      <c r="S9" s="17">
        <v>0.62592798018672302</v>
      </c>
      <c r="T9" s="17">
        <v>0.68081687697395799</v>
      </c>
      <c r="U9" s="17"/>
      <c r="V9" s="17">
        <v>0.61158472180966506</v>
      </c>
      <c r="W9" s="17">
        <v>0.64292308100432305</v>
      </c>
      <c r="X9" s="17">
        <v>0.67276614916562805</v>
      </c>
      <c r="Y9" s="17"/>
      <c r="Z9" s="17">
        <v>0.64606799286997496</v>
      </c>
      <c r="AA9" s="17">
        <v>0.61432679976458104</v>
      </c>
      <c r="AB9" s="17"/>
      <c r="AC9" s="17">
        <v>0.65238470747935395</v>
      </c>
      <c r="AD9" s="17">
        <v>0.61658385999783505</v>
      </c>
      <c r="AE9" s="17"/>
      <c r="AF9" s="17">
        <v>0.52198899008679001</v>
      </c>
      <c r="AG9" s="17">
        <v>0.61641507708334897</v>
      </c>
      <c r="AH9" s="17">
        <v>0.65570146960937403</v>
      </c>
      <c r="AI9" s="17"/>
      <c r="AJ9" s="17">
        <v>0.68430142137104599</v>
      </c>
      <c r="AK9" s="17">
        <v>0.65856430873479599</v>
      </c>
      <c r="AL9" s="17">
        <v>0.62183513111299005</v>
      </c>
      <c r="AM9" s="17">
        <v>0.64704653724682204</v>
      </c>
      <c r="AN9" s="17">
        <v>0.683002826180094</v>
      </c>
      <c r="AO9" s="17">
        <v>0.61851096070765799</v>
      </c>
      <c r="AP9" s="17">
        <v>0.60136003510855696</v>
      </c>
      <c r="AQ9" s="17"/>
      <c r="AR9" s="17">
        <v>0.56010013554966998</v>
      </c>
      <c r="AS9" s="17">
        <v>0.680472411644922</v>
      </c>
      <c r="AT9" s="17"/>
      <c r="AU9" s="17">
        <v>0.526994681189073</v>
      </c>
      <c r="AV9" s="17">
        <v>0.667692193208556</v>
      </c>
      <c r="AW9" s="17">
        <v>0.74489792701768598</v>
      </c>
      <c r="AX9" s="17"/>
      <c r="AY9" s="17">
        <v>0.38450370625986502</v>
      </c>
      <c r="AZ9" s="17">
        <v>0.63359259903827703</v>
      </c>
      <c r="BA9" s="17">
        <v>0.72313201481186995</v>
      </c>
      <c r="BB9" s="17">
        <v>0.64467359263208801</v>
      </c>
      <c r="BC9" s="17"/>
      <c r="BD9" s="17">
        <v>0.58156419619917499</v>
      </c>
      <c r="BE9" s="17">
        <v>0.65803231507526505</v>
      </c>
      <c r="BF9" s="17">
        <v>0.673086395870091</v>
      </c>
      <c r="BG9" s="17">
        <v>0.57628599508811795</v>
      </c>
      <c r="BH9" s="17"/>
      <c r="BI9" s="17">
        <v>0.50217742764679496</v>
      </c>
      <c r="BJ9" s="17">
        <v>0.67740302785147</v>
      </c>
      <c r="BK9" s="17">
        <v>0.67511864766277596</v>
      </c>
      <c r="BL9" s="17">
        <v>0.55074891478419796</v>
      </c>
      <c r="BM9" s="17"/>
      <c r="BN9" s="17">
        <v>0.34283204868324302</v>
      </c>
      <c r="BO9" s="17">
        <v>0.61268700896927397</v>
      </c>
      <c r="BP9" s="17">
        <v>0.64626147646768595</v>
      </c>
      <c r="BQ9" s="17">
        <v>0.73055944222972602</v>
      </c>
      <c r="BR9" s="17"/>
      <c r="BS9" s="17">
        <v>0.56399285419079104</v>
      </c>
      <c r="BT9" s="17">
        <v>0.64634618738847105</v>
      </c>
      <c r="BU9" s="17">
        <v>0.67882105990601804</v>
      </c>
      <c r="BV9" s="17">
        <v>0.64721966325506297</v>
      </c>
      <c r="BW9" s="17"/>
      <c r="BX9" s="17">
        <v>0.32119241469861798</v>
      </c>
      <c r="BY9" s="17">
        <v>0.66334726284781698</v>
      </c>
      <c r="BZ9" s="17">
        <v>0.62316486884417999</v>
      </c>
      <c r="CA9" s="17">
        <v>0.78057566566756398</v>
      </c>
    </row>
    <row r="10" spans="2:79" ht="28.8" x14ac:dyDescent="0.3">
      <c r="B10" s="18" t="s">
        <v>192</v>
      </c>
      <c r="C10" s="17">
        <v>0.22491619947838701</v>
      </c>
      <c r="D10" s="17">
        <v>0.210597206496208</v>
      </c>
      <c r="E10" s="17">
        <v>0.237903801508943</v>
      </c>
      <c r="F10" s="17"/>
      <c r="G10" s="17">
        <v>0.18763078945323899</v>
      </c>
      <c r="H10" s="17">
        <v>0.242113839577769</v>
      </c>
      <c r="I10" s="17">
        <v>0.230855704564457</v>
      </c>
      <c r="J10" s="17"/>
      <c r="K10" s="17">
        <v>0.219478452146878</v>
      </c>
      <c r="L10" s="17">
        <v>0.23123050281243199</v>
      </c>
      <c r="M10" s="17">
        <v>0.22348998445375901</v>
      </c>
      <c r="N10" s="17">
        <v>0.22726111455262701</v>
      </c>
      <c r="O10" s="17"/>
      <c r="P10" s="17">
        <v>0.19846337276648601</v>
      </c>
      <c r="Q10" s="17">
        <v>0.24375066835738399</v>
      </c>
      <c r="R10" s="17">
        <v>0.21842734900844801</v>
      </c>
      <c r="S10" s="17">
        <v>0.24533965207994601</v>
      </c>
      <c r="T10" s="17">
        <v>0.19074373207113901</v>
      </c>
      <c r="U10" s="17"/>
      <c r="V10" s="17">
        <v>0.24150788350292901</v>
      </c>
      <c r="W10" s="17">
        <v>0.222766997794871</v>
      </c>
      <c r="X10" s="17">
        <v>0.22522911967922701</v>
      </c>
      <c r="Y10" s="17"/>
      <c r="Z10" s="17">
        <v>0.22186869738036899</v>
      </c>
      <c r="AA10" s="17">
        <v>0.24303204730466299</v>
      </c>
      <c r="AB10" s="17"/>
      <c r="AC10" s="17">
        <v>0.21929422358539899</v>
      </c>
      <c r="AD10" s="17">
        <v>0.23783202421997299</v>
      </c>
      <c r="AE10" s="17"/>
      <c r="AF10" s="17">
        <v>0.369449117795973</v>
      </c>
      <c r="AG10" s="17">
        <v>0.24153926540386</v>
      </c>
      <c r="AH10" s="17">
        <v>0.214502159043268</v>
      </c>
      <c r="AI10" s="17"/>
      <c r="AJ10" s="17">
        <v>0.20040114088074901</v>
      </c>
      <c r="AK10" s="17">
        <v>0.19328052916729099</v>
      </c>
      <c r="AL10" s="17">
        <v>0.28215305825228898</v>
      </c>
      <c r="AM10" s="17">
        <v>0.23643377356396</v>
      </c>
      <c r="AN10" s="17">
        <v>0.16965971671105901</v>
      </c>
      <c r="AO10" s="17">
        <v>0.22929696719429701</v>
      </c>
      <c r="AP10" s="17">
        <v>0.25205416910677397</v>
      </c>
      <c r="AQ10" s="17"/>
      <c r="AR10" s="17">
        <v>0.26943556447845302</v>
      </c>
      <c r="AS10" s="17">
        <v>0.202023295522272</v>
      </c>
      <c r="AT10" s="17"/>
      <c r="AU10" s="17">
        <v>0.24152725746687001</v>
      </c>
      <c r="AV10" s="17">
        <v>0.22528577988359999</v>
      </c>
      <c r="AW10" s="17">
        <v>0.19260837024407801</v>
      </c>
      <c r="AX10" s="17"/>
      <c r="AY10" s="17">
        <v>0.38204381230055001</v>
      </c>
      <c r="AZ10" s="17">
        <v>0.22831952497701</v>
      </c>
      <c r="BA10" s="17">
        <v>0.174071009355137</v>
      </c>
      <c r="BB10" s="17">
        <v>0.23076928634826899</v>
      </c>
      <c r="BC10" s="17"/>
      <c r="BD10" s="17">
        <v>0.24664746567253701</v>
      </c>
      <c r="BE10" s="17">
        <v>0.21745676807859199</v>
      </c>
      <c r="BF10" s="17">
        <v>0.21389364188531401</v>
      </c>
      <c r="BG10" s="17">
        <v>0.25018164777165097</v>
      </c>
      <c r="BH10" s="17"/>
      <c r="BI10" s="17">
        <v>0.29245765337118002</v>
      </c>
      <c r="BJ10" s="17">
        <v>0.198365298120255</v>
      </c>
      <c r="BK10" s="17">
        <v>0.21618226213115799</v>
      </c>
      <c r="BL10" s="17">
        <v>0.26323080510761399</v>
      </c>
      <c r="BM10" s="17"/>
      <c r="BN10" s="17">
        <v>0.314096346475077</v>
      </c>
      <c r="BO10" s="17">
        <v>0.254420669444405</v>
      </c>
      <c r="BP10" s="17">
        <v>0.23705625499890701</v>
      </c>
      <c r="BQ10" s="17">
        <v>0.17063736822494199</v>
      </c>
      <c r="BR10" s="17"/>
      <c r="BS10" s="17">
        <v>0.25413040289545202</v>
      </c>
      <c r="BT10" s="17">
        <v>0.20993861872141401</v>
      </c>
      <c r="BU10" s="17">
        <v>0.22253054007533801</v>
      </c>
      <c r="BV10" s="17">
        <v>0.214224789151017</v>
      </c>
      <c r="BW10" s="17"/>
      <c r="BX10" s="17">
        <v>0.30463861787229402</v>
      </c>
      <c r="BY10" s="17">
        <v>0.228539412088404</v>
      </c>
      <c r="BZ10" s="17">
        <v>0.25697137366341499</v>
      </c>
      <c r="CA10" s="17">
        <v>0.13076708582831201</v>
      </c>
    </row>
    <row r="11" spans="2:79" ht="28.8" x14ac:dyDescent="0.3">
      <c r="B11" s="18" t="s">
        <v>193</v>
      </c>
      <c r="C11" s="17">
        <v>9.9705450333766196E-2</v>
      </c>
      <c r="D11" s="17">
        <v>7.0500712000798396E-2</v>
      </c>
      <c r="E11" s="17">
        <v>0.12706159952087601</v>
      </c>
      <c r="F11" s="17"/>
      <c r="G11" s="17">
        <v>0.10695158330902101</v>
      </c>
      <c r="H11" s="17">
        <v>8.2857787718698006E-2</v>
      </c>
      <c r="I11" s="17">
        <v>0.112460970604779</v>
      </c>
      <c r="J11" s="17"/>
      <c r="K11" s="17">
        <v>7.9302114238878396E-2</v>
      </c>
      <c r="L11" s="17">
        <v>8.3124906392244902E-2</v>
      </c>
      <c r="M11" s="17">
        <v>0.10774710574440099</v>
      </c>
      <c r="N11" s="17">
        <v>0.139567861080475</v>
      </c>
      <c r="O11" s="17"/>
      <c r="P11" s="17">
        <v>0.126388097774703</v>
      </c>
      <c r="Q11" s="17">
        <v>0.100698220222916</v>
      </c>
      <c r="R11" s="17">
        <v>6.4962164943803302E-2</v>
      </c>
      <c r="S11" s="17">
        <v>0.102019772417742</v>
      </c>
      <c r="T11" s="17">
        <v>0.10422434261397</v>
      </c>
      <c r="U11" s="17"/>
      <c r="V11" s="17">
        <v>0.106961279479568</v>
      </c>
      <c r="W11" s="17">
        <v>0.10345625686473101</v>
      </c>
      <c r="X11" s="17">
        <v>8.3455843867313903E-2</v>
      </c>
      <c r="Y11" s="17"/>
      <c r="Z11" s="17">
        <v>0.10323655897402299</v>
      </c>
      <c r="AA11" s="17">
        <v>8.1934994260412494E-2</v>
      </c>
      <c r="AB11" s="17"/>
      <c r="AC11" s="17">
        <v>9.8480231153781697E-2</v>
      </c>
      <c r="AD11" s="17">
        <v>0.102520246501506</v>
      </c>
      <c r="AE11" s="17"/>
      <c r="AF11" s="17">
        <v>9.6583833618629697E-2</v>
      </c>
      <c r="AG11" s="17">
        <v>9.9295457207693394E-2</v>
      </c>
      <c r="AH11" s="17">
        <v>9.6748267055445494E-2</v>
      </c>
      <c r="AI11" s="17"/>
      <c r="AJ11" s="17">
        <v>0.106114616807159</v>
      </c>
      <c r="AK11" s="17">
        <v>9.1484433641571106E-2</v>
      </c>
      <c r="AL11" s="17">
        <v>8.0448168242794202E-2</v>
      </c>
      <c r="AM11" s="17">
        <v>9.0687867333289304E-2</v>
      </c>
      <c r="AN11" s="17">
        <v>0.110773009453496</v>
      </c>
      <c r="AO11" s="17">
        <v>8.8989761006663295E-2</v>
      </c>
      <c r="AP11" s="17">
        <v>0.123891834036596</v>
      </c>
      <c r="AQ11" s="17"/>
      <c r="AR11" s="17">
        <v>0.13668833687572801</v>
      </c>
      <c r="AS11" s="17">
        <v>8.3519608478184404E-2</v>
      </c>
      <c r="AT11" s="17"/>
      <c r="AU11" s="17">
        <v>0.16876127403434199</v>
      </c>
      <c r="AV11" s="17">
        <v>8.0710928211881694E-2</v>
      </c>
      <c r="AW11" s="17">
        <v>5.0763652565690397E-2</v>
      </c>
      <c r="AX11" s="17"/>
      <c r="AY11" s="17">
        <v>0.11118778176249899</v>
      </c>
      <c r="AZ11" s="17">
        <v>0.126887905904249</v>
      </c>
      <c r="BA11" s="17">
        <v>5.48330939304928E-2</v>
      </c>
      <c r="BB11" s="17">
        <v>0.10771503380472899</v>
      </c>
      <c r="BC11" s="17"/>
      <c r="BD11" s="17">
        <v>0.111062883996268</v>
      </c>
      <c r="BE11" s="17">
        <v>8.3869147818962403E-2</v>
      </c>
      <c r="BF11" s="17">
        <v>0.10077212381232099</v>
      </c>
      <c r="BG11" s="17">
        <v>0.115995194934224</v>
      </c>
      <c r="BH11" s="17"/>
      <c r="BI11" s="17">
        <v>0.17289683307878401</v>
      </c>
      <c r="BJ11" s="17">
        <v>9.5306628182365197E-2</v>
      </c>
      <c r="BK11" s="17">
        <v>7.5757040144668497E-2</v>
      </c>
      <c r="BL11" s="17">
        <v>0.132525814650294</v>
      </c>
      <c r="BM11" s="17"/>
      <c r="BN11" s="17">
        <v>0.19383705967367901</v>
      </c>
      <c r="BO11" s="17">
        <v>0.117725335573519</v>
      </c>
      <c r="BP11" s="17">
        <v>8.1098441120814893E-2</v>
      </c>
      <c r="BQ11" s="17">
        <v>8.3384533617782294E-2</v>
      </c>
      <c r="BR11" s="17"/>
      <c r="BS11" s="17">
        <v>0.12103797499088099</v>
      </c>
      <c r="BT11" s="17">
        <v>0.108447927292147</v>
      </c>
      <c r="BU11" s="17">
        <v>7.8701625792384197E-2</v>
      </c>
      <c r="BV11" s="17">
        <v>0.11318389157264699</v>
      </c>
      <c r="BW11" s="17"/>
      <c r="BX11" s="17">
        <v>0.24348451723770501</v>
      </c>
      <c r="BY11" s="17">
        <v>8.9679248422285501E-2</v>
      </c>
      <c r="BZ11" s="17">
        <v>9.9103186221613807E-2</v>
      </c>
      <c r="CA11" s="17">
        <v>5.16337048190137E-2</v>
      </c>
    </row>
    <row r="12" spans="2:79" x14ac:dyDescent="0.3">
      <c r="B12" s="18" t="s">
        <v>194</v>
      </c>
      <c r="C12" s="17">
        <v>1.8532830760126101E-2</v>
      </c>
      <c r="D12" s="17">
        <v>1.15059452406732E-2</v>
      </c>
      <c r="E12" s="17">
        <v>2.56263318970349E-2</v>
      </c>
      <c r="F12" s="17"/>
      <c r="G12" s="17">
        <v>1.14545696726125E-2</v>
      </c>
      <c r="H12" s="17">
        <v>2.3550477762506E-2</v>
      </c>
      <c r="I12" s="17">
        <v>1.78550543564652E-2</v>
      </c>
      <c r="J12" s="17"/>
      <c r="K12" s="17">
        <v>1.10548345332733E-2</v>
      </c>
      <c r="L12" s="17">
        <v>3.1895085650804303E-2</v>
      </c>
      <c r="M12" s="17">
        <v>3.19070408940084E-2</v>
      </c>
      <c r="N12" s="17">
        <v>0</v>
      </c>
      <c r="O12" s="17"/>
      <c r="P12" s="17">
        <v>2.7221407779717901E-2</v>
      </c>
      <c r="Q12" s="17">
        <v>1.94770920769455E-2</v>
      </c>
      <c r="R12" s="17">
        <v>1.13490202384138E-2</v>
      </c>
      <c r="S12" s="17">
        <v>1.2619573514684301E-2</v>
      </c>
      <c r="T12" s="17">
        <v>2.4215048340933399E-2</v>
      </c>
      <c r="U12" s="17"/>
      <c r="V12" s="17">
        <v>2.61287246722431E-2</v>
      </c>
      <c r="W12" s="17">
        <v>1.9695135538360199E-2</v>
      </c>
      <c r="X12" s="17">
        <v>1.1788085568030999E-2</v>
      </c>
      <c r="Y12" s="17"/>
      <c r="Z12" s="17">
        <v>1.51297908637685E-2</v>
      </c>
      <c r="AA12" s="17">
        <v>3.6683173607425998E-2</v>
      </c>
      <c r="AB12" s="17"/>
      <c r="AC12" s="17">
        <v>1.8368048663624102E-2</v>
      </c>
      <c r="AD12" s="17">
        <v>1.8911398139190402E-2</v>
      </c>
      <c r="AE12" s="17"/>
      <c r="AF12" s="17">
        <v>1.19780584986071E-2</v>
      </c>
      <c r="AG12" s="17">
        <v>9.6310746695913597E-3</v>
      </c>
      <c r="AH12" s="17">
        <v>1.82110581743062E-2</v>
      </c>
      <c r="AI12" s="17"/>
      <c r="AJ12" s="17">
        <v>9.1828209410453106E-3</v>
      </c>
      <c r="AK12" s="17">
        <v>2.7030256352189599E-2</v>
      </c>
      <c r="AL12" s="17">
        <v>8.5274732869565703E-3</v>
      </c>
      <c r="AM12" s="17">
        <v>1.63813207989814E-2</v>
      </c>
      <c r="AN12" s="17">
        <v>3.6564447655350898E-2</v>
      </c>
      <c r="AO12" s="17">
        <v>2.5348417718701399E-2</v>
      </c>
      <c r="AP12" s="17">
        <v>8.9419285114689592E-3</v>
      </c>
      <c r="AQ12" s="17"/>
      <c r="AR12" s="17">
        <v>2.56715785660553E-2</v>
      </c>
      <c r="AS12" s="17">
        <v>1.43056937563009E-2</v>
      </c>
      <c r="AT12" s="17"/>
      <c r="AU12" s="17">
        <v>1.77847605552592E-2</v>
      </c>
      <c r="AV12" s="17">
        <v>2.0502147356802801E-2</v>
      </c>
      <c r="AW12" s="17">
        <v>1.17300501725456E-2</v>
      </c>
      <c r="AX12" s="17"/>
      <c r="AY12" s="17">
        <v>4.7712247351314803E-2</v>
      </c>
      <c r="AZ12" s="17">
        <v>4.6863589934801097E-3</v>
      </c>
      <c r="BA12" s="17">
        <v>3.0712164188374601E-2</v>
      </c>
      <c r="BB12" s="17">
        <v>1.6842087214914502E-2</v>
      </c>
      <c r="BC12" s="17"/>
      <c r="BD12" s="17">
        <v>2.8921173676973101E-2</v>
      </c>
      <c r="BE12" s="17">
        <v>1.5864182938974999E-2</v>
      </c>
      <c r="BF12" s="17">
        <v>6.8263744360408697E-3</v>
      </c>
      <c r="BG12" s="17">
        <v>4.7435773088507299E-2</v>
      </c>
      <c r="BH12" s="17"/>
      <c r="BI12" s="17">
        <v>3.2468085903240899E-2</v>
      </c>
      <c r="BJ12" s="17">
        <v>2.37711914989676E-3</v>
      </c>
      <c r="BK12" s="17">
        <v>1.7618088287560601E-2</v>
      </c>
      <c r="BL12" s="17">
        <v>5.3494465457893998E-2</v>
      </c>
      <c r="BM12" s="17"/>
      <c r="BN12" s="17">
        <v>5.8115102366076699E-2</v>
      </c>
      <c r="BO12" s="17">
        <v>6.4791440424750097E-3</v>
      </c>
      <c r="BP12" s="17">
        <v>2.8310387771750201E-2</v>
      </c>
      <c r="BQ12" s="17">
        <v>6.4729395587349399E-3</v>
      </c>
      <c r="BR12" s="17"/>
      <c r="BS12" s="17">
        <v>3.4277997268156203E-2</v>
      </c>
      <c r="BT12" s="17">
        <v>1.1789092344188699E-2</v>
      </c>
      <c r="BU12" s="17">
        <v>1.73154931632526E-2</v>
      </c>
      <c r="BV12" s="17">
        <v>7.8056715836542102E-3</v>
      </c>
      <c r="BW12" s="17"/>
      <c r="BX12" s="17">
        <v>4.0674284820396298E-2</v>
      </c>
      <c r="BY12" s="17">
        <v>4.5950399697472196E-3</v>
      </c>
      <c r="BZ12" s="17">
        <v>2.0760571270790999E-2</v>
      </c>
      <c r="CA12" s="17">
        <v>2.9767341110815599E-2</v>
      </c>
    </row>
    <row r="13" spans="2:79" x14ac:dyDescent="0.3">
      <c r="B13" s="18" t="s">
        <v>195</v>
      </c>
      <c r="C13" s="19">
        <v>1.53181679776607E-2</v>
      </c>
      <c r="D13" s="19">
        <v>2.5100953795992E-2</v>
      </c>
      <c r="E13" s="19">
        <v>5.6295945194329601E-3</v>
      </c>
      <c r="F13" s="19"/>
      <c r="G13" s="19">
        <v>1.9075150719507699E-2</v>
      </c>
      <c r="H13" s="19">
        <v>5.5303883933168502E-3</v>
      </c>
      <c r="I13" s="19">
        <v>2.30157660983118E-2</v>
      </c>
      <c r="J13" s="19"/>
      <c r="K13" s="19">
        <v>0</v>
      </c>
      <c r="L13" s="19">
        <v>1.9236773405742001E-2</v>
      </c>
      <c r="M13" s="19">
        <v>2.2293245825814802E-2</v>
      </c>
      <c r="N13" s="19">
        <v>2.4629123214613999E-2</v>
      </c>
      <c r="O13" s="19"/>
      <c r="P13" s="19">
        <v>4.3083076926752097E-2</v>
      </c>
      <c r="Q13" s="19">
        <v>9.9401479146792992E-3</v>
      </c>
      <c r="R13" s="19">
        <v>1.8595409385662599E-2</v>
      </c>
      <c r="S13" s="19">
        <v>1.4093021800904699E-2</v>
      </c>
      <c r="T13" s="19">
        <v>0</v>
      </c>
      <c r="U13" s="19"/>
      <c r="V13" s="19">
        <v>1.3817390535594E-2</v>
      </c>
      <c r="W13" s="19">
        <v>1.11585287977145E-2</v>
      </c>
      <c r="X13" s="19">
        <v>6.7608017198000402E-3</v>
      </c>
      <c r="Y13" s="19"/>
      <c r="Z13" s="19">
        <v>1.3696959911864899E-2</v>
      </c>
      <c r="AA13" s="19">
        <v>2.4022985062917598E-2</v>
      </c>
      <c r="AB13" s="19"/>
      <c r="AC13" s="19">
        <v>1.14727891178413E-2</v>
      </c>
      <c r="AD13" s="19">
        <v>2.4152471141495799E-2</v>
      </c>
      <c r="AE13" s="19"/>
      <c r="AF13" s="19">
        <v>0</v>
      </c>
      <c r="AG13" s="19">
        <v>3.3119125635506001E-2</v>
      </c>
      <c r="AH13" s="19">
        <v>1.48370461176062E-2</v>
      </c>
      <c r="AI13" s="19"/>
      <c r="AJ13" s="19">
        <v>0</v>
      </c>
      <c r="AK13" s="19">
        <v>2.96404721041524E-2</v>
      </c>
      <c r="AL13" s="19">
        <v>7.03616910497094E-3</v>
      </c>
      <c r="AM13" s="19">
        <v>9.4505010569472699E-3</v>
      </c>
      <c r="AN13" s="19">
        <v>0</v>
      </c>
      <c r="AO13" s="19">
        <v>3.7853893372680698E-2</v>
      </c>
      <c r="AP13" s="19">
        <v>1.37520332366044E-2</v>
      </c>
      <c r="AQ13" s="19"/>
      <c r="AR13" s="19">
        <v>8.1043845300943201E-3</v>
      </c>
      <c r="AS13" s="19">
        <v>1.9678990598320501E-2</v>
      </c>
      <c r="AT13" s="19"/>
      <c r="AU13" s="19">
        <v>4.4932026754455498E-2</v>
      </c>
      <c r="AV13" s="19">
        <v>5.80895133916021E-3</v>
      </c>
      <c r="AW13" s="19">
        <v>0</v>
      </c>
      <c r="AX13" s="19"/>
      <c r="AY13" s="19">
        <v>7.4552452325770804E-2</v>
      </c>
      <c r="AZ13" s="19">
        <v>6.5136110869832E-3</v>
      </c>
      <c r="BA13" s="19">
        <v>1.7251717714124998E-2</v>
      </c>
      <c r="BB13" s="19">
        <v>0</v>
      </c>
      <c r="BC13" s="19"/>
      <c r="BD13" s="19">
        <v>3.1804280455047101E-2</v>
      </c>
      <c r="BE13" s="19">
        <v>2.4777586088205801E-2</v>
      </c>
      <c r="BF13" s="19">
        <v>5.42146399623276E-3</v>
      </c>
      <c r="BG13" s="19">
        <v>1.0101389117499899E-2</v>
      </c>
      <c r="BH13" s="19"/>
      <c r="BI13" s="19">
        <v>0</v>
      </c>
      <c r="BJ13" s="19">
        <v>2.6547926696013201E-2</v>
      </c>
      <c r="BK13" s="19">
        <v>1.53239617738378E-2</v>
      </c>
      <c r="BL13" s="19">
        <v>0</v>
      </c>
      <c r="BM13" s="19"/>
      <c r="BN13" s="19">
        <v>9.1119442801923994E-2</v>
      </c>
      <c r="BO13" s="19">
        <v>8.6878419703272803E-3</v>
      </c>
      <c r="BP13" s="19">
        <v>7.2734396408415799E-3</v>
      </c>
      <c r="BQ13" s="19">
        <v>8.9457163688140499E-3</v>
      </c>
      <c r="BR13" s="19"/>
      <c r="BS13" s="19">
        <v>2.6560770654719099E-2</v>
      </c>
      <c r="BT13" s="19">
        <v>2.3478174253778301E-2</v>
      </c>
      <c r="BU13" s="19">
        <v>2.6312810630065601E-3</v>
      </c>
      <c r="BV13" s="19">
        <v>1.7565984437618799E-2</v>
      </c>
      <c r="BW13" s="19"/>
      <c r="BX13" s="19">
        <v>9.0010165370986203E-2</v>
      </c>
      <c r="BY13" s="19">
        <v>1.38390366717457E-2</v>
      </c>
      <c r="BZ13" s="19">
        <v>0</v>
      </c>
      <c r="CA13" s="19">
        <v>7.2562025742944104E-3</v>
      </c>
    </row>
    <row r="14" spans="2:79" x14ac:dyDescent="0.3">
      <c r="B14" s="16" t="s">
        <v>336</v>
      </c>
    </row>
    <row r="15" spans="2:79" x14ac:dyDescent="0.3">
      <c r="B15" t="s">
        <v>76</v>
      </c>
    </row>
    <row r="16" spans="2:79" x14ac:dyDescent="0.3">
      <c r="B16" t="s">
        <v>77</v>
      </c>
    </row>
    <row r="18" spans="2:2" x14ac:dyDescent="0.3">
      <c r="B18" s="8" t="str">
        <f>HYPERLINK("#'Contents'!A1", "Return to Contents")</f>
        <v>Return to Contents</v>
      </c>
    </row>
  </sheetData>
  <mergeCells count="18">
    <mergeCell ref="BX5:CA5"/>
    <mergeCell ref="D2:BL2"/>
    <mergeCell ref="AU5:AW5"/>
    <mergeCell ref="AY5:BB5"/>
    <mergeCell ref="BD5:BG5"/>
    <mergeCell ref="BI5:BL5"/>
    <mergeCell ref="BN5:BQ5"/>
    <mergeCell ref="Z5:AA5"/>
    <mergeCell ref="AC5:AD5"/>
    <mergeCell ref="AF5:AH5"/>
    <mergeCell ref="AJ5:AP5"/>
    <mergeCell ref="AR5:AS5"/>
    <mergeCell ref="D5:E5"/>
    <mergeCell ref="G5:I5"/>
    <mergeCell ref="K5:N5"/>
    <mergeCell ref="P5:T5"/>
    <mergeCell ref="V5:X5"/>
    <mergeCell ref="BS5:BV5"/>
  </mergeCells>
  <pageMargins left="0.7" right="0.7" top="0.75" bottom="0.75" header="0.3" footer="0.3"/>
  <pageSetup paperSize="9" orientation="portrait" horizontalDpi="300" verticalDpi="300"/>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B2:CA18"/>
  <sheetViews>
    <sheetView showGridLines="0" workbookViewId="0">
      <pane xSplit="2" topLeftCell="C1" activePane="topRight" state="frozen"/>
      <selection pane="topRight" activeCell="B14" sqref="B14"/>
    </sheetView>
  </sheetViews>
  <sheetFormatPr defaultColWidth="10.88671875" defaultRowHeight="14.4" x14ac:dyDescent="0.3"/>
  <cols>
    <col min="2" max="2" width="25.77734375" customWidth="1"/>
    <col min="3" max="5" width="10.77734375" customWidth="1"/>
    <col min="6" max="6" width="2.21875" customWidth="1"/>
    <col min="7" max="9" width="10.77734375" customWidth="1"/>
    <col min="10" max="10" width="2.21875" customWidth="1"/>
    <col min="11" max="14" width="10.77734375" customWidth="1"/>
    <col min="15" max="15" width="2.21875" customWidth="1"/>
    <col min="16" max="20" width="10.77734375" customWidth="1"/>
    <col min="21" max="21" width="2.21875" customWidth="1"/>
    <col min="22" max="24" width="10.77734375" customWidth="1"/>
    <col min="25" max="25" width="2.21875" customWidth="1"/>
    <col min="26" max="27" width="10.77734375" customWidth="1"/>
    <col min="28" max="28" width="2.21875" customWidth="1"/>
    <col min="29" max="30" width="10.77734375" customWidth="1"/>
    <col min="31" max="31" width="2.21875" customWidth="1"/>
    <col min="32" max="34" width="10.77734375" customWidth="1"/>
    <col min="35" max="35" width="2.21875" customWidth="1"/>
    <col min="36" max="42" width="10.77734375" customWidth="1"/>
    <col min="43" max="43" width="2.21875" customWidth="1"/>
    <col min="44" max="45" width="10.77734375" customWidth="1"/>
    <col min="46" max="46" width="2.21875" customWidth="1"/>
    <col min="47" max="49" width="10.77734375" customWidth="1"/>
    <col min="50" max="50" width="2.21875" customWidth="1"/>
    <col min="51" max="54" width="10.77734375" customWidth="1"/>
    <col min="55" max="55" width="2.21875" customWidth="1"/>
    <col min="56" max="59" width="10.77734375" customWidth="1"/>
    <col min="60" max="60" width="2.21875" customWidth="1"/>
    <col min="61" max="64" width="10.77734375" customWidth="1"/>
    <col min="65" max="65" width="2.21875" customWidth="1"/>
    <col min="66" max="69" width="10.77734375" customWidth="1"/>
    <col min="70" max="70" width="2.21875" customWidth="1"/>
    <col min="71" max="74" width="10.77734375" customWidth="1"/>
    <col min="75" max="75" width="2.21875" customWidth="1"/>
    <col min="76" max="79" width="10.77734375" customWidth="1"/>
    <col min="80" max="80" width="2.21875" customWidth="1"/>
  </cols>
  <sheetData>
    <row r="2" spans="2:79" ht="40.049999999999997" customHeight="1" x14ac:dyDescent="0.3">
      <c r="D2" s="30" t="s">
        <v>206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9" ht="30" customHeight="1" x14ac:dyDescent="0.3">
      <c r="B5" s="15"/>
      <c r="C5" s="15"/>
      <c r="D5" s="29" t="s">
        <v>54</v>
      </c>
      <c r="E5" s="29"/>
      <c r="F5" s="15"/>
      <c r="G5" s="29" t="s">
        <v>55</v>
      </c>
      <c r="H5" s="29"/>
      <c r="I5" s="29"/>
      <c r="J5" s="15"/>
      <c r="K5" s="29" t="s">
        <v>56</v>
      </c>
      <c r="L5" s="29"/>
      <c r="M5" s="29"/>
      <c r="N5" s="29"/>
      <c r="O5" s="15"/>
      <c r="P5" s="29" t="s">
        <v>57</v>
      </c>
      <c r="Q5" s="29"/>
      <c r="R5" s="29"/>
      <c r="S5" s="29"/>
      <c r="T5" s="29"/>
      <c r="U5" s="15"/>
      <c r="V5" s="29" t="s">
        <v>58</v>
      </c>
      <c r="W5" s="29"/>
      <c r="X5" s="29"/>
      <c r="Y5" s="15"/>
      <c r="Z5" s="29" t="s">
        <v>59</v>
      </c>
      <c r="AA5" s="29"/>
      <c r="AB5" s="15"/>
      <c r="AC5" s="29" t="s">
        <v>60</v>
      </c>
      <c r="AD5" s="29"/>
      <c r="AE5" s="15"/>
      <c r="AF5" s="29" t="s">
        <v>61</v>
      </c>
      <c r="AG5" s="29"/>
      <c r="AH5" s="29"/>
      <c r="AI5" s="15"/>
      <c r="AJ5" s="29" t="s">
        <v>62</v>
      </c>
      <c r="AK5" s="29"/>
      <c r="AL5" s="29"/>
      <c r="AM5" s="29"/>
      <c r="AN5" s="29"/>
      <c r="AO5" s="29"/>
      <c r="AP5" s="29"/>
      <c r="AQ5" s="15"/>
      <c r="AR5" s="29" t="s">
        <v>63</v>
      </c>
      <c r="AS5" s="29"/>
      <c r="AT5" s="15"/>
      <c r="AU5" s="29" t="s">
        <v>64</v>
      </c>
      <c r="AV5" s="29"/>
      <c r="AW5" s="29"/>
      <c r="AX5" s="15"/>
      <c r="AY5" s="29" t="s">
        <v>65</v>
      </c>
      <c r="AZ5" s="29"/>
      <c r="BA5" s="29"/>
      <c r="BB5" s="29"/>
      <c r="BC5" s="15"/>
      <c r="BD5" s="29" t="s">
        <v>66</v>
      </c>
      <c r="BE5" s="29"/>
      <c r="BF5" s="29"/>
      <c r="BG5" s="29"/>
      <c r="BH5" s="15"/>
      <c r="BI5" s="29" t="s">
        <v>67</v>
      </c>
      <c r="BJ5" s="29"/>
      <c r="BK5" s="29"/>
      <c r="BL5" s="29"/>
      <c r="BM5" s="15"/>
      <c r="BN5" s="29" t="s">
        <v>68</v>
      </c>
      <c r="BO5" s="29"/>
      <c r="BP5" s="29"/>
      <c r="BQ5" s="29"/>
      <c r="BR5" s="15"/>
      <c r="BS5" s="29" t="s">
        <v>69</v>
      </c>
      <c r="BT5" s="29"/>
      <c r="BU5" s="29"/>
      <c r="BV5" s="29"/>
      <c r="BW5" s="15"/>
      <c r="BX5" s="29" t="s">
        <v>70</v>
      </c>
      <c r="BY5" s="29"/>
      <c r="BZ5" s="29"/>
      <c r="CA5" s="29"/>
    </row>
    <row r="6" spans="2:79" ht="43.2" x14ac:dyDescent="0.3">
      <c r="B6" t="s">
        <v>13</v>
      </c>
      <c r="C6" s="9" t="s">
        <v>14</v>
      </c>
      <c r="D6" s="12" t="s">
        <v>15</v>
      </c>
      <c r="E6" s="12" t="s">
        <v>16</v>
      </c>
      <c r="G6" s="12" t="s">
        <v>19</v>
      </c>
      <c r="H6" s="12" t="s">
        <v>20</v>
      </c>
      <c r="I6" s="12" t="s">
        <v>21</v>
      </c>
      <c r="K6" s="12" t="s">
        <v>22</v>
      </c>
      <c r="L6" s="12" t="s">
        <v>23</v>
      </c>
      <c r="M6" s="12" t="s">
        <v>24</v>
      </c>
      <c r="N6" s="12" t="s">
        <v>25</v>
      </c>
      <c r="P6" s="12" t="s">
        <v>26</v>
      </c>
      <c r="Q6" s="12" t="s">
        <v>27</v>
      </c>
      <c r="R6" s="12" t="s">
        <v>28</v>
      </c>
      <c r="S6" s="12" t="s">
        <v>29</v>
      </c>
      <c r="T6" s="12" t="s">
        <v>30</v>
      </c>
      <c r="V6" s="12" t="s">
        <v>31</v>
      </c>
      <c r="W6" s="12" t="s">
        <v>32</v>
      </c>
      <c r="X6" s="12" t="s">
        <v>33</v>
      </c>
      <c r="Z6" s="12" t="s">
        <v>34</v>
      </c>
      <c r="AA6" s="12" t="s">
        <v>35</v>
      </c>
      <c r="AC6" s="12" t="s">
        <v>36</v>
      </c>
      <c r="AD6" s="12" t="s">
        <v>37</v>
      </c>
      <c r="AF6" s="12" t="s">
        <v>38</v>
      </c>
      <c r="AG6" s="12" t="s">
        <v>39</v>
      </c>
      <c r="AH6" s="12" t="s">
        <v>40</v>
      </c>
      <c r="AJ6" s="12" t="s">
        <v>41</v>
      </c>
      <c r="AK6" s="12" t="s">
        <v>42</v>
      </c>
      <c r="AL6" s="12" t="s">
        <v>43</v>
      </c>
      <c r="AM6" s="12" t="s">
        <v>44</v>
      </c>
      <c r="AN6" s="12" t="s">
        <v>45</v>
      </c>
      <c r="AO6" s="12" t="s">
        <v>46</v>
      </c>
      <c r="AP6" s="12" t="s">
        <v>47</v>
      </c>
      <c r="AR6" s="12" t="s">
        <v>48</v>
      </c>
      <c r="AS6" s="12" t="s">
        <v>49</v>
      </c>
      <c r="AU6" s="12" t="s">
        <v>50</v>
      </c>
      <c r="AV6" s="12" t="s">
        <v>51</v>
      </c>
      <c r="AW6" s="12" t="s">
        <v>52</v>
      </c>
      <c r="AY6" s="12" t="s">
        <v>50</v>
      </c>
      <c r="AZ6" s="12" t="s">
        <v>51</v>
      </c>
      <c r="BA6" s="12" t="s">
        <v>52</v>
      </c>
      <c r="BB6" s="12" t="s">
        <v>53</v>
      </c>
      <c r="BD6" s="12" t="s">
        <v>50</v>
      </c>
      <c r="BE6" s="12" t="s">
        <v>51</v>
      </c>
      <c r="BF6" s="12" t="s">
        <v>52</v>
      </c>
      <c r="BG6" s="12" t="s">
        <v>53</v>
      </c>
      <c r="BI6" s="12" t="s">
        <v>50</v>
      </c>
      <c r="BJ6" s="12" t="s">
        <v>51</v>
      </c>
      <c r="BK6" s="12" t="s">
        <v>52</v>
      </c>
      <c r="BL6" s="12" t="s">
        <v>53</v>
      </c>
      <c r="BN6" s="12" t="s">
        <v>50</v>
      </c>
      <c r="BO6" s="12" t="s">
        <v>51</v>
      </c>
      <c r="BP6" s="12" t="s">
        <v>52</v>
      </c>
      <c r="BQ6" s="12" t="s">
        <v>53</v>
      </c>
      <c r="BS6" s="12" t="s">
        <v>50</v>
      </c>
      <c r="BT6" s="12" t="s">
        <v>51</v>
      </c>
      <c r="BU6" s="12" t="s">
        <v>52</v>
      </c>
      <c r="BV6" s="12" t="s">
        <v>53</v>
      </c>
      <c r="BX6" s="12" t="s">
        <v>50</v>
      </c>
      <c r="BY6" s="12" t="s">
        <v>51</v>
      </c>
      <c r="BZ6" s="12" t="s">
        <v>52</v>
      </c>
      <c r="CA6" s="12" t="s">
        <v>53</v>
      </c>
    </row>
    <row r="7" spans="2:79" ht="30" customHeight="1" x14ac:dyDescent="0.3">
      <c r="B7" s="10" t="s">
        <v>17</v>
      </c>
      <c r="C7" s="10">
        <v>866</v>
      </c>
      <c r="D7" s="10">
        <v>443</v>
      </c>
      <c r="E7" s="10">
        <v>421</v>
      </c>
      <c r="F7" s="10"/>
      <c r="G7" s="10">
        <v>178</v>
      </c>
      <c r="H7" s="10">
        <v>400</v>
      </c>
      <c r="I7" s="10">
        <v>288</v>
      </c>
      <c r="J7" s="10"/>
      <c r="K7" s="10">
        <v>354</v>
      </c>
      <c r="L7" s="10">
        <v>230</v>
      </c>
      <c r="M7" s="10">
        <v>153</v>
      </c>
      <c r="N7" s="10">
        <v>128</v>
      </c>
      <c r="O7" s="10"/>
      <c r="P7" s="10">
        <v>124</v>
      </c>
      <c r="Q7" s="10">
        <v>272</v>
      </c>
      <c r="R7" s="10">
        <v>123</v>
      </c>
      <c r="S7" s="10">
        <v>225</v>
      </c>
      <c r="T7" s="10">
        <v>122</v>
      </c>
      <c r="U7" s="10"/>
      <c r="V7" s="10">
        <v>205</v>
      </c>
      <c r="W7" s="10">
        <v>329</v>
      </c>
      <c r="X7" s="10">
        <v>305</v>
      </c>
      <c r="Y7" s="10"/>
      <c r="Z7" s="10">
        <v>723</v>
      </c>
      <c r="AA7" s="10">
        <v>142</v>
      </c>
      <c r="AB7" s="10"/>
      <c r="AC7" s="10">
        <v>636</v>
      </c>
      <c r="AD7" s="10">
        <v>230</v>
      </c>
      <c r="AE7" s="10"/>
      <c r="AF7" s="10">
        <v>63</v>
      </c>
      <c r="AG7" s="10">
        <v>76</v>
      </c>
      <c r="AH7" s="10">
        <v>722</v>
      </c>
      <c r="AI7" s="10"/>
      <c r="AJ7" s="10">
        <v>97</v>
      </c>
      <c r="AK7" s="10">
        <v>123</v>
      </c>
      <c r="AL7" s="10">
        <v>129</v>
      </c>
      <c r="AM7" s="10">
        <v>133</v>
      </c>
      <c r="AN7" s="10">
        <v>126</v>
      </c>
      <c r="AO7" s="10">
        <v>133</v>
      </c>
      <c r="AP7" s="10">
        <v>125</v>
      </c>
      <c r="AQ7" s="10"/>
      <c r="AR7" s="10">
        <v>265</v>
      </c>
      <c r="AS7" s="10">
        <v>576</v>
      </c>
      <c r="AT7" s="10"/>
      <c r="AU7" s="10">
        <v>204</v>
      </c>
      <c r="AV7" s="10">
        <v>520</v>
      </c>
      <c r="AW7" s="10">
        <v>142</v>
      </c>
      <c r="AX7" s="10"/>
      <c r="AY7" s="10">
        <v>76</v>
      </c>
      <c r="AZ7" s="10">
        <v>391</v>
      </c>
      <c r="BA7" s="10">
        <v>278</v>
      </c>
      <c r="BB7" s="10">
        <v>121</v>
      </c>
      <c r="BC7" s="10"/>
      <c r="BD7" s="10">
        <v>119</v>
      </c>
      <c r="BE7" s="10">
        <v>242</v>
      </c>
      <c r="BF7" s="10">
        <v>368</v>
      </c>
      <c r="BG7" s="10">
        <v>137</v>
      </c>
      <c r="BH7" s="10"/>
      <c r="BI7" s="10">
        <v>99</v>
      </c>
      <c r="BJ7" s="10">
        <v>265</v>
      </c>
      <c r="BK7" s="10">
        <v>400</v>
      </c>
      <c r="BL7" s="10">
        <v>102</v>
      </c>
      <c r="BM7" s="10"/>
      <c r="BN7" s="10">
        <v>73</v>
      </c>
      <c r="BO7" s="10">
        <v>192</v>
      </c>
      <c r="BP7" s="10">
        <v>297</v>
      </c>
      <c r="BQ7" s="10">
        <v>304</v>
      </c>
      <c r="BR7" s="10"/>
      <c r="BS7" s="10">
        <v>180</v>
      </c>
      <c r="BT7" s="10">
        <v>245</v>
      </c>
      <c r="BU7" s="10">
        <v>352</v>
      </c>
      <c r="BV7" s="10">
        <v>89</v>
      </c>
      <c r="BW7" s="10"/>
      <c r="BX7" s="10">
        <v>81</v>
      </c>
      <c r="BY7" s="10">
        <v>311</v>
      </c>
      <c r="BZ7" s="10">
        <v>286</v>
      </c>
      <c r="CA7" s="10">
        <v>188</v>
      </c>
    </row>
    <row r="8" spans="2:79" ht="30" customHeight="1" x14ac:dyDescent="0.3">
      <c r="B8" s="11" t="s">
        <v>18</v>
      </c>
      <c r="C8" s="11">
        <v>868</v>
      </c>
      <c r="D8" s="11">
        <v>432</v>
      </c>
      <c r="E8" s="11">
        <v>433</v>
      </c>
      <c r="F8" s="11"/>
      <c r="G8" s="11">
        <v>207</v>
      </c>
      <c r="H8" s="11">
        <v>335</v>
      </c>
      <c r="I8" s="11">
        <v>326</v>
      </c>
      <c r="J8" s="11"/>
      <c r="K8" s="11">
        <v>259</v>
      </c>
      <c r="L8" s="11">
        <v>229</v>
      </c>
      <c r="M8" s="11">
        <v>185</v>
      </c>
      <c r="N8" s="11">
        <v>193</v>
      </c>
      <c r="O8" s="11"/>
      <c r="P8" s="11">
        <v>124</v>
      </c>
      <c r="Q8" s="11">
        <v>266</v>
      </c>
      <c r="R8" s="11">
        <v>135</v>
      </c>
      <c r="S8" s="11">
        <v>199</v>
      </c>
      <c r="T8" s="11">
        <v>144</v>
      </c>
      <c r="U8" s="11"/>
      <c r="V8" s="11">
        <v>247</v>
      </c>
      <c r="W8" s="11">
        <v>339</v>
      </c>
      <c r="X8" s="11">
        <v>250</v>
      </c>
      <c r="Y8" s="11"/>
      <c r="Z8" s="11">
        <v>729</v>
      </c>
      <c r="AA8" s="11">
        <v>138</v>
      </c>
      <c r="AB8" s="11"/>
      <c r="AC8" s="11">
        <v>605</v>
      </c>
      <c r="AD8" s="11">
        <v>263</v>
      </c>
      <c r="AE8" s="11"/>
      <c r="AF8" s="11">
        <v>48</v>
      </c>
      <c r="AG8" s="11">
        <v>67</v>
      </c>
      <c r="AH8" s="11">
        <v>747</v>
      </c>
      <c r="AI8" s="11"/>
      <c r="AJ8" s="11">
        <v>110</v>
      </c>
      <c r="AK8" s="11">
        <v>133</v>
      </c>
      <c r="AL8" s="11">
        <v>107</v>
      </c>
      <c r="AM8" s="11">
        <v>116</v>
      </c>
      <c r="AN8" s="11">
        <v>101</v>
      </c>
      <c r="AO8" s="11">
        <v>140</v>
      </c>
      <c r="AP8" s="11">
        <v>161</v>
      </c>
      <c r="AQ8" s="11"/>
      <c r="AR8" s="11">
        <v>286</v>
      </c>
      <c r="AS8" s="11">
        <v>558</v>
      </c>
      <c r="AT8" s="11"/>
      <c r="AU8" s="11">
        <v>229</v>
      </c>
      <c r="AV8" s="11">
        <v>515</v>
      </c>
      <c r="AW8" s="11">
        <v>124</v>
      </c>
      <c r="AX8" s="11"/>
      <c r="AY8" s="11">
        <v>78</v>
      </c>
      <c r="AZ8" s="11">
        <v>399</v>
      </c>
      <c r="BA8" s="11">
        <v>281</v>
      </c>
      <c r="BB8" s="11">
        <v>109</v>
      </c>
      <c r="BC8" s="11"/>
      <c r="BD8" s="11">
        <v>123</v>
      </c>
      <c r="BE8" s="11">
        <v>245</v>
      </c>
      <c r="BF8" s="11">
        <v>371</v>
      </c>
      <c r="BG8" s="11">
        <v>129</v>
      </c>
      <c r="BH8" s="11"/>
      <c r="BI8" s="11">
        <v>105</v>
      </c>
      <c r="BJ8" s="11">
        <v>270</v>
      </c>
      <c r="BK8" s="11">
        <v>399</v>
      </c>
      <c r="BL8" s="11">
        <v>94</v>
      </c>
      <c r="BM8" s="11"/>
      <c r="BN8" s="11">
        <v>74</v>
      </c>
      <c r="BO8" s="11">
        <v>194</v>
      </c>
      <c r="BP8" s="11">
        <v>304</v>
      </c>
      <c r="BQ8" s="11">
        <v>295</v>
      </c>
      <c r="BR8" s="11"/>
      <c r="BS8" s="11">
        <v>188</v>
      </c>
      <c r="BT8" s="11">
        <v>259</v>
      </c>
      <c r="BU8" s="11">
        <v>346</v>
      </c>
      <c r="BV8" s="11">
        <v>74</v>
      </c>
      <c r="BW8" s="11"/>
      <c r="BX8" s="11">
        <v>84</v>
      </c>
      <c r="BY8" s="11">
        <v>322</v>
      </c>
      <c r="BZ8" s="11">
        <v>282</v>
      </c>
      <c r="CA8" s="11">
        <v>179</v>
      </c>
    </row>
    <row r="9" spans="2:79" ht="28.8" x14ac:dyDescent="0.3">
      <c r="B9" s="18" t="s">
        <v>191</v>
      </c>
      <c r="C9" s="17">
        <v>0.455360840841743</v>
      </c>
      <c r="D9" s="17">
        <v>0.50485511703583896</v>
      </c>
      <c r="E9" s="17">
        <v>0.40806120387434103</v>
      </c>
      <c r="F9" s="17"/>
      <c r="G9" s="17">
        <v>0.46948374570173201</v>
      </c>
      <c r="H9" s="17">
        <v>0.49456349285287099</v>
      </c>
      <c r="I9" s="17">
        <v>0.40602547432565</v>
      </c>
      <c r="J9" s="17"/>
      <c r="K9" s="17">
        <v>0.56551860643802099</v>
      </c>
      <c r="L9" s="17">
        <v>0.44493451704028802</v>
      </c>
      <c r="M9" s="17">
        <v>0.37426153331185802</v>
      </c>
      <c r="N9" s="17">
        <v>0.39476196508495098</v>
      </c>
      <c r="O9" s="17"/>
      <c r="P9" s="17">
        <v>0.42665325841653701</v>
      </c>
      <c r="Q9" s="17">
        <v>0.42175621629411397</v>
      </c>
      <c r="R9" s="17">
        <v>0.47303954711693602</v>
      </c>
      <c r="S9" s="17">
        <v>0.46834931353363601</v>
      </c>
      <c r="T9" s="17">
        <v>0.50753816556849796</v>
      </c>
      <c r="U9" s="17"/>
      <c r="V9" s="17">
        <v>0.380962100927147</v>
      </c>
      <c r="W9" s="17">
        <v>0.44438951959923401</v>
      </c>
      <c r="X9" s="17">
        <v>0.55657963131198396</v>
      </c>
      <c r="Y9" s="17"/>
      <c r="Z9" s="17">
        <v>0.44267044773595698</v>
      </c>
      <c r="AA9" s="17">
        <v>0.526497889008401</v>
      </c>
      <c r="AB9" s="17"/>
      <c r="AC9" s="17">
        <v>0.477394957198433</v>
      </c>
      <c r="AD9" s="17">
        <v>0.404740064336158</v>
      </c>
      <c r="AE9" s="17"/>
      <c r="AF9" s="17">
        <v>0.52159494237208404</v>
      </c>
      <c r="AG9" s="17">
        <v>0.41893865549917603</v>
      </c>
      <c r="AH9" s="17">
        <v>0.457895817771794</v>
      </c>
      <c r="AI9" s="17"/>
      <c r="AJ9" s="17">
        <v>0.53916429869217197</v>
      </c>
      <c r="AK9" s="17">
        <v>0.41586792511773202</v>
      </c>
      <c r="AL9" s="17">
        <v>0.47093287507286102</v>
      </c>
      <c r="AM9" s="17">
        <v>0.53686429565111904</v>
      </c>
      <c r="AN9" s="17">
        <v>0.44796249794236498</v>
      </c>
      <c r="AO9" s="17">
        <v>0.42678599254775201</v>
      </c>
      <c r="AP9" s="17">
        <v>0.39074413618695097</v>
      </c>
      <c r="AQ9" s="17"/>
      <c r="AR9" s="17">
        <v>0.41459324309599299</v>
      </c>
      <c r="AS9" s="17">
        <v>0.484509315309474</v>
      </c>
      <c r="AT9" s="17"/>
      <c r="AU9" s="17">
        <v>0.36403818626908702</v>
      </c>
      <c r="AV9" s="17">
        <v>0.46826149044111698</v>
      </c>
      <c r="AW9" s="17">
        <v>0.57088944392980301</v>
      </c>
      <c r="AX9" s="17"/>
      <c r="AY9" s="17">
        <v>0.223990889487057</v>
      </c>
      <c r="AZ9" s="17">
        <v>0.44334945134229697</v>
      </c>
      <c r="BA9" s="17">
        <v>0.51554646510130997</v>
      </c>
      <c r="BB9" s="17">
        <v>0.51031181789176505</v>
      </c>
      <c r="BC9" s="17"/>
      <c r="BD9" s="17">
        <v>0.37890777666992898</v>
      </c>
      <c r="BE9" s="17">
        <v>0.40938106452772199</v>
      </c>
      <c r="BF9" s="17">
        <v>0.479687254235311</v>
      </c>
      <c r="BG9" s="17">
        <v>0.545679577124492</v>
      </c>
      <c r="BH9" s="17"/>
      <c r="BI9" s="17">
        <v>0.43373844923809801</v>
      </c>
      <c r="BJ9" s="17">
        <v>0.46191132339454599</v>
      </c>
      <c r="BK9" s="17">
        <v>0.46333836373002302</v>
      </c>
      <c r="BL9" s="17">
        <v>0.42665688420158498</v>
      </c>
      <c r="BM9" s="17"/>
      <c r="BN9" s="17">
        <v>0.26173315703401701</v>
      </c>
      <c r="BO9" s="17">
        <v>0.39754653129510997</v>
      </c>
      <c r="BP9" s="17">
        <v>0.43823742868930399</v>
      </c>
      <c r="BQ9" s="17">
        <v>0.55959697134328301</v>
      </c>
      <c r="BR9" s="17"/>
      <c r="BS9" s="17">
        <v>0.365656109071749</v>
      </c>
      <c r="BT9" s="17">
        <v>0.38672829097133798</v>
      </c>
      <c r="BU9" s="17">
        <v>0.51417798054722996</v>
      </c>
      <c r="BV9" s="17">
        <v>0.64811132865961296</v>
      </c>
      <c r="BW9" s="17"/>
      <c r="BX9" s="17">
        <v>0.21056285073110301</v>
      </c>
      <c r="BY9" s="17">
        <v>0.43788404962887501</v>
      </c>
      <c r="BZ9" s="17">
        <v>0.44690418951965299</v>
      </c>
      <c r="CA9" s="17">
        <v>0.61426455356162002</v>
      </c>
    </row>
    <row r="10" spans="2:79" ht="28.8" x14ac:dyDescent="0.3">
      <c r="B10" s="18" t="s">
        <v>192</v>
      </c>
      <c r="C10" s="17">
        <v>0.34167984887560798</v>
      </c>
      <c r="D10" s="17">
        <v>0.31154803729422698</v>
      </c>
      <c r="E10" s="17">
        <v>0.37328947877993601</v>
      </c>
      <c r="F10" s="17"/>
      <c r="G10" s="17">
        <v>0.357705496379427</v>
      </c>
      <c r="H10" s="17">
        <v>0.32584499318955601</v>
      </c>
      <c r="I10" s="17">
        <v>0.34782293192297697</v>
      </c>
      <c r="J10" s="17"/>
      <c r="K10" s="17">
        <v>0.30448244101033201</v>
      </c>
      <c r="L10" s="17">
        <v>0.34707220499478397</v>
      </c>
      <c r="M10" s="17">
        <v>0.36668295370103898</v>
      </c>
      <c r="N10" s="17">
        <v>0.36302384076020799</v>
      </c>
      <c r="O10" s="17"/>
      <c r="P10" s="17">
        <v>0.312704324495645</v>
      </c>
      <c r="Q10" s="17">
        <v>0.377820212974529</v>
      </c>
      <c r="R10" s="17">
        <v>0.29771068093262698</v>
      </c>
      <c r="S10" s="17">
        <v>0.34177491412341199</v>
      </c>
      <c r="T10" s="17">
        <v>0.34090631885881201</v>
      </c>
      <c r="U10" s="17"/>
      <c r="V10" s="17">
        <v>0.37460895785950299</v>
      </c>
      <c r="W10" s="17">
        <v>0.35330948867925299</v>
      </c>
      <c r="X10" s="17">
        <v>0.30040115522413802</v>
      </c>
      <c r="Y10" s="17"/>
      <c r="Z10" s="17">
        <v>0.354897137204016</v>
      </c>
      <c r="AA10" s="17">
        <v>0.26594433049692501</v>
      </c>
      <c r="AB10" s="17"/>
      <c r="AC10" s="17">
        <v>0.32732340001438398</v>
      </c>
      <c r="AD10" s="17">
        <v>0.37466209229546699</v>
      </c>
      <c r="AE10" s="17"/>
      <c r="AF10" s="17">
        <v>0.31843747552906898</v>
      </c>
      <c r="AG10" s="17">
        <v>0.373620418913926</v>
      </c>
      <c r="AH10" s="17">
        <v>0.34050007347439798</v>
      </c>
      <c r="AI10" s="17"/>
      <c r="AJ10" s="17">
        <v>0.36020837510222198</v>
      </c>
      <c r="AK10" s="17">
        <v>0.36454324010787698</v>
      </c>
      <c r="AL10" s="17">
        <v>0.37054407591107003</v>
      </c>
      <c r="AM10" s="17">
        <v>0.287882219089928</v>
      </c>
      <c r="AN10" s="17">
        <v>0.289906893680629</v>
      </c>
      <c r="AO10" s="17">
        <v>0.34725769672435097</v>
      </c>
      <c r="AP10" s="17">
        <v>0.35728086072207599</v>
      </c>
      <c r="AQ10" s="17"/>
      <c r="AR10" s="17">
        <v>0.31357556482967602</v>
      </c>
      <c r="AS10" s="17">
        <v>0.35341399173181198</v>
      </c>
      <c r="AT10" s="17"/>
      <c r="AU10" s="17">
        <v>0.34455270425086199</v>
      </c>
      <c r="AV10" s="17">
        <v>0.35883380720827801</v>
      </c>
      <c r="AW10" s="17">
        <v>0.26503081765441999</v>
      </c>
      <c r="AX10" s="17"/>
      <c r="AY10" s="17">
        <v>0.49966543181197498</v>
      </c>
      <c r="AZ10" s="17">
        <v>0.361230743668085</v>
      </c>
      <c r="BA10" s="17">
        <v>0.29354097707287802</v>
      </c>
      <c r="BB10" s="17">
        <v>0.28075499473257798</v>
      </c>
      <c r="BC10" s="17"/>
      <c r="BD10" s="17">
        <v>0.32691088268324803</v>
      </c>
      <c r="BE10" s="17">
        <v>0.40372740363522402</v>
      </c>
      <c r="BF10" s="17">
        <v>0.35567735661480199</v>
      </c>
      <c r="BG10" s="17">
        <v>0.19722505007482999</v>
      </c>
      <c r="BH10" s="17"/>
      <c r="BI10" s="17">
        <v>0.33093419073777802</v>
      </c>
      <c r="BJ10" s="17">
        <v>0.35931027458324899</v>
      </c>
      <c r="BK10" s="17">
        <v>0.34869560314415199</v>
      </c>
      <c r="BL10" s="17">
        <v>0.27290755044235998</v>
      </c>
      <c r="BM10" s="17"/>
      <c r="BN10" s="17">
        <v>0.43335663570842903</v>
      </c>
      <c r="BO10" s="17">
        <v>0.42233885160180801</v>
      </c>
      <c r="BP10" s="17">
        <v>0.34452528730630899</v>
      </c>
      <c r="BQ10" s="17">
        <v>0.26267935442609902</v>
      </c>
      <c r="BR10" s="17"/>
      <c r="BS10" s="17">
        <v>0.353660572355595</v>
      </c>
      <c r="BT10" s="17">
        <v>0.38807680718430099</v>
      </c>
      <c r="BU10" s="17">
        <v>0.34456572595241802</v>
      </c>
      <c r="BV10" s="17">
        <v>0.13552784200861301</v>
      </c>
      <c r="BW10" s="17"/>
      <c r="BX10" s="17">
        <v>0.39653177671823903</v>
      </c>
      <c r="BY10" s="17">
        <v>0.37699659931698998</v>
      </c>
      <c r="BZ10" s="17">
        <v>0.36851913872202402</v>
      </c>
      <c r="CA10" s="17">
        <v>0.21033912481469999</v>
      </c>
    </row>
    <row r="11" spans="2:79" ht="28.8" x14ac:dyDescent="0.3">
      <c r="B11" s="18" t="s">
        <v>193</v>
      </c>
      <c r="C11" s="17">
        <v>0.13807533145181899</v>
      </c>
      <c r="D11" s="17">
        <v>0.118600823426536</v>
      </c>
      <c r="E11" s="17">
        <v>0.15581067026760301</v>
      </c>
      <c r="F11" s="17"/>
      <c r="G11" s="17">
        <v>9.6156525978526905E-2</v>
      </c>
      <c r="H11" s="17">
        <v>0.13064165253526799</v>
      </c>
      <c r="I11" s="17">
        <v>0.17232287915765901</v>
      </c>
      <c r="J11" s="17"/>
      <c r="K11" s="17">
        <v>0.102185623345512</v>
      </c>
      <c r="L11" s="17">
        <v>0.11699464157103</v>
      </c>
      <c r="M11" s="17">
        <v>0.19279931994577201</v>
      </c>
      <c r="N11" s="17">
        <v>0.15950811239946</v>
      </c>
      <c r="O11" s="17"/>
      <c r="P11" s="17">
        <v>0.109867819954634</v>
      </c>
      <c r="Q11" s="17">
        <v>0.14658401181828901</v>
      </c>
      <c r="R11" s="17">
        <v>0.20270440928217401</v>
      </c>
      <c r="S11" s="17">
        <v>0.116877672508106</v>
      </c>
      <c r="T11" s="17">
        <v>0.115503446425994</v>
      </c>
      <c r="U11" s="17"/>
      <c r="V11" s="17">
        <v>0.17530335963475099</v>
      </c>
      <c r="W11" s="17">
        <v>0.13638616812025101</v>
      </c>
      <c r="X11" s="17">
        <v>0.101304211928673</v>
      </c>
      <c r="Y11" s="17"/>
      <c r="Z11" s="17">
        <v>0.14058119706471101</v>
      </c>
      <c r="AA11" s="17">
        <v>0.12606609657352999</v>
      </c>
      <c r="AB11" s="17"/>
      <c r="AC11" s="17">
        <v>0.13503593003025099</v>
      </c>
      <c r="AD11" s="17">
        <v>0.14505799676869999</v>
      </c>
      <c r="AE11" s="17"/>
      <c r="AF11" s="17">
        <v>6.7913402793310498E-2</v>
      </c>
      <c r="AG11" s="17">
        <v>0.147346259902011</v>
      </c>
      <c r="AH11" s="17">
        <v>0.13968511275918799</v>
      </c>
      <c r="AI11" s="17"/>
      <c r="AJ11" s="17">
        <v>6.9329904205896103E-2</v>
      </c>
      <c r="AK11" s="17">
        <v>9.5981373322699501E-2</v>
      </c>
      <c r="AL11" s="17">
        <v>0.10887051406941201</v>
      </c>
      <c r="AM11" s="17">
        <v>0.154752553052905</v>
      </c>
      <c r="AN11" s="17">
        <v>0.20342172382047699</v>
      </c>
      <c r="AO11" s="17">
        <v>0.14730676445450899</v>
      </c>
      <c r="AP11" s="17">
        <v>0.17847319968504</v>
      </c>
      <c r="AQ11" s="17"/>
      <c r="AR11" s="17">
        <v>0.18729082225806101</v>
      </c>
      <c r="AS11" s="17">
        <v>0.106163525255111</v>
      </c>
      <c r="AT11" s="17"/>
      <c r="AU11" s="17">
        <v>0.18147178452211901</v>
      </c>
      <c r="AV11" s="17">
        <v>0.118467819352245</v>
      </c>
      <c r="AW11" s="17">
        <v>0.139214987240945</v>
      </c>
      <c r="AX11" s="17"/>
      <c r="AY11" s="17">
        <v>0.20534182380429999</v>
      </c>
      <c r="AZ11" s="17">
        <v>0.143844769920105</v>
      </c>
      <c r="BA11" s="17">
        <v>0.107772810999544</v>
      </c>
      <c r="BB11" s="17">
        <v>0.14681986394798499</v>
      </c>
      <c r="BC11" s="17"/>
      <c r="BD11" s="17">
        <v>0.195699408025792</v>
      </c>
      <c r="BE11" s="17">
        <v>0.124198133628123</v>
      </c>
      <c r="BF11" s="17">
        <v>0.12399416379679799</v>
      </c>
      <c r="BG11" s="17">
        <v>0.150213534557226</v>
      </c>
      <c r="BH11" s="17"/>
      <c r="BI11" s="17">
        <v>0.19110720658555599</v>
      </c>
      <c r="BJ11" s="17">
        <v>0.10543529336134599</v>
      </c>
      <c r="BK11" s="17">
        <v>0.13245678122410701</v>
      </c>
      <c r="BL11" s="17">
        <v>0.19693756335749399</v>
      </c>
      <c r="BM11" s="17"/>
      <c r="BN11" s="17">
        <v>0.11586349453945</v>
      </c>
      <c r="BO11" s="17">
        <v>9.5765196792489293E-2</v>
      </c>
      <c r="BP11" s="17">
        <v>0.168155802968737</v>
      </c>
      <c r="BQ11" s="17">
        <v>0.140531230777936</v>
      </c>
      <c r="BR11" s="17"/>
      <c r="BS11" s="17">
        <v>0.19831620676130399</v>
      </c>
      <c r="BT11" s="17">
        <v>0.142820896106016</v>
      </c>
      <c r="BU11" s="17">
        <v>0.102969328243837</v>
      </c>
      <c r="BV11" s="17">
        <v>0.13264339421419</v>
      </c>
      <c r="BW11" s="17"/>
      <c r="BX11" s="17">
        <v>0.238415389698726</v>
      </c>
      <c r="BY11" s="17">
        <v>0.122823362813507</v>
      </c>
      <c r="BZ11" s="17">
        <v>0.13584068513431199</v>
      </c>
      <c r="CA11" s="17">
        <v>0.12222909238695701</v>
      </c>
    </row>
    <row r="12" spans="2:79" x14ac:dyDescent="0.3">
      <c r="B12" s="18" t="s">
        <v>194</v>
      </c>
      <c r="C12" s="17">
        <v>4.28265170598707E-2</v>
      </c>
      <c r="D12" s="17">
        <v>3.4363282317097697E-2</v>
      </c>
      <c r="E12" s="17">
        <v>4.92346424532989E-2</v>
      </c>
      <c r="F12" s="17"/>
      <c r="G12" s="17">
        <v>5.3023132942347902E-2</v>
      </c>
      <c r="H12" s="17">
        <v>4.03015075279861E-2</v>
      </c>
      <c r="I12" s="17">
        <v>3.89588853584098E-2</v>
      </c>
      <c r="J12" s="17"/>
      <c r="K12" s="17">
        <v>2.00798506612666E-2</v>
      </c>
      <c r="L12" s="17">
        <v>5.3215105552925503E-2</v>
      </c>
      <c r="M12" s="17">
        <v>4.4716864188917599E-2</v>
      </c>
      <c r="N12" s="17">
        <v>5.9455714556678703E-2</v>
      </c>
      <c r="O12" s="17"/>
      <c r="P12" s="17">
        <v>9.1041812801886293E-2</v>
      </c>
      <c r="Q12" s="17">
        <v>3.8004681922783203E-2</v>
      </c>
      <c r="R12" s="17">
        <v>2.0459561730345702E-2</v>
      </c>
      <c r="S12" s="17">
        <v>3.9308245491381698E-2</v>
      </c>
      <c r="T12" s="17">
        <v>3.6052069146696099E-2</v>
      </c>
      <c r="U12" s="17"/>
      <c r="V12" s="17">
        <v>5.2777442157132003E-2</v>
      </c>
      <c r="W12" s="17">
        <v>4.3560704537275799E-2</v>
      </c>
      <c r="X12" s="17">
        <v>3.2522517919245202E-2</v>
      </c>
      <c r="Y12" s="17"/>
      <c r="Z12" s="17">
        <v>4.2869085136920199E-2</v>
      </c>
      <c r="AA12" s="17">
        <v>4.2984297478538297E-2</v>
      </c>
      <c r="AB12" s="17"/>
      <c r="AC12" s="17">
        <v>4.5486047308413199E-2</v>
      </c>
      <c r="AD12" s="17">
        <v>3.6716560838257202E-2</v>
      </c>
      <c r="AE12" s="17"/>
      <c r="AF12" s="17">
        <v>6.7807508149009196E-2</v>
      </c>
      <c r="AG12" s="17">
        <v>1.8313328297200299E-2</v>
      </c>
      <c r="AH12" s="17">
        <v>4.15934071307714E-2</v>
      </c>
      <c r="AI12" s="17"/>
      <c r="AJ12" s="17">
        <v>2.6041996660646601E-2</v>
      </c>
      <c r="AK12" s="17">
        <v>8.6887597952873499E-2</v>
      </c>
      <c r="AL12" s="17">
        <v>3.6964046107392699E-2</v>
      </c>
      <c r="AM12" s="17">
        <v>1.22508544313696E-2</v>
      </c>
      <c r="AN12" s="17">
        <v>5.2225196033812302E-2</v>
      </c>
      <c r="AO12" s="17">
        <v>4.2703054206917501E-2</v>
      </c>
      <c r="AP12" s="17">
        <v>3.8135858298904403E-2</v>
      </c>
      <c r="AQ12" s="17"/>
      <c r="AR12" s="17">
        <v>6.9518389241036496E-2</v>
      </c>
      <c r="AS12" s="17">
        <v>2.9295609362051601E-2</v>
      </c>
      <c r="AT12" s="17"/>
      <c r="AU12" s="17">
        <v>6.4487516305722803E-2</v>
      </c>
      <c r="AV12" s="17">
        <v>3.9770360157795802E-2</v>
      </c>
      <c r="AW12" s="17">
        <v>1.54083713120227E-2</v>
      </c>
      <c r="AX12" s="17"/>
      <c r="AY12" s="17">
        <v>2.8439683597430401E-2</v>
      </c>
      <c r="AZ12" s="17">
        <v>2.95085503013887E-2</v>
      </c>
      <c r="BA12" s="17">
        <v>6.3729154237070706E-2</v>
      </c>
      <c r="BB12" s="17">
        <v>4.7996671298068602E-2</v>
      </c>
      <c r="BC12" s="17"/>
      <c r="BD12" s="17">
        <v>6.66776521659843E-2</v>
      </c>
      <c r="BE12" s="17">
        <v>2.9117903438707501E-2</v>
      </c>
      <c r="BF12" s="17">
        <v>2.7861340405328901E-2</v>
      </c>
      <c r="BG12" s="17">
        <v>8.9331687401408594E-2</v>
      </c>
      <c r="BH12" s="17"/>
      <c r="BI12" s="17">
        <v>4.4220153438567701E-2</v>
      </c>
      <c r="BJ12" s="17">
        <v>4.63998006822086E-2</v>
      </c>
      <c r="BK12" s="17">
        <v>3.3529684416010799E-2</v>
      </c>
      <c r="BL12" s="17">
        <v>7.0543104234210494E-2</v>
      </c>
      <c r="BM12" s="17"/>
      <c r="BN12" s="17">
        <v>0.108553205568259</v>
      </c>
      <c r="BO12" s="17">
        <v>5.7158807395995603E-2</v>
      </c>
      <c r="BP12" s="17">
        <v>3.7112286704843102E-2</v>
      </c>
      <c r="BQ12" s="17">
        <v>2.2788981141017201E-2</v>
      </c>
      <c r="BR12" s="17"/>
      <c r="BS12" s="17">
        <v>5.3760309025862499E-2</v>
      </c>
      <c r="BT12" s="17">
        <v>5.3123765773067801E-2</v>
      </c>
      <c r="BU12" s="17">
        <v>2.69727608093881E-2</v>
      </c>
      <c r="BV12" s="17">
        <v>5.3198298295588198E-2</v>
      </c>
      <c r="BW12" s="17"/>
      <c r="BX12" s="17">
        <v>8.0807317906080298E-2</v>
      </c>
      <c r="BY12" s="17">
        <v>3.2741960044323899E-2</v>
      </c>
      <c r="BZ12" s="17">
        <v>4.6584462943627801E-2</v>
      </c>
      <c r="CA12" s="17">
        <v>3.7335917624214399E-2</v>
      </c>
    </row>
    <row r="13" spans="2:79" x14ac:dyDescent="0.3">
      <c r="B13" s="18" t="s">
        <v>195</v>
      </c>
      <c r="C13" s="19">
        <v>2.2057461770959401E-2</v>
      </c>
      <c r="D13" s="19">
        <v>3.0632739926299699E-2</v>
      </c>
      <c r="E13" s="19">
        <v>1.3604004624821E-2</v>
      </c>
      <c r="F13" s="19"/>
      <c r="G13" s="19">
        <v>2.36310989979669E-2</v>
      </c>
      <c r="H13" s="19">
        <v>8.6483538943183409E-3</v>
      </c>
      <c r="I13" s="19">
        <v>3.4869829235304302E-2</v>
      </c>
      <c r="J13" s="19"/>
      <c r="K13" s="19">
        <v>7.7334785448680901E-3</v>
      </c>
      <c r="L13" s="19">
        <v>3.7783530840971899E-2</v>
      </c>
      <c r="M13" s="19">
        <v>2.15393288524145E-2</v>
      </c>
      <c r="N13" s="19">
        <v>2.3250367198701799E-2</v>
      </c>
      <c r="O13" s="19"/>
      <c r="P13" s="19">
        <v>5.9732784331297799E-2</v>
      </c>
      <c r="Q13" s="19">
        <v>1.5834876990284699E-2</v>
      </c>
      <c r="R13" s="19">
        <v>6.0858009379168099E-3</v>
      </c>
      <c r="S13" s="19">
        <v>3.3689854343463603E-2</v>
      </c>
      <c r="T13" s="19">
        <v>0</v>
      </c>
      <c r="U13" s="19"/>
      <c r="V13" s="19">
        <v>1.63481394214662E-2</v>
      </c>
      <c r="W13" s="19">
        <v>2.2354119063985201E-2</v>
      </c>
      <c r="X13" s="19">
        <v>9.1924836159595104E-3</v>
      </c>
      <c r="Y13" s="19"/>
      <c r="Z13" s="19">
        <v>1.8982132858395898E-2</v>
      </c>
      <c r="AA13" s="19">
        <v>3.8507386442604902E-2</v>
      </c>
      <c r="AB13" s="19"/>
      <c r="AC13" s="19">
        <v>1.4759665448518601E-2</v>
      </c>
      <c r="AD13" s="19">
        <v>3.8823285761418101E-2</v>
      </c>
      <c r="AE13" s="19"/>
      <c r="AF13" s="19">
        <v>2.42466711565274E-2</v>
      </c>
      <c r="AG13" s="19">
        <v>4.1781337387686197E-2</v>
      </c>
      <c r="AH13" s="19">
        <v>2.0325588863848498E-2</v>
      </c>
      <c r="AI13" s="19"/>
      <c r="AJ13" s="19">
        <v>5.2554253390630096E-3</v>
      </c>
      <c r="AK13" s="19">
        <v>3.6719863498817798E-2</v>
      </c>
      <c r="AL13" s="19">
        <v>1.26884888392635E-2</v>
      </c>
      <c r="AM13" s="19">
        <v>8.2500777746789804E-3</v>
      </c>
      <c r="AN13" s="19">
        <v>6.4836885227172597E-3</v>
      </c>
      <c r="AO13" s="19">
        <v>3.5946492066469903E-2</v>
      </c>
      <c r="AP13" s="19">
        <v>3.5365945107028202E-2</v>
      </c>
      <c r="AQ13" s="19"/>
      <c r="AR13" s="19">
        <v>1.5021980575232701E-2</v>
      </c>
      <c r="AS13" s="19">
        <v>2.6617558341552199E-2</v>
      </c>
      <c r="AT13" s="19"/>
      <c r="AU13" s="19">
        <v>4.54498086522096E-2</v>
      </c>
      <c r="AV13" s="19">
        <v>1.4666522840564199E-2</v>
      </c>
      <c r="AW13" s="19">
        <v>9.4563798628086206E-3</v>
      </c>
      <c r="AX13" s="19"/>
      <c r="AY13" s="19">
        <v>4.25621712992372E-2</v>
      </c>
      <c r="AZ13" s="19">
        <v>2.2066484768124402E-2</v>
      </c>
      <c r="BA13" s="19">
        <v>1.9410592589197698E-2</v>
      </c>
      <c r="BB13" s="19">
        <v>1.41166521296029E-2</v>
      </c>
      <c r="BC13" s="19"/>
      <c r="BD13" s="19">
        <v>3.1804280455047101E-2</v>
      </c>
      <c r="BE13" s="19">
        <v>3.3575494770223598E-2</v>
      </c>
      <c r="BF13" s="19">
        <v>1.27798849477613E-2</v>
      </c>
      <c r="BG13" s="19">
        <v>1.7550150842043599E-2</v>
      </c>
      <c r="BH13" s="19"/>
      <c r="BI13" s="19">
        <v>0</v>
      </c>
      <c r="BJ13" s="19">
        <v>2.6943307978650199E-2</v>
      </c>
      <c r="BK13" s="19">
        <v>2.1979567485707799E-2</v>
      </c>
      <c r="BL13" s="19">
        <v>3.2954897764349997E-2</v>
      </c>
      <c r="BM13" s="19"/>
      <c r="BN13" s="19">
        <v>8.0493507149844906E-2</v>
      </c>
      <c r="BO13" s="19">
        <v>2.7190612914597699E-2</v>
      </c>
      <c r="BP13" s="19">
        <v>1.19691943308075E-2</v>
      </c>
      <c r="BQ13" s="19">
        <v>1.4403462311665401E-2</v>
      </c>
      <c r="BR13" s="19"/>
      <c r="BS13" s="19">
        <v>2.86068027854895E-2</v>
      </c>
      <c r="BT13" s="19">
        <v>2.9250239965277199E-2</v>
      </c>
      <c r="BU13" s="19">
        <v>1.13142044471273E-2</v>
      </c>
      <c r="BV13" s="19">
        <v>3.0519136821995901E-2</v>
      </c>
      <c r="BW13" s="19"/>
      <c r="BX13" s="19">
        <v>7.3682664945851198E-2</v>
      </c>
      <c r="BY13" s="19">
        <v>2.9554028196303601E-2</v>
      </c>
      <c r="BZ13" s="19">
        <v>2.1515236803821801E-3</v>
      </c>
      <c r="CA13" s="19">
        <v>1.5831311612508499E-2</v>
      </c>
    </row>
    <row r="14" spans="2:79" x14ac:dyDescent="0.3">
      <c r="B14" s="16" t="s">
        <v>336</v>
      </c>
    </row>
    <row r="15" spans="2:79" x14ac:dyDescent="0.3">
      <c r="B15" t="s">
        <v>76</v>
      </c>
    </row>
    <row r="16" spans="2:79" x14ac:dyDescent="0.3">
      <c r="B16" t="s">
        <v>77</v>
      </c>
    </row>
    <row r="18" spans="2:2" x14ac:dyDescent="0.3">
      <c r="B18" s="8" t="str">
        <f>HYPERLINK("#'Contents'!A1", "Return to Contents")</f>
        <v>Return to Contents</v>
      </c>
    </row>
  </sheetData>
  <mergeCells count="18">
    <mergeCell ref="BX5:CA5"/>
    <mergeCell ref="D2:BL2"/>
    <mergeCell ref="AU5:AW5"/>
    <mergeCell ref="AY5:BB5"/>
    <mergeCell ref="BD5:BG5"/>
    <mergeCell ref="BI5:BL5"/>
    <mergeCell ref="BN5:BQ5"/>
    <mergeCell ref="Z5:AA5"/>
    <mergeCell ref="AC5:AD5"/>
    <mergeCell ref="AF5:AH5"/>
    <mergeCell ref="AJ5:AP5"/>
    <mergeCell ref="AR5:AS5"/>
    <mergeCell ref="D5:E5"/>
    <mergeCell ref="G5:I5"/>
    <mergeCell ref="K5:N5"/>
    <mergeCell ref="P5:T5"/>
    <mergeCell ref="V5:X5"/>
    <mergeCell ref="BS5:BV5"/>
  </mergeCells>
  <pageMargins left="0.7" right="0.7" top="0.75" bottom="0.75" header="0.3" footer="0.3"/>
  <pageSetup paperSize="9" orientation="portrait" horizontalDpi="300" verticalDpi="300"/>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B2:CA20"/>
  <sheetViews>
    <sheetView showGridLines="0" workbookViewId="0">
      <pane xSplit="2" topLeftCell="C1" activePane="topRight" state="frozen"/>
      <selection pane="topRight" activeCell="B16" sqref="B16"/>
    </sheetView>
  </sheetViews>
  <sheetFormatPr defaultColWidth="10.88671875" defaultRowHeight="14.4" x14ac:dyDescent="0.3"/>
  <cols>
    <col min="2" max="2" width="25.77734375" customWidth="1"/>
    <col min="3" max="5" width="10.77734375" customWidth="1"/>
    <col min="6" max="6" width="2.21875" customWidth="1"/>
    <col min="7" max="9" width="10.77734375" customWidth="1"/>
    <col min="10" max="10" width="2.21875" customWidth="1"/>
    <col min="11" max="14" width="10.77734375" customWidth="1"/>
    <col min="15" max="15" width="2.21875" customWidth="1"/>
    <col min="16" max="20" width="10.77734375" customWidth="1"/>
    <col min="21" max="21" width="2.21875" customWidth="1"/>
    <col min="22" max="24" width="10.77734375" customWidth="1"/>
    <col min="25" max="25" width="2.21875" customWidth="1"/>
    <col min="26" max="27" width="10.77734375" customWidth="1"/>
    <col min="28" max="28" width="2.21875" customWidth="1"/>
    <col min="29" max="30" width="10.77734375" customWidth="1"/>
    <col min="31" max="31" width="2.21875" customWidth="1"/>
    <col min="32" max="34" width="10.77734375" customWidth="1"/>
    <col min="35" max="35" width="2.21875" customWidth="1"/>
    <col min="36" max="42" width="10.77734375" customWidth="1"/>
    <col min="43" max="43" width="2.21875" customWidth="1"/>
    <col min="44" max="45" width="10.77734375" customWidth="1"/>
    <col min="46" max="46" width="2.21875" customWidth="1"/>
    <col min="47" max="49" width="10.77734375" customWidth="1"/>
    <col min="50" max="50" width="2.21875" customWidth="1"/>
    <col min="51" max="54" width="10.77734375" customWidth="1"/>
    <col min="55" max="55" width="2.21875" customWidth="1"/>
    <col min="56" max="59" width="10.77734375" customWidth="1"/>
    <col min="60" max="60" width="2.21875" customWidth="1"/>
    <col min="61" max="64" width="10.77734375" customWidth="1"/>
    <col min="65" max="65" width="2.21875" customWidth="1"/>
    <col min="66" max="69" width="10.77734375" customWidth="1"/>
    <col min="70" max="70" width="2.21875" customWidth="1"/>
    <col min="71" max="74" width="10.77734375" customWidth="1"/>
    <col min="75" max="75" width="2.21875" customWidth="1"/>
    <col min="76" max="79" width="10.77734375" customWidth="1"/>
    <col min="80" max="80" width="2.21875" customWidth="1"/>
  </cols>
  <sheetData>
    <row r="2" spans="2:79" ht="40.049999999999997" customHeight="1" x14ac:dyDescent="0.3">
      <c r="D2" s="30" t="s">
        <v>213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9" ht="30" customHeight="1" x14ac:dyDescent="0.3">
      <c r="B5" s="15"/>
      <c r="C5" s="15"/>
      <c r="D5" s="29" t="s">
        <v>54</v>
      </c>
      <c r="E5" s="29"/>
      <c r="F5" s="15"/>
      <c r="G5" s="29" t="s">
        <v>55</v>
      </c>
      <c r="H5" s="29"/>
      <c r="I5" s="29"/>
      <c r="J5" s="15"/>
      <c r="K5" s="29" t="s">
        <v>56</v>
      </c>
      <c r="L5" s="29"/>
      <c r="M5" s="29"/>
      <c r="N5" s="29"/>
      <c r="O5" s="15"/>
      <c r="P5" s="29" t="s">
        <v>57</v>
      </c>
      <c r="Q5" s="29"/>
      <c r="R5" s="29"/>
      <c r="S5" s="29"/>
      <c r="T5" s="29"/>
      <c r="U5" s="15"/>
      <c r="V5" s="29" t="s">
        <v>58</v>
      </c>
      <c r="W5" s="29"/>
      <c r="X5" s="29"/>
      <c r="Y5" s="15"/>
      <c r="Z5" s="29" t="s">
        <v>59</v>
      </c>
      <c r="AA5" s="29"/>
      <c r="AB5" s="15"/>
      <c r="AC5" s="29" t="s">
        <v>60</v>
      </c>
      <c r="AD5" s="29"/>
      <c r="AE5" s="15"/>
      <c r="AF5" s="29" t="s">
        <v>61</v>
      </c>
      <c r="AG5" s="29"/>
      <c r="AH5" s="29"/>
      <c r="AI5" s="15"/>
      <c r="AJ5" s="29" t="s">
        <v>62</v>
      </c>
      <c r="AK5" s="29"/>
      <c r="AL5" s="29"/>
      <c r="AM5" s="29"/>
      <c r="AN5" s="29"/>
      <c r="AO5" s="29"/>
      <c r="AP5" s="29"/>
      <c r="AQ5" s="15"/>
      <c r="AR5" s="29" t="s">
        <v>63</v>
      </c>
      <c r="AS5" s="29"/>
      <c r="AT5" s="15"/>
      <c r="AU5" s="29" t="s">
        <v>64</v>
      </c>
      <c r="AV5" s="29"/>
      <c r="AW5" s="29"/>
      <c r="AX5" s="15"/>
      <c r="AY5" s="29" t="s">
        <v>65</v>
      </c>
      <c r="AZ5" s="29"/>
      <c r="BA5" s="29"/>
      <c r="BB5" s="29"/>
      <c r="BC5" s="15"/>
      <c r="BD5" s="29" t="s">
        <v>66</v>
      </c>
      <c r="BE5" s="29"/>
      <c r="BF5" s="29"/>
      <c r="BG5" s="29"/>
      <c r="BH5" s="15"/>
      <c r="BI5" s="29" t="s">
        <v>67</v>
      </c>
      <c r="BJ5" s="29"/>
      <c r="BK5" s="29"/>
      <c r="BL5" s="29"/>
      <c r="BM5" s="15"/>
      <c r="BN5" s="29" t="s">
        <v>68</v>
      </c>
      <c r="BO5" s="29"/>
      <c r="BP5" s="29"/>
      <c r="BQ5" s="29"/>
      <c r="BR5" s="15"/>
      <c r="BS5" s="29" t="s">
        <v>69</v>
      </c>
      <c r="BT5" s="29"/>
      <c r="BU5" s="29"/>
      <c r="BV5" s="29"/>
      <c r="BW5" s="15"/>
      <c r="BX5" s="29" t="s">
        <v>70</v>
      </c>
      <c r="BY5" s="29"/>
      <c r="BZ5" s="29"/>
      <c r="CA5" s="29"/>
    </row>
    <row r="6" spans="2:79" ht="43.2" x14ac:dyDescent="0.3">
      <c r="B6" t="s">
        <v>13</v>
      </c>
      <c r="C6" s="9" t="s">
        <v>14</v>
      </c>
      <c r="D6" s="12" t="s">
        <v>15</v>
      </c>
      <c r="E6" s="12" t="s">
        <v>16</v>
      </c>
      <c r="G6" s="12" t="s">
        <v>19</v>
      </c>
      <c r="H6" s="12" t="s">
        <v>20</v>
      </c>
      <c r="I6" s="12" t="s">
        <v>21</v>
      </c>
      <c r="K6" s="12" t="s">
        <v>22</v>
      </c>
      <c r="L6" s="12" t="s">
        <v>23</v>
      </c>
      <c r="M6" s="12" t="s">
        <v>24</v>
      </c>
      <c r="N6" s="12" t="s">
        <v>25</v>
      </c>
      <c r="P6" s="12" t="s">
        <v>26</v>
      </c>
      <c r="Q6" s="12" t="s">
        <v>27</v>
      </c>
      <c r="R6" s="12" t="s">
        <v>28</v>
      </c>
      <c r="S6" s="12" t="s">
        <v>29</v>
      </c>
      <c r="T6" s="12" t="s">
        <v>30</v>
      </c>
      <c r="V6" s="12" t="s">
        <v>31</v>
      </c>
      <c r="W6" s="12" t="s">
        <v>32</v>
      </c>
      <c r="X6" s="12" t="s">
        <v>33</v>
      </c>
      <c r="Z6" s="12" t="s">
        <v>34</v>
      </c>
      <c r="AA6" s="12" t="s">
        <v>35</v>
      </c>
      <c r="AC6" s="12" t="s">
        <v>36</v>
      </c>
      <c r="AD6" s="12" t="s">
        <v>37</v>
      </c>
      <c r="AF6" s="12" t="s">
        <v>38</v>
      </c>
      <c r="AG6" s="12" t="s">
        <v>39</v>
      </c>
      <c r="AH6" s="12" t="s">
        <v>40</v>
      </c>
      <c r="AJ6" s="12" t="s">
        <v>41</v>
      </c>
      <c r="AK6" s="12" t="s">
        <v>42</v>
      </c>
      <c r="AL6" s="12" t="s">
        <v>43</v>
      </c>
      <c r="AM6" s="12" t="s">
        <v>44</v>
      </c>
      <c r="AN6" s="12" t="s">
        <v>45</v>
      </c>
      <c r="AO6" s="12" t="s">
        <v>46</v>
      </c>
      <c r="AP6" s="12" t="s">
        <v>47</v>
      </c>
      <c r="AR6" s="12" t="s">
        <v>48</v>
      </c>
      <c r="AS6" s="12" t="s">
        <v>49</v>
      </c>
      <c r="AU6" s="12" t="s">
        <v>50</v>
      </c>
      <c r="AV6" s="12" t="s">
        <v>51</v>
      </c>
      <c r="AW6" s="12" t="s">
        <v>52</v>
      </c>
      <c r="AY6" s="12" t="s">
        <v>50</v>
      </c>
      <c r="AZ6" s="12" t="s">
        <v>51</v>
      </c>
      <c r="BA6" s="12" t="s">
        <v>52</v>
      </c>
      <c r="BB6" s="12" t="s">
        <v>53</v>
      </c>
      <c r="BD6" s="12" t="s">
        <v>50</v>
      </c>
      <c r="BE6" s="12" t="s">
        <v>51</v>
      </c>
      <c r="BF6" s="12" t="s">
        <v>52</v>
      </c>
      <c r="BG6" s="12" t="s">
        <v>53</v>
      </c>
      <c r="BI6" s="12" t="s">
        <v>50</v>
      </c>
      <c r="BJ6" s="12" t="s">
        <v>51</v>
      </c>
      <c r="BK6" s="12" t="s">
        <v>52</v>
      </c>
      <c r="BL6" s="12" t="s">
        <v>53</v>
      </c>
      <c r="BN6" s="12" t="s">
        <v>50</v>
      </c>
      <c r="BO6" s="12" t="s">
        <v>51</v>
      </c>
      <c r="BP6" s="12" t="s">
        <v>52</v>
      </c>
      <c r="BQ6" s="12" t="s">
        <v>53</v>
      </c>
      <c r="BS6" s="12" t="s">
        <v>50</v>
      </c>
      <c r="BT6" s="12" t="s">
        <v>51</v>
      </c>
      <c r="BU6" s="12" t="s">
        <v>52</v>
      </c>
      <c r="BV6" s="12" t="s">
        <v>53</v>
      </c>
      <c r="BX6" s="12" t="s">
        <v>50</v>
      </c>
      <c r="BY6" s="12" t="s">
        <v>51</v>
      </c>
      <c r="BZ6" s="12" t="s">
        <v>52</v>
      </c>
      <c r="CA6" s="12" t="s">
        <v>53</v>
      </c>
    </row>
    <row r="7" spans="2:79" ht="30" customHeight="1" x14ac:dyDescent="0.3">
      <c r="B7" s="10" t="s">
        <v>17</v>
      </c>
      <c r="C7" s="10">
        <v>866</v>
      </c>
      <c r="D7" s="10">
        <v>443</v>
      </c>
      <c r="E7" s="10">
        <v>421</v>
      </c>
      <c r="F7" s="10"/>
      <c r="G7" s="10">
        <v>178</v>
      </c>
      <c r="H7" s="10">
        <v>400</v>
      </c>
      <c r="I7" s="10">
        <v>288</v>
      </c>
      <c r="J7" s="10"/>
      <c r="K7" s="10">
        <v>354</v>
      </c>
      <c r="L7" s="10">
        <v>230</v>
      </c>
      <c r="M7" s="10">
        <v>153</v>
      </c>
      <c r="N7" s="10">
        <v>128</v>
      </c>
      <c r="O7" s="10"/>
      <c r="P7" s="10">
        <v>124</v>
      </c>
      <c r="Q7" s="10">
        <v>272</v>
      </c>
      <c r="R7" s="10">
        <v>123</v>
      </c>
      <c r="S7" s="10">
        <v>225</v>
      </c>
      <c r="T7" s="10">
        <v>122</v>
      </c>
      <c r="U7" s="10"/>
      <c r="V7" s="10">
        <v>205</v>
      </c>
      <c r="W7" s="10">
        <v>329</v>
      </c>
      <c r="X7" s="10">
        <v>305</v>
      </c>
      <c r="Y7" s="10"/>
      <c r="Z7" s="10">
        <v>723</v>
      </c>
      <c r="AA7" s="10">
        <v>142</v>
      </c>
      <c r="AB7" s="10"/>
      <c r="AC7" s="10">
        <v>636</v>
      </c>
      <c r="AD7" s="10">
        <v>230</v>
      </c>
      <c r="AE7" s="10"/>
      <c r="AF7" s="10">
        <v>63</v>
      </c>
      <c r="AG7" s="10">
        <v>76</v>
      </c>
      <c r="AH7" s="10">
        <v>722</v>
      </c>
      <c r="AI7" s="10"/>
      <c r="AJ7" s="10">
        <v>97</v>
      </c>
      <c r="AK7" s="10">
        <v>123</v>
      </c>
      <c r="AL7" s="10">
        <v>129</v>
      </c>
      <c r="AM7" s="10">
        <v>133</v>
      </c>
      <c r="AN7" s="10">
        <v>126</v>
      </c>
      <c r="AO7" s="10">
        <v>133</v>
      </c>
      <c r="AP7" s="10">
        <v>125</v>
      </c>
      <c r="AQ7" s="10"/>
      <c r="AR7" s="10">
        <v>265</v>
      </c>
      <c r="AS7" s="10">
        <v>576</v>
      </c>
      <c r="AT7" s="10"/>
      <c r="AU7" s="10">
        <v>204</v>
      </c>
      <c r="AV7" s="10">
        <v>520</v>
      </c>
      <c r="AW7" s="10">
        <v>142</v>
      </c>
      <c r="AX7" s="10"/>
      <c r="AY7" s="10">
        <v>76</v>
      </c>
      <c r="AZ7" s="10">
        <v>391</v>
      </c>
      <c r="BA7" s="10">
        <v>278</v>
      </c>
      <c r="BB7" s="10">
        <v>121</v>
      </c>
      <c r="BC7" s="10"/>
      <c r="BD7" s="10">
        <v>119</v>
      </c>
      <c r="BE7" s="10">
        <v>242</v>
      </c>
      <c r="BF7" s="10">
        <v>368</v>
      </c>
      <c r="BG7" s="10">
        <v>137</v>
      </c>
      <c r="BH7" s="10"/>
      <c r="BI7" s="10">
        <v>99</v>
      </c>
      <c r="BJ7" s="10">
        <v>265</v>
      </c>
      <c r="BK7" s="10">
        <v>400</v>
      </c>
      <c r="BL7" s="10">
        <v>102</v>
      </c>
      <c r="BM7" s="10"/>
      <c r="BN7" s="10">
        <v>73</v>
      </c>
      <c r="BO7" s="10">
        <v>192</v>
      </c>
      <c r="BP7" s="10">
        <v>297</v>
      </c>
      <c r="BQ7" s="10">
        <v>304</v>
      </c>
      <c r="BR7" s="10"/>
      <c r="BS7" s="10">
        <v>180</v>
      </c>
      <c r="BT7" s="10">
        <v>245</v>
      </c>
      <c r="BU7" s="10">
        <v>352</v>
      </c>
      <c r="BV7" s="10">
        <v>89</v>
      </c>
      <c r="BW7" s="10"/>
      <c r="BX7" s="10">
        <v>81</v>
      </c>
      <c r="BY7" s="10">
        <v>311</v>
      </c>
      <c r="BZ7" s="10">
        <v>286</v>
      </c>
      <c r="CA7" s="10">
        <v>188</v>
      </c>
    </row>
    <row r="8" spans="2:79" ht="30" customHeight="1" x14ac:dyDescent="0.3">
      <c r="B8" s="11" t="s">
        <v>18</v>
      </c>
      <c r="C8" s="11">
        <v>868</v>
      </c>
      <c r="D8" s="11">
        <v>432</v>
      </c>
      <c r="E8" s="11">
        <v>433</v>
      </c>
      <c r="F8" s="11"/>
      <c r="G8" s="11">
        <v>207</v>
      </c>
      <c r="H8" s="11">
        <v>335</v>
      </c>
      <c r="I8" s="11">
        <v>326</v>
      </c>
      <c r="J8" s="11"/>
      <c r="K8" s="11">
        <v>259</v>
      </c>
      <c r="L8" s="11">
        <v>229</v>
      </c>
      <c r="M8" s="11">
        <v>185</v>
      </c>
      <c r="N8" s="11">
        <v>193</v>
      </c>
      <c r="O8" s="11"/>
      <c r="P8" s="11">
        <v>124</v>
      </c>
      <c r="Q8" s="11">
        <v>266</v>
      </c>
      <c r="R8" s="11">
        <v>135</v>
      </c>
      <c r="S8" s="11">
        <v>199</v>
      </c>
      <c r="T8" s="11">
        <v>144</v>
      </c>
      <c r="U8" s="11"/>
      <c r="V8" s="11">
        <v>247</v>
      </c>
      <c r="W8" s="11">
        <v>339</v>
      </c>
      <c r="X8" s="11">
        <v>250</v>
      </c>
      <c r="Y8" s="11"/>
      <c r="Z8" s="11">
        <v>729</v>
      </c>
      <c r="AA8" s="11">
        <v>138</v>
      </c>
      <c r="AB8" s="11"/>
      <c r="AC8" s="11">
        <v>605</v>
      </c>
      <c r="AD8" s="11">
        <v>263</v>
      </c>
      <c r="AE8" s="11"/>
      <c r="AF8" s="11">
        <v>48</v>
      </c>
      <c r="AG8" s="11">
        <v>67</v>
      </c>
      <c r="AH8" s="11">
        <v>747</v>
      </c>
      <c r="AI8" s="11"/>
      <c r="AJ8" s="11">
        <v>110</v>
      </c>
      <c r="AK8" s="11">
        <v>133</v>
      </c>
      <c r="AL8" s="11">
        <v>107</v>
      </c>
      <c r="AM8" s="11">
        <v>116</v>
      </c>
      <c r="AN8" s="11">
        <v>101</v>
      </c>
      <c r="AO8" s="11">
        <v>140</v>
      </c>
      <c r="AP8" s="11">
        <v>161</v>
      </c>
      <c r="AQ8" s="11"/>
      <c r="AR8" s="11">
        <v>286</v>
      </c>
      <c r="AS8" s="11">
        <v>558</v>
      </c>
      <c r="AT8" s="11"/>
      <c r="AU8" s="11">
        <v>229</v>
      </c>
      <c r="AV8" s="11">
        <v>515</v>
      </c>
      <c r="AW8" s="11">
        <v>124</v>
      </c>
      <c r="AX8" s="11"/>
      <c r="AY8" s="11">
        <v>78</v>
      </c>
      <c r="AZ8" s="11">
        <v>399</v>
      </c>
      <c r="BA8" s="11">
        <v>281</v>
      </c>
      <c r="BB8" s="11">
        <v>109</v>
      </c>
      <c r="BC8" s="11"/>
      <c r="BD8" s="11">
        <v>123</v>
      </c>
      <c r="BE8" s="11">
        <v>245</v>
      </c>
      <c r="BF8" s="11">
        <v>371</v>
      </c>
      <c r="BG8" s="11">
        <v>129</v>
      </c>
      <c r="BH8" s="11"/>
      <c r="BI8" s="11">
        <v>105</v>
      </c>
      <c r="BJ8" s="11">
        <v>270</v>
      </c>
      <c r="BK8" s="11">
        <v>399</v>
      </c>
      <c r="BL8" s="11">
        <v>94</v>
      </c>
      <c r="BM8" s="11"/>
      <c r="BN8" s="11">
        <v>74</v>
      </c>
      <c r="BO8" s="11">
        <v>194</v>
      </c>
      <c r="BP8" s="11">
        <v>304</v>
      </c>
      <c r="BQ8" s="11">
        <v>295</v>
      </c>
      <c r="BR8" s="11"/>
      <c r="BS8" s="11">
        <v>188</v>
      </c>
      <c r="BT8" s="11">
        <v>259</v>
      </c>
      <c r="BU8" s="11">
        <v>346</v>
      </c>
      <c r="BV8" s="11">
        <v>74</v>
      </c>
      <c r="BW8" s="11"/>
      <c r="BX8" s="11">
        <v>84</v>
      </c>
      <c r="BY8" s="11">
        <v>322</v>
      </c>
      <c r="BZ8" s="11">
        <v>282</v>
      </c>
      <c r="CA8" s="11">
        <v>179</v>
      </c>
    </row>
    <row r="9" spans="2:79" x14ac:dyDescent="0.3">
      <c r="B9" s="18" t="s">
        <v>207</v>
      </c>
      <c r="C9" s="17">
        <v>0.17499646676194799</v>
      </c>
      <c r="D9" s="17">
        <v>0.19440217799034101</v>
      </c>
      <c r="E9" s="17">
        <v>0.156435128246705</v>
      </c>
      <c r="F9" s="17"/>
      <c r="G9" s="17">
        <v>0.165318798442016</v>
      </c>
      <c r="H9" s="17">
        <v>0.20747676007992699</v>
      </c>
      <c r="I9" s="17">
        <v>0.14768268833227499</v>
      </c>
      <c r="J9" s="17"/>
      <c r="K9" s="17">
        <v>0.24537178454217501</v>
      </c>
      <c r="L9" s="17">
        <v>0.10671098866541</v>
      </c>
      <c r="M9" s="17">
        <v>0.206317862386344</v>
      </c>
      <c r="N9" s="17">
        <v>0.132366945176562</v>
      </c>
      <c r="O9" s="17"/>
      <c r="P9" s="17">
        <v>0.33041030603559202</v>
      </c>
      <c r="Q9" s="17">
        <v>0.13604686836484101</v>
      </c>
      <c r="R9" s="17">
        <v>0.16606679753105699</v>
      </c>
      <c r="S9" s="17">
        <v>0.16546171426949</v>
      </c>
      <c r="T9" s="17">
        <v>0.13477554143193801</v>
      </c>
      <c r="U9" s="17"/>
      <c r="V9" s="17">
        <v>0.17390792582255701</v>
      </c>
      <c r="W9" s="17">
        <v>0.126525470640797</v>
      </c>
      <c r="X9" s="17">
        <v>0.24983039340236801</v>
      </c>
      <c r="Y9" s="17"/>
      <c r="Z9" s="17">
        <v>0.14758405561110199</v>
      </c>
      <c r="AA9" s="17">
        <v>0.32143218103187499</v>
      </c>
      <c r="AB9" s="17"/>
      <c r="AC9" s="17">
        <v>0.189667438714505</v>
      </c>
      <c r="AD9" s="17">
        <v>0.14129164373623801</v>
      </c>
      <c r="AE9" s="17"/>
      <c r="AF9" s="17">
        <v>0.38454237048293299</v>
      </c>
      <c r="AG9" s="17">
        <v>0.20042370915319299</v>
      </c>
      <c r="AH9" s="17">
        <v>0.16054830618035501</v>
      </c>
      <c r="AI9" s="17"/>
      <c r="AJ9" s="17">
        <v>0.185926384103966</v>
      </c>
      <c r="AK9" s="17">
        <v>0.17223467509378801</v>
      </c>
      <c r="AL9" s="17">
        <v>0.23532863393167999</v>
      </c>
      <c r="AM9" s="17">
        <v>0.186642194855516</v>
      </c>
      <c r="AN9" s="17">
        <v>0.15936341186179301</v>
      </c>
      <c r="AO9" s="17">
        <v>0.18850614879244701</v>
      </c>
      <c r="AP9" s="17">
        <v>0.119104840596426</v>
      </c>
      <c r="AQ9" s="17"/>
      <c r="AR9" s="17">
        <v>0.24753282553210099</v>
      </c>
      <c r="AS9" s="17">
        <v>0.138254378880904</v>
      </c>
      <c r="AT9" s="17"/>
      <c r="AU9" s="17">
        <v>8.6389386354500705E-2</v>
      </c>
      <c r="AV9" s="17">
        <v>0.20315223313442299</v>
      </c>
      <c r="AW9" s="17">
        <v>0.22206289442264199</v>
      </c>
      <c r="AX9" s="17"/>
      <c r="AY9" s="17">
        <v>5.6296806092890901E-2</v>
      </c>
      <c r="AZ9" s="17">
        <v>0.108998606675331</v>
      </c>
      <c r="BA9" s="17">
        <v>0.26625105521419201</v>
      </c>
      <c r="BB9" s="17">
        <v>0.26654018802092599</v>
      </c>
      <c r="BC9" s="17"/>
      <c r="BD9" s="17">
        <v>0.10688995656486699</v>
      </c>
      <c r="BE9" s="17">
        <v>0.104493671637975</v>
      </c>
      <c r="BF9" s="17">
        <v>0.15195471954626399</v>
      </c>
      <c r="BG9" s="17">
        <v>0.440475609460099</v>
      </c>
      <c r="BH9" s="17"/>
      <c r="BI9" s="17">
        <v>0.105848076477664</v>
      </c>
      <c r="BJ9" s="17">
        <v>0.12994233775393399</v>
      </c>
      <c r="BK9" s="17">
        <v>0.19301307753764699</v>
      </c>
      <c r="BL9" s="17">
        <v>0.30572783820259303</v>
      </c>
      <c r="BM9" s="17"/>
      <c r="BN9" s="17">
        <v>4.9690363278198202E-2</v>
      </c>
      <c r="BO9" s="17">
        <v>9.1340372837834805E-2</v>
      </c>
      <c r="BP9" s="17">
        <v>0.124949021698102</v>
      </c>
      <c r="BQ9" s="17">
        <v>0.31298210594834502</v>
      </c>
      <c r="BR9" s="17"/>
      <c r="BS9" s="17">
        <v>8.7518789749274004E-2</v>
      </c>
      <c r="BT9" s="17">
        <v>7.6080240941276606E-2</v>
      </c>
      <c r="BU9" s="17">
        <v>0.208446190844785</v>
      </c>
      <c r="BV9" s="17">
        <v>0.58661796338855299</v>
      </c>
      <c r="BW9" s="17"/>
      <c r="BX9" s="17">
        <v>0.10954526544123799</v>
      </c>
      <c r="BY9" s="17">
        <v>0.116796397023954</v>
      </c>
      <c r="BZ9" s="17">
        <v>0.106725868168195</v>
      </c>
      <c r="CA9" s="17">
        <v>0.41764716607954799</v>
      </c>
    </row>
    <row r="10" spans="2:79" x14ac:dyDescent="0.3">
      <c r="B10" s="18" t="s">
        <v>208</v>
      </c>
      <c r="C10" s="17">
        <v>0.54047765092202305</v>
      </c>
      <c r="D10" s="17">
        <v>0.51980463167604196</v>
      </c>
      <c r="E10" s="17">
        <v>0.55900948632421799</v>
      </c>
      <c r="F10" s="17"/>
      <c r="G10" s="17">
        <v>0.52506901181015897</v>
      </c>
      <c r="H10" s="17">
        <v>0.49765297690878302</v>
      </c>
      <c r="I10" s="17">
        <v>0.59435909956863398</v>
      </c>
      <c r="J10" s="17"/>
      <c r="K10" s="17">
        <v>0.51339763445281905</v>
      </c>
      <c r="L10" s="17">
        <v>0.53727087912656801</v>
      </c>
      <c r="M10" s="17">
        <v>0.51470436506931805</v>
      </c>
      <c r="N10" s="17">
        <v>0.60296813073279898</v>
      </c>
      <c r="O10" s="17"/>
      <c r="P10" s="17">
        <v>0.405990382308141</v>
      </c>
      <c r="Q10" s="17">
        <v>0.56152041898649896</v>
      </c>
      <c r="R10" s="17">
        <v>0.53137546544028302</v>
      </c>
      <c r="S10" s="17">
        <v>0.58766207442234897</v>
      </c>
      <c r="T10" s="17">
        <v>0.56054688627654103</v>
      </c>
      <c r="U10" s="17"/>
      <c r="V10" s="17">
        <v>0.55391438336540899</v>
      </c>
      <c r="W10" s="17">
        <v>0.54336017954809301</v>
      </c>
      <c r="X10" s="17">
        <v>0.52035452342761801</v>
      </c>
      <c r="Y10" s="17"/>
      <c r="Z10" s="17">
        <v>0.570067722823006</v>
      </c>
      <c r="AA10" s="17">
        <v>0.379990367361001</v>
      </c>
      <c r="AB10" s="17"/>
      <c r="AC10" s="17">
        <v>0.50742402892241301</v>
      </c>
      <c r="AD10" s="17">
        <v>0.616414438440816</v>
      </c>
      <c r="AE10" s="17"/>
      <c r="AF10" s="17">
        <v>0.48750276019311201</v>
      </c>
      <c r="AG10" s="17">
        <v>0.57521119963877199</v>
      </c>
      <c r="AH10" s="17">
        <v>0.53970313144079396</v>
      </c>
      <c r="AI10" s="17"/>
      <c r="AJ10" s="17">
        <v>0.54421564850163995</v>
      </c>
      <c r="AK10" s="17">
        <v>0.47537608713595297</v>
      </c>
      <c r="AL10" s="17">
        <v>0.47299086350429398</v>
      </c>
      <c r="AM10" s="17">
        <v>0.53450444177701895</v>
      </c>
      <c r="AN10" s="17">
        <v>0.52774795066610303</v>
      </c>
      <c r="AO10" s="17">
        <v>0.54273933980639699</v>
      </c>
      <c r="AP10" s="17">
        <v>0.64719049472416901</v>
      </c>
      <c r="AQ10" s="17"/>
      <c r="AR10" s="17">
        <v>0.54142340800191602</v>
      </c>
      <c r="AS10" s="17">
        <v>0.53909486064619405</v>
      </c>
      <c r="AT10" s="17"/>
      <c r="AU10" s="17">
        <v>0.50380248227296298</v>
      </c>
      <c r="AV10" s="17">
        <v>0.54467159926153097</v>
      </c>
      <c r="AW10" s="17">
        <v>0.59097773024862699</v>
      </c>
      <c r="AX10" s="17"/>
      <c r="AY10" s="17">
        <v>0.48186934656450903</v>
      </c>
      <c r="AZ10" s="17">
        <v>0.59330422465518395</v>
      </c>
      <c r="BA10" s="17">
        <v>0.48909391648614903</v>
      </c>
      <c r="BB10" s="17">
        <v>0.52172425307916004</v>
      </c>
      <c r="BC10" s="17"/>
      <c r="BD10" s="17">
        <v>0.41730942402670701</v>
      </c>
      <c r="BE10" s="17">
        <v>0.59500955860337801</v>
      </c>
      <c r="BF10" s="17">
        <v>0.580804263646161</v>
      </c>
      <c r="BG10" s="17">
        <v>0.43770046280388297</v>
      </c>
      <c r="BH10" s="17"/>
      <c r="BI10" s="17">
        <v>0.38237197658305</v>
      </c>
      <c r="BJ10" s="17">
        <v>0.56064242756321703</v>
      </c>
      <c r="BK10" s="17">
        <v>0.56506265012822499</v>
      </c>
      <c r="BL10" s="17">
        <v>0.55440836937234494</v>
      </c>
      <c r="BM10" s="17"/>
      <c r="BN10" s="17">
        <v>0.44327785983227402</v>
      </c>
      <c r="BO10" s="17">
        <v>0.59322788608291899</v>
      </c>
      <c r="BP10" s="17">
        <v>0.59158974535173503</v>
      </c>
      <c r="BQ10" s="17">
        <v>0.47754782151317099</v>
      </c>
      <c r="BR10" s="17"/>
      <c r="BS10" s="17">
        <v>0.46622917649683399</v>
      </c>
      <c r="BT10" s="17">
        <v>0.60347277217760897</v>
      </c>
      <c r="BU10" s="17">
        <v>0.577472394971007</v>
      </c>
      <c r="BV10" s="17">
        <v>0.335817746571136</v>
      </c>
      <c r="BW10" s="17"/>
      <c r="BX10" s="17">
        <v>0.340844292807022</v>
      </c>
      <c r="BY10" s="17">
        <v>0.57749935378351203</v>
      </c>
      <c r="BZ10" s="17">
        <v>0.60951555310062</v>
      </c>
      <c r="CA10" s="17">
        <v>0.45833012442261201</v>
      </c>
    </row>
    <row r="11" spans="2:79" x14ac:dyDescent="0.3">
      <c r="B11" s="18" t="s">
        <v>209</v>
      </c>
      <c r="C11" s="17">
        <v>0.19038801395716701</v>
      </c>
      <c r="D11" s="17">
        <v>0.19298571830420899</v>
      </c>
      <c r="E11" s="17">
        <v>0.18866245332352299</v>
      </c>
      <c r="F11" s="17"/>
      <c r="G11" s="17">
        <v>0.19640109094894401</v>
      </c>
      <c r="H11" s="17">
        <v>0.184163648356824</v>
      </c>
      <c r="I11" s="17">
        <v>0.19298434281003901</v>
      </c>
      <c r="J11" s="17"/>
      <c r="K11" s="17">
        <v>0.171039469006249</v>
      </c>
      <c r="L11" s="17">
        <v>0.26290500894642999</v>
      </c>
      <c r="M11" s="17">
        <v>0.165636453208236</v>
      </c>
      <c r="N11" s="17">
        <v>0.15508495691657401</v>
      </c>
      <c r="O11" s="17"/>
      <c r="P11" s="17">
        <v>0.16679598838197299</v>
      </c>
      <c r="Q11" s="17">
        <v>0.194480785550317</v>
      </c>
      <c r="R11" s="17">
        <v>0.22318946551968</v>
      </c>
      <c r="S11" s="17">
        <v>0.180401190498893</v>
      </c>
      <c r="T11" s="17">
        <v>0.18625519929751999</v>
      </c>
      <c r="U11" s="17"/>
      <c r="V11" s="17">
        <v>0.17174028678050399</v>
      </c>
      <c r="W11" s="17">
        <v>0.22632827353600199</v>
      </c>
      <c r="X11" s="17">
        <v>0.16984406100813401</v>
      </c>
      <c r="Y11" s="17"/>
      <c r="Z11" s="17">
        <v>0.18525185611473899</v>
      </c>
      <c r="AA11" s="17">
        <v>0.21923360537710801</v>
      </c>
      <c r="AB11" s="17"/>
      <c r="AC11" s="17">
        <v>0.19702053515630699</v>
      </c>
      <c r="AD11" s="17">
        <v>0.17515058088496499</v>
      </c>
      <c r="AE11" s="17"/>
      <c r="AF11" s="17">
        <v>7.6474769175061796E-2</v>
      </c>
      <c r="AG11" s="17">
        <v>0.12315493892259199</v>
      </c>
      <c r="AH11" s="17">
        <v>0.204435466654523</v>
      </c>
      <c r="AI11" s="17"/>
      <c r="AJ11" s="17">
        <v>0.19416670981840101</v>
      </c>
      <c r="AK11" s="17">
        <v>0.17729700435069001</v>
      </c>
      <c r="AL11" s="17">
        <v>0.19290851758497099</v>
      </c>
      <c r="AM11" s="17">
        <v>0.205537731530921</v>
      </c>
      <c r="AN11" s="17">
        <v>0.20351386248018499</v>
      </c>
      <c r="AO11" s="17">
        <v>0.184400268455607</v>
      </c>
      <c r="AP11" s="17">
        <v>0.18296878095003299</v>
      </c>
      <c r="AQ11" s="17"/>
      <c r="AR11" s="17">
        <v>0.16388686710358399</v>
      </c>
      <c r="AS11" s="17">
        <v>0.20392596942209301</v>
      </c>
      <c r="AT11" s="17"/>
      <c r="AU11" s="17">
        <v>0.24550053725816001</v>
      </c>
      <c r="AV11" s="17">
        <v>0.177768091329638</v>
      </c>
      <c r="AW11" s="17">
        <v>0.14076945030543001</v>
      </c>
      <c r="AX11" s="17"/>
      <c r="AY11" s="17">
        <v>0.222348204839875</v>
      </c>
      <c r="AZ11" s="17">
        <v>0.20961352288839699</v>
      </c>
      <c r="BA11" s="17">
        <v>0.155236422928657</v>
      </c>
      <c r="BB11" s="17">
        <v>0.187730006123869</v>
      </c>
      <c r="BC11" s="17"/>
      <c r="BD11" s="17">
        <v>0.29995080909170202</v>
      </c>
      <c r="BE11" s="17">
        <v>0.17856950192291299</v>
      </c>
      <c r="BF11" s="17">
        <v>0.19937186000371701</v>
      </c>
      <c r="BG11" s="17">
        <v>8.2762460805112806E-2</v>
      </c>
      <c r="BH11" s="17"/>
      <c r="BI11" s="17">
        <v>0.34480105257492599</v>
      </c>
      <c r="BJ11" s="17">
        <v>0.19429277710644099</v>
      </c>
      <c r="BK11" s="17">
        <v>0.16607463771629299</v>
      </c>
      <c r="BL11" s="17">
        <v>0.10992276037743801</v>
      </c>
      <c r="BM11" s="17"/>
      <c r="BN11" s="17">
        <v>0.28914450108105799</v>
      </c>
      <c r="BO11" s="17">
        <v>0.204401231534972</v>
      </c>
      <c r="BP11" s="17">
        <v>0.19464123382218201</v>
      </c>
      <c r="BQ11" s="17">
        <v>0.15201719128374899</v>
      </c>
      <c r="BR11" s="17"/>
      <c r="BS11" s="17">
        <v>0.27922974197478401</v>
      </c>
      <c r="BT11" s="17">
        <v>0.19359338198379999</v>
      </c>
      <c r="BU11" s="17">
        <v>0.16757109277207799</v>
      </c>
      <c r="BV11" s="17">
        <v>6.0205449728101802E-2</v>
      </c>
      <c r="BW11" s="17"/>
      <c r="BX11" s="17">
        <v>0.29136107860127097</v>
      </c>
      <c r="BY11" s="17">
        <v>0.21325551978393001</v>
      </c>
      <c r="BZ11" s="17">
        <v>0.21262470203441899</v>
      </c>
      <c r="CA11" s="17">
        <v>6.7172603418226798E-2</v>
      </c>
    </row>
    <row r="12" spans="2:79" x14ac:dyDescent="0.3">
      <c r="B12" s="18" t="s">
        <v>210</v>
      </c>
      <c r="C12" s="17">
        <v>3.1309500881005703E-2</v>
      </c>
      <c r="D12" s="17">
        <v>3.1100188620739499E-2</v>
      </c>
      <c r="E12" s="17">
        <v>3.1660639652620497E-2</v>
      </c>
      <c r="F12" s="17"/>
      <c r="G12" s="17">
        <v>3.27222021184898E-2</v>
      </c>
      <c r="H12" s="17">
        <v>4.2124021766557398E-2</v>
      </c>
      <c r="I12" s="17">
        <v>1.92750179473615E-2</v>
      </c>
      <c r="J12" s="17"/>
      <c r="K12" s="17">
        <v>2.7267944108537501E-2</v>
      </c>
      <c r="L12" s="17">
        <v>3.21781405805543E-2</v>
      </c>
      <c r="M12" s="17">
        <v>3.5058215188353198E-2</v>
      </c>
      <c r="N12" s="17">
        <v>3.22736138435223E-2</v>
      </c>
      <c r="O12" s="17"/>
      <c r="P12" s="17">
        <v>1.36857872612236E-2</v>
      </c>
      <c r="Q12" s="17">
        <v>3.6707248246159403E-2</v>
      </c>
      <c r="R12" s="17">
        <v>3.5526739202865198E-2</v>
      </c>
      <c r="S12" s="17">
        <v>7.5838091313269696E-3</v>
      </c>
      <c r="T12" s="17">
        <v>6.5362755580864101E-2</v>
      </c>
      <c r="U12" s="17"/>
      <c r="V12" s="17">
        <v>5.3973583377640903E-2</v>
      </c>
      <c r="W12" s="17">
        <v>3.1704884111468101E-2</v>
      </c>
      <c r="X12" s="17">
        <v>1.23073473357579E-2</v>
      </c>
      <c r="Y12" s="17"/>
      <c r="Z12" s="17">
        <v>3.1686801757932502E-2</v>
      </c>
      <c r="AA12" s="17">
        <v>2.9595323654508201E-2</v>
      </c>
      <c r="AB12" s="17"/>
      <c r="AC12" s="17">
        <v>3.7666174473085998E-2</v>
      </c>
      <c r="AD12" s="17">
        <v>1.6705795063415799E-2</v>
      </c>
      <c r="AE12" s="17"/>
      <c r="AF12" s="17">
        <v>1.2336123984432699E-2</v>
      </c>
      <c r="AG12" s="17">
        <v>5.5782405774498098E-2</v>
      </c>
      <c r="AH12" s="17">
        <v>2.8907395754789299E-2</v>
      </c>
      <c r="AI12" s="17"/>
      <c r="AJ12" s="17">
        <v>2.6243241369639899E-2</v>
      </c>
      <c r="AK12" s="17">
        <v>5.6644009757371702E-2</v>
      </c>
      <c r="AL12" s="17">
        <v>2.7990651259381001E-2</v>
      </c>
      <c r="AM12" s="17">
        <v>4.2980307033932602E-2</v>
      </c>
      <c r="AN12" s="17">
        <v>4.3202500997592298E-2</v>
      </c>
      <c r="AO12" s="17">
        <v>2.3148328056286398E-2</v>
      </c>
      <c r="AP12" s="17">
        <v>7.2422377461852398E-3</v>
      </c>
      <c r="AQ12" s="17"/>
      <c r="AR12" s="17">
        <v>2.5324771551162199E-2</v>
      </c>
      <c r="AS12" s="17">
        <v>3.32729822496661E-2</v>
      </c>
      <c r="AT12" s="17"/>
      <c r="AU12" s="17">
        <v>6.4403958838903097E-2</v>
      </c>
      <c r="AV12" s="17">
        <v>1.7972006613266301E-2</v>
      </c>
      <c r="AW12" s="17">
        <v>2.5461925725126199E-2</v>
      </c>
      <c r="AX12" s="17"/>
      <c r="AY12" s="17">
        <v>0.152581190772933</v>
      </c>
      <c r="AZ12" s="17">
        <v>1.9229885459350601E-2</v>
      </c>
      <c r="BA12" s="17">
        <v>2.4754546588942401E-2</v>
      </c>
      <c r="BB12" s="17">
        <v>5.3081017765777899E-3</v>
      </c>
      <c r="BC12" s="17"/>
      <c r="BD12" s="17">
        <v>6.4839419934027198E-2</v>
      </c>
      <c r="BE12" s="17">
        <v>2.6148707603900801E-2</v>
      </c>
      <c r="BF12" s="17">
        <v>3.0235904354747E-2</v>
      </c>
      <c r="BG12" s="17">
        <v>1.2321061368677499E-2</v>
      </c>
      <c r="BH12" s="17"/>
      <c r="BI12" s="17">
        <v>8.5967702043622599E-2</v>
      </c>
      <c r="BJ12" s="17">
        <v>1.7056020150990701E-2</v>
      </c>
      <c r="BK12" s="17">
        <v>3.1049928270685302E-2</v>
      </c>
      <c r="BL12" s="17">
        <v>1.2431728264051201E-2</v>
      </c>
      <c r="BM12" s="17"/>
      <c r="BN12" s="17">
        <v>9.9223183373283702E-2</v>
      </c>
      <c r="BO12" s="17">
        <v>2.4509448450353799E-2</v>
      </c>
      <c r="BP12" s="17">
        <v>3.2347514339978498E-2</v>
      </c>
      <c r="BQ12" s="17">
        <v>1.7679943101308802E-2</v>
      </c>
      <c r="BR12" s="17"/>
      <c r="BS12" s="17">
        <v>7.9330257858689995E-2</v>
      </c>
      <c r="BT12" s="17">
        <v>1.2596900436386499E-2</v>
      </c>
      <c r="BU12" s="17">
        <v>2.21979193211101E-2</v>
      </c>
      <c r="BV12" s="17">
        <v>1.7358840312208901E-2</v>
      </c>
      <c r="BW12" s="17"/>
      <c r="BX12" s="17">
        <v>9.4226240100645994E-2</v>
      </c>
      <c r="BY12" s="17">
        <v>2.7693909905488302E-2</v>
      </c>
      <c r="BZ12" s="17">
        <v>1.9643876649148202E-2</v>
      </c>
      <c r="CA12" s="17">
        <v>2.68322401748546E-2</v>
      </c>
    </row>
    <row r="13" spans="2:79" x14ac:dyDescent="0.3">
      <c r="B13" s="18" t="s">
        <v>73</v>
      </c>
      <c r="C13" s="21">
        <v>6.28283674778565E-2</v>
      </c>
      <c r="D13" s="21">
        <v>6.1707283408668802E-2</v>
      </c>
      <c r="E13" s="21">
        <v>6.4232292452933604E-2</v>
      </c>
      <c r="F13" s="21"/>
      <c r="G13" s="21">
        <v>8.0488896680391497E-2</v>
      </c>
      <c r="H13" s="21">
        <v>6.8582592887908897E-2</v>
      </c>
      <c r="I13" s="21">
        <v>4.56988513416903E-2</v>
      </c>
      <c r="J13" s="21"/>
      <c r="K13" s="21">
        <v>4.2923167890219598E-2</v>
      </c>
      <c r="L13" s="21">
        <v>6.0934982681036899E-2</v>
      </c>
      <c r="M13" s="21">
        <v>7.8283104147749596E-2</v>
      </c>
      <c r="N13" s="21">
        <v>7.7306353330542907E-2</v>
      </c>
      <c r="O13" s="21"/>
      <c r="P13" s="21">
        <v>8.3117536013070203E-2</v>
      </c>
      <c r="Q13" s="21">
        <v>7.1244678852184107E-2</v>
      </c>
      <c r="R13" s="21">
        <v>4.3841532306115101E-2</v>
      </c>
      <c r="S13" s="21">
        <v>5.8891211677940397E-2</v>
      </c>
      <c r="T13" s="21">
        <v>5.3059617413135897E-2</v>
      </c>
      <c r="U13" s="21"/>
      <c r="V13" s="21">
        <v>4.64638206538888E-2</v>
      </c>
      <c r="W13" s="21">
        <v>7.2081192163638994E-2</v>
      </c>
      <c r="X13" s="21">
        <v>4.76636748261225E-2</v>
      </c>
      <c r="Y13" s="21"/>
      <c r="Z13" s="21">
        <v>6.5409563693220693E-2</v>
      </c>
      <c r="AA13" s="21">
        <v>4.9748522575507999E-2</v>
      </c>
      <c r="AB13" s="21"/>
      <c r="AC13" s="21">
        <v>6.8221822733688903E-2</v>
      </c>
      <c r="AD13" s="21">
        <v>5.0437541874565797E-2</v>
      </c>
      <c r="AE13" s="21"/>
      <c r="AF13" s="21">
        <v>3.9143976164460401E-2</v>
      </c>
      <c r="AG13" s="21">
        <v>4.5427746510945201E-2</v>
      </c>
      <c r="AH13" s="21">
        <v>6.6405699969538295E-2</v>
      </c>
      <c r="AI13" s="21"/>
      <c r="AJ13" s="21">
        <v>4.9448016206353203E-2</v>
      </c>
      <c r="AK13" s="21">
        <v>0.118448223662197</v>
      </c>
      <c r="AL13" s="21">
        <v>7.0781333719674294E-2</v>
      </c>
      <c r="AM13" s="21">
        <v>3.0335324802610999E-2</v>
      </c>
      <c r="AN13" s="21">
        <v>6.6172273994326306E-2</v>
      </c>
      <c r="AO13" s="21">
        <v>6.1205914889262997E-2</v>
      </c>
      <c r="AP13" s="21">
        <v>4.3493645983186897E-2</v>
      </c>
      <c r="AQ13" s="21"/>
      <c r="AR13" s="21">
        <v>2.1832127811236699E-2</v>
      </c>
      <c r="AS13" s="21">
        <v>8.5451808801143003E-2</v>
      </c>
      <c r="AT13" s="21"/>
      <c r="AU13" s="21">
        <v>9.9903635275473898E-2</v>
      </c>
      <c r="AV13" s="21">
        <v>5.6436069661141897E-2</v>
      </c>
      <c r="AW13" s="21">
        <v>2.0727999298175301E-2</v>
      </c>
      <c r="AX13" s="21"/>
      <c r="AY13" s="21">
        <v>8.6904451729791096E-2</v>
      </c>
      <c r="AZ13" s="21">
        <v>6.8853760321738094E-2</v>
      </c>
      <c r="BA13" s="21">
        <v>6.4664058782059705E-2</v>
      </c>
      <c r="BB13" s="21">
        <v>1.86974509994676E-2</v>
      </c>
      <c r="BC13" s="21"/>
      <c r="BD13" s="21">
        <v>0.111010390382697</v>
      </c>
      <c r="BE13" s="21">
        <v>9.5778560231832593E-2</v>
      </c>
      <c r="BF13" s="21">
        <v>3.7633252449111899E-2</v>
      </c>
      <c r="BG13" s="21">
        <v>2.6740405562227499E-2</v>
      </c>
      <c r="BH13" s="21"/>
      <c r="BI13" s="21">
        <v>8.1011192320737502E-2</v>
      </c>
      <c r="BJ13" s="21">
        <v>9.8066437425416805E-2</v>
      </c>
      <c r="BK13" s="21">
        <v>4.4799706347149401E-2</v>
      </c>
      <c r="BL13" s="21">
        <v>1.7509303783572999E-2</v>
      </c>
      <c r="BM13" s="21"/>
      <c r="BN13" s="21">
        <v>0.118664092435186</v>
      </c>
      <c r="BO13" s="21">
        <v>8.6521061093919896E-2</v>
      </c>
      <c r="BP13" s="21">
        <v>5.6472484788002097E-2</v>
      </c>
      <c r="BQ13" s="21">
        <v>3.9772938153426002E-2</v>
      </c>
      <c r="BR13" s="21"/>
      <c r="BS13" s="21">
        <v>8.7692033920417606E-2</v>
      </c>
      <c r="BT13" s="21">
        <v>0.114256704460928</v>
      </c>
      <c r="BU13" s="21">
        <v>2.4312402091019002E-2</v>
      </c>
      <c r="BV13" s="21">
        <v>0</v>
      </c>
      <c r="BW13" s="21"/>
      <c r="BX13" s="21">
        <v>0.164023123049823</v>
      </c>
      <c r="BY13" s="21">
        <v>6.4754819503116096E-2</v>
      </c>
      <c r="BZ13" s="21">
        <v>5.1490000047617099E-2</v>
      </c>
      <c r="CA13" s="21">
        <v>3.0017865904758901E-2</v>
      </c>
    </row>
    <row r="14" spans="2:79" x14ac:dyDescent="0.3">
      <c r="B14" s="18" t="s">
        <v>211</v>
      </c>
      <c r="C14" s="21">
        <v>0.71547411768397096</v>
      </c>
      <c r="D14" s="21">
        <v>0.71420680966638295</v>
      </c>
      <c r="E14" s="21">
        <v>0.71544461457092301</v>
      </c>
      <c r="F14" s="21"/>
      <c r="G14" s="21">
        <v>0.69038781025217499</v>
      </c>
      <c r="H14" s="21">
        <v>0.70512973698870896</v>
      </c>
      <c r="I14" s="21">
        <v>0.74204178790090902</v>
      </c>
      <c r="J14" s="21"/>
      <c r="K14" s="21">
        <v>0.75876941899499395</v>
      </c>
      <c r="L14" s="21">
        <v>0.64398186779197797</v>
      </c>
      <c r="M14" s="21">
        <v>0.72102222745566202</v>
      </c>
      <c r="N14" s="21">
        <v>0.73533507590936098</v>
      </c>
      <c r="O14" s="21"/>
      <c r="P14" s="21">
        <v>0.73640068834373296</v>
      </c>
      <c r="Q14" s="21">
        <v>0.69756728735133899</v>
      </c>
      <c r="R14" s="21">
        <v>0.69744226297134004</v>
      </c>
      <c r="S14" s="21">
        <v>0.75312378869184005</v>
      </c>
      <c r="T14" s="21">
        <v>0.69532242770847996</v>
      </c>
      <c r="U14" s="21"/>
      <c r="V14" s="21">
        <v>0.72782230918796598</v>
      </c>
      <c r="W14" s="21">
        <v>0.66988565018889101</v>
      </c>
      <c r="X14" s="21">
        <v>0.77018491682998502</v>
      </c>
      <c r="Y14" s="21"/>
      <c r="Z14" s="21">
        <v>0.71765177843410799</v>
      </c>
      <c r="AA14" s="21">
        <v>0.70142254839287599</v>
      </c>
      <c r="AB14" s="21"/>
      <c r="AC14" s="21">
        <v>0.69709146763691798</v>
      </c>
      <c r="AD14" s="21">
        <v>0.75770608217705404</v>
      </c>
      <c r="AE14" s="21"/>
      <c r="AF14" s="21">
        <v>0.87204513067604505</v>
      </c>
      <c r="AG14" s="21">
        <v>0.77563490879196495</v>
      </c>
      <c r="AH14" s="21">
        <v>0.70025143762114905</v>
      </c>
      <c r="AI14" s="21"/>
      <c r="AJ14" s="21">
        <v>0.73014203260560595</v>
      </c>
      <c r="AK14" s="21">
        <v>0.64761076222974101</v>
      </c>
      <c r="AL14" s="21">
        <v>0.708319497435974</v>
      </c>
      <c r="AM14" s="21">
        <v>0.72114663663253498</v>
      </c>
      <c r="AN14" s="21">
        <v>0.68711136252789695</v>
      </c>
      <c r="AO14" s="21">
        <v>0.73124548859884397</v>
      </c>
      <c r="AP14" s="21">
        <v>0.76629533532059502</v>
      </c>
      <c r="AQ14" s="21"/>
      <c r="AR14" s="21">
        <v>0.788956233534017</v>
      </c>
      <c r="AS14" s="21">
        <v>0.67734923952709802</v>
      </c>
      <c r="AT14" s="21"/>
      <c r="AU14" s="21">
        <v>0.59019186862746298</v>
      </c>
      <c r="AV14" s="21">
        <v>0.74782383239595396</v>
      </c>
      <c r="AW14" s="21">
        <v>0.81304062467126903</v>
      </c>
      <c r="AX14" s="21"/>
      <c r="AY14" s="21">
        <v>0.53816615265739998</v>
      </c>
      <c r="AZ14" s="21">
        <v>0.70230283133051397</v>
      </c>
      <c r="BA14" s="21">
        <v>0.75534497170034098</v>
      </c>
      <c r="BB14" s="21">
        <v>0.78826444110008598</v>
      </c>
      <c r="BC14" s="21"/>
      <c r="BD14" s="21">
        <v>0.524199380591574</v>
      </c>
      <c r="BE14" s="21">
        <v>0.69950323024135297</v>
      </c>
      <c r="BF14" s="21">
        <v>0.73275898319242405</v>
      </c>
      <c r="BG14" s="21">
        <v>0.87817607226398198</v>
      </c>
      <c r="BH14" s="21"/>
      <c r="BI14" s="21">
        <v>0.48822005306071398</v>
      </c>
      <c r="BJ14" s="21">
        <v>0.69058476531715196</v>
      </c>
      <c r="BK14" s="21">
        <v>0.75807572766587195</v>
      </c>
      <c r="BL14" s="21">
        <v>0.86013620757493703</v>
      </c>
      <c r="BM14" s="21"/>
      <c r="BN14" s="21">
        <v>0.492968223110472</v>
      </c>
      <c r="BO14" s="21">
        <v>0.68456825892075401</v>
      </c>
      <c r="BP14" s="21">
        <v>0.71653876704983699</v>
      </c>
      <c r="BQ14" s="21">
        <v>0.79052992746151596</v>
      </c>
      <c r="BR14" s="21"/>
      <c r="BS14" s="21">
        <v>0.553747966246108</v>
      </c>
      <c r="BT14" s="21">
        <v>0.67955301311888605</v>
      </c>
      <c r="BU14" s="21">
        <v>0.78591858581579299</v>
      </c>
      <c r="BV14" s="21">
        <v>0.92243570995968904</v>
      </c>
      <c r="BW14" s="21"/>
      <c r="BX14" s="21">
        <v>0.45038955824825999</v>
      </c>
      <c r="BY14" s="21">
        <v>0.69429575080746597</v>
      </c>
      <c r="BZ14" s="21">
        <v>0.71624142126881496</v>
      </c>
      <c r="CA14" s="21">
        <v>0.87597729050216</v>
      </c>
    </row>
    <row r="15" spans="2:79" x14ac:dyDescent="0.3">
      <c r="B15" s="18" t="s">
        <v>212</v>
      </c>
      <c r="C15" s="22">
        <v>-0.65264575020611404</v>
      </c>
      <c r="D15" s="22">
        <v>-0.65249952625771401</v>
      </c>
      <c r="E15" s="22">
        <v>-0.65121232211798996</v>
      </c>
      <c r="F15" s="22"/>
      <c r="G15" s="22">
        <v>-0.60989891357178305</v>
      </c>
      <c r="H15" s="22">
        <v>-0.63654714410080004</v>
      </c>
      <c r="I15" s="22">
        <v>-0.69634293655921897</v>
      </c>
      <c r="J15" s="22"/>
      <c r="K15" s="22">
        <v>-0.71584625110477396</v>
      </c>
      <c r="L15" s="22">
        <v>-0.58304688511094105</v>
      </c>
      <c r="M15" s="22">
        <v>-0.64273912330791205</v>
      </c>
      <c r="N15" s="22">
        <v>-0.65802872257881795</v>
      </c>
      <c r="O15" s="22"/>
      <c r="P15" s="22">
        <v>-0.65328315233066303</v>
      </c>
      <c r="Q15" s="22">
        <v>-0.626322608499155</v>
      </c>
      <c r="R15" s="22">
        <v>-0.65360073066522495</v>
      </c>
      <c r="S15" s="22">
        <v>-0.69423257701389895</v>
      </c>
      <c r="T15" s="22">
        <v>-0.64226281029534404</v>
      </c>
      <c r="U15" s="22"/>
      <c r="V15" s="22">
        <v>-0.68135848853407699</v>
      </c>
      <c r="W15" s="22">
        <v>-0.59780445802525195</v>
      </c>
      <c r="X15" s="22">
        <v>-0.72252124200386303</v>
      </c>
      <c r="Y15" s="22"/>
      <c r="Z15" s="22">
        <v>-0.65224221474088795</v>
      </c>
      <c r="AA15" s="22">
        <v>-0.651674025817368</v>
      </c>
      <c r="AB15" s="22"/>
      <c r="AC15" s="22">
        <v>-0.62886964490322905</v>
      </c>
      <c r="AD15" s="22">
        <v>-0.70726854030248798</v>
      </c>
      <c r="AE15" s="22"/>
      <c r="AF15" s="22">
        <v>-0.83290115451158497</v>
      </c>
      <c r="AG15" s="22">
        <v>-0.73020716228102001</v>
      </c>
      <c r="AH15" s="22">
        <v>-0.63384573765161101</v>
      </c>
      <c r="AI15" s="22"/>
      <c r="AJ15" s="22">
        <v>-0.68069401639925198</v>
      </c>
      <c r="AK15" s="22">
        <v>-0.52916253856754403</v>
      </c>
      <c r="AL15" s="22">
        <v>-0.63753816371629901</v>
      </c>
      <c r="AM15" s="22">
        <v>-0.69081131182992395</v>
      </c>
      <c r="AN15" s="22">
        <v>-0.62093908853357005</v>
      </c>
      <c r="AO15" s="22">
        <v>-0.670039573709581</v>
      </c>
      <c r="AP15" s="22">
        <v>-0.72280168933740796</v>
      </c>
      <c r="AQ15" s="22"/>
      <c r="AR15" s="22">
        <v>-0.76712410572278</v>
      </c>
      <c r="AS15" s="22">
        <v>-0.59189743072595502</v>
      </c>
      <c r="AT15" s="22"/>
      <c r="AU15" s="22">
        <v>-0.49028823335198901</v>
      </c>
      <c r="AV15" s="22">
        <v>-0.69138776273481195</v>
      </c>
      <c r="AW15" s="22">
        <v>-0.79231262537309399</v>
      </c>
      <c r="AX15" s="22"/>
      <c r="AY15" s="22">
        <v>-0.45126170092760898</v>
      </c>
      <c r="AZ15" s="22">
        <v>-0.63344907100877601</v>
      </c>
      <c r="BA15" s="22">
        <v>-0.69068091291828104</v>
      </c>
      <c r="BB15" s="22">
        <v>-0.76956699010061802</v>
      </c>
      <c r="BC15" s="22"/>
      <c r="BD15" s="22">
        <v>-0.41318899020887601</v>
      </c>
      <c r="BE15" s="22">
        <v>-0.60372467000952101</v>
      </c>
      <c r="BF15" s="22">
        <v>-0.69512573074331196</v>
      </c>
      <c r="BG15" s="22">
        <v>-0.85143566670175497</v>
      </c>
      <c r="BH15" s="22"/>
      <c r="BI15" s="22">
        <v>-0.40720886073997598</v>
      </c>
      <c r="BJ15" s="22">
        <v>-0.59251832789173497</v>
      </c>
      <c r="BK15" s="22">
        <v>-0.71327602131872303</v>
      </c>
      <c r="BL15" s="22">
        <v>-0.84262690379136496</v>
      </c>
      <c r="BM15" s="22"/>
      <c r="BN15" s="22">
        <v>-0.37430413067528501</v>
      </c>
      <c r="BO15" s="22">
        <v>-0.59804719782683402</v>
      </c>
      <c r="BP15" s="22">
        <v>-0.66006628226183495</v>
      </c>
      <c r="BQ15" s="22">
        <v>-0.75075698930808998</v>
      </c>
      <c r="BR15" s="22"/>
      <c r="BS15" s="22">
        <v>-0.46605593232569098</v>
      </c>
      <c r="BT15" s="22">
        <v>-0.56529630865795799</v>
      </c>
      <c r="BU15" s="22">
        <v>-0.76160618372477396</v>
      </c>
      <c r="BV15" s="22">
        <v>-0.92243570995968904</v>
      </c>
      <c r="BW15" s="22"/>
      <c r="BX15" s="22">
        <v>-0.28636643519843702</v>
      </c>
      <c r="BY15" s="22">
        <v>-0.62954093130434996</v>
      </c>
      <c r="BZ15" s="22">
        <v>-0.66475142122119801</v>
      </c>
      <c r="CA15" s="22">
        <v>-0.84595942459740103</v>
      </c>
    </row>
    <row r="16" spans="2:79" x14ac:dyDescent="0.3">
      <c r="B16" s="16" t="s">
        <v>336</v>
      </c>
    </row>
    <row r="17" spans="2:2" x14ac:dyDescent="0.3">
      <c r="B17" t="s">
        <v>76</v>
      </c>
    </row>
    <row r="18" spans="2:2" x14ac:dyDescent="0.3">
      <c r="B18" t="s">
        <v>77</v>
      </c>
    </row>
    <row r="20" spans="2:2" x14ac:dyDescent="0.3">
      <c r="B20" s="8" t="str">
        <f>HYPERLINK("#'Contents'!A1", "Return to Contents")</f>
        <v>Return to Contents</v>
      </c>
    </row>
  </sheetData>
  <mergeCells count="18">
    <mergeCell ref="BX5:CA5"/>
    <mergeCell ref="D2:BL2"/>
    <mergeCell ref="AU5:AW5"/>
    <mergeCell ref="AY5:BB5"/>
    <mergeCell ref="BD5:BG5"/>
    <mergeCell ref="BI5:BL5"/>
    <mergeCell ref="BN5:BQ5"/>
    <mergeCell ref="Z5:AA5"/>
    <mergeCell ref="AC5:AD5"/>
    <mergeCell ref="AF5:AH5"/>
    <mergeCell ref="AJ5:AP5"/>
    <mergeCell ref="AR5:AS5"/>
    <mergeCell ref="D5:E5"/>
    <mergeCell ref="G5:I5"/>
    <mergeCell ref="K5:N5"/>
    <mergeCell ref="P5:T5"/>
    <mergeCell ref="V5:X5"/>
    <mergeCell ref="BS5:BV5"/>
  </mergeCells>
  <pageMargins left="0.7" right="0.7" top="0.75" bottom="0.75" header="0.3" footer="0.3"/>
  <pageSetup paperSize="9" orientation="portrait" horizontalDpi="300" verticalDpi="300"/>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B2:CA24"/>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9" width="10.77734375" customWidth="1"/>
    <col min="10" max="10" width="2.21875" customWidth="1"/>
    <col min="11" max="14" width="10.77734375" customWidth="1"/>
    <col min="15" max="15" width="2.21875" customWidth="1"/>
    <col min="16" max="20" width="10.77734375" customWidth="1"/>
    <col min="21" max="21" width="2.21875" customWidth="1"/>
    <col min="22" max="24" width="10.77734375" customWidth="1"/>
    <col min="25" max="25" width="2.21875" customWidth="1"/>
    <col min="26" max="27" width="10.77734375" customWidth="1"/>
    <col min="28" max="28" width="2.21875" customWidth="1"/>
    <col min="29" max="30" width="10.77734375" customWidth="1"/>
    <col min="31" max="31" width="2.21875" customWidth="1"/>
    <col min="32" max="34" width="10.77734375" customWidth="1"/>
    <col min="35" max="35" width="2.21875" customWidth="1"/>
    <col min="36" max="42" width="10.77734375" customWidth="1"/>
    <col min="43" max="43" width="2.21875" customWidth="1"/>
    <col min="44" max="45" width="10.77734375" customWidth="1"/>
    <col min="46" max="46" width="2.21875" customWidth="1"/>
    <col min="47" max="49" width="10.77734375" customWidth="1"/>
    <col min="50" max="50" width="2.21875" customWidth="1"/>
    <col min="51" max="54" width="10.77734375" customWidth="1"/>
    <col min="55" max="55" width="2.21875" customWidth="1"/>
    <col min="56" max="59" width="10.77734375" customWidth="1"/>
    <col min="60" max="60" width="2.21875" customWidth="1"/>
    <col min="61" max="64" width="10.77734375" customWidth="1"/>
    <col min="65" max="65" width="2.21875" customWidth="1"/>
    <col min="66" max="69" width="10.77734375" customWidth="1"/>
    <col min="70" max="70" width="2.21875" customWidth="1"/>
    <col min="71" max="74" width="10.77734375" customWidth="1"/>
    <col min="75" max="75" width="2.21875" customWidth="1"/>
    <col min="76" max="79" width="10.77734375" customWidth="1"/>
    <col min="80" max="80" width="2.21875" customWidth="1"/>
  </cols>
  <sheetData>
    <row r="2" spans="2:79" ht="40.049999999999997" customHeight="1" x14ac:dyDescent="0.3">
      <c r="D2" s="30" t="s">
        <v>222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9" ht="30" customHeight="1" x14ac:dyDescent="0.3">
      <c r="B5" s="15"/>
      <c r="C5" s="15"/>
      <c r="D5" s="29" t="s">
        <v>54</v>
      </c>
      <c r="E5" s="29"/>
      <c r="F5" s="15"/>
      <c r="G5" s="29" t="s">
        <v>55</v>
      </c>
      <c r="H5" s="29"/>
      <c r="I5" s="29"/>
      <c r="J5" s="15"/>
      <c r="K5" s="29" t="s">
        <v>56</v>
      </c>
      <c r="L5" s="29"/>
      <c r="M5" s="29"/>
      <c r="N5" s="29"/>
      <c r="O5" s="15"/>
      <c r="P5" s="29" t="s">
        <v>57</v>
      </c>
      <c r="Q5" s="29"/>
      <c r="R5" s="29"/>
      <c r="S5" s="29"/>
      <c r="T5" s="29"/>
      <c r="U5" s="15"/>
      <c r="V5" s="29" t="s">
        <v>58</v>
      </c>
      <c r="W5" s="29"/>
      <c r="X5" s="29"/>
      <c r="Y5" s="15"/>
      <c r="Z5" s="29" t="s">
        <v>59</v>
      </c>
      <c r="AA5" s="29"/>
      <c r="AB5" s="15"/>
      <c r="AC5" s="29" t="s">
        <v>60</v>
      </c>
      <c r="AD5" s="29"/>
      <c r="AE5" s="15"/>
      <c r="AF5" s="29" t="s">
        <v>61</v>
      </c>
      <c r="AG5" s="29"/>
      <c r="AH5" s="29"/>
      <c r="AI5" s="15"/>
      <c r="AJ5" s="29" t="s">
        <v>62</v>
      </c>
      <c r="AK5" s="29"/>
      <c r="AL5" s="29"/>
      <c r="AM5" s="29"/>
      <c r="AN5" s="29"/>
      <c r="AO5" s="29"/>
      <c r="AP5" s="29"/>
      <c r="AQ5" s="15"/>
      <c r="AR5" s="29" t="s">
        <v>63</v>
      </c>
      <c r="AS5" s="29"/>
      <c r="AT5" s="15"/>
      <c r="AU5" s="29" t="s">
        <v>64</v>
      </c>
      <c r="AV5" s="29"/>
      <c r="AW5" s="29"/>
      <c r="AX5" s="15"/>
      <c r="AY5" s="29" t="s">
        <v>65</v>
      </c>
      <c r="AZ5" s="29"/>
      <c r="BA5" s="29"/>
      <c r="BB5" s="29"/>
      <c r="BC5" s="15"/>
      <c r="BD5" s="29" t="s">
        <v>66</v>
      </c>
      <c r="BE5" s="29"/>
      <c r="BF5" s="29"/>
      <c r="BG5" s="29"/>
      <c r="BH5" s="15"/>
      <c r="BI5" s="29" t="s">
        <v>67</v>
      </c>
      <c r="BJ5" s="29"/>
      <c r="BK5" s="29"/>
      <c r="BL5" s="29"/>
      <c r="BM5" s="15"/>
      <c r="BN5" s="29" t="s">
        <v>68</v>
      </c>
      <c r="BO5" s="29"/>
      <c r="BP5" s="29"/>
      <c r="BQ5" s="29"/>
      <c r="BR5" s="15"/>
      <c r="BS5" s="29" t="s">
        <v>69</v>
      </c>
      <c r="BT5" s="29"/>
      <c r="BU5" s="29"/>
      <c r="BV5" s="29"/>
      <c r="BW5" s="15"/>
      <c r="BX5" s="29" t="s">
        <v>70</v>
      </c>
      <c r="BY5" s="29"/>
      <c r="BZ5" s="29"/>
      <c r="CA5" s="29"/>
    </row>
    <row r="6" spans="2:79" ht="43.2" x14ac:dyDescent="0.3">
      <c r="B6" t="s">
        <v>13</v>
      </c>
      <c r="C6" s="9" t="s">
        <v>14</v>
      </c>
      <c r="D6" s="12" t="s">
        <v>15</v>
      </c>
      <c r="E6" s="12" t="s">
        <v>16</v>
      </c>
      <c r="G6" s="12" t="s">
        <v>19</v>
      </c>
      <c r="H6" s="12" t="s">
        <v>20</v>
      </c>
      <c r="I6" s="12" t="s">
        <v>21</v>
      </c>
      <c r="K6" s="12" t="s">
        <v>22</v>
      </c>
      <c r="L6" s="12" t="s">
        <v>23</v>
      </c>
      <c r="M6" s="12" t="s">
        <v>24</v>
      </c>
      <c r="N6" s="12" t="s">
        <v>25</v>
      </c>
      <c r="P6" s="12" t="s">
        <v>26</v>
      </c>
      <c r="Q6" s="12" t="s">
        <v>27</v>
      </c>
      <c r="R6" s="12" t="s">
        <v>28</v>
      </c>
      <c r="S6" s="12" t="s">
        <v>29</v>
      </c>
      <c r="T6" s="12" t="s">
        <v>30</v>
      </c>
      <c r="V6" s="12" t="s">
        <v>31</v>
      </c>
      <c r="W6" s="12" t="s">
        <v>32</v>
      </c>
      <c r="X6" s="12" t="s">
        <v>33</v>
      </c>
      <c r="Z6" s="12" t="s">
        <v>34</v>
      </c>
      <c r="AA6" s="12" t="s">
        <v>35</v>
      </c>
      <c r="AC6" s="12" t="s">
        <v>36</v>
      </c>
      <c r="AD6" s="12" t="s">
        <v>37</v>
      </c>
      <c r="AF6" s="12" t="s">
        <v>38</v>
      </c>
      <c r="AG6" s="12" t="s">
        <v>39</v>
      </c>
      <c r="AH6" s="12" t="s">
        <v>40</v>
      </c>
      <c r="AJ6" s="12" t="s">
        <v>41</v>
      </c>
      <c r="AK6" s="12" t="s">
        <v>42</v>
      </c>
      <c r="AL6" s="12" t="s">
        <v>43</v>
      </c>
      <c r="AM6" s="12" t="s">
        <v>44</v>
      </c>
      <c r="AN6" s="12" t="s">
        <v>45</v>
      </c>
      <c r="AO6" s="12" t="s">
        <v>46</v>
      </c>
      <c r="AP6" s="12" t="s">
        <v>47</v>
      </c>
      <c r="AR6" s="12" t="s">
        <v>48</v>
      </c>
      <c r="AS6" s="12" t="s">
        <v>49</v>
      </c>
      <c r="AU6" s="12" t="s">
        <v>50</v>
      </c>
      <c r="AV6" s="12" t="s">
        <v>51</v>
      </c>
      <c r="AW6" s="12" t="s">
        <v>52</v>
      </c>
      <c r="AY6" s="12" t="s">
        <v>50</v>
      </c>
      <c r="AZ6" s="12" t="s">
        <v>51</v>
      </c>
      <c r="BA6" s="12" t="s">
        <v>52</v>
      </c>
      <c r="BB6" s="12" t="s">
        <v>53</v>
      </c>
      <c r="BD6" s="12" t="s">
        <v>50</v>
      </c>
      <c r="BE6" s="12" t="s">
        <v>51</v>
      </c>
      <c r="BF6" s="12" t="s">
        <v>52</v>
      </c>
      <c r="BG6" s="12" t="s">
        <v>53</v>
      </c>
      <c r="BI6" s="12" t="s">
        <v>50</v>
      </c>
      <c r="BJ6" s="12" t="s">
        <v>51</v>
      </c>
      <c r="BK6" s="12" t="s">
        <v>52</v>
      </c>
      <c r="BL6" s="12" t="s">
        <v>53</v>
      </c>
      <c r="BN6" s="12" t="s">
        <v>50</v>
      </c>
      <c r="BO6" s="12" t="s">
        <v>51</v>
      </c>
      <c r="BP6" s="12" t="s">
        <v>52</v>
      </c>
      <c r="BQ6" s="12" t="s">
        <v>53</v>
      </c>
      <c r="BS6" s="12" t="s">
        <v>50</v>
      </c>
      <c r="BT6" s="12" t="s">
        <v>51</v>
      </c>
      <c r="BU6" s="12" t="s">
        <v>52</v>
      </c>
      <c r="BV6" s="12" t="s">
        <v>53</v>
      </c>
      <c r="BX6" s="12" t="s">
        <v>50</v>
      </c>
      <c r="BY6" s="12" t="s">
        <v>51</v>
      </c>
      <c r="BZ6" s="12" t="s">
        <v>52</v>
      </c>
      <c r="CA6" s="12" t="s">
        <v>53</v>
      </c>
    </row>
    <row r="7" spans="2:79" ht="30" customHeight="1" x14ac:dyDescent="0.3">
      <c r="B7" s="10" t="s">
        <v>17</v>
      </c>
      <c r="C7" s="10">
        <v>1000</v>
      </c>
      <c r="D7" s="10">
        <v>513</v>
      </c>
      <c r="E7" s="10">
        <v>484</v>
      </c>
      <c r="F7" s="10"/>
      <c r="G7" s="10">
        <v>206</v>
      </c>
      <c r="H7" s="10">
        <v>470</v>
      </c>
      <c r="I7" s="10">
        <v>324</v>
      </c>
      <c r="J7" s="10"/>
      <c r="K7" s="10">
        <v>413</v>
      </c>
      <c r="L7" s="10">
        <v>261</v>
      </c>
      <c r="M7" s="10">
        <v>173</v>
      </c>
      <c r="N7" s="10">
        <v>152</v>
      </c>
      <c r="O7" s="10"/>
      <c r="P7" s="10">
        <v>137</v>
      </c>
      <c r="Q7" s="10">
        <v>313</v>
      </c>
      <c r="R7" s="10">
        <v>147</v>
      </c>
      <c r="S7" s="10">
        <v>264</v>
      </c>
      <c r="T7" s="10">
        <v>139</v>
      </c>
      <c r="U7" s="10"/>
      <c r="V7" s="10">
        <v>235</v>
      </c>
      <c r="W7" s="10">
        <v>387</v>
      </c>
      <c r="X7" s="10">
        <v>344</v>
      </c>
      <c r="Y7" s="10"/>
      <c r="Z7" s="10">
        <v>831</v>
      </c>
      <c r="AA7" s="10">
        <v>166</v>
      </c>
      <c r="AB7" s="10"/>
      <c r="AC7" s="10">
        <v>745</v>
      </c>
      <c r="AD7" s="10">
        <v>255</v>
      </c>
      <c r="AE7" s="10"/>
      <c r="AF7" s="10">
        <v>72</v>
      </c>
      <c r="AG7" s="10">
        <v>86</v>
      </c>
      <c r="AH7" s="10">
        <v>836</v>
      </c>
      <c r="AI7" s="10"/>
      <c r="AJ7" s="10">
        <v>111</v>
      </c>
      <c r="AK7" s="10">
        <v>143</v>
      </c>
      <c r="AL7" s="10">
        <v>154</v>
      </c>
      <c r="AM7" s="10">
        <v>160</v>
      </c>
      <c r="AN7" s="10">
        <v>145</v>
      </c>
      <c r="AO7" s="10">
        <v>154</v>
      </c>
      <c r="AP7" s="10">
        <v>133</v>
      </c>
      <c r="AQ7" s="10"/>
      <c r="AR7" s="10">
        <v>294</v>
      </c>
      <c r="AS7" s="10">
        <v>675</v>
      </c>
      <c r="AT7" s="10"/>
      <c r="AU7" s="10">
        <v>252</v>
      </c>
      <c r="AV7" s="10">
        <v>591</v>
      </c>
      <c r="AW7" s="10">
        <v>157</v>
      </c>
      <c r="AX7" s="10"/>
      <c r="AY7" s="10">
        <v>92</v>
      </c>
      <c r="AZ7" s="10">
        <v>463</v>
      </c>
      <c r="BA7" s="10">
        <v>311</v>
      </c>
      <c r="BB7" s="10">
        <v>134</v>
      </c>
      <c r="BC7" s="10"/>
      <c r="BD7" s="10">
        <v>139</v>
      </c>
      <c r="BE7" s="10">
        <v>283</v>
      </c>
      <c r="BF7" s="10">
        <v>421</v>
      </c>
      <c r="BG7" s="10">
        <v>157</v>
      </c>
      <c r="BH7" s="10"/>
      <c r="BI7" s="10">
        <v>112</v>
      </c>
      <c r="BJ7" s="10">
        <v>303</v>
      </c>
      <c r="BK7" s="10">
        <v>469</v>
      </c>
      <c r="BL7" s="10">
        <v>116</v>
      </c>
      <c r="BM7" s="10"/>
      <c r="BN7" s="10">
        <v>92</v>
      </c>
      <c r="BO7" s="10">
        <v>231</v>
      </c>
      <c r="BP7" s="10">
        <v>347</v>
      </c>
      <c r="BQ7" s="10">
        <v>330</v>
      </c>
      <c r="BR7" s="10"/>
      <c r="BS7" s="10">
        <v>210</v>
      </c>
      <c r="BT7" s="10">
        <v>284</v>
      </c>
      <c r="BU7" s="10">
        <v>411</v>
      </c>
      <c r="BV7" s="10">
        <v>95</v>
      </c>
      <c r="BW7" s="10"/>
      <c r="BX7" s="10">
        <v>95</v>
      </c>
      <c r="BY7" s="10">
        <v>369</v>
      </c>
      <c r="BZ7" s="10">
        <v>329</v>
      </c>
      <c r="CA7" s="10">
        <v>207</v>
      </c>
    </row>
    <row r="8" spans="2:79" ht="30" customHeight="1" x14ac:dyDescent="0.3">
      <c r="B8" s="11" t="s">
        <v>18</v>
      </c>
      <c r="C8" s="11">
        <v>1000</v>
      </c>
      <c r="D8" s="11">
        <v>498</v>
      </c>
      <c r="E8" s="11">
        <v>499</v>
      </c>
      <c r="F8" s="11"/>
      <c r="G8" s="11">
        <v>240</v>
      </c>
      <c r="H8" s="11">
        <v>396</v>
      </c>
      <c r="I8" s="11">
        <v>364</v>
      </c>
      <c r="J8" s="11"/>
      <c r="K8" s="11">
        <v>300</v>
      </c>
      <c r="L8" s="11">
        <v>259</v>
      </c>
      <c r="M8" s="11">
        <v>210</v>
      </c>
      <c r="N8" s="11">
        <v>230</v>
      </c>
      <c r="O8" s="11"/>
      <c r="P8" s="11">
        <v>140</v>
      </c>
      <c r="Q8" s="11">
        <v>300</v>
      </c>
      <c r="R8" s="11">
        <v>160</v>
      </c>
      <c r="S8" s="11">
        <v>230</v>
      </c>
      <c r="T8" s="11">
        <v>170</v>
      </c>
      <c r="U8" s="11"/>
      <c r="V8" s="11">
        <v>283</v>
      </c>
      <c r="W8" s="11">
        <v>396</v>
      </c>
      <c r="X8" s="11">
        <v>281</v>
      </c>
      <c r="Y8" s="11"/>
      <c r="Z8" s="11">
        <v>835</v>
      </c>
      <c r="AA8" s="11">
        <v>162</v>
      </c>
      <c r="AB8" s="11"/>
      <c r="AC8" s="11">
        <v>708</v>
      </c>
      <c r="AD8" s="11">
        <v>292</v>
      </c>
      <c r="AE8" s="11"/>
      <c r="AF8" s="11">
        <v>56</v>
      </c>
      <c r="AG8" s="11">
        <v>77</v>
      </c>
      <c r="AH8" s="11">
        <v>860</v>
      </c>
      <c r="AI8" s="11"/>
      <c r="AJ8" s="11">
        <v>125</v>
      </c>
      <c r="AK8" s="11">
        <v>157</v>
      </c>
      <c r="AL8" s="11">
        <v>131</v>
      </c>
      <c r="AM8" s="11">
        <v>141</v>
      </c>
      <c r="AN8" s="11">
        <v>114</v>
      </c>
      <c r="AO8" s="11">
        <v>160</v>
      </c>
      <c r="AP8" s="11">
        <v>172</v>
      </c>
      <c r="AQ8" s="11"/>
      <c r="AR8" s="11">
        <v>320</v>
      </c>
      <c r="AS8" s="11">
        <v>650</v>
      </c>
      <c r="AT8" s="11"/>
      <c r="AU8" s="11">
        <v>278</v>
      </c>
      <c r="AV8" s="11">
        <v>587</v>
      </c>
      <c r="AW8" s="11">
        <v>135</v>
      </c>
      <c r="AX8" s="11"/>
      <c r="AY8" s="11">
        <v>92</v>
      </c>
      <c r="AZ8" s="11">
        <v>472</v>
      </c>
      <c r="BA8" s="11">
        <v>314</v>
      </c>
      <c r="BB8" s="11">
        <v>122</v>
      </c>
      <c r="BC8" s="11"/>
      <c r="BD8" s="11">
        <v>140</v>
      </c>
      <c r="BE8" s="11">
        <v>287</v>
      </c>
      <c r="BF8" s="11">
        <v>421</v>
      </c>
      <c r="BG8" s="11">
        <v>151</v>
      </c>
      <c r="BH8" s="11"/>
      <c r="BI8" s="11">
        <v>117</v>
      </c>
      <c r="BJ8" s="11">
        <v>308</v>
      </c>
      <c r="BK8" s="11">
        <v>467</v>
      </c>
      <c r="BL8" s="11">
        <v>108</v>
      </c>
      <c r="BM8" s="11"/>
      <c r="BN8" s="11">
        <v>90</v>
      </c>
      <c r="BO8" s="11">
        <v>231</v>
      </c>
      <c r="BP8" s="11">
        <v>357</v>
      </c>
      <c r="BQ8" s="11">
        <v>322</v>
      </c>
      <c r="BR8" s="11"/>
      <c r="BS8" s="11">
        <v>218</v>
      </c>
      <c r="BT8" s="11">
        <v>298</v>
      </c>
      <c r="BU8" s="11">
        <v>404</v>
      </c>
      <c r="BV8" s="11">
        <v>80</v>
      </c>
      <c r="BW8" s="11"/>
      <c r="BX8" s="11">
        <v>94</v>
      </c>
      <c r="BY8" s="11">
        <v>381</v>
      </c>
      <c r="BZ8" s="11">
        <v>324</v>
      </c>
      <c r="CA8" s="11">
        <v>201</v>
      </c>
    </row>
    <row r="9" spans="2:79" x14ac:dyDescent="0.3">
      <c r="B9" s="18" t="s">
        <v>214</v>
      </c>
      <c r="C9" s="17">
        <v>0.86392297429968201</v>
      </c>
      <c r="D9" s="17">
        <v>0.849905028556312</v>
      </c>
      <c r="E9" s="17">
        <v>0.87728702870424602</v>
      </c>
      <c r="F9" s="17"/>
      <c r="G9" s="17">
        <v>0.89133268183173897</v>
      </c>
      <c r="H9" s="17">
        <v>0.86420428650138903</v>
      </c>
      <c r="I9" s="17">
        <v>0.84624583022859701</v>
      </c>
      <c r="J9" s="17"/>
      <c r="K9" s="17">
        <v>0.84947878174594804</v>
      </c>
      <c r="L9" s="17">
        <v>0.81307404700685404</v>
      </c>
      <c r="M9" s="17">
        <v>0.93365039183124299</v>
      </c>
      <c r="N9" s="17">
        <v>0.87606046188825604</v>
      </c>
      <c r="O9" s="17"/>
      <c r="P9" s="17">
        <v>0.78301355706286602</v>
      </c>
      <c r="Q9" s="17">
        <v>0.894929969910224</v>
      </c>
      <c r="R9" s="17">
        <v>0.88816906621156499</v>
      </c>
      <c r="S9" s="17">
        <v>0.84915497981991805</v>
      </c>
      <c r="T9" s="17">
        <v>0.87402667609378104</v>
      </c>
      <c r="U9" s="17"/>
      <c r="V9" s="17">
        <v>0.86850649510584499</v>
      </c>
      <c r="W9" s="17">
        <v>0.86834525347553904</v>
      </c>
      <c r="X9" s="17">
        <v>0.86523666181951397</v>
      </c>
      <c r="Y9" s="17"/>
      <c r="Z9" s="17">
        <v>0.86422725287429403</v>
      </c>
      <c r="AA9" s="17">
        <v>0.86109874888849203</v>
      </c>
      <c r="AB9" s="17"/>
      <c r="AC9" s="17">
        <v>0.86101984501857698</v>
      </c>
      <c r="AD9" s="17">
        <v>0.87059257048981897</v>
      </c>
      <c r="AE9" s="17"/>
      <c r="AF9" s="17">
        <v>0.75528661981687095</v>
      </c>
      <c r="AG9" s="17">
        <v>0.74569959070586</v>
      </c>
      <c r="AH9" s="17">
        <v>0.88213297102898303</v>
      </c>
      <c r="AI9" s="17"/>
      <c r="AJ9" s="17">
        <v>0.925958360113596</v>
      </c>
      <c r="AK9" s="17">
        <v>0.84350714521603698</v>
      </c>
      <c r="AL9" s="17">
        <v>0.83425764400759395</v>
      </c>
      <c r="AM9" s="17">
        <v>0.88130574374221105</v>
      </c>
      <c r="AN9" s="17">
        <v>0.85935048883476095</v>
      </c>
      <c r="AO9" s="17">
        <v>0.80826947986779396</v>
      </c>
      <c r="AP9" s="17">
        <v>0.89679872703910901</v>
      </c>
      <c r="AQ9" s="17"/>
      <c r="AR9" s="17">
        <v>0.84023745168972097</v>
      </c>
      <c r="AS9" s="17">
        <v>0.874644858787615</v>
      </c>
      <c r="AT9" s="17"/>
      <c r="AU9" s="17">
        <v>0.83809258492588301</v>
      </c>
      <c r="AV9" s="17">
        <v>0.85907922108540002</v>
      </c>
      <c r="AW9" s="17">
        <v>0.93191300646103703</v>
      </c>
      <c r="AX9" s="17"/>
      <c r="AY9" s="17">
        <v>0.72455985310640703</v>
      </c>
      <c r="AZ9" s="17">
        <v>0.86503474842109296</v>
      </c>
      <c r="BA9" s="17">
        <v>0.91499176953135297</v>
      </c>
      <c r="BB9" s="17">
        <v>0.82817435570940501</v>
      </c>
      <c r="BC9" s="17"/>
      <c r="BD9" s="17">
        <v>0.87661734384149004</v>
      </c>
      <c r="BE9" s="17">
        <v>0.84588190693990095</v>
      </c>
      <c r="BF9" s="17">
        <v>0.88473080151241201</v>
      </c>
      <c r="BG9" s="17">
        <v>0.82630104664182902</v>
      </c>
      <c r="BH9" s="17"/>
      <c r="BI9" s="17">
        <v>0.91429473450864596</v>
      </c>
      <c r="BJ9" s="17">
        <v>0.85536393863468796</v>
      </c>
      <c r="BK9" s="17">
        <v>0.88619565740966399</v>
      </c>
      <c r="BL9" s="17">
        <v>0.73743233010647102</v>
      </c>
      <c r="BM9" s="17"/>
      <c r="BN9" s="17">
        <v>0.58312786729639798</v>
      </c>
      <c r="BO9" s="17">
        <v>0.78956296749522503</v>
      </c>
      <c r="BP9" s="17">
        <v>0.91198921117464704</v>
      </c>
      <c r="BQ9" s="17">
        <v>0.93382323733525197</v>
      </c>
      <c r="BR9" s="17"/>
      <c r="BS9" s="17">
        <v>0.83521926323914897</v>
      </c>
      <c r="BT9" s="17">
        <v>0.87481133583392601</v>
      </c>
      <c r="BU9" s="17">
        <v>0.86751142863539399</v>
      </c>
      <c r="BV9" s="17">
        <v>0.88198907435301899</v>
      </c>
      <c r="BW9" s="17"/>
      <c r="BX9" s="17">
        <v>0.78603572851768799</v>
      </c>
      <c r="BY9" s="17">
        <v>0.86219995340376898</v>
      </c>
      <c r="BZ9" s="17">
        <v>0.86046758398783196</v>
      </c>
      <c r="CA9" s="17">
        <v>0.90878325961641204</v>
      </c>
    </row>
    <row r="10" spans="2:79" x14ac:dyDescent="0.3">
      <c r="B10" s="18" t="s">
        <v>215</v>
      </c>
      <c r="C10" s="17">
        <v>0.408025708844795</v>
      </c>
      <c r="D10" s="17">
        <v>0.35004497171171001</v>
      </c>
      <c r="E10" s="17">
        <v>0.46548740678334999</v>
      </c>
      <c r="F10" s="17"/>
      <c r="G10" s="17">
        <v>0.38829687885166497</v>
      </c>
      <c r="H10" s="17">
        <v>0.40306128796386897</v>
      </c>
      <c r="I10" s="17">
        <v>0.42565380305987299</v>
      </c>
      <c r="J10" s="17"/>
      <c r="K10" s="17">
        <v>0.42186624222222702</v>
      </c>
      <c r="L10" s="17">
        <v>0.38239739002906897</v>
      </c>
      <c r="M10" s="17">
        <v>0.40742302690403198</v>
      </c>
      <c r="N10" s="17">
        <v>0.41734764371683802</v>
      </c>
      <c r="O10" s="17"/>
      <c r="P10" s="17">
        <v>0.29866314294484603</v>
      </c>
      <c r="Q10" s="17">
        <v>0.38460794273148802</v>
      </c>
      <c r="R10" s="17">
        <v>0.43671419162397102</v>
      </c>
      <c r="S10" s="17">
        <v>0.48870519946402502</v>
      </c>
      <c r="T10" s="17">
        <v>0.40686177345961699</v>
      </c>
      <c r="U10" s="17"/>
      <c r="V10" s="17">
        <v>0.41684286465409698</v>
      </c>
      <c r="W10" s="17">
        <v>0.41573859921698197</v>
      </c>
      <c r="X10" s="17">
        <v>0.41518853967587399</v>
      </c>
      <c r="Y10" s="17"/>
      <c r="Z10" s="17">
        <v>0.42613863346381298</v>
      </c>
      <c r="AA10" s="17">
        <v>0.31594738675423301</v>
      </c>
      <c r="AB10" s="17"/>
      <c r="AC10" s="17">
        <v>0.40957792275907201</v>
      </c>
      <c r="AD10" s="17">
        <v>0.40445968094644402</v>
      </c>
      <c r="AE10" s="17"/>
      <c r="AF10" s="17">
        <v>0.362209562937851</v>
      </c>
      <c r="AG10" s="17">
        <v>0.37813077331158501</v>
      </c>
      <c r="AH10" s="17">
        <v>0.41470524714347301</v>
      </c>
      <c r="AI10" s="17"/>
      <c r="AJ10" s="17">
        <v>0.456028380476591</v>
      </c>
      <c r="AK10" s="17">
        <v>0.31894104159060699</v>
      </c>
      <c r="AL10" s="17">
        <v>0.36568199044337801</v>
      </c>
      <c r="AM10" s="17">
        <v>0.42873946044148198</v>
      </c>
      <c r="AN10" s="17">
        <v>0.44797647119678502</v>
      </c>
      <c r="AO10" s="17">
        <v>0.48046138518701698</v>
      </c>
      <c r="AP10" s="17">
        <v>0.37424845415367403</v>
      </c>
      <c r="AQ10" s="17"/>
      <c r="AR10" s="17">
        <v>0.42489893825675401</v>
      </c>
      <c r="AS10" s="17">
        <v>0.40347512635082899</v>
      </c>
      <c r="AT10" s="17"/>
      <c r="AU10" s="17">
        <v>0.306391291635081</v>
      </c>
      <c r="AV10" s="17">
        <v>0.42566319324000801</v>
      </c>
      <c r="AW10" s="17">
        <v>0.52296024482841197</v>
      </c>
      <c r="AX10" s="17"/>
      <c r="AY10" s="17">
        <v>0.35926993319521799</v>
      </c>
      <c r="AZ10" s="17">
        <v>0.41523273342378098</v>
      </c>
      <c r="BA10" s="17">
        <v>0.40928462998159099</v>
      </c>
      <c r="BB10" s="17">
        <v>0.41341999818400599</v>
      </c>
      <c r="BC10" s="17"/>
      <c r="BD10" s="17">
        <v>0.33072840142693199</v>
      </c>
      <c r="BE10" s="17">
        <v>0.36980280680459998</v>
      </c>
      <c r="BF10" s="17">
        <v>0.421133965150711</v>
      </c>
      <c r="BG10" s="17">
        <v>0.51666991389434003</v>
      </c>
      <c r="BH10" s="17"/>
      <c r="BI10" s="17">
        <v>0.16431739043330401</v>
      </c>
      <c r="BJ10" s="17">
        <v>0.33127022216075203</v>
      </c>
      <c r="BK10" s="17">
        <v>0.514008848795244</v>
      </c>
      <c r="BL10" s="17">
        <v>0.45093704466394302</v>
      </c>
      <c r="BM10" s="17"/>
      <c r="BN10" s="17">
        <v>0.29994085146372401</v>
      </c>
      <c r="BO10" s="17">
        <v>0.37170080865791499</v>
      </c>
      <c r="BP10" s="17">
        <v>0.43727326302025499</v>
      </c>
      <c r="BQ10" s="17">
        <v>0.42894129324524199</v>
      </c>
      <c r="BR10" s="17"/>
      <c r="BS10" s="17">
        <v>0.35079238755126302</v>
      </c>
      <c r="BT10" s="17">
        <v>0.36489254565743101</v>
      </c>
      <c r="BU10" s="17">
        <v>0.45711140870081901</v>
      </c>
      <c r="BV10" s="17">
        <v>0.47464723335159797</v>
      </c>
      <c r="BW10" s="17"/>
      <c r="BX10" s="17">
        <v>0.12972658091230299</v>
      </c>
      <c r="BY10" s="17">
        <v>0.32101316643017402</v>
      </c>
      <c r="BZ10" s="17">
        <v>0.50655680868619601</v>
      </c>
      <c r="CA10" s="17">
        <v>0.53921337806151703</v>
      </c>
    </row>
    <row r="11" spans="2:79" x14ac:dyDescent="0.3">
      <c r="B11" s="18" t="s">
        <v>216</v>
      </c>
      <c r="C11" s="17">
        <v>0.35133749641598599</v>
      </c>
      <c r="D11" s="17">
        <v>0.36698225535361401</v>
      </c>
      <c r="E11" s="17">
        <v>0.33732941982056702</v>
      </c>
      <c r="F11" s="17"/>
      <c r="G11" s="17">
        <v>0.36947539959597803</v>
      </c>
      <c r="H11" s="17">
        <v>0.36159784370987302</v>
      </c>
      <c r="I11" s="17">
        <v>0.329264111394454</v>
      </c>
      <c r="J11" s="17"/>
      <c r="K11" s="17">
        <v>0.38800753534358001</v>
      </c>
      <c r="L11" s="17">
        <v>0.329681196894275</v>
      </c>
      <c r="M11" s="17">
        <v>0.36000380748933702</v>
      </c>
      <c r="N11" s="17">
        <v>0.316118098686067</v>
      </c>
      <c r="O11" s="17"/>
      <c r="P11" s="17">
        <v>0.38729736478038301</v>
      </c>
      <c r="Q11" s="17">
        <v>0.301749921424671</v>
      </c>
      <c r="R11" s="17">
        <v>0.33288270531834901</v>
      </c>
      <c r="S11" s="17">
        <v>0.36864786073910399</v>
      </c>
      <c r="T11" s="17">
        <v>0.40521827615070999</v>
      </c>
      <c r="U11" s="17"/>
      <c r="V11" s="17">
        <v>0.31989187190902602</v>
      </c>
      <c r="W11" s="17">
        <v>0.36576419350637901</v>
      </c>
      <c r="X11" s="17">
        <v>0.38163341644874998</v>
      </c>
      <c r="Y11" s="17"/>
      <c r="Z11" s="17">
        <v>0.34309144749314502</v>
      </c>
      <c r="AA11" s="17">
        <v>0.39805697290113501</v>
      </c>
      <c r="AB11" s="17"/>
      <c r="AC11" s="17">
        <v>0.368400443382355</v>
      </c>
      <c r="AD11" s="17">
        <v>0.31213739367853299</v>
      </c>
      <c r="AE11" s="17"/>
      <c r="AF11" s="17">
        <v>0.50787162059832303</v>
      </c>
      <c r="AG11" s="17">
        <v>0.38113311668232702</v>
      </c>
      <c r="AH11" s="17">
        <v>0.33915995634923801</v>
      </c>
      <c r="AI11" s="17"/>
      <c r="AJ11" s="17">
        <v>0.39398101091501497</v>
      </c>
      <c r="AK11" s="17">
        <v>0.32839136675837999</v>
      </c>
      <c r="AL11" s="17">
        <v>0.412832145895348</v>
      </c>
      <c r="AM11" s="17">
        <v>0.36014010512988798</v>
      </c>
      <c r="AN11" s="17">
        <v>0.34428395130161299</v>
      </c>
      <c r="AO11" s="17">
        <v>0.38877636715931202</v>
      </c>
      <c r="AP11" s="17">
        <v>0.26556219629526101</v>
      </c>
      <c r="AQ11" s="17"/>
      <c r="AR11" s="17">
        <v>0.36980827931072402</v>
      </c>
      <c r="AS11" s="17">
        <v>0.34774184353167997</v>
      </c>
      <c r="AT11" s="17"/>
      <c r="AU11" s="17">
        <v>0.23975871456862699</v>
      </c>
      <c r="AV11" s="17">
        <v>0.35998909794030298</v>
      </c>
      <c r="AW11" s="17">
        <v>0.52205729029544701</v>
      </c>
      <c r="AX11" s="17"/>
      <c r="AY11" s="17">
        <v>0.33147969155103701</v>
      </c>
      <c r="AZ11" s="17">
        <v>0.30544769713319803</v>
      </c>
      <c r="BA11" s="17">
        <v>0.43005551206700998</v>
      </c>
      <c r="BB11" s="17">
        <v>0.33050211866731399</v>
      </c>
      <c r="BC11" s="17"/>
      <c r="BD11" s="17">
        <v>0.14292370194797399</v>
      </c>
      <c r="BE11" s="17">
        <v>0.287472104611945</v>
      </c>
      <c r="BF11" s="17">
        <v>0.41294593791069301</v>
      </c>
      <c r="BG11" s="17">
        <v>0.49397808413071198</v>
      </c>
      <c r="BH11" s="17"/>
      <c r="BI11" s="17">
        <v>0.31550979831003501</v>
      </c>
      <c r="BJ11" s="17">
        <v>0.297359757043821</v>
      </c>
      <c r="BK11" s="17">
        <v>0.38994038569357897</v>
      </c>
      <c r="BL11" s="17">
        <v>0.38288795904306799</v>
      </c>
      <c r="BM11" s="17"/>
      <c r="BN11" s="17">
        <v>0.27716223788490801</v>
      </c>
      <c r="BO11" s="17">
        <v>0.27169670386161598</v>
      </c>
      <c r="BP11" s="17">
        <v>0.31851885897649201</v>
      </c>
      <c r="BQ11" s="17">
        <v>0.45612424550057401</v>
      </c>
      <c r="BR11" s="17"/>
      <c r="BS11" s="17">
        <v>0.12577611894745799</v>
      </c>
      <c r="BT11" s="17">
        <v>0.21501867947605799</v>
      </c>
      <c r="BU11" s="17">
        <v>0.53233257187611005</v>
      </c>
      <c r="BV11" s="17">
        <v>0.55442623660323098</v>
      </c>
      <c r="BW11" s="17"/>
      <c r="BX11" s="17">
        <v>0.263354429644229</v>
      </c>
      <c r="BY11" s="17">
        <v>0.32907757562159801</v>
      </c>
      <c r="BZ11" s="17">
        <v>0.38077239056205198</v>
      </c>
      <c r="CA11" s="17">
        <v>0.386072111676457</v>
      </c>
    </row>
    <row r="12" spans="2:79" x14ac:dyDescent="0.3">
      <c r="B12" s="18" t="s">
        <v>217</v>
      </c>
      <c r="C12" s="17">
        <v>0.30105932704335803</v>
      </c>
      <c r="D12" s="17">
        <v>0.22543868341790099</v>
      </c>
      <c r="E12" s="17">
        <v>0.37785887138206498</v>
      </c>
      <c r="F12" s="17"/>
      <c r="G12" s="17">
        <v>0.24445512855407001</v>
      </c>
      <c r="H12" s="17">
        <v>0.28179556462783201</v>
      </c>
      <c r="I12" s="17">
        <v>0.356806890050405</v>
      </c>
      <c r="J12" s="17"/>
      <c r="K12" s="17">
        <v>0.30696565194209102</v>
      </c>
      <c r="L12" s="17">
        <v>0.31370462242767799</v>
      </c>
      <c r="M12" s="17">
        <v>0.333661945142399</v>
      </c>
      <c r="N12" s="17">
        <v>0.24843504214075099</v>
      </c>
      <c r="O12" s="17"/>
      <c r="P12" s="17">
        <v>0.26651187266880999</v>
      </c>
      <c r="Q12" s="17">
        <v>0.27734530045232297</v>
      </c>
      <c r="R12" s="17">
        <v>0.32301535355822297</v>
      </c>
      <c r="S12" s="17">
        <v>0.36400785523739099</v>
      </c>
      <c r="T12" s="17">
        <v>0.266937652204561</v>
      </c>
      <c r="U12" s="17"/>
      <c r="V12" s="17">
        <v>0.295687581763803</v>
      </c>
      <c r="W12" s="17">
        <v>0.32006816018302198</v>
      </c>
      <c r="X12" s="17">
        <v>0.29282369021622601</v>
      </c>
      <c r="Y12" s="17"/>
      <c r="Z12" s="17">
        <v>0.31893570482361999</v>
      </c>
      <c r="AA12" s="17">
        <v>0.200337973003887</v>
      </c>
      <c r="AB12" s="17"/>
      <c r="AC12" s="17">
        <v>0.27952659022666598</v>
      </c>
      <c r="AD12" s="17">
        <v>0.35052824335051902</v>
      </c>
      <c r="AE12" s="17"/>
      <c r="AF12" s="17">
        <v>0.31095011365140002</v>
      </c>
      <c r="AG12" s="17">
        <v>0.24262760474491199</v>
      </c>
      <c r="AH12" s="17">
        <v>0.30799661229688502</v>
      </c>
      <c r="AI12" s="17"/>
      <c r="AJ12" s="17">
        <v>0.33264832852114601</v>
      </c>
      <c r="AK12" s="17">
        <v>0.15794682638903801</v>
      </c>
      <c r="AL12" s="17">
        <v>0.24551834865393701</v>
      </c>
      <c r="AM12" s="17">
        <v>0.30206320324783598</v>
      </c>
      <c r="AN12" s="17">
        <v>0.31979274021986198</v>
      </c>
      <c r="AO12" s="17">
        <v>0.349018681516993</v>
      </c>
      <c r="AP12" s="17">
        <v>0.38081764131616802</v>
      </c>
      <c r="AQ12" s="17"/>
      <c r="AR12" s="17">
        <v>0.30353016871257299</v>
      </c>
      <c r="AS12" s="17">
        <v>0.29534809442969201</v>
      </c>
      <c r="AT12" s="17"/>
      <c r="AU12" s="17">
        <v>0.21524146232486499</v>
      </c>
      <c r="AV12" s="17">
        <v>0.31609495865172899</v>
      </c>
      <c r="AW12" s="17">
        <v>0.39751321572965698</v>
      </c>
      <c r="AX12" s="17"/>
      <c r="AY12" s="17">
        <v>0.192256596160258</v>
      </c>
      <c r="AZ12" s="17">
        <v>0.32726895031972097</v>
      </c>
      <c r="BA12" s="17">
        <v>0.30478819743366398</v>
      </c>
      <c r="BB12" s="17">
        <v>0.27361429358967498</v>
      </c>
      <c r="BC12" s="17"/>
      <c r="BD12" s="17">
        <v>0.171870896193145</v>
      </c>
      <c r="BE12" s="17">
        <v>0.32563913354801199</v>
      </c>
      <c r="BF12" s="17">
        <v>0.32850628654934499</v>
      </c>
      <c r="BG12" s="17">
        <v>0.29815810782813801</v>
      </c>
      <c r="BH12" s="17"/>
      <c r="BI12" s="17">
        <v>9.8619425685953693E-2</v>
      </c>
      <c r="BJ12" s="17">
        <v>0.23238595169319301</v>
      </c>
      <c r="BK12" s="17">
        <v>0.397692406311764</v>
      </c>
      <c r="BL12" s="17">
        <v>0.31428629639539701</v>
      </c>
      <c r="BM12" s="17"/>
      <c r="BN12" s="17">
        <v>0.14504622706842099</v>
      </c>
      <c r="BO12" s="17">
        <v>0.29426798192439702</v>
      </c>
      <c r="BP12" s="17">
        <v>0.33709863083004998</v>
      </c>
      <c r="BQ12" s="17">
        <v>0.30757417839427598</v>
      </c>
      <c r="BR12" s="17"/>
      <c r="BS12" s="17">
        <v>0.26216479363106598</v>
      </c>
      <c r="BT12" s="17">
        <v>0.32741218856413201</v>
      </c>
      <c r="BU12" s="17">
        <v>0.29677308307519101</v>
      </c>
      <c r="BV12" s="17">
        <v>0.32777662436218702</v>
      </c>
      <c r="BW12" s="17"/>
      <c r="BX12" s="17">
        <v>7.6375168588387499E-2</v>
      </c>
      <c r="BY12" s="17">
        <v>0.25219140584488298</v>
      </c>
      <c r="BZ12" s="17">
        <v>0.37289816208950399</v>
      </c>
      <c r="CA12" s="17">
        <v>0.38065505002904299</v>
      </c>
    </row>
    <row r="13" spans="2:79" x14ac:dyDescent="0.3">
      <c r="B13" s="18" t="s">
        <v>218</v>
      </c>
      <c r="C13" s="17">
        <v>0.26453287229543498</v>
      </c>
      <c r="D13" s="17">
        <v>0.23651252293930999</v>
      </c>
      <c r="E13" s="17">
        <v>0.29368558495997699</v>
      </c>
      <c r="F13" s="17"/>
      <c r="G13" s="17">
        <v>0.227177582695712</v>
      </c>
      <c r="H13" s="17">
        <v>0.26412691575434699</v>
      </c>
      <c r="I13" s="17">
        <v>0.28864739487672098</v>
      </c>
      <c r="J13" s="17"/>
      <c r="K13" s="17">
        <v>0.26656604656055999</v>
      </c>
      <c r="L13" s="17">
        <v>0.29049154737007099</v>
      </c>
      <c r="M13" s="17">
        <v>0.23672937036764499</v>
      </c>
      <c r="N13" s="17">
        <v>0.25386661166271302</v>
      </c>
      <c r="O13" s="17"/>
      <c r="P13" s="17">
        <v>0.27117074157269699</v>
      </c>
      <c r="Q13" s="17">
        <v>0.28252590697255098</v>
      </c>
      <c r="R13" s="17">
        <v>0.22824660575988301</v>
      </c>
      <c r="S13" s="17">
        <v>0.25432044394803499</v>
      </c>
      <c r="T13" s="17">
        <v>0.27368650870265598</v>
      </c>
      <c r="U13" s="17"/>
      <c r="V13" s="17">
        <v>0.239612792981305</v>
      </c>
      <c r="W13" s="17">
        <v>0.287409424605298</v>
      </c>
      <c r="X13" s="17">
        <v>0.27419280509023702</v>
      </c>
      <c r="Y13" s="17"/>
      <c r="Z13" s="17">
        <v>0.26717162262279098</v>
      </c>
      <c r="AA13" s="17">
        <v>0.25295152928856401</v>
      </c>
      <c r="AB13" s="17"/>
      <c r="AC13" s="17">
        <v>0.262423205268488</v>
      </c>
      <c r="AD13" s="17">
        <v>0.26937958279398799</v>
      </c>
      <c r="AE13" s="17"/>
      <c r="AF13" s="17">
        <v>0.33066926625639997</v>
      </c>
      <c r="AG13" s="17">
        <v>0.28323595981854099</v>
      </c>
      <c r="AH13" s="17">
        <v>0.26065506813695399</v>
      </c>
      <c r="AI13" s="17"/>
      <c r="AJ13" s="17">
        <v>0.243884247841133</v>
      </c>
      <c r="AK13" s="17">
        <v>0.22886994114679099</v>
      </c>
      <c r="AL13" s="17">
        <v>0.26572823809382001</v>
      </c>
      <c r="AM13" s="17">
        <v>0.25364497753029502</v>
      </c>
      <c r="AN13" s="17">
        <v>0.30161589296805003</v>
      </c>
      <c r="AO13" s="17">
        <v>0.30362252196169398</v>
      </c>
      <c r="AP13" s="17">
        <v>0.25807821228946298</v>
      </c>
      <c r="AQ13" s="17"/>
      <c r="AR13" s="17">
        <v>0.300590962343185</v>
      </c>
      <c r="AS13" s="17">
        <v>0.24539244254640599</v>
      </c>
      <c r="AT13" s="17"/>
      <c r="AU13" s="17">
        <v>0.18151923054838001</v>
      </c>
      <c r="AV13" s="17">
        <v>0.26886719698616601</v>
      </c>
      <c r="AW13" s="17">
        <v>0.400288785819919</v>
      </c>
      <c r="AX13" s="17"/>
      <c r="AY13" s="17">
        <v>0.25200895891125902</v>
      </c>
      <c r="AZ13" s="17">
        <v>0.25274515006103299</v>
      </c>
      <c r="BA13" s="17">
        <v>0.32474183465949702</v>
      </c>
      <c r="BB13" s="17">
        <v>0.161254380600374</v>
      </c>
      <c r="BC13" s="17"/>
      <c r="BD13" s="17">
        <v>9.7524532935857694E-2</v>
      </c>
      <c r="BE13" s="17">
        <v>0.24656313455380699</v>
      </c>
      <c r="BF13" s="17">
        <v>0.26108200469440002</v>
      </c>
      <c r="BG13" s="17">
        <v>0.46765100330385001</v>
      </c>
      <c r="BH13" s="17"/>
      <c r="BI13" s="17">
        <v>0.225630301058381</v>
      </c>
      <c r="BJ13" s="17">
        <v>0.26384467355605101</v>
      </c>
      <c r="BK13" s="17">
        <v>0.27890949470471899</v>
      </c>
      <c r="BL13" s="17">
        <v>0.248810502830588</v>
      </c>
      <c r="BM13" s="17"/>
      <c r="BN13" s="17">
        <v>0.122957862530313</v>
      </c>
      <c r="BO13" s="17">
        <v>0.24002814530422201</v>
      </c>
      <c r="BP13" s="17">
        <v>0.241624534564917</v>
      </c>
      <c r="BQ13" s="17">
        <v>0.33974682245143101</v>
      </c>
      <c r="BR13" s="17"/>
      <c r="BS13" s="17">
        <v>0.14213200648841201</v>
      </c>
      <c r="BT13" s="17">
        <v>0.16894683521268899</v>
      </c>
      <c r="BU13" s="17">
        <v>0.36570500366731101</v>
      </c>
      <c r="BV13" s="17">
        <v>0.436481821939398</v>
      </c>
      <c r="BW13" s="17"/>
      <c r="BX13" s="17">
        <v>0.22229602944822099</v>
      </c>
      <c r="BY13" s="17">
        <v>0.231297583548567</v>
      </c>
      <c r="BZ13" s="17">
        <v>0.29767831963509001</v>
      </c>
      <c r="CA13" s="17">
        <v>0.29183216472148998</v>
      </c>
    </row>
    <row r="14" spans="2:79" x14ac:dyDescent="0.3">
      <c r="B14" s="18" t="s">
        <v>219</v>
      </c>
      <c r="C14" s="17">
        <v>0.238185792822981</v>
      </c>
      <c r="D14" s="17">
        <v>0.22377245361954301</v>
      </c>
      <c r="E14" s="17">
        <v>0.25364587541957501</v>
      </c>
      <c r="F14" s="17"/>
      <c r="G14" s="17">
        <v>0.211406441861301</v>
      </c>
      <c r="H14" s="17">
        <v>0.24089187637944501</v>
      </c>
      <c r="I14" s="17">
        <v>0.25238622347695899</v>
      </c>
      <c r="J14" s="17"/>
      <c r="K14" s="17">
        <v>0.237704344127914</v>
      </c>
      <c r="L14" s="17">
        <v>0.214113313045904</v>
      </c>
      <c r="M14" s="17">
        <v>0.30363900323361998</v>
      </c>
      <c r="N14" s="17">
        <v>0.20585952468208499</v>
      </c>
      <c r="O14" s="17"/>
      <c r="P14" s="17">
        <v>0.29427378261333298</v>
      </c>
      <c r="Q14" s="17">
        <v>0.23613668681866301</v>
      </c>
      <c r="R14" s="17">
        <v>0.21781154498564501</v>
      </c>
      <c r="S14" s="17">
        <v>0.234491457427491</v>
      </c>
      <c r="T14" s="17">
        <v>0.21790906342649799</v>
      </c>
      <c r="U14" s="17"/>
      <c r="V14" s="17">
        <v>0.23005586845489601</v>
      </c>
      <c r="W14" s="17">
        <v>0.23773540192724299</v>
      </c>
      <c r="X14" s="17">
        <v>0.25375979003816002</v>
      </c>
      <c r="Y14" s="17"/>
      <c r="Z14" s="17">
        <v>0.22706508041128901</v>
      </c>
      <c r="AA14" s="17">
        <v>0.29014912990648201</v>
      </c>
      <c r="AB14" s="17"/>
      <c r="AC14" s="17">
        <v>0.23333847577637701</v>
      </c>
      <c r="AD14" s="17">
        <v>0.249321930478592</v>
      </c>
      <c r="AE14" s="17"/>
      <c r="AF14" s="17">
        <v>0.20202452491804701</v>
      </c>
      <c r="AG14" s="17">
        <v>0.237259903340728</v>
      </c>
      <c r="AH14" s="17">
        <v>0.24246832398556201</v>
      </c>
      <c r="AI14" s="17"/>
      <c r="AJ14" s="17">
        <v>0.160312380124883</v>
      </c>
      <c r="AK14" s="17">
        <v>0.25749173397026698</v>
      </c>
      <c r="AL14" s="17">
        <v>0.21366005444549599</v>
      </c>
      <c r="AM14" s="17">
        <v>0.31018944886493199</v>
      </c>
      <c r="AN14" s="17">
        <v>0.216648407751</v>
      </c>
      <c r="AO14" s="17">
        <v>0.292521617122454</v>
      </c>
      <c r="AP14" s="17">
        <v>0.20610278470155699</v>
      </c>
      <c r="AQ14" s="17"/>
      <c r="AR14" s="17">
        <v>0.24099581781445301</v>
      </c>
      <c r="AS14" s="17">
        <v>0.231606859754419</v>
      </c>
      <c r="AT14" s="17"/>
      <c r="AU14" s="17">
        <v>0.16835995446889501</v>
      </c>
      <c r="AV14" s="17">
        <v>0.25514330077020098</v>
      </c>
      <c r="AW14" s="17">
        <v>0.29702403240710401</v>
      </c>
      <c r="AX14" s="17"/>
      <c r="AY14" s="17">
        <v>0.19837571327445</v>
      </c>
      <c r="AZ14" s="17">
        <v>0.25428083990491102</v>
      </c>
      <c r="BA14" s="17">
        <v>0.22759282909449899</v>
      </c>
      <c r="BB14" s="17">
        <v>0.23518356440963101</v>
      </c>
      <c r="BC14" s="17"/>
      <c r="BD14" s="17">
        <v>0.22670428260846701</v>
      </c>
      <c r="BE14" s="17">
        <v>0.21787813645074</v>
      </c>
      <c r="BF14" s="17">
        <v>0.228071059825037</v>
      </c>
      <c r="BG14" s="17">
        <v>0.31692466685905102</v>
      </c>
      <c r="BH14" s="17"/>
      <c r="BI14" s="17">
        <v>0.180384579463998</v>
      </c>
      <c r="BJ14" s="17">
        <v>0.23631147430351301</v>
      </c>
      <c r="BK14" s="17">
        <v>0.25928795710680602</v>
      </c>
      <c r="BL14" s="17">
        <v>0.21838652114967699</v>
      </c>
      <c r="BM14" s="17"/>
      <c r="BN14" s="17">
        <v>0.15525342034216899</v>
      </c>
      <c r="BO14" s="17">
        <v>0.21364954097846001</v>
      </c>
      <c r="BP14" s="17">
        <v>0.25758723382020199</v>
      </c>
      <c r="BQ14" s="17">
        <v>0.25516775873154302</v>
      </c>
      <c r="BR14" s="17"/>
      <c r="BS14" s="17">
        <v>0.25163644385775302</v>
      </c>
      <c r="BT14" s="17">
        <v>0.19227475551634901</v>
      </c>
      <c r="BU14" s="17">
        <v>0.25308404910603399</v>
      </c>
      <c r="BV14" s="17">
        <v>0.29485377543227798</v>
      </c>
      <c r="BW14" s="17"/>
      <c r="BX14" s="17">
        <v>0.19181744093705</v>
      </c>
      <c r="BY14" s="17">
        <v>0.22755472100250501</v>
      </c>
      <c r="BZ14" s="17">
        <v>0.23909694025339701</v>
      </c>
      <c r="CA14" s="17">
        <v>0.27749517615264002</v>
      </c>
    </row>
    <row r="15" spans="2:79" x14ac:dyDescent="0.3">
      <c r="B15" s="18" t="s">
        <v>220</v>
      </c>
      <c r="C15" s="17">
        <v>0.193516820374076</v>
      </c>
      <c r="D15" s="17">
        <v>0.151175607603588</v>
      </c>
      <c r="E15" s="17">
        <v>0.23431351181731599</v>
      </c>
      <c r="F15" s="17"/>
      <c r="G15" s="17">
        <v>0.12642075039474401</v>
      </c>
      <c r="H15" s="17">
        <v>0.178480962092914</v>
      </c>
      <c r="I15" s="17">
        <v>0.25156542790752801</v>
      </c>
      <c r="J15" s="17"/>
      <c r="K15" s="17">
        <v>0.228055122573389</v>
      </c>
      <c r="L15" s="17">
        <v>0.18369488943109399</v>
      </c>
      <c r="M15" s="17">
        <v>0.16583859888401001</v>
      </c>
      <c r="N15" s="17">
        <v>0.18633261726890299</v>
      </c>
      <c r="O15" s="17"/>
      <c r="P15" s="17">
        <v>0.256918895950562</v>
      </c>
      <c r="Q15" s="17">
        <v>0.19941177724675699</v>
      </c>
      <c r="R15" s="17">
        <v>0.165160204723177</v>
      </c>
      <c r="S15" s="17">
        <v>0.19943387823369901</v>
      </c>
      <c r="T15" s="17">
        <v>0.146474094896058</v>
      </c>
      <c r="U15" s="17"/>
      <c r="V15" s="17">
        <v>0.167599187407006</v>
      </c>
      <c r="W15" s="17">
        <v>0.20962272032219201</v>
      </c>
      <c r="X15" s="17">
        <v>0.20472282733654201</v>
      </c>
      <c r="Y15" s="17"/>
      <c r="Z15" s="17">
        <v>0.182431046472215</v>
      </c>
      <c r="AA15" s="17">
        <v>0.25383347604324602</v>
      </c>
      <c r="AB15" s="17"/>
      <c r="AC15" s="17">
        <v>0.170660913579572</v>
      </c>
      <c r="AD15" s="17">
        <v>0.246025563223015</v>
      </c>
      <c r="AE15" s="17"/>
      <c r="AF15" s="17">
        <v>0.281117246810206</v>
      </c>
      <c r="AG15" s="17">
        <v>0.27957063017371397</v>
      </c>
      <c r="AH15" s="17">
        <v>0.18033158574337599</v>
      </c>
      <c r="AI15" s="17"/>
      <c r="AJ15" s="17">
        <v>7.6909629376716804E-2</v>
      </c>
      <c r="AK15" s="17">
        <v>0.19573907777414101</v>
      </c>
      <c r="AL15" s="17">
        <v>0.22181449807534701</v>
      </c>
      <c r="AM15" s="17">
        <v>0.141299258222045</v>
      </c>
      <c r="AN15" s="17">
        <v>0.181459848907191</v>
      </c>
      <c r="AO15" s="17">
        <v>0.24648864104425</v>
      </c>
      <c r="AP15" s="17">
        <v>0.25189090289407201</v>
      </c>
      <c r="AQ15" s="17"/>
      <c r="AR15" s="17">
        <v>0.24046886996241601</v>
      </c>
      <c r="AS15" s="17">
        <v>0.16939420278544901</v>
      </c>
      <c r="AT15" s="17"/>
      <c r="AU15" s="17">
        <v>0.16437628490754</v>
      </c>
      <c r="AV15" s="17">
        <v>0.18038368977462299</v>
      </c>
      <c r="AW15" s="17">
        <v>0.30210646463972002</v>
      </c>
      <c r="AX15" s="17"/>
      <c r="AY15" s="17">
        <v>0.198254661701084</v>
      </c>
      <c r="AZ15" s="17">
        <v>0.17442926501963901</v>
      </c>
      <c r="BA15" s="17">
        <v>0.24207244700963099</v>
      </c>
      <c r="BB15" s="17">
        <v>0.13466997574273501</v>
      </c>
      <c r="BC15" s="17"/>
      <c r="BD15" s="17">
        <v>0.13238717575153</v>
      </c>
      <c r="BE15" s="17">
        <v>0.21622673870446099</v>
      </c>
      <c r="BF15" s="17">
        <v>0.14733822163920099</v>
      </c>
      <c r="BG15" s="17">
        <v>0.34139016712643799</v>
      </c>
      <c r="BH15" s="17"/>
      <c r="BI15" s="17">
        <v>0.18583697400423199</v>
      </c>
      <c r="BJ15" s="17">
        <v>0.18500693911310701</v>
      </c>
      <c r="BK15" s="17">
        <v>0.189322885864707</v>
      </c>
      <c r="BL15" s="17">
        <v>0.244544813201448</v>
      </c>
      <c r="BM15" s="17"/>
      <c r="BN15" s="17">
        <v>0.10215453054233301</v>
      </c>
      <c r="BO15" s="17">
        <v>0.142715026076706</v>
      </c>
      <c r="BP15" s="17">
        <v>0.21409754973546599</v>
      </c>
      <c r="BQ15" s="17">
        <v>0.22868305349113299</v>
      </c>
      <c r="BR15" s="17"/>
      <c r="BS15" s="17">
        <v>0.14378795549711301</v>
      </c>
      <c r="BT15" s="17">
        <v>0.15288737767444399</v>
      </c>
      <c r="BU15" s="17">
        <v>0.22190152365302801</v>
      </c>
      <c r="BV15" s="17">
        <v>0.32914195311683098</v>
      </c>
      <c r="BW15" s="17"/>
      <c r="BX15" s="17">
        <v>0.131444962090946</v>
      </c>
      <c r="BY15" s="17">
        <v>0.17416572782529199</v>
      </c>
      <c r="BZ15" s="17">
        <v>0.21611921156164801</v>
      </c>
      <c r="CA15" s="17">
        <v>0.221690544929388</v>
      </c>
    </row>
    <row r="16" spans="2:79" x14ac:dyDescent="0.3">
      <c r="B16" s="18" t="s">
        <v>221</v>
      </c>
      <c r="C16" s="17">
        <v>0.126564287170635</v>
      </c>
      <c r="D16" s="17">
        <v>0.119527067855302</v>
      </c>
      <c r="E16" s="17">
        <v>0.13415927321869101</v>
      </c>
      <c r="F16" s="17"/>
      <c r="G16" s="17">
        <v>0.11309603753329001</v>
      </c>
      <c r="H16" s="17">
        <v>0.13447101104520801</v>
      </c>
      <c r="I16" s="17">
        <v>0.12696443161981999</v>
      </c>
      <c r="J16" s="17"/>
      <c r="K16" s="17">
        <v>0.16639551107975201</v>
      </c>
      <c r="L16" s="17">
        <v>0.13537766125716399</v>
      </c>
      <c r="M16" s="17">
        <v>9.0081637666468997E-2</v>
      </c>
      <c r="N16" s="17">
        <v>9.3089704686092095E-2</v>
      </c>
      <c r="O16" s="17"/>
      <c r="P16" s="17">
        <v>0.219985446188393</v>
      </c>
      <c r="Q16" s="17">
        <v>0.10304388163174601</v>
      </c>
      <c r="R16" s="17">
        <v>8.33682067195812E-2</v>
      </c>
      <c r="S16" s="17">
        <v>0.14475258723621401</v>
      </c>
      <c r="T16" s="17">
        <v>0.104885718876141</v>
      </c>
      <c r="U16" s="17"/>
      <c r="V16" s="17">
        <v>8.7093277207990996E-2</v>
      </c>
      <c r="W16" s="17">
        <v>0.123928643693486</v>
      </c>
      <c r="X16" s="17">
        <v>0.17320441328526001</v>
      </c>
      <c r="Y16" s="17"/>
      <c r="Z16" s="17">
        <v>0.11646806397564199</v>
      </c>
      <c r="AA16" s="17">
        <v>0.18105290354794401</v>
      </c>
      <c r="AB16" s="17"/>
      <c r="AC16" s="17">
        <v>0.126106769355979</v>
      </c>
      <c r="AD16" s="17">
        <v>0.127615380242312</v>
      </c>
      <c r="AE16" s="17"/>
      <c r="AF16" s="17">
        <v>0.26706707514974598</v>
      </c>
      <c r="AG16" s="17">
        <v>0.192821832236441</v>
      </c>
      <c r="AH16" s="17">
        <v>0.112550721485005</v>
      </c>
      <c r="AI16" s="17"/>
      <c r="AJ16" s="17">
        <v>0.10727142696281</v>
      </c>
      <c r="AK16" s="17">
        <v>0.123851444759995</v>
      </c>
      <c r="AL16" s="17">
        <v>0.13691131661032399</v>
      </c>
      <c r="AM16" s="17">
        <v>0.16337773702021499</v>
      </c>
      <c r="AN16" s="17">
        <v>0.10176951949463101</v>
      </c>
      <c r="AO16" s="17">
        <v>0.13755328310287801</v>
      </c>
      <c r="AP16" s="17">
        <v>0.114438420372658</v>
      </c>
      <c r="AQ16" s="17"/>
      <c r="AR16" s="17">
        <v>0.15541271345791699</v>
      </c>
      <c r="AS16" s="17">
        <v>0.11367583069982599</v>
      </c>
      <c r="AT16" s="17"/>
      <c r="AU16" s="17">
        <v>7.0953556138755494E-2</v>
      </c>
      <c r="AV16" s="17">
        <v>0.129397068108459</v>
      </c>
      <c r="AW16" s="17">
        <v>0.21780129518021199</v>
      </c>
      <c r="AX16" s="17"/>
      <c r="AY16" s="17">
        <v>0.13517351044502801</v>
      </c>
      <c r="AZ16" s="17">
        <v>0.11132547115819</v>
      </c>
      <c r="BA16" s="17">
        <v>0.143022613055799</v>
      </c>
      <c r="BB16" s="17">
        <v>0.13371592057988699</v>
      </c>
      <c r="BC16" s="17"/>
      <c r="BD16" s="17">
        <v>8.0034444351513107E-2</v>
      </c>
      <c r="BE16" s="17">
        <v>0.10160602514056399</v>
      </c>
      <c r="BF16" s="17">
        <v>0.116285978107299</v>
      </c>
      <c r="BG16" s="17">
        <v>0.24799084238998401</v>
      </c>
      <c r="BH16" s="17"/>
      <c r="BI16" s="17">
        <v>7.7304824177842596E-2</v>
      </c>
      <c r="BJ16" s="17">
        <v>0.13377429569143101</v>
      </c>
      <c r="BK16" s="17">
        <v>0.12069964456212</v>
      </c>
      <c r="BL16" s="17">
        <v>0.18582557091481999</v>
      </c>
      <c r="BM16" s="17"/>
      <c r="BN16" s="17">
        <v>7.57551230563831E-2</v>
      </c>
      <c r="BO16" s="17">
        <v>0.120835229850901</v>
      </c>
      <c r="BP16" s="17">
        <v>0.112417853196366</v>
      </c>
      <c r="BQ16" s="17">
        <v>0.15763799700226599</v>
      </c>
      <c r="BR16" s="17"/>
      <c r="BS16" s="17">
        <v>6.2434583417997798E-2</v>
      </c>
      <c r="BT16" s="17">
        <v>5.9339967748568298E-2</v>
      </c>
      <c r="BU16" s="17">
        <v>0.18435998098732201</v>
      </c>
      <c r="BV16" s="17">
        <v>0.254197723006721</v>
      </c>
      <c r="BW16" s="17"/>
      <c r="BX16" s="17">
        <v>8.1855026826122904E-2</v>
      </c>
      <c r="BY16" s="17">
        <v>0.10964433832126699</v>
      </c>
      <c r="BZ16" s="17">
        <v>0.15467482773718</v>
      </c>
      <c r="CA16" s="17">
        <v>0.13359889539921499</v>
      </c>
    </row>
    <row r="17" spans="2:79" x14ac:dyDescent="0.3">
      <c r="B17" s="18" t="s">
        <v>73</v>
      </c>
      <c r="C17" s="17">
        <v>2.08616723950882E-2</v>
      </c>
      <c r="D17" s="17">
        <v>3.04392182410336E-2</v>
      </c>
      <c r="E17" s="17">
        <v>1.14030276702902E-2</v>
      </c>
      <c r="F17" s="17"/>
      <c r="G17" s="17">
        <v>9.2572712472253193E-3</v>
      </c>
      <c r="H17" s="17">
        <v>1.5467288968911801E-2</v>
      </c>
      <c r="I17" s="17">
        <v>3.3778853786882702E-2</v>
      </c>
      <c r="J17" s="17"/>
      <c r="K17" s="17">
        <v>1.7458167464423999E-2</v>
      </c>
      <c r="L17" s="17">
        <v>3.4412904838246897E-2</v>
      </c>
      <c r="M17" s="17">
        <v>0</v>
      </c>
      <c r="N17" s="17">
        <v>2.9470217443892902E-2</v>
      </c>
      <c r="O17" s="17"/>
      <c r="P17" s="17">
        <v>3.74872756958161E-2</v>
      </c>
      <c r="Q17" s="17">
        <v>1.1575717728792101E-2</v>
      </c>
      <c r="R17" s="17">
        <v>3.09984599350875E-2</v>
      </c>
      <c r="S17" s="17">
        <v>1.27317097833692E-2</v>
      </c>
      <c r="T17" s="17">
        <v>2.54604926608318E-2</v>
      </c>
      <c r="U17" s="17"/>
      <c r="V17" s="17">
        <v>1.6443502021139301E-2</v>
      </c>
      <c r="W17" s="17">
        <v>1.7931652186020702E-2</v>
      </c>
      <c r="X17" s="17">
        <v>1.94270898127804E-2</v>
      </c>
      <c r="Y17" s="17"/>
      <c r="Z17" s="17">
        <v>2.2940783788921199E-2</v>
      </c>
      <c r="AA17" s="17">
        <v>1.0060229618351599E-2</v>
      </c>
      <c r="AB17" s="17"/>
      <c r="AC17" s="17">
        <v>1.5716925843799599E-2</v>
      </c>
      <c r="AD17" s="17">
        <v>3.2681119162763499E-2</v>
      </c>
      <c r="AE17" s="17"/>
      <c r="AF17" s="17">
        <v>1.1351565961111599E-2</v>
      </c>
      <c r="AG17" s="17">
        <v>4.0000530860103599E-2</v>
      </c>
      <c r="AH17" s="17">
        <v>1.9928918419264498E-2</v>
      </c>
      <c r="AI17" s="17"/>
      <c r="AJ17" s="17">
        <v>9.6694114440196207E-3</v>
      </c>
      <c r="AK17" s="17">
        <v>1.0504619128656001E-2</v>
      </c>
      <c r="AL17" s="17">
        <v>2.9440617351272499E-2</v>
      </c>
      <c r="AM17" s="17">
        <v>4.8751300815841397E-3</v>
      </c>
      <c r="AN17" s="17">
        <v>2.6841021339965399E-2</v>
      </c>
      <c r="AO17" s="17">
        <v>1.2538726569555301E-2</v>
      </c>
      <c r="AP17" s="17">
        <v>4.6405897832434602E-2</v>
      </c>
      <c r="AQ17" s="17"/>
      <c r="AR17" s="17">
        <v>4.0705075892863698E-3</v>
      </c>
      <c r="AS17" s="17">
        <v>3.03739576358736E-2</v>
      </c>
      <c r="AT17" s="17"/>
      <c r="AU17" s="17">
        <v>4.0888425390437799E-2</v>
      </c>
      <c r="AV17" s="17">
        <v>1.3624012230323701E-2</v>
      </c>
      <c r="AW17" s="17">
        <v>1.38578294435481E-2</v>
      </c>
      <c r="AX17" s="17"/>
      <c r="AY17" s="17">
        <v>2.6487235331929301E-2</v>
      </c>
      <c r="AZ17" s="17">
        <v>2.8872555214763999E-2</v>
      </c>
      <c r="BA17" s="17">
        <v>1.10418319376789E-2</v>
      </c>
      <c r="BB17" s="17">
        <v>1.2819185118532301E-2</v>
      </c>
      <c r="BC17" s="17"/>
      <c r="BD17" s="17">
        <v>2.4332201542898099E-2</v>
      </c>
      <c r="BE17" s="17">
        <v>4.3973786789548497E-2</v>
      </c>
      <c r="BF17" s="17">
        <v>1.16672724949313E-2</v>
      </c>
      <c r="BG17" s="17">
        <v>0</v>
      </c>
      <c r="BH17" s="17"/>
      <c r="BI17" s="17">
        <v>5.8281675342566602E-3</v>
      </c>
      <c r="BJ17" s="17">
        <v>4.5808870333497301E-2</v>
      </c>
      <c r="BK17" s="17">
        <v>9.8740643077333302E-3</v>
      </c>
      <c r="BL17" s="17">
        <v>1.2431728264051201E-2</v>
      </c>
      <c r="BM17" s="17"/>
      <c r="BN17" s="17">
        <v>7.0919351802228095E-2</v>
      </c>
      <c r="BO17" s="17">
        <v>4.2844678100031897E-2</v>
      </c>
      <c r="BP17" s="17">
        <v>1.8654479600129E-3</v>
      </c>
      <c r="BQ17" s="17">
        <v>1.33892660535929E-2</v>
      </c>
      <c r="BR17" s="17"/>
      <c r="BS17" s="17">
        <v>1.10238130378312E-2</v>
      </c>
      <c r="BT17" s="17">
        <v>4.5930254317627102E-2</v>
      </c>
      <c r="BU17" s="17">
        <v>1.1925921428684099E-2</v>
      </c>
      <c r="BV17" s="17">
        <v>0</v>
      </c>
      <c r="BW17" s="17"/>
      <c r="BX17" s="17">
        <v>3.3925914283105797E-2</v>
      </c>
      <c r="BY17" s="17">
        <v>3.5352575798095601E-2</v>
      </c>
      <c r="BZ17" s="17">
        <v>1.36873778096996E-2</v>
      </c>
      <c r="CA17" s="17">
        <v>0</v>
      </c>
    </row>
    <row r="18" spans="2:79" x14ac:dyDescent="0.3">
      <c r="B18" s="18" t="s">
        <v>99</v>
      </c>
      <c r="C18" s="17">
        <v>2.2068003628331001E-2</v>
      </c>
      <c r="D18" s="17">
        <v>1.9027833142073999E-2</v>
      </c>
      <c r="E18" s="17">
        <v>2.52008742567571E-2</v>
      </c>
      <c r="F18" s="17"/>
      <c r="G18" s="17">
        <v>2.2327746236158501E-2</v>
      </c>
      <c r="H18" s="17">
        <v>2.79190971183376E-2</v>
      </c>
      <c r="I18" s="17">
        <v>1.5876946503096699E-2</v>
      </c>
      <c r="J18" s="17"/>
      <c r="K18" s="17">
        <v>2.75442038168742E-2</v>
      </c>
      <c r="L18" s="17">
        <v>1.2942186270984099E-2</v>
      </c>
      <c r="M18" s="17">
        <v>2.03135097442502E-2</v>
      </c>
      <c r="N18" s="17">
        <v>2.7334323360936299E-2</v>
      </c>
      <c r="O18" s="17"/>
      <c r="P18" s="17">
        <v>1.18953985521022E-2</v>
      </c>
      <c r="Q18" s="17">
        <v>3.3699003847576701E-2</v>
      </c>
      <c r="R18" s="17">
        <v>0</v>
      </c>
      <c r="S18" s="17">
        <v>3.1585663545952901E-2</v>
      </c>
      <c r="T18" s="17">
        <v>1.68341179854452E-2</v>
      </c>
      <c r="U18" s="17"/>
      <c r="V18" s="17">
        <v>2.4713472806517801E-2</v>
      </c>
      <c r="W18" s="17">
        <v>1.2501739420672E-2</v>
      </c>
      <c r="X18" s="17">
        <v>2.8942257109245299E-2</v>
      </c>
      <c r="Y18" s="17"/>
      <c r="Z18" s="17">
        <v>1.4652583578656101E-2</v>
      </c>
      <c r="AA18" s="17">
        <v>6.1454952389030898E-2</v>
      </c>
      <c r="AB18" s="17"/>
      <c r="AC18" s="17">
        <v>2.6002766126009901E-2</v>
      </c>
      <c r="AD18" s="17">
        <v>1.3028352127303701E-2</v>
      </c>
      <c r="AE18" s="17"/>
      <c r="AF18" s="17">
        <v>4.32767212705139E-2</v>
      </c>
      <c r="AG18" s="17">
        <v>5.6539388377505197E-2</v>
      </c>
      <c r="AH18" s="17">
        <v>1.7788809288202499E-2</v>
      </c>
      <c r="AI18" s="17"/>
      <c r="AJ18" s="17">
        <v>4.1926756408460303E-2</v>
      </c>
      <c r="AK18" s="17">
        <v>0</v>
      </c>
      <c r="AL18" s="17">
        <v>5.3365686168211399E-2</v>
      </c>
      <c r="AM18" s="17">
        <v>3.1224357034152099E-2</v>
      </c>
      <c r="AN18" s="17">
        <v>7.1854128470642603E-3</v>
      </c>
      <c r="AO18" s="17">
        <v>1.8710687370394202E-2</v>
      </c>
      <c r="AP18" s="17">
        <v>1.1417843293564999E-2</v>
      </c>
      <c r="AQ18" s="17"/>
      <c r="AR18" s="17">
        <v>2.1786277018256198E-2</v>
      </c>
      <c r="AS18" s="17">
        <v>2.2127606440880201E-2</v>
      </c>
      <c r="AT18" s="17"/>
      <c r="AU18" s="17">
        <v>1.0648953161181401E-2</v>
      </c>
      <c r="AV18" s="17">
        <v>2.2849617443568601E-2</v>
      </c>
      <c r="AW18" s="17">
        <v>3.9971181459544099E-2</v>
      </c>
      <c r="AX18" s="17"/>
      <c r="AY18" s="17">
        <v>7.9499854734417699E-3</v>
      </c>
      <c r="AZ18" s="17">
        <v>2.5254258261377401E-2</v>
      </c>
      <c r="BA18" s="17">
        <v>1.73229176959428E-2</v>
      </c>
      <c r="BB18" s="17">
        <v>3.2796188401300601E-2</v>
      </c>
      <c r="BC18" s="17"/>
      <c r="BD18" s="17">
        <v>2.2113156042874001E-2</v>
      </c>
      <c r="BE18" s="17">
        <v>2.0513897993399002E-2</v>
      </c>
      <c r="BF18" s="17">
        <v>2.5616783182184098E-2</v>
      </c>
      <c r="BG18" s="17">
        <v>1.47679963646416E-2</v>
      </c>
      <c r="BH18" s="17"/>
      <c r="BI18" s="17">
        <v>4.4475286063389102E-2</v>
      </c>
      <c r="BJ18" s="17">
        <v>1.7358130711516501E-2</v>
      </c>
      <c r="BK18" s="17">
        <v>2.20016876344728E-2</v>
      </c>
      <c r="BL18" s="17">
        <v>1.08852345039031E-2</v>
      </c>
      <c r="BM18" s="17"/>
      <c r="BN18" s="17">
        <v>2.8798027770148501E-2</v>
      </c>
      <c r="BO18" s="17">
        <v>1.6797705747327099E-2</v>
      </c>
      <c r="BP18" s="17">
        <v>2.4170162353174901E-2</v>
      </c>
      <c r="BQ18" s="17">
        <v>2.16843703716364E-2</v>
      </c>
      <c r="BR18" s="17"/>
      <c r="BS18" s="17">
        <v>1.6794987297676901E-2</v>
      </c>
      <c r="BT18" s="17">
        <v>2.33193066594541E-2</v>
      </c>
      <c r="BU18" s="17">
        <v>2.0343819651329E-2</v>
      </c>
      <c r="BV18" s="17">
        <v>3.9152916538264998E-2</v>
      </c>
      <c r="BW18" s="17"/>
      <c r="BX18" s="17">
        <v>2.9423715599356099E-2</v>
      </c>
      <c r="BY18" s="17">
        <v>2.24501963343554E-2</v>
      </c>
      <c r="BZ18" s="17">
        <v>2.0349229478791999E-2</v>
      </c>
      <c r="CA18" s="17">
        <v>2.0655623480959801E-2</v>
      </c>
    </row>
    <row r="19" spans="2:79" x14ac:dyDescent="0.3">
      <c r="B19" s="18" t="s">
        <v>100</v>
      </c>
      <c r="C19" s="19">
        <v>1.4192347128369301E-2</v>
      </c>
      <c r="D19" s="19">
        <v>2.24474829411575E-2</v>
      </c>
      <c r="E19" s="19">
        <v>6.0224687601318199E-3</v>
      </c>
      <c r="F19" s="19"/>
      <c r="G19" s="19">
        <v>1.1122251803537601E-2</v>
      </c>
      <c r="H19" s="19">
        <v>1.5096977020654601E-2</v>
      </c>
      <c r="I19" s="19">
        <v>1.52081522892447E-2</v>
      </c>
      <c r="J19" s="19"/>
      <c r="K19" s="19">
        <v>6.8761007201784399E-3</v>
      </c>
      <c r="L19" s="19">
        <v>1.95439526364573E-2</v>
      </c>
      <c r="M19" s="19">
        <v>9.1174275673907307E-3</v>
      </c>
      <c r="N19" s="19">
        <v>2.2607776316373E-2</v>
      </c>
      <c r="O19" s="19"/>
      <c r="P19" s="19">
        <v>2.9903543821140001E-2</v>
      </c>
      <c r="Q19" s="19">
        <v>1.38588420556461E-2</v>
      </c>
      <c r="R19" s="19">
        <v>0</v>
      </c>
      <c r="S19" s="19">
        <v>8.99715010250513E-3</v>
      </c>
      <c r="T19" s="19">
        <v>2.17553116743638E-2</v>
      </c>
      <c r="U19" s="19"/>
      <c r="V19" s="19">
        <v>2.5686948475662202E-2</v>
      </c>
      <c r="W19" s="19">
        <v>9.0033132748225404E-3</v>
      </c>
      <c r="X19" s="19">
        <v>1.16553866600499E-2</v>
      </c>
      <c r="Y19" s="19"/>
      <c r="Z19" s="19">
        <v>1.4928912046123399E-2</v>
      </c>
      <c r="AA19" s="19">
        <v>1.0426517766587101E-2</v>
      </c>
      <c r="AB19" s="19"/>
      <c r="AC19" s="19">
        <v>1.4039914051074E-2</v>
      </c>
      <c r="AD19" s="19">
        <v>1.45425440962401E-2</v>
      </c>
      <c r="AE19" s="19"/>
      <c r="AF19" s="19">
        <v>1.2336123984432699E-2</v>
      </c>
      <c r="AG19" s="19">
        <v>8.6622117521801996E-3</v>
      </c>
      <c r="AH19" s="19">
        <v>1.32316003023386E-2</v>
      </c>
      <c r="AI19" s="19"/>
      <c r="AJ19" s="19">
        <v>1.53461075909093E-2</v>
      </c>
      <c r="AK19" s="19">
        <v>1.4054186028189E-2</v>
      </c>
      <c r="AL19" s="19">
        <v>0</v>
      </c>
      <c r="AM19" s="19">
        <v>2.1098280979916499E-2</v>
      </c>
      <c r="AN19" s="19">
        <v>1.93458383725865E-2</v>
      </c>
      <c r="AO19" s="19">
        <v>1.28381005632542E-2</v>
      </c>
      <c r="AP19" s="19">
        <v>1.5956386973324299E-2</v>
      </c>
      <c r="AQ19" s="19"/>
      <c r="AR19" s="19">
        <v>1.5735735915081001E-2</v>
      </c>
      <c r="AS19" s="19">
        <v>1.09852034354003E-2</v>
      </c>
      <c r="AT19" s="19"/>
      <c r="AU19" s="19">
        <v>3.5644461848706302E-2</v>
      </c>
      <c r="AV19" s="19">
        <v>8.0484894015634793E-3</v>
      </c>
      <c r="AW19" s="19">
        <v>0</v>
      </c>
      <c r="AX19" s="19"/>
      <c r="AY19" s="19">
        <v>5.2191105011836998E-2</v>
      </c>
      <c r="AZ19" s="19">
        <v>7.7014178143243904E-3</v>
      </c>
      <c r="BA19" s="19">
        <v>1.40972860775847E-2</v>
      </c>
      <c r="BB19" s="19">
        <v>1.09027363436731E-2</v>
      </c>
      <c r="BC19" s="19"/>
      <c r="BD19" s="19">
        <v>3.1469650637679598E-2</v>
      </c>
      <c r="BE19" s="19">
        <v>7.1287787042333996E-3</v>
      </c>
      <c r="BF19" s="19">
        <v>1.2649608628811201E-2</v>
      </c>
      <c r="BG19" s="19">
        <v>1.5647886751428801E-2</v>
      </c>
      <c r="BH19" s="19"/>
      <c r="BI19" s="19">
        <v>1.8246113650334801E-2</v>
      </c>
      <c r="BJ19" s="19">
        <v>1.14645323375715E-2</v>
      </c>
      <c r="BK19" s="19">
        <v>8.5533521306397301E-3</v>
      </c>
      <c r="BL19" s="19">
        <v>4.1551068046067299E-2</v>
      </c>
      <c r="BM19" s="19"/>
      <c r="BN19" s="19">
        <v>6.9662913992883296E-2</v>
      </c>
      <c r="BO19" s="19">
        <v>2.3082247704165601E-2</v>
      </c>
      <c r="BP19" s="19">
        <v>6.8757608076464296E-3</v>
      </c>
      <c r="BQ19" s="19">
        <v>1.95777089196975E-3</v>
      </c>
      <c r="BR19" s="19"/>
      <c r="BS19" s="19">
        <v>2.4976283176640801E-2</v>
      </c>
      <c r="BT19" s="19">
        <v>1.3943052685627301E-2</v>
      </c>
      <c r="BU19" s="19">
        <v>9.8868953938830093E-3</v>
      </c>
      <c r="BV19" s="19">
        <v>7.8056715836542102E-3</v>
      </c>
      <c r="BW19" s="19"/>
      <c r="BX19" s="19">
        <v>3.6490151522974398E-2</v>
      </c>
      <c r="BY19" s="19">
        <v>1.6656982324984599E-2</v>
      </c>
      <c r="BZ19" s="19">
        <v>6.6450825536201004E-3</v>
      </c>
      <c r="CA19" s="19">
        <v>1.1240457605110801E-2</v>
      </c>
    </row>
    <row r="20" spans="2:79" x14ac:dyDescent="0.3">
      <c r="B20" s="16"/>
    </row>
    <row r="21" spans="2:79" x14ac:dyDescent="0.3">
      <c r="B21" t="s">
        <v>76</v>
      </c>
    </row>
    <row r="22" spans="2:79" x14ac:dyDescent="0.3">
      <c r="B22" t="s">
        <v>77</v>
      </c>
    </row>
    <row r="24" spans="2:79" x14ac:dyDescent="0.3">
      <c r="B24" s="8" t="str">
        <f>HYPERLINK("#'Contents'!A1", "Return to Contents")</f>
        <v>Return to Contents</v>
      </c>
    </row>
  </sheetData>
  <mergeCells count="18">
    <mergeCell ref="BX5:CA5"/>
    <mergeCell ref="D2:BL2"/>
    <mergeCell ref="AU5:AW5"/>
    <mergeCell ref="AY5:BB5"/>
    <mergeCell ref="BD5:BG5"/>
    <mergeCell ref="BI5:BL5"/>
    <mergeCell ref="BN5:BQ5"/>
    <mergeCell ref="Z5:AA5"/>
    <mergeCell ref="AC5:AD5"/>
    <mergeCell ref="AF5:AH5"/>
    <mergeCell ref="AJ5:AP5"/>
    <mergeCell ref="AR5:AS5"/>
    <mergeCell ref="D5:E5"/>
    <mergeCell ref="G5:I5"/>
    <mergeCell ref="K5:N5"/>
    <mergeCell ref="P5:T5"/>
    <mergeCell ref="V5:X5"/>
    <mergeCell ref="BS5:BV5"/>
  </mergeCells>
  <pageMargins left="0.7" right="0.7" top="0.75" bottom="0.75" header="0.3" footer="0.3"/>
  <pageSetup paperSize="9" orientation="portrait" horizontalDpi="300" verticalDpi="300"/>
  <drawing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B2:CA24"/>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9" width="10.77734375" customWidth="1"/>
    <col min="10" max="10" width="2.21875" customWidth="1"/>
    <col min="11" max="14" width="10.77734375" customWidth="1"/>
    <col min="15" max="15" width="2.21875" customWidth="1"/>
    <col min="16" max="20" width="10.77734375" customWidth="1"/>
    <col min="21" max="21" width="2.21875" customWidth="1"/>
    <col min="22" max="24" width="10.77734375" customWidth="1"/>
    <col min="25" max="25" width="2.21875" customWidth="1"/>
    <col min="26" max="27" width="10.77734375" customWidth="1"/>
    <col min="28" max="28" width="2.21875" customWidth="1"/>
    <col min="29" max="30" width="10.77734375" customWidth="1"/>
    <col min="31" max="31" width="2.21875" customWidth="1"/>
    <col min="32" max="34" width="10.77734375" customWidth="1"/>
    <col min="35" max="35" width="2.21875" customWidth="1"/>
    <col min="36" max="42" width="10.77734375" customWidth="1"/>
    <col min="43" max="43" width="2.21875" customWidth="1"/>
    <col min="44" max="45" width="10.77734375" customWidth="1"/>
    <col min="46" max="46" width="2.21875" customWidth="1"/>
    <col min="47" max="49" width="10.77734375" customWidth="1"/>
    <col min="50" max="50" width="2.21875" customWidth="1"/>
    <col min="51" max="54" width="10.77734375" customWidth="1"/>
    <col min="55" max="55" width="2.21875" customWidth="1"/>
    <col min="56" max="59" width="10.77734375" customWidth="1"/>
    <col min="60" max="60" width="2.21875" customWidth="1"/>
    <col min="61" max="64" width="10.77734375" customWidth="1"/>
    <col min="65" max="65" width="2.21875" customWidth="1"/>
    <col min="66" max="69" width="10.77734375" customWidth="1"/>
    <col min="70" max="70" width="2.21875" customWidth="1"/>
    <col min="71" max="74" width="10.77734375" customWidth="1"/>
    <col min="75" max="75" width="2.21875" customWidth="1"/>
    <col min="76" max="79" width="10.77734375" customWidth="1"/>
    <col min="80" max="80" width="2.21875" customWidth="1"/>
  </cols>
  <sheetData>
    <row r="2" spans="2:79" ht="40.049999999999997" customHeight="1" x14ac:dyDescent="0.3">
      <c r="D2" s="30" t="s">
        <v>223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9" ht="30" customHeight="1" x14ac:dyDescent="0.3">
      <c r="B5" s="15"/>
      <c r="C5" s="15"/>
      <c r="D5" s="29" t="s">
        <v>54</v>
      </c>
      <c r="E5" s="29"/>
      <c r="F5" s="15"/>
      <c r="G5" s="29" t="s">
        <v>55</v>
      </c>
      <c r="H5" s="29"/>
      <c r="I5" s="29"/>
      <c r="J5" s="15"/>
      <c r="K5" s="29" t="s">
        <v>56</v>
      </c>
      <c r="L5" s="29"/>
      <c r="M5" s="29"/>
      <c r="N5" s="29"/>
      <c r="O5" s="15"/>
      <c r="P5" s="29" t="s">
        <v>57</v>
      </c>
      <c r="Q5" s="29"/>
      <c r="R5" s="29"/>
      <c r="S5" s="29"/>
      <c r="T5" s="29"/>
      <c r="U5" s="15"/>
      <c r="V5" s="29" t="s">
        <v>58</v>
      </c>
      <c r="W5" s="29"/>
      <c r="X5" s="29"/>
      <c r="Y5" s="15"/>
      <c r="Z5" s="29" t="s">
        <v>59</v>
      </c>
      <c r="AA5" s="29"/>
      <c r="AB5" s="15"/>
      <c r="AC5" s="29" t="s">
        <v>60</v>
      </c>
      <c r="AD5" s="29"/>
      <c r="AE5" s="15"/>
      <c r="AF5" s="29" t="s">
        <v>61</v>
      </c>
      <c r="AG5" s="29"/>
      <c r="AH5" s="29"/>
      <c r="AI5" s="15"/>
      <c r="AJ5" s="29" t="s">
        <v>62</v>
      </c>
      <c r="AK5" s="29"/>
      <c r="AL5" s="29"/>
      <c r="AM5" s="29"/>
      <c r="AN5" s="29"/>
      <c r="AO5" s="29"/>
      <c r="AP5" s="29"/>
      <c r="AQ5" s="15"/>
      <c r="AR5" s="29" t="s">
        <v>63</v>
      </c>
      <c r="AS5" s="29"/>
      <c r="AT5" s="15"/>
      <c r="AU5" s="29" t="s">
        <v>64</v>
      </c>
      <c r="AV5" s="29"/>
      <c r="AW5" s="29"/>
      <c r="AX5" s="15"/>
      <c r="AY5" s="29" t="s">
        <v>65</v>
      </c>
      <c r="AZ5" s="29"/>
      <c r="BA5" s="29"/>
      <c r="BB5" s="29"/>
      <c r="BC5" s="15"/>
      <c r="BD5" s="29" t="s">
        <v>66</v>
      </c>
      <c r="BE5" s="29"/>
      <c r="BF5" s="29"/>
      <c r="BG5" s="29"/>
      <c r="BH5" s="15"/>
      <c r="BI5" s="29" t="s">
        <v>67</v>
      </c>
      <c r="BJ5" s="29"/>
      <c r="BK5" s="29"/>
      <c r="BL5" s="29"/>
      <c r="BM5" s="15"/>
      <c r="BN5" s="29" t="s">
        <v>68</v>
      </c>
      <c r="BO5" s="29"/>
      <c r="BP5" s="29"/>
      <c r="BQ5" s="29"/>
      <c r="BR5" s="15"/>
      <c r="BS5" s="29" t="s">
        <v>69</v>
      </c>
      <c r="BT5" s="29"/>
      <c r="BU5" s="29"/>
      <c r="BV5" s="29"/>
      <c r="BW5" s="15"/>
      <c r="BX5" s="29" t="s">
        <v>70</v>
      </c>
      <c r="BY5" s="29"/>
      <c r="BZ5" s="29"/>
      <c r="CA5" s="29"/>
    </row>
    <row r="6" spans="2:79" ht="43.2" x14ac:dyDescent="0.3">
      <c r="B6" t="s">
        <v>13</v>
      </c>
      <c r="C6" s="9" t="s">
        <v>14</v>
      </c>
      <c r="D6" s="12" t="s">
        <v>15</v>
      </c>
      <c r="E6" s="12" t="s">
        <v>16</v>
      </c>
      <c r="G6" s="12" t="s">
        <v>19</v>
      </c>
      <c r="H6" s="12" t="s">
        <v>20</v>
      </c>
      <c r="I6" s="12" t="s">
        <v>21</v>
      </c>
      <c r="K6" s="12" t="s">
        <v>22</v>
      </c>
      <c r="L6" s="12" t="s">
        <v>23</v>
      </c>
      <c r="M6" s="12" t="s">
        <v>24</v>
      </c>
      <c r="N6" s="12" t="s">
        <v>25</v>
      </c>
      <c r="P6" s="12" t="s">
        <v>26</v>
      </c>
      <c r="Q6" s="12" t="s">
        <v>27</v>
      </c>
      <c r="R6" s="12" t="s">
        <v>28</v>
      </c>
      <c r="S6" s="12" t="s">
        <v>29</v>
      </c>
      <c r="T6" s="12" t="s">
        <v>30</v>
      </c>
      <c r="V6" s="12" t="s">
        <v>31</v>
      </c>
      <c r="W6" s="12" t="s">
        <v>32</v>
      </c>
      <c r="X6" s="12" t="s">
        <v>33</v>
      </c>
      <c r="Z6" s="12" t="s">
        <v>34</v>
      </c>
      <c r="AA6" s="12" t="s">
        <v>35</v>
      </c>
      <c r="AC6" s="12" t="s">
        <v>36</v>
      </c>
      <c r="AD6" s="12" t="s">
        <v>37</v>
      </c>
      <c r="AF6" s="12" t="s">
        <v>38</v>
      </c>
      <c r="AG6" s="12" t="s">
        <v>39</v>
      </c>
      <c r="AH6" s="12" t="s">
        <v>40</v>
      </c>
      <c r="AJ6" s="12" t="s">
        <v>41</v>
      </c>
      <c r="AK6" s="12" t="s">
        <v>42</v>
      </c>
      <c r="AL6" s="12" t="s">
        <v>43</v>
      </c>
      <c r="AM6" s="12" t="s">
        <v>44</v>
      </c>
      <c r="AN6" s="12" t="s">
        <v>45</v>
      </c>
      <c r="AO6" s="12" t="s">
        <v>46</v>
      </c>
      <c r="AP6" s="12" t="s">
        <v>47</v>
      </c>
      <c r="AR6" s="12" t="s">
        <v>48</v>
      </c>
      <c r="AS6" s="12" t="s">
        <v>49</v>
      </c>
      <c r="AU6" s="12" t="s">
        <v>50</v>
      </c>
      <c r="AV6" s="12" t="s">
        <v>51</v>
      </c>
      <c r="AW6" s="12" t="s">
        <v>52</v>
      </c>
      <c r="AY6" s="12" t="s">
        <v>50</v>
      </c>
      <c r="AZ6" s="12" t="s">
        <v>51</v>
      </c>
      <c r="BA6" s="12" t="s">
        <v>52</v>
      </c>
      <c r="BB6" s="12" t="s">
        <v>53</v>
      </c>
      <c r="BD6" s="12" t="s">
        <v>50</v>
      </c>
      <c r="BE6" s="12" t="s">
        <v>51</v>
      </c>
      <c r="BF6" s="12" t="s">
        <v>52</v>
      </c>
      <c r="BG6" s="12" t="s">
        <v>53</v>
      </c>
      <c r="BI6" s="12" t="s">
        <v>50</v>
      </c>
      <c r="BJ6" s="12" t="s">
        <v>51</v>
      </c>
      <c r="BK6" s="12" t="s">
        <v>52</v>
      </c>
      <c r="BL6" s="12" t="s">
        <v>53</v>
      </c>
      <c r="BN6" s="12" t="s">
        <v>50</v>
      </c>
      <c r="BO6" s="12" t="s">
        <v>51</v>
      </c>
      <c r="BP6" s="12" t="s">
        <v>52</v>
      </c>
      <c r="BQ6" s="12" t="s">
        <v>53</v>
      </c>
      <c r="BS6" s="12" t="s">
        <v>50</v>
      </c>
      <c r="BT6" s="12" t="s">
        <v>51</v>
      </c>
      <c r="BU6" s="12" t="s">
        <v>52</v>
      </c>
      <c r="BV6" s="12" t="s">
        <v>53</v>
      </c>
      <c r="BX6" s="12" t="s">
        <v>50</v>
      </c>
      <c r="BY6" s="12" t="s">
        <v>51</v>
      </c>
      <c r="BZ6" s="12" t="s">
        <v>52</v>
      </c>
      <c r="CA6" s="12" t="s">
        <v>53</v>
      </c>
    </row>
    <row r="7" spans="2:79" ht="30" customHeight="1" x14ac:dyDescent="0.3">
      <c r="B7" s="10" t="s">
        <v>17</v>
      </c>
      <c r="C7" s="10">
        <v>838</v>
      </c>
      <c r="D7" s="10">
        <v>422</v>
      </c>
      <c r="E7" s="10">
        <v>414</v>
      </c>
      <c r="F7" s="10"/>
      <c r="G7" s="10">
        <v>174</v>
      </c>
      <c r="H7" s="10">
        <v>390</v>
      </c>
      <c r="I7" s="10">
        <v>274</v>
      </c>
      <c r="J7" s="10"/>
      <c r="K7" s="10">
        <v>345</v>
      </c>
      <c r="L7" s="10">
        <v>218</v>
      </c>
      <c r="M7" s="10">
        <v>152</v>
      </c>
      <c r="N7" s="10">
        <v>122</v>
      </c>
      <c r="O7" s="10"/>
      <c r="P7" s="10">
        <v>117</v>
      </c>
      <c r="Q7" s="10">
        <v>265</v>
      </c>
      <c r="R7" s="10">
        <v>120</v>
      </c>
      <c r="S7" s="10">
        <v>220</v>
      </c>
      <c r="T7" s="10">
        <v>116</v>
      </c>
      <c r="U7" s="10"/>
      <c r="V7" s="10">
        <v>197</v>
      </c>
      <c r="W7" s="10">
        <v>321</v>
      </c>
      <c r="X7" s="10">
        <v>295</v>
      </c>
      <c r="Y7" s="10"/>
      <c r="Z7" s="10">
        <v>698</v>
      </c>
      <c r="AA7" s="10">
        <v>139</v>
      </c>
      <c r="AB7" s="10"/>
      <c r="AC7" s="10">
        <v>618</v>
      </c>
      <c r="AD7" s="10">
        <v>220</v>
      </c>
      <c r="AE7" s="10"/>
      <c r="AF7" s="10">
        <v>61</v>
      </c>
      <c r="AG7" s="10">
        <v>72</v>
      </c>
      <c r="AH7" s="10">
        <v>701</v>
      </c>
      <c r="AI7" s="10"/>
      <c r="AJ7" s="10">
        <v>95</v>
      </c>
      <c r="AK7" s="10">
        <v>119</v>
      </c>
      <c r="AL7" s="10">
        <v>126</v>
      </c>
      <c r="AM7" s="10">
        <v>130</v>
      </c>
      <c r="AN7" s="10">
        <v>121</v>
      </c>
      <c r="AO7" s="10">
        <v>129</v>
      </c>
      <c r="AP7" s="10">
        <v>118</v>
      </c>
      <c r="AQ7" s="10"/>
      <c r="AR7" s="10">
        <v>260</v>
      </c>
      <c r="AS7" s="10">
        <v>554</v>
      </c>
      <c r="AT7" s="10"/>
      <c r="AU7" s="10">
        <v>189</v>
      </c>
      <c r="AV7" s="10">
        <v>509</v>
      </c>
      <c r="AW7" s="10">
        <v>140</v>
      </c>
      <c r="AX7" s="10"/>
      <c r="AY7" s="10">
        <v>71</v>
      </c>
      <c r="AZ7" s="10">
        <v>377</v>
      </c>
      <c r="BA7" s="10">
        <v>273</v>
      </c>
      <c r="BB7" s="10">
        <v>117</v>
      </c>
      <c r="BC7" s="10"/>
      <c r="BD7" s="10">
        <v>111</v>
      </c>
      <c r="BE7" s="10">
        <v>231</v>
      </c>
      <c r="BF7" s="10">
        <v>361</v>
      </c>
      <c r="BG7" s="10">
        <v>135</v>
      </c>
      <c r="BH7" s="10"/>
      <c r="BI7" s="10">
        <v>96</v>
      </c>
      <c r="BJ7" s="10">
        <v>251</v>
      </c>
      <c r="BK7" s="10">
        <v>393</v>
      </c>
      <c r="BL7" s="10">
        <v>98</v>
      </c>
      <c r="BM7" s="10"/>
      <c r="BN7" s="10">
        <v>63</v>
      </c>
      <c r="BO7" s="10">
        <v>181</v>
      </c>
      <c r="BP7" s="10">
        <v>294</v>
      </c>
      <c r="BQ7" s="10">
        <v>300</v>
      </c>
      <c r="BR7" s="10"/>
      <c r="BS7" s="10">
        <v>174</v>
      </c>
      <c r="BT7" s="10">
        <v>230</v>
      </c>
      <c r="BU7" s="10">
        <v>346</v>
      </c>
      <c r="BV7" s="10">
        <v>88</v>
      </c>
      <c r="BW7" s="10"/>
      <c r="BX7" s="10">
        <v>75</v>
      </c>
      <c r="BY7" s="10">
        <v>297</v>
      </c>
      <c r="BZ7" s="10">
        <v>280</v>
      </c>
      <c r="CA7" s="10">
        <v>186</v>
      </c>
    </row>
    <row r="8" spans="2:79" ht="30" customHeight="1" x14ac:dyDescent="0.3">
      <c r="B8" s="11" t="s">
        <v>18</v>
      </c>
      <c r="C8" s="11">
        <v>837</v>
      </c>
      <c r="D8" s="11">
        <v>409</v>
      </c>
      <c r="E8" s="11">
        <v>426</v>
      </c>
      <c r="F8" s="11"/>
      <c r="G8" s="11">
        <v>202</v>
      </c>
      <c r="H8" s="11">
        <v>325</v>
      </c>
      <c r="I8" s="11">
        <v>310</v>
      </c>
      <c r="J8" s="11"/>
      <c r="K8" s="11">
        <v>253</v>
      </c>
      <c r="L8" s="11">
        <v>217</v>
      </c>
      <c r="M8" s="11">
        <v>183</v>
      </c>
      <c r="N8" s="11">
        <v>183</v>
      </c>
      <c r="O8" s="11"/>
      <c r="P8" s="11">
        <v>116</v>
      </c>
      <c r="Q8" s="11">
        <v>259</v>
      </c>
      <c r="R8" s="11">
        <v>131</v>
      </c>
      <c r="S8" s="11">
        <v>195</v>
      </c>
      <c r="T8" s="11">
        <v>137</v>
      </c>
      <c r="U8" s="11"/>
      <c r="V8" s="11">
        <v>237</v>
      </c>
      <c r="W8" s="11">
        <v>330</v>
      </c>
      <c r="X8" s="11">
        <v>242</v>
      </c>
      <c r="Y8" s="11"/>
      <c r="Z8" s="11">
        <v>701</v>
      </c>
      <c r="AA8" s="11">
        <v>135</v>
      </c>
      <c r="AB8" s="11"/>
      <c r="AC8" s="11">
        <v>587</v>
      </c>
      <c r="AD8" s="11">
        <v>251</v>
      </c>
      <c r="AE8" s="11"/>
      <c r="AF8" s="11">
        <v>47</v>
      </c>
      <c r="AG8" s="11">
        <v>63</v>
      </c>
      <c r="AH8" s="11">
        <v>722</v>
      </c>
      <c r="AI8" s="11"/>
      <c r="AJ8" s="11">
        <v>107</v>
      </c>
      <c r="AK8" s="11">
        <v>130</v>
      </c>
      <c r="AL8" s="11">
        <v>104</v>
      </c>
      <c r="AM8" s="11">
        <v>113</v>
      </c>
      <c r="AN8" s="11">
        <v>96</v>
      </c>
      <c r="AO8" s="11">
        <v>136</v>
      </c>
      <c r="AP8" s="11">
        <v>151</v>
      </c>
      <c r="AQ8" s="11"/>
      <c r="AR8" s="11">
        <v>280</v>
      </c>
      <c r="AS8" s="11">
        <v>535</v>
      </c>
      <c r="AT8" s="11"/>
      <c r="AU8" s="11">
        <v>212</v>
      </c>
      <c r="AV8" s="11">
        <v>503</v>
      </c>
      <c r="AW8" s="11">
        <v>122</v>
      </c>
      <c r="AX8" s="11"/>
      <c r="AY8" s="11">
        <v>72</v>
      </c>
      <c r="AZ8" s="11">
        <v>385</v>
      </c>
      <c r="BA8" s="11">
        <v>274</v>
      </c>
      <c r="BB8" s="11">
        <v>106</v>
      </c>
      <c r="BC8" s="11"/>
      <c r="BD8" s="11">
        <v>116</v>
      </c>
      <c r="BE8" s="11">
        <v>233</v>
      </c>
      <c r="BF8" s="11">
        <v>362</v>
      </c>
      <c r="BG8" s="11">
        <v>127</v>
      </c>
      <c r="BH8" s="11"/>
      <c r="BI8" s="11">
        <v>102</v>
      </c>
      <c r="BJ8" s="11">
        <v>255</v>
      </c>
      <c r="BK8" s="11">
        <v>391</v>
      </c>
      <c r="BL8" s="11">
        <v>89</v>
      </c>
      <c r="BM8" s="11"/>
      <c r="BN8" s="11">
        <v>64</v>
      </c>
      <c r="BO8" s="11">
        <v>182</v>
      </c>
      <c r="BP8" s="11">
        <v>301</v>
      </c>
      <c r="BQ8" s="11">
        <v>291</v>
      </c>
      <c r="BR8" s="11"/>
      <c r="BS8" s="11">
        <v>181</v>
      </c>
      <c r="BT8" s="11">
        <v>243</v>
      </c>
      <c r="BU8" s="11">
        <v>339</v>
      </c>
      <c r="BV8" s="11">
        <v>73</v>
      </c>
      <c r="BW8" s="11"/>
      <c r="BX8" s="11">
        <v>78</v>
      </c>
      <c r="BY8" s="11">
        <v>306</v>
      </c>
      <c r="BZ8" s="11">
        <v>277</v>
      </c>
      <c r="CA8" s="11">
        <v>177</v>
      </c>
    </row>
    <row r="9" spans="2:79" x14ac:dyDescent="0.3">
      <c r="B9" s="18" t="s">
        <v>215</v>
      </c>
      <c r="C9" s="17">
        <v>9.2190585565554206E-2</v>
      </c>
      <c r="D9" s="17">
        <v>8.2552776856554294E-2</v>
      </c>
      <c r="E9" s="17">
        <v>0.10188382409701301</v>
      </c>
      <c r="F9" s="17"/>
      <c r="G9" s="17">
        <v>7.1179050005842806E-2</v>
      </c>
      <c r="H9" s="17">
        <v>7.6849181013405904E-2</v>
      </c>
      <c r="I9" s="17">
        <v>0.12202709113084</v>
      </c>
      <c r="J9" s="17"/>
      <c r="K9" s="17">
        <v>9.7338885086806895E-2</v>
      </c>
      <c r="L9" s="17">
        <v>9.1466109392347894E-2</v>
      </c>
      <c r="M9" s="17">
        <v>5.5343593434061797E-2</v>
      </c>
      <c r="N9" s="17">
        <v>0.123365647137805</v>
      </c>
      <c r="O9" s="17"/>
      <c r="P9" s="17">
        <v>6.7979122899156197E-2</v>
      </c>
      <c r="Q9" s="17">
        <v>9.5044394134619195E-2</v>
      </c>
      <c r="R9" s="17">
        <v>0.151635259430805</v>
      </c>
      <c r="S9" s="17">
        <v>8.1356732805595494E-2</v>
      </c>
      <c r="T9" s="17">
        <v>6.6026855374654594E-2</v>
      </c>
      <c r="U9" s="17"/>
      <c r="V9" s="17">
        <v>9.0871536016808502E-2</v>
      </c>
      <c r="W9" s="17">
        <v>9.0931999729299495E-2</v>
      </c>
      <c r="X9" s="17">
        <v>9.2912183291051095E-2</v>
      </c>
      <c r="Y9" s="17"/>
      <c r="Z9" s="17">
        <v>0.105454248137097</v>
      </c>
      <c r="AA9" s="17">
        <v>2.4178644885925402E-2</v>
      </c>
      <c r="AB9" s="17"/>
      <c r="AC9" s="17">
        <v>8.1492347407886495E-2</v>
      </c>
      <c r="AD9" s="17">
        <v>0.117219098874826</v>
      </c>
      <c r="AE9" s="17"/>
      <c r="AF9" s="17">
        <v>6.9488155421951095E-2</v>
      </c>
      <c r="AG9" s="17">
        <v>7.9203661547550999E-2</v>
      </c>
      <c r="AH9" s="17">
        <v>9.3181494718396596E-2</v>
      </c>
      <c r="AI9" s="17"/>
      <c r="AJ9" s="17">
        <v>6.0828588414869197E-2</v>
      </c>
      <c r="AK9" s="17">
        <v>7.7913269997850504E-2</v>
      </c>
      <c r="AL9" s="17">
        <v>9.4662900139988099E-2</v>
      </c>
      <c r="AM9" s="17">
        <v>6.3455938391422301E-2</v>
      </c>
      <c r="AN9" s="17">
        <v>9.66046572918864E-2</v>
      </c>
      <c r="AO9" s="17">
        <v>0.13915714553685099</v>
      </c>
      <c r="AP9" s="17">
        <v>0.101468978764199</v>
      </c>
      <c r="AQ9" s="17"/>
      <c r="AR9" s="17">
        <v>0.100636725789942</v>
      </c>
      <c r="AS9" s="17">
        <v>8.8594702769411005E-2</v>
      </c>
      <c r="AT9" s="17"/>
      <c r="AU9" s="17">
        <v>7.9379813456684295E-2</v>
      </c>
      <c r="AV9" s="17">
        <v>9.7891677644688105E-2</v>
      </c>
      <c r="AW9" s="17">
        <v>9.0895951760388199E-2</v>
      </c>
      <c r="AX9" s="17"/>
      <c r="AY9" s="17">
        <v>8.42144776358347E-2</v>
      </c>
      <c r="AZ9" s="17">
        <v>0.115583777644765</v>
      </c>
      <c r="BA9" s="17">
        <v>4.6087730754574799E-2</v>
      </c>
      <c r="BB9" s="17">
        <v>0.13188681113970199</v>
      </c>
      <c r="BC9" s="17"/>
      <c r="BD9" s="17">
        <v>0.10240699887214599</v>
      </c>
      <c r="BE9" s="17">
        <v>7.6218867672847704E-2</v>
      </c>
      <c r="BF9" s="17">
        <v>8.6179818251702303E-2</v>
      </c>
      <c r="BG9" s="17">
        <v>0.129350201454349</v>
      </c>
      <c r="BH9" s="17"/>
      <c r="BI9" s="17">
        <v>1.2836280224236401E-2</v>
      </c>
      <c r="BJ9" s="17">
        <v>8.9282912905343903E-2</v>
      </c>
      <c r="BK9" s="17">
        <v>9.66813716601711E-2</v>
      </c>
      <c r="BL9" s="17">
        <v>0.17229168672114001</v>
      </c>
      <c r="BM9" s="17"/>
      <c r="BN9" s="17">
        <v>8.7018218373718606E-2</v>
      </c>
      <c r="BO9" s="17">
        <v>0.13425249032846601</v>
      </c>
      <c r="BP9" s="17">
        <v>0.103244579598134</v>
      </c>
      <c r="BQ9" s="17">
        <v>5.5614767044237998E-2</v>
      </c>
      <c r="BR9" s="17"/>
      <c r="BS9" s="17">
        <v>7.0001729925403502E-2</v>
      </c>
      <c r="BT9" s="17">
        <v>0.116507198761802</v>
      </c>
      <c r="BU9" s="17">
        <v>9.2716729423473906E-2</v>
      </c>
      <c r="BV9" s="17">
        <v>6.3974304381085201E-2</v>
      </c>
      <c r="BW9" s="17"/>
      <c r="BX9" s="17">
        <v>3.3078257947286402E-2</v>
      </c>
      <c r="BY9" s="17">
        <v>5.4316986372547803E-2</v>
      </c>
      <c r="BZ9" s="17">
        <v>0.12506973865305199</v>
      </c>
      <c r="CA9" s="17">
        <v>0.13213824890645001</v>
      </c>
    </row>
    <row r="10" spans="2:79" x14ac:dyDescent="0.3">
      <c r="B10" s="18" t="s">
        <v>217</v>
      </c>
      <c r="C10" s="17">
        <v>3.8573110973297901E-2</v>
      </c>
      <c r="D10" s="17">
        <v>3.8926789647716599E-2</v>
      </c>
      <c r="E10" s="17">
        <v>3.8411539880449402E-2</v>
      </c>
      <c r="F10" s="17"/>
      <c r="G10" s="17">
        <v>7.4418421493826804E-3</v>
      </c>
      <c r="H10" s="17">
        <v>3.9122937278262999E-2</v>
      </c>
      <c r="I10" s="17">
        <v>5.8338087539656802E-2</v>
      </c>
      <c r="J10" s="17"/>
      <c r="K10" s="17">
        <v>4.41210155710225E-2</v>
      </c>
      <c r="L10" s="17">
        <v>5.2606962695442398E-2</v>
      </c>
      <c r="M10" s="17">
        <v>2.88034347734085E-2</v>
      </c>
      <c r="N10" s="17">
        <v>2.4298948782113899E-2</v>
      </c>
      <c r="O10" s="17"/>
      <c r="P10" s="17">
        <v>2.0657945386380602E-2</v>
      </c>
      <c r="Q10" s="17">
        <v>2.7096486043262299E-2</v>
      </c>
      <c r="R10" s="17">
        <v>8.2315254233960994E-2</v>
      </c>
      <c r="S10" s="17">
        <v>4.6415106954911203E-2</v>
      </c>
      <c r="T10" s="17">
        <v>2.2570833343215101E-2</v>
      </c>
      <c r="U10" s="17"/>
      <c r="V10" s="17">
        <v>2.3707456900246501E-2</v>
      </c>
      <c r="W10" s="17">
        <v>5.8506933295133401E-2</v>
      </c>
      <c r="X10" s="17">
        <v>2.54674726862835E-2</v>
      </c>
      <c r="Y10" s="17"/>
      <c r="Z10" s="17">
        <v>3.8779383597396397E-2</v>
      </c>
      <c r="AA10" s="17">
        <v>3.78542726553747E-2</v>
      </c>
      <c r="AB10" s="17"/>
      <c r="AC10" s="17">
        <v>3.17590151378878E-2</v>
      </c>
      <c r="AD10" s="17">
        <v>5.4514678714990099E-2</v>
      </c>
      <c r="AE10" s="17"/>
      <c r="AF10" s="17">
        <v>3.2195337105167997E-2</v>
      </c>
      <c r="AG10" s="17">
        <v>5.2207082887734201E-2</v>
      </c>
      <c r="AH10" s="17">
        <v>3.8035061502115497E-2</v>
      </c>
      <c r="AI10" s="17"/>
      <c r="AJ10" s="17">
        <v>1.40406425503128E-2</v>
      </c>
      <c r="AK10" s="17">
        <v>4.6824858005324399E-3</v>
      </c>
      <c r="AL10" s="17">
        <v>1.39261631982885E-2</v>
      </c>
      <c r="AM10" s="17">
        <v>4.9524917678858499E-2</v>
      </c>
      <c r="AN10" s="17">
        <v>6.6583357730719203E-2</v>
      </c>
      <c r="AO10" s="17">
        <v>5.3028490049625697E-2</v>
      </c>
      <c r="AP10" s="17">
        <v>6.3127168604756298E-2</v>
      </c>
      <c r="AQ10" s="17"/>
      <c r="AR10" s="17">
        <v>3.5662645627263997E-2</v>
      </c>
      <c r="AS10" s="17">
        <v>3.9697252387964198E-2</v>
      </c>
      <c r="AT10" s="17"/>
      <c r="AU10" s="17">
        <v>3.7108340363741499E-2</v>
      </c>
      <c r="AV10" s="17">
        <v>4.2149960067721898E-2</v>
      </c>
      <c r="AW10" s="17">
        <v>2.6359165766431901E-2</v>
      </c>
      <c r="AX10" s="17"/>
      <c r="AY10" s="17">
        <v>2.6713062223052399E-2</v>
      </c>
      <c r="AZ10" s="17">
        <v>6.4429359166597894E-2</v>
      </c>
      <c r="BA10" s="17">
        <v>1.5834370122017501E-2</v>
      </c>
      <c r="BB10" s="17">
        <v>1.17515494470391E-2</v>
      </c>
      <c r="BC10" s="17"/>
      <c r="BD10" s="17">
        <v>9.0551891816551093E-3</v>
      </c>
      <c r="BE10" s="17">
        <v>5.7479761654464799E-2</v>
      </c>
      <c r="BF10" s="17">
        <v>4.0484013935387801E-2</v>
      </c>
      <c r="BG10" s="17">
        <v>2.53445711746824E-2</v>
      </c>
      <c r="BH10" s="17"/>
      <c r="BI10" s="17">
        <v>3.6282336933545399E-2</v>
      </c>
      <c r="BJ10" s="17">
        <v>2.90675230056428E-2</v>
      </c>
      <c r="BK10" s="17">
        <v>5.0860294089909802E-2</v>
      </c>
      <c r="BL10" s="17">
        <v>1.42745974494145E-2</v>
      </c>
      <c r="BM10" s="17"/>
      <c r="BN10" s="17">
        <v>7.1589765515461798E-2</v>
      </c>
      <c r="BO10" s="17">
        <v>7.3046976006753805E-2</v>
      </c>
      <c r="BP10" s="17">
        <v>4.6174542870706402E-2</v>
      </c>
      <c r="BQ10" s="17">
        <v>1.9497190747026899E-3</v>
      </c>
      <c r="BR10" s="17"/>
      <c r="BS10" s="17">
        <v>3.6295966115682102E-2</v>
      </c>
      <c r="BT10" s="17">
        <v>5.6700841532482602E-2</v>
      </c>
      <c r="BU10" s="17">
        <v>2.9728854064455301E-2</v>
      </c>
      <c r="BV10" s="17">
        <v>2.4921314029735402E-2</v>
      </c>
      <c r="BW10" s="17"/>
      <c r="BX10" s="17">
        <v>1.57247754506766E-2</v>
      </c>
      <c r="BY10" s="17">
        <v>4.7498405352963201E-2</v>
      </c>
      <c r="BZ10" s="17">
        <v>4.44329624767291E-2</v>
      </c>
      <c r="CA10" s="17">
        <v>2.4062285329452999E-2</v>
      </c>
    </row>
    <row r="11" spans="2:79" x14ac:dyDescent="0.3">
      <c r="B11" s="18" t="s">
        <v>219</v>
      </c>
      <c r="C11" s="17">
        <v>5.2692970288866298E-2</v>
      </c>
      <c r="D11" s="17">
        <v>5.0891885462317599E-2</v>
      </c>
      <c r="E11" s="17">
        <v>5.4668517338994298E-2</v>
      </c>
      <c r="F11" s="17"/>
      <c r="G11" s="17">
        <v>4.9913820149182601E-2</v>
      </c>
      <c r="H11" s="17">
        <v>3.1427365593554198E-2</v>
      </c>
      <c r="I11" s="17">
        <v>7.6835594093681195E-2</v>
      </c>
      <c r="J11" s="17"/>
      <c r="K11" s="17">
        <v>5.7059145815456597E-2</v>
      </c>
      <c r="L11" s="17">
        <v>4.0904910598977703E-2</v>
      </c>
      <c r="M11" s="17">
        <v>5.03739658704132E-2</v>
      </c>
      <c r="N11" s="17">
        <v>6.3223041270522903E-2</v>
      </c>
      <c r="O11" s="17"/>
      <c r="P11" s="17">
        <v>7.1572573460289293E-2</v>
      </c>
      <c r="Q11" s="17">
        <v>6.39952580303947E-2</v>
      </c>
      <c r="R11" s="17">
        <v>2.9592094916829001E-2</v>
      </c>
      <c r="S11" s="17">
        <v>4.8564141021522698E-2</v>
      </c>
      <c r="T11" s="17">
        <v>4.3311791551083403E-2</v>
      </c>
      <c r="U11" s="17"/>
      <c r="V11" s="17">
        <v>7.6087256813407306E-2</v>
      </c>
      <c r="W11" s="17">
        <v>3.3972401702044602E-2</v>
      </c>
      <c r="X11" s="17">
        <v>5.4387569280222398E-2</v>
      </c>
      <c r="Y11" s="17"/>
      <c r="Z11" s="17">
        <v>5.0456659496276403E-2</v>
      </c>
      <c r="AA11" s="17">
        <v>6.4782675892632396E-2</v>
      </c>
      <c r="AB11" s="17"/>
      <c r="AC11" s="17">
        <v>4.4064414923491703E-2</v>
      </c>
      <c r="AD11" s="17">
        <v>7.2879463580501097E-2</v>
      </c>
      <c r="AE11" s="17"/>
      <c r="AF11" s="17">
        <v>1.8398238693607499E-2</v>
      </c>
      <c r="AG11" s="17">
        <v>5.9196739087095003E-2</v>
      </c>
      <c r="AH11" s="17">
        <v>5.4693636998446503E-2</v>
      </c>
      <c r="AI11" s="17"/>
      <c r="AJ11" s="17">
        <v>3.6107861253804802E-2</v>
      </c>
      <c r="AK11" s="17">
        <v>4.8026877663599803E-2</v>
      </c>
      <c r="AL11" s="17">
        <v>4.6751485510719303E-2</v>
      </c>
      <c r="AM11" s="17">
        <v>2.5644404824436699E-2</v>
      </c>
      <c r="AN11" s="17">
        <v>6.1850650804271302E-2</v>
      </c>
      <c r="AO11" s="17">
        <v>8.4953683955898598E-2</v>
      </c>
      <c r="AP11" s="17">
        <v>5.7994752670332203E-2</v>
      </c>
      <c r="AQ11" s="17"/>
      <c r="AR11" s="17">
        <v>6.1237890556114602E-2</v>
      </c>
      <c r="AS11" s="17">
        <v>4.7352420769435202E-2</v>
      </c>
      <c r="AT11" s="17"/>
      <c r="AU11" s="17">
        <v>4.3953842123080698E-2</v>
      </c>
      <c r="AV11" s="17">
        <v>6.0471072721871202E-2</v>
      </c>
      <c r="AW11" s="17">
        <v>3.5767305778076602E-2</v>
      </c>
      <c r="AX11" s="17"/>
      <c r="AY11" s="17">
        <v>0.12571167303368999</v>
      </c>
      <c r="AZ11" s="17">
        <v>6.0321488776337001E-2</v>
      </c>
      <c r="BA11" s="17">
        <v>2.62986396569675E-2</v>
      </c>
      <c r="BB11" s="17">
        <v>4.3621297399001301E-2</v>
      </c>
      <c r="BC11" s="17"/>
      <c r="BD11" s="17">
        <v>7.5212479852631894E-2</v>
      </c>
      <c r="BE11" s="17">
        <v>5.7364367094121099E-2</v>
      </c>
      <c r="BF11" s="17">
        <v>5.8550702668622501E-2</v>
      </c>
      <c r="BG11" s="17">
        <v>6.8382817183932397E-3</v>
      </c>
      <c r="BH11" s="17"/>
      <c r="BI11" s="17">
        <v>5.3582025511431298E-2</v>
      </c>
      <c r="BJ11" s="17">
        <v>4.7338267172560497E-2</v>
      </c>
      <c r="BK11" s="17">
        <v>6.3773900910150796E-2</v>
      </c>
      <c r="BL11" s="17">
        <v>1.81099088761793E-2</v>
      </c>
      <c r="BM11" s="17"/>
      <c r="BN11" s="17">
        <v>0.109616226593944</v>
      </c>
      <c r="BO11" s="17">
        <v>4.3924942309190397E-2</v>
      </c>
      <c r="BP11" s="17">
        <v>6.5105253751442396E-2</v>
      </c>
      <c r="BQ11" s="17">
        <v>3.28436707817229E-2</v>
      </c>
      <c r="BR11" s="17"/>
      <c r="BS11" s="17">
        <v>9.2246508371595495E-2</v>
      </c>
      <c r="BT11" s="17">
        <v>5.7080194257448202E-2</v>
      </c>
      <c r="BU11" s="17">
        <v>3.7237873744734702E-2</v>
      </c>
      <c r="BV11" s="17">
        <v>1.17975579436412E-2</v>
      </c>
      <c r="BW11" s="17"/>
      <c r="BX11" s="17">
        <v>4.5337747022650199E-2</v>
      </c>
      <c r="BY11" s="17">
        <v>4.9052894041291199E-2</v>
      </c>
      <c r="BZ11" s="17">
        <v>5.6171207770649698E-2</v>
      </c>
      <c r="CA11" s="17">
        <v>5.67700685687441E-2</v>
      </c>
    </row>
    <row r="12" spans="2:79" x14ac:dyDescent="0.3">
      <c r="B12" s="18" t="s">
        <v>214</v>
      </c>
      <c r="C12" s="17">
        <v>0.72705035555414699</v>
      </c>
      <c r="D12" s="17">
        <v>0.74633337205614403</v>
      </c>
      <c r="E12" s="17">
        <v>0.70724693645419101</v>
      </c>
      <c r="F12" s="17"/>
      <c r="G12" s="17">
        <v>0.80367142485062504</v>
      </c>
      <c r="H12" s="17">
        <v>0.75244855253045995</v>
      </c>
      <c r="I12" s="17">
        <v>0.650318111821659</v>
      </c>
      <c r="J12" s="17"/>
      <c r="K12" s="17">
        <v>0.72041265569185398</v>
      </c>
      <c r="L12" s="17">
        <v>0.70817593167960002</v>
      </c>
      <c r="M12" s="17">
        <v>0.76974886767352502</v>
      </c>
      <c r="N12" s="17">
        <v>0.71427742264861604</v>
      </c>
      <c r="O12" s="17"/>
      <c r="P12" s="17">
        <v>0.712348649667917</v>
      </c>
      <c r="Q12" s="17">
        <v>0.72376924227185202</v>
      </c>
      <c r="R12" s="17">
        <v>0.68148402275755804</v>
      </c>
      <c r="S12" s="17">
        <v>0.73671228354502305</v>
      </c>
      <c r="T12" s="17">
        <v>0.77522902633542401</v>
      </c>
      <c r="U12" s="17"/>
      <c r="V12" s="17">
        <v>0.74562779570058901</v>
      </c>
      <c r="W12" s="17">
        <v>0.694829900680065</v>
      </c>
      <c r="X12" s="17">
        <v>0.74887438094090797</v>
      </c>
      <c r="Y12" s="17"/>
      <c r="Z12" s="17">
        <v>0.71939618637541702</v>
      </c>
      <c r="AA12" s="17">
        <v>0.76429354928231097</v>
      </c>
      <c r="AB12" s="17"/>
      <c r="AC12" s="17">
        <v>0.74262321260814401</v>
      </c>
      <c r="AD12" s="17">
        <v>0.69061767810809505</v>
      </c>
      <c r="AE12" s="17"/>
      <c r="AF12" s="17">
        <v>0.62856401397416095</v>
      </c>
      <c r="AG12" s="17">
        <v>0.62618632939691898</v>
      </c>
      <c r="AH12" s="17">
        <v>0.74283493225170805</v>
      </c>
      <c r="AI12" s="17"/>
      <c r="AJ12" s="17">
        <v>0.84979993764879802</v>
      </c>
      <c r="AK12" s="17">
        <v>0.76219267887007203</v>
      </c>
      <c r="AL12" s="17">
        <v>0.69031736700524204</v>
      </c>
      <c r="AM12" s="17">
        <v>0.77576763283194305</v>
      </c>
      <c r="AN12" s="17">
        <v>0.74254511078317698</v>
      </c>
      <c r="AO12" s="17">
        <v>0.64225197252756805</v>
      </c>
      <c r="AP12" s="17">
        <v>0.66494322185720001</v>
      </c>
      <c r="AQ12" s="17"/>
      <c r="AR12" s="17">
        <v>0.68153109895964004</v>
      </c>
      <c r="AS12" s="17">
        <v>0.75272663787360095</v>
      </c>
      <c r="AT12" s="17"/>
      <c r="AU12" s="17">
        <v>0.76058204488985903</v>
      </c>
      <c r="AV12" s="17">
        <v>0.70083939729426004</v>
      </c>
      <c r="AW12" s="17">
        <v>0.77700563893978503</v>
      </c>
      <c r="AX12" s="17"/>
      <c r="AY12" s="17">
        <v>0.55136913058541204</v>
      </c>
      <c r="AZ12" s="17">
        <v>0.67680117500008896</v>
      </c>
      <c r="BA12" s="17">
        <v>0.85102051902965903</v>
      </c>
      <c r="BB12" s="17">
        <v>0.70830089392953899</v>
      </c>
      <c r="BC12" s="17"/>
      <c r="BD12" s="17">
        <v>0.75898627399438601</v>
      </c>
      <c r="BE12" s="17">
        <v>0.72799842383509294</v>
      </c>
      <c r="BF12" s="17">
        <v>0.71315461018516701</v>
      </c>
      <c r="BG12" s="17">
        <v>0.735811482796633</v>
      </c>
      <c r="BH12" s="17"/>
      <c r="BI12" s="17">
        <v>0.80939401157864299</v>
      </c>
      <c r="BJ12" s="17">
        <v>0.73962808154239001</v>
      </c>
      <c r="BK12" s="17">
        <v>0.71166237236873597</v>
      </c>
      <c r="BL12" s="17">
        <v>0.66382592881180302</v>
      </c>
      <c r="BM12" s="17"/>
      <c r="BN12" s="17">
        <v>0.50032165333353495</v>
      </c>
      <c r="BO12" s="17">
        <v>0.63855645272659001</v>
      </c>
      <c r="BP12" s="17">
        <v>0.71163460280322399</v>
      </c>
      <c r="BQ12" s="17">
        <v>0.84790174909443905</v>
      </c>
      <c r="BR12" s="17"/>
      <c r="BS12" s="17">
        <v>0.73383147042147501</v>
      </c>
      <c r="BT12" s="17">
        <v>0.71915140769936503</v>
      </c>
      <c r="BU12" s="17">
        <v>0.72152144515763394</v>
      </c>
      <c r="BV12" s="17">
        <v>0.76197554976709203</v>
      </c>
      <c r="BW12" s="17"/>
      <c r="BX12" s="17">
        <v>0.78572080005898204</v>
      </c>
      <c r="BY12" s="17">
        <v>0.76324567739643301</v>
      </c>
      <c r="BZ12" s="17">
        <v>0.67699748196230702</v>
      </c>
      <c r="CA12" s="17">
        <v>0.71697287950813704</v>
      </c>
    </row>
    <row r="13" spans="2:79" x14ac:dyDescent="0.3">
      <c r="B13" s="18" t="s">
        <v>216</v>
      </c>
      <c r="C13" s="17">
        <v>3.4354121623502598E-2</v>
      </c>
      <c r="D13" s="17">
        <v>3.4052133974097502E-2</v>
      </c>
      <c r="E13" s="17">
        <v>3.4803444413863897E-2</v>
      </c>
      <c r="F13" s="17"/>
      <c r="G13" s="17">
        <v>3.6460011457106999E-2</v>
      </c>
      <c r="H13" s="17">
        <v>3.1348875567925601E-2</v>
      </c>
      <c r="I13" s="17">
        <v>3.6133251152097701E-2</v>
      </c>
      <c r="J13" s="17"/>
      <c r="K13" s="17">
        <v>4.06367394162295E-2</v>
      </c>
      <c r="L13" s="17">
        <v>4.3554051369461798E-2</v>
      </c>
      <c r="M13" s="17">
        <v>2.7377674737549099E-2</v>
      </c>
      <c r="N13" s="17">
        <v>2.1963351336056799E-2</v>
      </c>
      <c r="O13" s="17"/>
      <c r="P13" s="17">
        <v>4.8210767758922801E-2</v>
      </c>
      <c r="Q13" s="17">
        <v>3.3715143392501597E-2</v>
      </c>
      <c r="R13" s="17">
        <v>3.19730238412523E-2</v>
      </c>
      <c r="S13" s="17">
        <v>3.1844743277449197E-2</v>
      </c>
      <c r="T13" s="17">
        <v>2.97268526232972E-2</v>
      </c>
      <c r="U13" s="17"/>
      <c r="V13" s="17">
        <v>2.8029798012178499E-2</v>
      </c>
      <c r="W13" s="17">
        <v>4.3143267922727997E-2</v>
      </c>
      <c r="X13" s="17">
        <v>3.26298828435281E-2</v>
      </c>
      <c r="Y13" s="17"/>
      <c r="Z13" s="17">
        <v>3.3408817412349898E-2</v>
      </c>
      <c r="AA13" s="17">
        <v>3.9574747855721099E-2</v>
      </c>
      <c r="AB13" s="17"/>
      <c r="AC13" s="17">
        <v>4.17225729636541E-2</v>
      </c>
      <c r="AD13" s="17">
        <v>1.7115639948505901E-2</v>
      </c>
      <c r="AE13" s="17"/>
      <c r="AF13" s="17">
        <v>0.120004401653089</v>
      </c>
      <c r="AG13" s="17">
        <v>6.3961297789105101E-2</v>
      </c>
      <c r="AH13" s="17">
        <v>2.6378075682196401E-2</v>
      </c>
      <c r="AI13" s="17"/>
      <c r="AJ13" s="17">
        <v>5.3902656315729398E-3</v>
      </c>
      <c r="AK13" s="17">
        <v>7.0968555473883393E-2</v>
      </c>
      <c r="AL13" s="17">
        <v>3.1083895314691998E-2</v>
      </c>
      <c r="AM13" s="17">
        <v>3.32186387673171E-2</v>
      </c>
      <c r="AN13" s="17">
        <v>8.1958012063894498E-3</v>
      </c>
      <c r="AO13" s="17">
        <v>4.0846385383450201E-2</v>
      </c>
      <c r="AP13" s="17">
        <v>3.7373070083148899E-2</v>
      </c>
      <c r="AQ13" s="17"/>
      <c r="AR13" s="17">
        <v>3.29989668285137E-2</v>
      </c>
      <c r="AS13" s="17">
        <v>3.6502258178363903E-2</v>
      </c>
      <c r="AT13" s="17"/>
      <c r="AU13" s="17">
        <v>4.0772792030756601E-2</v>
      </c>
      <c r="AV13" s="17">
        <v>3.6416570310696103E-2</v>
      </c>
      <c r="AW13" s="17">
        <v>1.47117433154531E-2</v>
      </c>
      <c r="AX13" s="17"/>
      <c r="AY13" s="17">
        <v>7.1445395569650003E-2</v>
      </c>
      <c r="AZ13" s="17">
        <v>3.3295054257752303E-2</v>
      </c>
      <c r="BA13" s="17">
        <v>1.52808399875885E-2</v>
      </c>
      <c r="BB13" s="17">
        <v>6.2198570154516998E-2</v>
      </c>
      <c r="BC13" s="17"/>
      <c r="BD13" s="17">
        <v>3.5099436040166199E-3</v>
      </c>
      <c r="BE13" s="17">
        <v>1.5560888840657599E-2</v>
      </c>
      <c r="BF13" s="17">
        <v>5.2184068874259297E-2</v>
      </c>
      <c r="BG13" s="17">
        <v>4.6141393094134099E-2</v>
      </c>
      <c r="BH13" s="17"/>
      <c r="BI13" s="17">
        <v>3.8531623141140697E-2</v>
      </c>
      <c r="BJ13" s="17">
        <v>3.4964167557692903E-2</v>
      </c>
      <c r="BK13" s="17">
        <v>2.6139571724842998E-2</v>
      </c>
      <c r="BL13" s="17">
        <v>6.4077675481784696E-2</v>
      </c>
      <c r="BM13" s="17"/>
      <c r="BN13" s="17">
        <v>6.7033381114131402E-2</v>
      </c>
      <c r="BO13" s="17">
        <v>2.49733100248665E-2</v>
      </c>
      <c r="BP13" s="17">
        <v>4.1837649662478202E-2</v>
      </c>
      <c r="BQ13" s="17">
        <v>2.53017379623077E-2</v>
      </c>
      <c r="BR13" s="17"/>
      <c r="BS13" s="17">
        <v>6.0588829007054302E-3</v>
      </c>
      <c r="BT13" s="17">
        <v>1.487407063398E-2</v>
      </c>
      <c r="BU13" s="17">
        <v>5.8627233903127497E-2</v>
      </c>
      <c r="BV13" s="17">
        <v>5.6800765530327403E-2</v>
      </c>
      <c r="BW13" s="17"/>
      <c r="BX13" s="17">
        <v>5.1440563640901001E-2</v>
      </c>
      <c r="BY13" s="17">
        <v>2.4277387094358199E-2</v>
      </c>
      <c r="BZ13" s="17">
        <v>4.39507786042646E-2</v>
      </c>
      <c r="CA13" s="17">
        <v>2.9272061377252499E-2</v>
      </c>
    </row>
    <row r="14" spans="2:79" x14ac:dyDescent="0.3">
      <c r="B14" s="18" t="s">
        <v>218</v>
      </c>
      <c r="C14" s="17">
        <v>2.64395931320082E-2</v>
      </c>
      <c r="D14" s="17">
        <v>3.21785401678054E-2</v>
      </c>
      <c r="E14" s="17">
        <v>2.1043999227852401E-2</v>
      </c>
      <c r="F14" s="17"/>
      <c r="G14" s="17">
        <v>6.7567148432792603E-3</v>
      </c>
      <c r="H14" s="17">
        <v>3.0466537450651601E-2</v>
      </c>
      <c r="I14" s="17">
        <v>3.50731941683032E-2</v>
      </c>
      <c r="J14" s="17"/>
      <c r="K14" s="17">
        <v>2.19484393678912E-2</v>
      </c>
      <c r="L14" s="17">
        <v>1.72153673392763E-2</v>
      </c>
      <c r="M14" s="17">
        <v>3.9199619486251398E-2</v>
      </c>
      <c r="N14" s="17">
        <v>3.0919352699374202E-2</v>
      </c>
      <c r="O14" s="17"/>
      <c r="P14" s="17">
        <v>3.0386744432884201E-2</v>
      </c>
      <c r="Q14" s="17">
        <v>3.2069829863989902E-2</v>
      </c>
      <c r="R14" s="17">
        <v>6.4844314780666103E-3</v>
      </c>
      <c r="S14" s="17">
        <v>1.03934301287005E-2</v>
      </c>
      <c r="T14" s="17">
        <v>5.4251427625437998E-2</v>
      </c>
      <c r="U14" s="17"/>
      <c r="V14" s="17">
        <v>1.8644362592821501E-2</v>
      </c>
      <c r="W14" s="17">
        <v>4.44072453461406E-2</v>
      </c>
      <c r="X14" s="17">
        <v>1.27085912818554E-2</v>
      </c>
      <c r="Y14" s="17"/>
      <c r="Z14" s="17">
        <v>2.59638286665216E-2</v>
      </c>
      <c r="AA14" s="17">
        <v>2.9150575139710401E-2</v>
      </c>
      <c r="AB14" s="17"/>
      <c r="AC14" s="17">
        <v>2.7373024558537101E-2</v>
      </c>
      <c r="AD14" s="17">
        <v>2.42558316062443E-2</v>
      </c>
      <c r="AE14" s="17"/>
      <c r="AF14" s="17">
        <v>3.8425976582373698E-2</v>
      </c>
      <c r="AG14" s="17">
        <v>5.5864104545338598E-2</v>
      </c>
      <c r="AH14" s="17">
        <v>2.32373006197161E-2</v>
      </c>
      <c r="AI14" s="17"/>
      <c r="AJ14" s="17">
        <v>1.27480019092782E-2</v>
      </c>
      <c r="AK14" s="17">
        <v>4.0357607372147504E-3</v>
      </c>
      <c r="AL14" s="17">
        <v>5.2585461969540802E-2</v>
      </c>
      <c r="AM14" s="17">
        <v>2.0293604373493101E-2</v>
      </c>
      <c r="AN14" s="17">
        <v>1.6687067332837601E-2</v>
      </c>
      <c r="AO14" s="17">
        <v>1.8308117088089802E-2</v>
      </c>
      <c r="AP14" s="17">
        <v>5.55415887462073E-2</v>
      </c>
      <c r="AQ14" s="17"/>
      <c r="AR14" s="17">
        <v>4.09858924279684E-2</v>
      </c>
      <c r="AS14" s="17">
        <v>1.47963672657111E-2</v>
      </c>
      <c r="AT14" s="17"/>
      <c r="AU14" s="17">
        <v>2.70598717214466E-2</v>
      </c>
      <c r="AV14" s="17">
        <v>2.8336325509878701E-2</v>
      </c>
      <c r="AW14" s="17">
        <v>1.7539355719383101E-2</v>
      </c>
      <c r="AX14" s="17"/>
      <c r="AY14" s="17">
        <v>6.1409650354191797E-2</v>
      </c>
      <c r="AZ14" s="17">
        <v>3.1940868386020199E-2</v>
      </c>
      <c r="BA14" s="17">
        <v>1.54584594023489E-2</v>
      </c>
      <c r="BB14" s="17">
        <v>1.11333422174138E-2</v>
      </c>
      <c r="BC14" s="17"/>
      <c r="BD14" s="17">
        <v>1.49028822594007E-2</v>
      </c>
      <c r="BE14" s="17">
        <v>3.6008445586168301E-2</v>
      </c>
      <c r="BF14" s="17">
        <v>1.53805064626737E-2</v>
      </c>
      <c r="BG14" s="17">
        <v>5.0959682936845802E-2</v>
      </c>
      <c r="BH14" s="17"/>
      <c r="BI14" s="17">
        <v>3.35233531909159E-2</v>
      </c>
      <c r="BJ14" s="17">
        <v>3.4773012853016198E-2</v>
      </c>
      <c r="BK14" s="17">
        <v>2.2352211085240201E-2</v>
      </c>
      <c r="BL14" s="17">
        <v>1.23450634361432E-2</v>
      </c>
      <c r="BM14" s="17"/>
      <c r="BN14" s="17">
        <v>4.4760016333069197E-2</v>
      </c>
      <c r="BO14" s="17">
        <v>5.4089114911476999E-2</v>
      </c>
      <c r="BP14" s="17">
        <v>1.7536242709874701E-2</v>
      </c>
      <c r="BQ14" s="17">
        <v>1.43933064184426E-2</v>
      </c>
      <c r="BR14" s="17"/>
      <c r="BS14" s="17">
        <v>2.53734640393454E-2</v>
      </c>
      <c r="BT14" s="17">
        <v>2.1130202440469599E-2</v>
      </c>
      <c r="BU14" s="17">
        <v>2.63325621309266E-2</v>
      </c>
      <c r="BV14" s="17">
        <v>4.7153719884084101E-2</v>
      </c>
      <c r="BW14" s="17"/>
      <c r="BX14" s="17">
        <v>4.4089872780826003E-2</v>
      </c>
      <c r="BY14" s="17">
        <v>2.9735065864382099E-2</v>
      </c>
      <c r="BZ14" s="17">
        <v>1.2244348660928901E-2</v>
      </c>
      <c r="CA14" s="17">
        <v>3.5156203189452701E-2</v>
      </c>
    </row>
    <row r="15" spans="2:79" x14ac:dyDescent="0.3">
      <c r="B15" s="18" t="s">
        <v>221</v>
      </c>
      <c r="C15" s="17">
        <v>1.05133597123901E-2</v>
      </c>
      <c r="D15" s="17">
        <v>8.5322239996841204E-3</v>
      </c>
      <c r="E15" s="17">
        <v>1.24668484375248E-2</v>
      </c>
      <c r="F15" s="17"/>
      <c r="G15" s="17">
        <v>0</v>
      </c>
      <c r="H15" s="17">
        <v>1.9005770605931099E-2</v>
      </c>
      <c r="I15" s="17">
        <v>8.4670168254707898E-3</v>
      </c>
      <c r="J15" s="17"/>
      <c r="K15" s="17">
        <v>4.7636467916687001E-3</v>
      </c>
      <c r="L15" s="17">
        <v>1.8855277351079901E-2</v>
      </c>
      <c r="M15" s="17">
        <v>5.4674730919785303E-3</v>
      </c>
      <c r="N15" s="17">
        <v>1.37002984257287E-2</v>
      </c>
      <c r="O15" s="17"/>
      <c r="P15" s="17">
        <v>1.33030750200685E-2</v>
      </c>
      <c r="Q15" s="17">
        <v>5.2670300993345603E-3</v>
      </c>
      <c r="R15" s="17">
        <v>1.11215115878084E-2</v>
      </c>
      <c r="S15" s="17">
        <v>1.6573648479512999E-2</v>
      </c>
      <c r="T15" s="17">
        <v>8.8832131468876297E-3</v>
      </c>
      <c r="U15" s="17"/>
      <c r="V15" s="17">
        <v>4.4594645679610703E-3</v>
      </c>
      <c r="W15" s="17">
        <v>1.0186903715423599E-2</v>
      </c>
      <c r="X15" s="17">
        <v>1.8128737233756499E-2</v>
      </c>
      <c r="Y15" s="17"/>
      <c r="Z15" s="17">
        <v>1.1732290484467001E-2</v>
      </c>
      <c r="AA15" s="17">
        <v>4.2816841238973898E-3</v>
      </c>
      <c r="AB15" s="17"/>
      <c r="AC15" s="17">
        <v>1.0536361230106201E-2</v>
      </c>
      <c r="AD15" s="17">
        <v>1.0459547693643999E-2</v>
      </c>
      <c r="AE15" s="17"/>
      <c r="AF15" s="17">
        <v>2.4834953842971699E-2</v>
      </c>
      <c r="AG15" s="17">
        <v>0</v>
      </c>
      <c r="AH15" s="17">
        <v>1.0569895543788101E-2</v>
      </c>
      <c r="AI15" s="17"/>
      <c r="AJ15" s="17">
        <v>0</v>
      </c>
      <c r="AK15" s="17">
        <v>0</v>
      </c>
      <c r="AL15" s="17">
        <v>3.3972353234250199E-2</v>
      </c>
      <c r="AM15" s="17">
        <v>2.3285608584317701E-2</v>
      </c>
      <c r="AN15" s="17">
        <v>0</v>
      </c>
      <c r="AO15" s="17">
        <v>1.06707602950664E-2</v>
      </c>
      <c r="AP15" s="17">
        <v>7.7651074821271397E-3</v>
      </c>
      <c r="AQ15" s="17"/>
      <c r="AR15" s="17">
        <v>1.6716570195720901E-2</v>
      </c>
      <c r="AS15" s="17">
        <v>7.7000448485176698E-3</v>
      </c>
      <c r="AT15" s="17"/>
      <c r="AU15" s="17">
        <v>4.7382620248371497E-3</v>
      </c>
      <c r="AV15" s="17">
        <v>1.31659492649772E-2</v>
      </c>
      <c r="AW15" s="17">
        <v>9.58926627939727E-3</v>
      </c>
      <c r="AX15" s="17"/>
      <c r="AY15" s="17">
        <v>3.8875432160526198E-2</v>
      </c>
      <c r="AZ15" s="17">
        <v>5.7904278667407598E-3</v>
      </c>
      <c r="BA15" s="17">
        <v>1.3750922658174101E-2</v>
      </c>
      <c r="BB15" s="17">
        <v>0</v>
      </c>
      <c r="BC15" s="17"/>
      <c r="BD15" s="17">
        <v>2.23647988635216E-2</v>
      </c>
      <c r="BE15" s="17">
        <v>5.2371187356257103E-3</v>
      </c>
      <c r="BF15" s="17">
        <v>1.38014788576683E-2</v>
      </c>
      <c r="BG15" s="17">
        <v>0</v>
      </c>
      <c r="BH15" s="17"/>
      <c r="BI15" s="17">
        <v>0</v>
      </c>
      <c r="BJ15" s="17">
        <v>1.42975692298201E-2</v>
      </c>
      <c r="BK15" s="17">
        <v>8.1753919305023598E-3</v>
      </c>
      <c r="BL15" s="17">
        <v>2.2087607011165099E-2</v>
      </c>
      <c r="BM15" s="17"/>
      <c r="BN15" s="17">
        <v>2.9002772210408902E-2</v>
      </c>
      <c r="BO15" s="17">
        <v>1.57898118882892E-2</v>
      </c>
      <c r="BP15" s="17">
        <v>6.8361219857497896E-3</v>
      </c>
      <c r="BQ15" s="17">
        <v>6.9813467757879897E-3</v>
      </c>
      <c r="BR15" s="17"/>
      <c r="BS15" s="17">
        <v>8.7406242163426996E-3</v>
      </c>
      <c r="BT15" s="17">
        <v>4.1204065308138903E-3</v>
      </c>
      <c r="BU15" s="17">
        <v>1.8335241665160599E-2</v>
      </c>
      <c r="BV15" s="17">
        <v>0</v>
      </c>
      <c r="BW15" s="17"/>
      <c r="BX15" s="17">
        <v>0</v>
      </c>
      <c r="BY15" s="17">
        <v>1.6321584416189899E-2</v>
      </c>
      <c r="BZ15" s="17">
        <v>1.3788535464777801E-2</v>
      </c>
      <c r="CA15" s="17">
        <v>0</v>
      </c>
    </row>
    <row r="16" spans="2:79" x14ac:dyDescent="0.3">
      <c r="B16" s="18" t="s">
        <v>220</v>
      </c>
      <c r="C16" s="17">
        <v>1.1570247911793599E-2</v>
      </c>
      <c r="D16" s="17">
        <v>3.2459353951638801E-3</v>
      </c>
      <c r="E16" s="17">
        <v>1.9627523931903298E-2</v>
      </c>
      <c r="F16" s="17"/>
      <c r="G16" s="17">
        <v>1.71119100029355E-2</v>
      </c>
      <c r="H16" s="17">
        <v>9.1659667950331099E-3</v>
      </c>
      <c r="I16" s="17">
        <v>1.04733768028105E-2</v>
      </c>
      <c r="J16" s="17"/>
      <c r="K16" s="17">
        <v>1.12585461267398E-2</v>
      </c>
      <c r="L16" s="17">
        <v>2.0715121587687499E-2</v>
      </c>
      <c r="M16" s="17">
        <v>1.2808427041609999E-2</v>
      </c>
      <c r="N16" s="17">
        <v>0</v>
      </c>
      <c r="O16" s="17"/>
      <c r="P16" s="17">
        <v>3.5541121374381202E-2</v>
      </c>
      <c r="Q16" s="17">
        <v>8.5464619567604799E-3</v>
      </c>
      <c r="R16" s="17">
        <v>5.3944017537195304E-3</v>
      </c>
      <c r="S16" s="17">
        <v>1.3668414190913801E-2</v>
      </c>
      <c r="T16" s="17">
        <v>0</v>
      </c>
      <c r="U16" s="17"/>
      <c r="V16" s="17">
        <v>6.1943386908176199E-3</v>
      </c>
      <c r="W16" s="17">
        <v>1.58871221802908E-2</v>
      </c>
      <c r="X16" s="17">
        <v>1.23179737646812E-2</v>
      </c>
      <c r="Y16" s="17"/>
      <c r="Z16" s="17">
        <v>9.95030908831839E-3</v>
      </c>
      <c r="AA16" s="17">
        <v>2.0085092473338801E-2</v>
      </c>
      <c r="AB16" s="17"/>
      <c r="AC16" s="17">
        <v>1.0985586927167E-2</v>
      </c>
      <c r="AD16" s="17">
        <v>1.2938061473193201E-2</v>
      </c>
      <c r="AE16" s="17"/>
      <c r="AF16" s="17">
        <v>3.6030878953614502E-2</v>
      </c>
      <c r="AG16" s="17">
        <v>3.1950999379870601E-2</v>
      </c>
      <c r="AH16" s="17">
        <v>8.2547957210098808E-3</v>
      </c>
      <c r="AI16" s="17"/>
      <c r="AJ16" s="17">
        <v>6.9999403343410501E-3</v>
      </c>
      <c r="AK16" s="17">
        <v>3.2180371456847302E-2</v>
      </c>
      <c r="AL16" s="17">
        <v>1.45716502927467E-2</v>
      </c>
      <c r="AM16" s="17">
        <v>0</v>
      </c>
      <c r="AN16" s="17">
        <v>0</v>
      </c>
      <c r="AO16" s="17">
        <v>1.07834451634504E-2</v>
      </c>
      <c r="AP16" s="17">
        <v>1.1786111792028301E-2</v>
      </c>
      <c r="AQ16" s="17"/>
      <c r="AR16" s="17">
        <v>2.23909658386276E-2</v>
      </c>
      <c r="AS16" s="17">
        <v>6.3795486439796999E-3</v>
      </c>
      <c r="AT16" s="17"/>
      <c r="AU16" s="17">
        <v>6.40503338959414E-3</v>
      </c>
      <c r="AV16" s="17">
        <v>1.49281935513746E-2</v>
      </c>
      <c r="AW16" s="17">
        <v>6.6785100869690001E-3</v>
      </c>
      <c r="AX16" s="17"/>
      <c r="AY16" s="17">
        <v>3.1632286030611002E-2</v>
      </c>
      <c r="AZ16" s="17">
        <v>6.12303928922863E-3</v>
      </c>
      <c r="BA16" s="17">
        <v>1.2629342664762599E-2</v>
      </c>
      <c r="BB16" s="17">
        <v>1.49251569078813E-2</v>
      </c>
      <c r="BC16" s="17"/>
      <c r="BD16" s="17">
        <v>7.6275017816092002E-3</v>
      </c>
      <c r="BE16" s="17">
        <v>1.8353611361258799E-2</v>
      </c>
      <c r="BF16" s="17">
        <v>1.05742446020031E-2</v>
      </c>
      <c r="BG16" s="17">
        <v>5.5543868249628703E-3</v>
      </c>
      <c r="BH16" s="17"/>
      <c r="BI16" s="17">
        <v>0</v>
      </c>
      <c r="BJ16" s="17">
        <v>4.0401760519700198E-3</v>
      </c>
      <c r="BK16" s="17">
        <v>1.46490294549005E-2</v>
      </c>
      <c r="BL16" s="17">
        <v>3.2987532212370302E-2</v>
      </c>
      <c r="BM16" s="17"/>
      <c r="BN16" s="17">
        <v>5.7149200504290398E-2</v>
      </c>
      <c r="BO16" s="17">
        <v>1.15829712240675E-2</v>
      </c>
      <c r="BP16" s="17">
        <v>1.91912260351637E-3</v>
      </c>
      <c r="BQ16" s="17">
        <v>1.1582109605815001E-2</v>
      </c>
      <c r="BR16" s="17"/>
      <c r="BS16" s="17">
        <v>1.9679447050824202E-2</v>
      </c>
      <c r="BT16" s="17">
        <v>4.23052464567288E-3</v>
      </c>
      <c r="BU16" s="17">
        <v>1.07182597318596E-2</v>
      </c>
      <c r="BV16" s="17">
        <v>1.9798949187829502E-2</v>
      </c>
      <c r="BW16" s="17"/>
      <c r="BX16" s="17">
        <v>2.4607983098677701E-2</v>
      </c>
      <c r="BY16" s="17">
        <v>6.3270038868685E-3</v>
      </c>
      <c r="BZ16" s="17">
        <v>2.1121296693134801E-2</v>
      </c>
      <c r="CA16" s="17">
        <v>0</v>
      </c>
    </row>
    <row r="17" spans="2:79" x14ac:dyDescent="0.3">
      <c r="B17" s="18" t="s">
        <v>99</v>
      </c>
      <c r="C17" s="17">
        <v>6.6156552384399299E-3</v>
      </c>
      <c r="D17" s="17">
        <v>3.2863424405165402E-3</v>
      </c>
      <c r="E17" s="17">
        <v>9.8473662182084701E-3</v>
      </c>
      <c r="F17" s="17"/>
      <c r="G17" s="17">
        <v>7.4652265416454196E-3</v>
      </c>
      <c r="H17" s="17">
        <v>1.01648131647749E-2</v>
      </c>
      <c r="I17" s="17">
        <v>2.3342764654804E-3</v>
      </c>
      <c r="J17" s="17"/>
      <c r="K17" s="17">
        <v>2.4609261323311898E-3</v>
      </c>
      <c r="L17" s="17">
        <v>6.50626798612681E-3</v>
      </c>
      <c r="M17" s="17">
        <v>1.0876943891202299E-2</v>
      </c>
      <c r="N17" s="17">
        <v>8.2519376997824394E-3</v>
      </c>
      <c r="O17" s="17"/>
      <c r="P17" s="17">
        <v>0</v>
      </c>
      <c r="Q17" s="17">
        <v>1.0496154207285601E-2</v>
      </c>
      <c r="R17" s="17">
        <v>0</v>
      </c>
      <c r="S17" s="17">
        <v>1.4471499596371199E-2</v>
      </c>
      <c r="T17" s="17">
        <v>0</v>
      </c>
      <c r="U17" s="17"/>
      <c r="V17" s="17">
        <v>6.3779907051702304E-3</v>
      </c>
      <c r="W17" s="17">
        <v>8.1342254288746304E-3</v>
      </c>
      <c r="X17" s="17">
        <v>2.5732086777137098E-3</v>
      </c>
      <c r="Y17" s="17"/>
      <c r="Z17" s="17">
        <v>4.8582767421556303E-3</v>
      </c>
      <c r="AA17" s="17">
        <v>1.57987576910886E-2</v>
      </c>
      <c r="AB17" s="17"/>
      <c r="AC17" s="17">
        <v>9.4434642431255097E-3</v>
      </c>
      <c r="AD17" s="17">
        <v>0</v>
      </c>
      <c r="AE17" s="17"/>
      <c r="AF17" s="17">
        <v>3.2058043773063802E-2</v>
      </c>
      <c r="AG17" s="17">
        <v>3.1429785366386201E-2</v>
      </c>
      <c r="AH17" s="17">
        <v>2.8148069626227901E-3</v>
      </c>
      <c r="AI17" s="17"/>
      <c r="AJ17" s="17">
        <v>1.40847622570235E-2</v>
      </c>
      <c r="AK17" s="17">
        <v>0</v>
      </c>
      <c r="AL17" s="17">
        <v>2.2128723334532599E-2</v>
      </c>
      <c r="AM17" s="17">
        <v>8.8092545482120407E-3</v>
      </c>
      <c r="AN17" s="17">
        <v>7.53335485071931E-3</v>
      </c>
      <c r="AO17" s="17">
        <v>0</v>
      </c>
      <c r="AP17" s="17">
        <v>0</v>
      </c>
      <c r="AQ17" s="17"/>
      <c r="AR17" s="17">
        <v>7.8392437762091795E-3</v>
      </c>
      <c r="AS17" s="17">
        <v>6.2507672630159597E-3</v>
      </c>
      <c r="AT17" s="17"/>
      <c r="AU17" s="17">
        <v>0</v>
      </c>
      <c r="AV17" s="17">
        <v>5.8008536345320596E-3</v>
      </c>
      <c r="AW17" s="17">
        <v>2.1453062354115801E-2</v>
      </c>
      <c r="AX17" s="17"/>
      <c r="AY17" s="17">
        <v>8.6288924070319697E-3</v>
      </c>
      <c r="AZ17" s="17">
        <v>5.7148096124688503E-3</v>
      </c>
      <c r="BA17" s="17">
        <v>3.6391757239074098E-3</v>
      </c>
      <c r="BB17" s="17">
        <v>1.61823788049066E-2</v>
      </c>
      <c r="BC17" s="17"/>
      <c r="BD17" s="17">
        <v>5.9339315906326504E-3</v>
      </c>
      <c r="BE17" s="17">
        <v>5.7785152197626097E-3</v>
      </c>
      <c r="BF17" s="17">
        <v>9.6905561625166003E-3</v>
      </c>
      <c r="BG17" s="17">
        <v>0</v>
      </c>
      <c r="BH17" s="17"/>
      <c r="BI17" s="17">
        <v>1.58503694200871E-2</v>
      </c>
      <c r="BJ17" s="17">
        <v>6.60828968156363E-3</v>
      </c>
      <c r="BK17" s="17">
        <v>5.7058567755461096E-3</v>
      </c>
      <c r="BL17" s="17">
        <v>0</v>
      </c>
      <c r="BM17" s="17"/>
      <c r="BN17" s="17">
        <v>3.35087660214409E-2</v>
      </c>
      <c r="BO17" s="17">
        <v>3.7839305803001998E-3</v>
      </c>
      <c r="BP17" s="17">
        <v>5.7118840148738604E-3</v>
      </c>
      <c r="BQ17" s="17">
        <v>3.43159324254408E-3</v>
      </c>
      <c r="BR17" s="17"/>
      <c r="BS17" s="17">
        <v>7.7719069586256496E-3</v>
      </c>
      <c r="BT17" s="17">
        <v>6.2051534979659798E-3</v>
      </c>
      <c r="BU17" s="17">
        <v>4.7818001786280803E-3</v>
      </c>
      <c r="BV17" s="17">
        <v>1.35778392762057E-2</v>
      </c>
      <c r="BW17" s="17"/>
      <c r="BX17" s="17">
        <v>0</v>
      </c>
      <c r="BY17" s="17">
        <v>9.2249955749659201E-3</v>
      </c>
      <c r="BZ17" s="17">
        <v>6.22364971415563E-3</v>
      </c>
      <c r="CA17" s="17">
        <v>5.6282531205109603E-3</v>
      </c>
    </row>
    <row r="18" spans="2:79" x14ac:dyDescent="0.3">
      <c r="B18" s="18" t="s">
        <v>100</v>
      </c>
      <c r="C18" s="17">
        <v>0</v>
      </c>
      <c r="D18" s="17">
        <v>0</v>
      </c>
      <c r="E18" s="17">
        <v>0</v>
      </c>
      <c r="F18" s="17"/>
      <c r="G18" s="17">
        <v>0</v>
      </c>
      <c r="H18" s="17">
        <v>0</v>
      </c>
      <c r="I18" s="17">
        <v>0</v>
      </c>
      <c r="J18" s="17"/>
      <c r="K18" s="17">
        <v>0</v>
      </c>
      <c r="L18" s="17">
        <v>0</v>
      </c>
      <c r="M18" s="17">
        <v>0</v>
      </c>
      <c r="N18" s="17">
        <v>0</v>
      </c>
      <c r="O18" s="17"/>
      <c r="P18" s="17">
        <v>0</v>
      </c>
      <c r="Q18" s="17">
        <v>0</v>
      </c>
      <c r="R18" s="17">
        <v>0</v>
      </c>
      <c r="S18" s="17">
        <v>0</v>
      </c>
      <c r="T18" s="17">
        <v>0</v>
      </c>
      <c r="U18" s="17"/>
      <c r="V18" s="17">
        <v>0</v>
      </c>
      <c r="W18" s="17">
        <v>0</v>
      </c>
      <c r="X18" s="17">
        <v>0</v>
      </c>
      <c r="Y18" s="17"/>
      <c r="Z18" s="17">
        <v>0</v>
      </c>
      <c r="AA18" s="17">
        <v>0</v>
      </c>
      <c r="AB18" s="17"/>
      <c r="AC18" s="17">
        <v>0</v>
      </c>
      <c r="AD18" s="17">
        <v>0</v>
      </c>
      <c r="AE18" s="17"/>
      <c r="AF18" s="17">
        <v>0</v>
      </c>
      <c r="AG18" s="17">
        <v>0</v>
      </c>
      <c r="AH18" s="17">
        <v>0</v>
      </c>
      <c r="AI18" s="17"/>
      <c r="AJ18" s="17">
        <v>0</v>
      </c>
      <c r="AK18" s="17">
        <v>0</v>
      </c>
      <c r="AL18" s="17">
        <v>0</v>
      </c>
      <c r="AM18" s="17">
        <v>0</v>
      </c>
      <c r="AN18" s="17">
        <v>0</v>
      </c>
      <c r="AO18" s="17">
        <v>0</v>
      </c>
      <c r="AP18" s="17">
        <v>0</v>
      </c>
      <c r="AQ18" s="17"/>
      <c r="AR18" s="17">
        <v>0</v>
      </c>
      <c r="AS18" s="17">
        <v>0</v>
      </c>
      <c r="AT18" s="17"/>
      <c r="AU18" s="17">
        <v>0</v>
      </c>
      <c r="AV18" s="17">
        <v>0</v>
      </c>
      <c r="AW18" s="17">
        <v>0</v>
      </c>
      <c r="AX18" s="17"/>
      <c r="AY18" s="17">
        <v>0</v>
      </c>
      <c r="AZ18" s="17">
        <v>0</v>
      </c>
      <c r="BA18" s="17">
        <v>0</v>
      </c>
      <c r="BB18" s="17">
        <v>0</v>
      </c>
      <c r="BC18" s="17"/>
      <c r="BD18" s="17">
        <v>0</v>
      </c>
      <c r="BE18" s="17">
        <v>0</v>
      </c>
      <c r="BF18" s="17">
        <v>0</v>
      </c>
      <c r="BG18" s="17">
        <v>0</v>
      </c>
      <c r="BH18" s="17"/>
      <c r="BI18" s="17">
        <v>0</v>
      </c>
      <c r="BJ18" s="17">
        <v>0</v>
      </c>
      <c r="BK18" s="17">
        <v>0</v>
      </c>
      <c r="BL18" s="17">
        <v>0</v>
      </c>
      <c r="BM18" s="17"/>
      <c r="BN18" s="17">
        <v>0</v>
      </c>
      <c r="BO18" s="17">
        <v>0</v>
      </c>
      <c r="BP18" s="17">
        <v>0</v>
      </c>
      <c r="BQ18" s="17">
        <v>0</v>
      </c>
      <c r="BR18" s="17"/>
      <c r="BS18" s="17">
        <v>0</v>
      </c>
      <c r="BT18" s="17">
        <v>0</v>
      </c>
      <c r="BU18" s="17">
        <v>0</v>
      </c>
      <c r="BV18" s="17">
        <v>0</v>
      </c>
      <c r="BW18" s="17"/>
      <c r="BX18" s="17">
        <v>0</v>
      </c>
      <c r="BY18" s="17">
        <v>0</v>
      </c>
      <c r="BZ18" s="17">
        <v>0</v>
      </c>
      <c r="CA18" s="17">
        <v>0</v>
      </c>
    </row>
    <row r="19" spans="2:79" x14ac:dyDescent="0.3">
      <c r="B19" s="18" t="s">
        <v>73</v>
      </c>
      <c r="C19" s="19">
        <v>0</v>
      </c>
      <c r="D19" s="19">
        <v>0</v>
      </c>
      <c r="E19" s="19">
        <v>0</v>
      </c>
      <c r="F19" s="19"/>
      <c r="G19" s="19">
        <v>0</v>
      </c>
      <c r="H19" s="19">
        <v>0</v>
      </c>
      <c r="I19" s="19">
        <v>0</v>
      </c>
      <c r="J19" s="19"/>
      <c r="K19" s="19">
        <v>0</v>
      </c>
      <c r="L19" s="19">
        <v>0</v>
      </c>
      <c r="M19" s="19">
        <v>0</v>
      </c>
      <c r="N19" s="19">
        <v>0</v>
      </c>
      <c r="O19" s="19"/>
      <c r="P19" s="19">
        <v>0</v>
      </c>
      <c r="Q19" s="19">
        <v>0</v>
      </c>
      <c r="R19" s="19">
        <v>0</v>
      </c>
      <c r="S19" s="19">
        <v>0</v>
      </c>
      <c r="T19" s="19">
        <v>0</v>
      </c>
      <c r="U19" s="19"/>
      <c r="V19" s="19">
        <v>0</v>
      </c>
      <c r="W19" s="19">
        <v>0</v>
      </c>
      <c r="X19" s="19">
        <v>0</v>
      </c>
      <c r="Y19" s="19"/>
      <c r="Z19" s="19">
        <v>0</v>
      </c>
      <c r="AA19" s="19">
        <v>0</v>
      </c>
      <c r="AB19" s="19"/>
      <c r="AC19" s="19">
        <v>0</v>
      </c>
      <c r="AD19" s="19">
        <v>0</v>
      </c>
      <c r="AE19" s="19"/>
      <c r="AF19" s="19">
        <v>0</v>
      </c>
      <c r="AG19" s="19">
        <v>0</v>
      </c>
      <c r="AH19" s="19">
        <v>0</v>
      </c>
      <c r="AI19" s="19"/>
      <c r="AJ19" s="19">
        <v>0</v>
      </c>
      <c r="AK19" s="19">
        <v>0</v>
      </c>
      <c r="AL19" s="19">
        <v>0</v>
      </c>
      <c r="AM19" s="19">
        <v>0</v>
      </c>
      <c r="AN19" s="19">
        <v>0</v>
      </c>
      <c r="AO19" s="19">
        <v>0</v>
      </c>
      <c r="AP19" s="19">
        <v>0</v>
      </c>
      <c r="AQ19" s="19"/>
      <c r="AR19" s="19">
        <v>0</v>
      </c>
      <c r="AS19" s="19">
        <v>0</v>
      </c>
      <c r="AT19" s="19"/>
      <c r="AU19" s="19">
        <v>0</v>
      </c>
      <c r="AV19" s="19">
        <v>0</v>
      </c>
      <c r="AW19" s="19">
        <v>0</v>
      </c>
      <c r="AX19" s="19"/>
      <c r="AY19" s="19">
        <v>0</v>
      </c>
      <c r="AZ19" s="19">
        <v>0</v>
      </c>
      <c r="BA19" s="19">
        <v>0</v>
      </c>
      <c r="BB19" s="19">
        <v>0</v>
      </c>
      <c r="BC19" s="19"/>
      <c r="BD19" s="19">
        <v>0</v>
      </c>
      <c r="BE19" s="19">
        <v>0</v>
      </c>
      <c r="BF19" s="19">
        <v>0</v>
      </c>
      <c r="BG19" s="19">
        <v>0</v>
      </c>
      <c r="BH19" s="19"/>
      <c r="BI19" s="19">
        <v>0</v>
      </c>
      <c r="BJ19" s="19">
        <v>0</v>
      </c>
      <c r="BK19" s="19">
        <v>0</v>
      </c>
      <c r="BL19" s="19">
        <v>0</v>
      </c>
      <c r="BM19" s="19"/>
      <c r="BN19" s="19">
        <v>0</v>
      </c>
      <c r="BO19" s="19">
        <v>0</v>
      </c>
      <c r="BP19" s="19">
        <v>0</v>
      </c>
      <c r="BQ19" s="19">
        <v>0</v>
      </c>
      <c r="BR19" s="19"/>
      <c r="BS19" s="19">
        <v>0</v>
      </c>
      <c r="BT19" s="19">
        <v>0</v>
      </c>
      <c r="BU19" s="19">
        <v>0</v>
      </c>
      <c r="BV19" s="19">
        <v>0</v>
      </c>
      <c r="BW19" s="19"/>
      <c r="BX19" s="19">
        <v>0</v>
      </c>
      <c r="BY19" s="19">
        <v>0</v>
      </c>
      <c r="BZ19" s="19">
        <v>0</v>
      </c>
      <c r="CA19" s="19">
        <v>0</v>
      </c>
    </row>
    <row r="20" spans="2:79" x14ac:dyDescent="0.3">
      <c r="B20" s="16" t="s">
        <v>337</v>
      </c>
    </row>
    <row r="21" spans="2:79" x14ac:dyDescent="0.3">
      <c r="B21" t="s">
        <v>76</v>
      </c>
    </row>
    <row r="22" spans="2:79" x14ac:dyDescent="0.3">
      <c r="B22" t="s">
        <v>77</v>
      </c>
    </row>
    <row r="24" spans="2:79" x14ac:dyDescent="0.3">
      <c r="B24" s="8" t="str">
        <f>HYPERLINK("#'Contents'!A1", "Return to Contents")</f>
        <v>Return to Contents</v>
      </c>
    </row>
  </sheetData>
  <mergeCells count="18">
    <mergeCell ref="BX5:CA5"/>
    <mergeCell ref="D2:BL2"/>
    <mergeCell ref="AU5:AW5"/>
    <mergeCell ref="AY5:BB5"/>
    <mergeCell ref="BD5:BG5"/>
    <mergeCell ref="BI5:BL5"/>
    <mergeCell ref="BN5:BQ5"/>
    <mergeCell ref="Z5:AA5"/>
    <mergeCell ref="AC5:AD5"/>
    <mergeCell ref="AF5:AH5"/>
    <mergeCell ref="AJ5:AP5"/>
    <mergeCell ref="AR5:AS5"/>
    <mergeCell ref="D5:E5"/>
    <mergeCell ref="G5:I5"/>
    <mergeCell ref="K5:N5"/>
    <mergeCell ref="P5:T5"/>
    <mergeCell ref="V5:X5"/>
    <mergeCell ref="BS5:BV5"/>
  </mergeCells>
  <pageMargins left="0.7" right="0.7" top="0.75" bottom="0.75" header="0.3" footer="0.3"/>
  <pageSetup paperSize="9" orientation="portrait" horizontalDpi="300" verticalDpi="300"/>
  <drawing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B2:CA16"/>
  <sheetViews>
    <sheetView showGridLines="0" topLeftCell="A2" workbookViewId="0">
      <pane xSplit="2" topLeftCell="C1" activePane="topRight" state="frozen"/>
      <selection pane="topRight" activeCell="B12" sqref="B12"/>
    </sheetView>
  </sheetViews>
  <sheetFormatPr defaultColWidth="10.88671875" defaultRowHeight="14.4" x14ac:dyDescent="0.3"/>
  <cols>
    <col min="2" max="2" width="25.77734375" customWidth="1"/>
    <col min="3" max="5" width="10.77734375" customWidth="1"/>
    <col min="6" max="6" width="2.21875" customWidth="1"/>
    <col min="7" max="9" width="10.77734375" customWidth="1"/>
    <col min="10" max="10" width="2.21875" customWidth="1"/>
    <col min="11" max="14" width="10.77734375" customWidth="1"/>
    <col min="15" max="15" width="2.21875" customWidth="1"/>
    <col min="16" max="20" width="10.77734375" customWidth="1"/>
    <col min="21" max="21" width="2.21875" customWidth="1"/>
    <col min="22" max="24" width="10.77734375" customWidth="1"/>
    <col min="25" max="25" width="2.21875" customWidth="1"/>
    <col min="26" max="27" width="10.77734375" customWidth="1"/>
    <col min="28" max="28" width="2.21875" customWidth="1"/>
    <col min="29" max="30" width="10.77734375" customWidth="1"/>
    <col min="31" max="31" width="2.21875" customWidth="1"/>
    <col min="32" max="34" width="10.77734375" customWidth="1"/>
    <col min="35" max="35" width="2.21875" customWidth="1"/>
    <col min="36" max="42" width="10.77734375" customWidth="1"/>
    <col min="43" max="43" width="2.21875" customWidth="1"/>
    <col min="44" max="45" width="10.77734375" customWidth="1"/>
    <col min="46" max="46" width="2.21875" customWidth="1"/>
    <col min="47" max="49" width="10.77734375" customWidth="1"/>
    <col min="50" max="50" width="2.21875" customWidth="1"/>
    <col min="51" max="54" width="10.77734375" customWidth="1"/>
    <col min="55" max="55" width="2.21875" customWidth="1"/>
    <col min="56" max="59" width="10.77734375" customWidth="1"/>
    <col min="60" max="60" width="2.21875" customWidth="1"/>
    <col min="61" max="64" width="10.77734375" customWidth="1"/>
    <col min="65" max="65" width="2.21875" customWidth="1"/>
    <col min="66" max="69" width="10.77734375" customWidth="1"/>
    <col min="70" max="70" width="2.21875" customWidth="1"/>
    <col min="71" max="74" width="10.77734375" customWidth="1"/>
    <col min="75" max="75" width="2.21875" customWidth="1"/>
    <col min="76" max="79" width="10.77734375" customWidth="1"/>
    <col min="80" max="80" width="2.21875" customWidth="1"/>
  </cols>
  <sheetData>
    <row r="2" spans="2:79" ht="40.049999999999997" customHeight="1" x14ac:dyDescent="0.3">
      <c r="D2" s="30" t="s">
        <v>224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9" ht="30" customHeight="1" x14ac:dyDescent="0.3">
      <c r="B5" s="15"/>
      <c r="C5" s="15"/>
      <c r="D5" s="29" t="s">
        <v>54</v>
      </c>
      <c r="E5" s="29"/>
      <c r="F5" s="15"/>
      <c r="G5" s="29" t="s">
        <v>55</v>
      </c>
      <c r="H5" s="29"/>
      <c r="I5" s="29"/>
      <c r="J5" s="15"/>
      <c r="K5" s="29" t="s">
        <v>56</v>
      </c>
      <c r="L5" s="29"/>
      <c r="M5" s="29"/>
      <c r="N5" s="29"/>
      <c r="O5" s="15"/>
      <c r="P5" s="29" t="s">
        <v>57</v>
      </c>
      <c r="Q5" s="29"/>
      <c r="R5" s="29"/>
      <c r="S5" s="29"/>
      <c r="T5" s="29"/>
      <c r="U5" s="15"/>
      <c r="V5" s="29" t="s">
        <v>58</v>
      </c>
      <c r="W5" s="29"/>
      <c r="X5" s="29"/>
      <c r="Y5" s="15"/>
      <c r="Z5" s="29" t="s">
        <v>59</v>
      </c>
      <c r="AA5" s="29"/>
      <c r="AB5" s="15"/>
      <c r="AC5" s="29" t="s">
        <v>60</v>
      </c>
      <c r="AD5" s="29"/>
      <c r="AE5" s="15"/>
      <c r="AF5" s="29" t="s">
        <v>61</v>
      </c>
      <c r="AG5" s="29"/>
      <c r="AH5" s="29"/>
      <c r="AI5" s="15"/>
      <c r="AJ5" s="29" t="s">
        <v>62</v>
      </c>
      <c r="AK5" s="29"/>
      <c r="AL5" s="29"/>
      <c r="AM5" s="29"/>
      <c r="AN5" s="29"/>
      <c r="AO5" s="29"/>
      <c r="AP5" s="29"/>
      <c r="AQ5" s="15"/>
      <c r="AR5" s="29" t="s">
        <v>63</v>
      </c>
      <c r="AS5" s="29"/>
      <c r="AT5" s="15"/>
      <c r="AU5" s="29" t="s">
        <v>64</v>
      </c>
      <c r="AV5" s="29"/>
      <c r="AW5" s="29"/>
      <c r="AX5" s="15"/>
      <c r="AY5" s="29" t="s">
        <v>65</v>
      </c>
      <c r="AZ5" s="29"/>
      <c r="BA5" s="29"/>
      <c r="BB5" s="29"/>
      <c r="BC5" s="15"/>
      <c r="BD5" s="29" t="s">
        <v>66</v>
      </c>
      <c r="BE5" s="29"/>
      <c r="BF5" s="29"/>
      <c r="BG5" s="29"/>
      <c r="BH5" s="15"/>
      <c r="BI5" s="29" t="s">
        <v>67</v>
      </c>
      <c r="BJ5" s="29"/>
      <c r="BK5" s="29"/>
      <c r="BL5" s="29"/>
      <c r="BM5" s="15"/>
      <c r="BN5" s="29" t="s">
        <v>68</v>
      </c>
      <c r="BO5" s="29"/>
      <c r="BP5" s="29"/>
      <c r="BQ5" s="29"/>
      <c r="BR5" s="15"/>
      <c r="BS5" s="29" t="s">
        <v>69</v>
      </c>
      <c r="BT5" s="29"/>
      <c r="BU5" s="29"/>
      <c r="BV5" s="29"/>
      <c r="BW5" s="15"/>
      <c r="BX5" s="29" t="s">
        <v>70</v>
      </c>
      <c r="BY5" s="29"/>
      <c r="BZ5" s="29"/>
      <c r="CA5" s="29"/>
    </row>
    <row r="6" spans="2:79" ht="43.2" x14ac:dyDescent="0.3">
      <c r="B6" t="s">
        <v>13</v>
      </c>
      <c r="C6" s="9" t="s">
        <v>14</v>
      </c>
      <c r="D6" s="12" t="s">
        <v>15</v>
      </c>
      <c r="E6" s="12" t="s">
        <v>16</v>
      </c>
      <c r="G6" s="12" t="s">
        <v>19</v>
      </c>
      <c r="H6" s="12" t="s">
        <v>20</v>
      </c>
      <c r="I6" s="12" t="s">
        <v>21</v>
      </c>
      <c r="K6" s="12" t="s">
        <v>22</v>
      </c>
      <c r="L6" s="12" t="s">
        <v>23</v>
      </c>
      <c r="M6" s="12" t="s">
        <v>24</v>
      </c>
      <c r="N6" s="12" t="s">
        <v>25</v>
      </c>
      <c r="P6" s="12" t="s">
        <v>26</v>
      </c>
      <c r="Q6" s="12" t="s">
        <v>27</v>
      </c>
      <c r="R6" s="12" t="s">
        <v>28</v>
      </c>
      <c r="S6" s="12" t="s">
        <v>29</v>
      </c>
      <c r="T6" s="12" t="s">
        <v>30</v>
      </c>
      <c r="V6" s="12" t="s">
        <v>31</v>
      </c>
      <c r="W6" s="12" t="s">
        <v>32</v>
      </c>
      <c r="X6" s="12" t="s">
        <v>33</v>
      </c>
      <c r="Z6" s="12" t="s">
        <v>34</v>
      </c>
      <c r="AA6" s="12" t="s">
        <v>35</v>
      </c>
      <c r="AC6" s="12" t="s">
        <v>36</v>
      </c>
      <c r="AD6" s="12" t="s">
        <v>37</v>
      </c>
      <c r="AF6" s="12" t="s">
        <v>38</v>
      </c>
      <c r="AG6" s="12" t="s">
        <v>39</v>
      </c>
      <c r="AH6" s="12" t="s">
        <v>40</v>
      </c>
      <c r="AJ6" s="12" t="s">
        <v>41</v>
      </c>
      <c r="AK6" s="12" t="s">
        <v>42</v>
      </c>
      <c r="AL6" s="12" t="s">
        <v>43</v>
      </c>
      <c r="AM6" s="12" t="s">
        <v>44</v>
      </c>
      <c r="AN6" s="12" t="s">
        <v>45</v>
      </c>
      <c r="AO6" s="12" t="s">
        <v>46</v>
      </c>
      <c r="AP6" s="12" t="s">
        <v>47</v>
      </c>
      <c r="AR6" s="12" t="s">
        <v>48</v>
      </c>
      <c r="AS6" s="12" t="s">
        <v>49</v>
      </c>
      <c r="AU6" s="12" t="s">
        <v>50</v>
      </c>
      <c r="AV6" s="12" t="s">
        <v>51</v>
      </c>
      <c r="AW6" s="12" t="s">
        <v>52</v>
      </c>
      <c r="AY6" s="12" t="s">
        <v>50</v>
      </c>
      <c r="AZ6" s="12" t="s">
        <v>51</v>
      </c>
      <c r="BA6" s="12" t="s">
        <v>52</v>
      </c>
      <c r="BB6" s="12" t="s">
        <v>53</v>
      </c>
      <c r="BD6" s="12" t="s">
        <v>50</v>
      </c>
      <c r="BE6" s="12" t="s">
        <v>51</v>
      </c>
      <c r="BF6" s="12" t="s">
        <v>52</v>
      </c>
      <c r="BG6" s="12" t="s">
        <v>53</v>
      </c>
      <c r="BI6" s="12" t="s">
        <v>50</v>
      </c>
      <c r="BJ6" s="12" t="s">
        <v>51</v>
      </c>
      <c r="BK6" s="12" t="s">
        <v>52</v>
      </c>
      <c r="BL6" s="12" t="s">
        <v>53</v>
      </c>
      <c r="BN6" s="12" t="s">
        <v>50</v>
      </c>
      <c r="BO6" s="12" t="s">
        <v>51</v>
      </c>
      <c r="BP6" s="12" t="s">
        <v>52</v>
      </c>
      <c r="BQ6" s="12" t="s">
        <v>53</v>
      </c>
      <c r="BS6" s="12" t="s">
        <v>50</v>
      </c>
      <c r="BT6" s="12" t="s">
        <v>51</v>
      </c>
      <c r="BU6" s="12" t="s">
        <v>52</v>
      </c>
      <c r="BV6" s="12" t="s">
        <v>53</v>
      </c>
      <c r="BX6" s="12" t="s">
        <v>50</v>
      </c>
      <c r="BY6" s="12" t="s">
        <v>51</v>
      </c>
      <c r="BZ6" s="12" t="s">
        <v>52</v>
      </c>
      <c r="CA6" s="12" t="s">
        <v>53</v>
      </c>
    </row>
    <row r="7" spans="2:79" ht="30" customHeight="1" x14ac:dyDescent="0.3">
      <c r="B7" s="10" t="s">
        <v>17</v>
      </c>
      <c r="C7" s="10">
        <v>866</v>
      </c>
      <c r="D7" s="10">
        <v>443</v>
      </c>
      <c r="E7" s="10">
        <v>421</v>
      </c>
      <c r="F7" s="10"/>
      <c r="G7" s="10">
        <v>178</v>
      </c>
      <c r="H7" s="10">
        <v>400</v>
      </c>
      <c r="I7" s="10">
        <v>288</v>
      </c>
      <c r="J7" s="10"/>
      <c r="K7" s="10">
        <v>354</v>
      </c>
      <c r="L7" s="10">
        <v>230</v>
      </c>
      <c r="M7" s="10">
        <v>153</v>
      </c>
      <c r="N7" s="10">
        <v>128</v>
      </c>
      <c r="O7" s="10"/>
      <c r="P7" s="10">
        <v>124</v>
      </c>
      <c r="Q7" s="10">
        <v>272</v>
      </c>
      <c r="R7" s="10">
        <v>123</v>
      </c>
      <c r="S7" s="10">
        <v>225</v>
      </c>
      <c r="T7" s="10">
        <v>122</v>
      </c>
      <c r="U7" s="10"/>
      <c r="V7" s="10">
        <v>205</v>
      </c>
      <c r="W7" s="10">
        <v>329</v>
      </c>
      <c r="X7" s="10">
        <v>305</v>
      </c>
      <c r="Y7" s="10"/>
      <c r="Z7" s="10">
        <v>723</v>
      </c>
      <c r="AA7" s="10">
        <v>142</v>
      </c>
      <c r="AB7" s="10"/>
      <c r="AC7" s="10">
        <v>636</v>
      </c>
      <c r="AD7" s="10">
        <v>230</v>
      </c>
      <c r="AE7" s="10"/>
      <c r="AF7" s="10">
        <v>63</v>
      </c>
      <c r="AG7" s="10">
        <v>76</v>
      </c>
      <c r="AH7" s="10">
        <v>722</v>
      </c>
      <c r="AI7" s="10"/>
      <c r="AJ7" s="10">
        <v>97</v>
      </c>
      <c r="AK7" s="10">
        <v>123</v>
      </c>
      <c r="AL7" s="10">
        <v>129</v>
      </c>
      <c r="AM7" s="10">
        <v>133</v>
      </c>
      <c r="AN7" s="10">
        <v>126</v>
      </c>
      <c r="AO7" s="10">
        <v>133</v>
      </c>
      <c r="AP7" s="10">
        <v>125</v>
      </c>
      <c r="AQ7" s="10"/>
      <c r="AR7" s="10">
        <v>265</v>
      </c>
      <c r="AS7" s="10">
        <v>576</v>
      </c>
      <c r="AT7" s="10"/>
      <c r="AU7" s="10">
        <v>204</v>
      </c>
      <c r="AV7" s="10">
        <v>520</v>
      </c>
      <c r="AW7" s="10">
        <v>142</v>
      </c>
      <c r="AX7" s="10"/>
      <c r="AY7" s="10">
        <v>76</v>
      </c>
      <c r="AZ7" s="10">
        <v>391</v>
      </c>
      <c r="BA7" s="10">
        <v>278</v>
      </c>
      <c r="BB7" s="10">
        <v>121</v>
      </c>
      <c r="BC7" s="10"/>
      <c r="BD7" s="10">
        <v>119</v>
      </c>
      <c r="BE7" s="10">
        <v>242</v>
      </c>
      <c r="BF7" s="10">
        <v>368</v>
      </c>
      <c r="BG7" s="10">
        <v>137</v>
      </c>
      <c r="BH7" s="10"/>
      <c r="BI7" s="10">
        <v>99</v>
      </c>
      <c r="BJ7" s="10">
        <v>265</v>
      </c>
      <c r="BK7" s="10">
        <v>400</v>
      </c>
      <c r="BL7" s="10">
        <v>102</v>
      </c>
      <c r="BM7" s="10"/>
      <c r="BN7" s="10">
        <v>73</v>
      </c>
      <c r="BO7" s="10">
        <v>192</v>
      </c>
      <c r="BP7" s="10">
        <v>297</v>
      </c>
      <c r="BQ7" s="10">
        <v>304</v>
      </c>
      <c r="BR7" s="10"/>
      <c r="BS7" s="10">
        <v>180</v>
      </c>
      <c r="BT7" s="10">
        <v>245</v>
      </c>
      <c r="BU7" s="10">
        <v>352</v>
      </c>
      <c r="BV7" s="10">
        <v>89</v>
      </c>
      <c r="BW7" s="10"/>
      <c r="BX7" s="10">
        <v>81</v>
      </c>
      <c r="BY7" s="10">
        <v>311</v>
      </c>
      <c r="BZ7" s="10">
        <v>286</v>
      </c>
      <c r="CA7" s="10">
        <v>188</v>
      </c>
    </row>
    <row r="8" spans="2:79" ht="30" customHeight="1" x14ac:dyDescent="0.3">
      <c r="B8" s="11" t="s">
        <v>18</v>
      </c>
      <c r="C8" s="11">
        <v>868</v>
      </c>
      <c r="D8" s="11">
        <v>432</v>
      </c>
      <c r="E8" s="11">
        <v>433</v>
      </c>
      <c r="F8" s="11"/>
      <c r="G8" s="11">
        <v>207</v>
      </c>
      <c r="H8" s="11">
        <v>335</v>
      </c>
      <c r="I8" s="11">
        <v>326</v>
      </c>
      <c r="J8" s="11"/>
      <c r="K8" s="11">
        <v>259</v>
      </c>
      <c r="L8" s="11">
        <v>229</v>
      </c>
      <c r="M8" s="11">
        <v>185</v>
      </c>
      <c r="N8" s="11">
        <v>193</v>
      </c>
      <c r="O8" s="11"/>
      <c r="P8" s="11">
        <v>124</v>
      </c>
      <c r="Q8" s="11">
        <v>266</v>
      </c>
      <c r="R8" s="11">
        <v>135</v>
      </c>
      <c r="S8" s="11">
        <v>199</v>
      </c>
      <c r="T8" s="11">
        <v>144</v>
      </c>
      <c r="U8" s="11"/>
      <c r="V8" s="11">
        <v>247</v>
      </c>
      <c r="W8" s="11">
        <v>339</v>
      </c>
      <c r="X8" s="11">
        <v>250</v>
      </c>
      <c r="Y8" s="11"/>
      <c r="Z8" s="11">
        <v>729</v>
      </c>
      <c r="AA8" s="11">
        <v>138</v>
      </c>
      <c r="AB8" s="11"/>
      <c r="AC8" s="11">
        <v>605</v>
      </c>
      <c r="AD8" s="11">
        <v>263</v>
      </c>
      <c r="AE8" s="11"/>
      <c r="AF8" s="11">
        <v>48</v>
      </c>
      <c r="AG8" s="11">
        <v>67</v>
      </c>
      <c r="AH8" s="11">
        <v>747</v>
      </c>
      <c r="AI8" s="11"/>
      <c r="AJ8" s="11">
        <v>110</v>
      </c>
      <c r="AK8" s="11">
        <v>133</v>
      </c>
      <c r="AL8" s="11">
        <v>107</v>
      </c>
      <c r="AM8" s="11">
        <v>116</v>
      </c>
      <c r="AN8" s="11">
        <v>101</v>
      </c>
      <c r="AO8" s="11">
        <v>140</v>
      </c>
      <c r="AP8" s="11">
        <v>161</v>
      </c>
      <c r="AQ8" s="11"/>
      <c r="AR8" s="11">
        <v>286</v>
      </c>
      <c r="AS8" s="11">
        <v>558</v>
      </c>
      <c r="AT8" s="11"/>
      <c r="AU8" s="11">
        <v>229</v>
      </c>
      <c r="AV8" s="11">
        <v>515</v>
      </c>
      <c r="AW8" s="11">
        <v>124</v>
      </c>
      <c r="AX8" s="11"/>
      <c r="AY8" s="11">
        <v>78</v>
      </c>
      <c r="AZ8" s="11">
        <v>399</v>
      </c>
      <c r="BA8" s="11">
        <v>281</v>
      </c>
      <c r="BB8" s="11">
        <v>109</v>
      </c>
      <c r="BC8" s="11"/>
      <c r="BD8" s="11">
        <v>123</v>
      </c>
      <c r="BE8" s="11">
        <v>245</v>
      </c>
      <c r="BF8" s="11">
        <v>371</v>
      </c>
      <c r="BG8" s="11">
        <v>129</v>
      </c>
      <c r="BH8" s="11"/>
      <c r="BI8" s="11">
        <v>105</v>
      </c>
      <c r="BJ8" s="11">
        <v>270</v>
      </c>
      <c r="BK8" s="11">
        <v>399</v>
      </c>
      <c r="BL8" s="11">
        <v>94</v>
      </c>
      <c r="BM8" s="11"/>
      <c r="BN8" s="11">
        <v>74</v>
      </c>
      <c r="BO8" s="11">
        <v>194</v>
      </c>
      <c r="BP8" s="11">
        <v>304</v>
      </c>
      <c r="BQ8" s="11">
        <v>295</v>
      </c>
      <c r="BR8" s="11"/>
      <c r="BS8" s="11">
        <v>188</v>
      </c>
      <c r="BT8" s="11">
        <v>259</v>
      </c>
      <c r="BU8" s="11">
        <v>346</v>
      </c>
      <c r="BV8" s="11">
        <v>74</v>
      </c>
      <c r="BW8" s="11"/>
      <c r="BX8" s="11">
        <v>84</v>
      </c>
      <c r="BY8" s="11">
        <v>322</v>
      </c>
      <c r="BZ8" s="11">
        <v>282</v>
      </c>
      <c r="CA8" s="11">
        <v>179</v>
      </c>
    </row>
    <row r="9" spans="2:79" x14ac:dyDescent="0.3">
      <c r="B9" s="18" t="s">
        <v>48</v>
      </c>
      <c r="C9" s="17">
        <v>0.31722777300538701</v>
      </c>
      <c r="D9" s="17">
        <v>0.23032238694500601</v>
      </c>
      <c r="E9" s="17">
        <v>0.40303919351534301</v>
      </c>
      <c r="F9" s="17"/>
      <c r="G9" s="17">
        <v>0.27167961976810001</v>
      </c>
      <c r="H9" s="17">
        <v>0.276515800884785</v>
      </c>
      <c r="I9" s="17">
        <v>0.38805232814669</v>
      </c>
      <c r="J9" s="17"/>
      <c r="K9" s="17">
        <v>0.22341283857906599</v>
      </c>
      <c r="L9" s="17">
        <v>0.35918865801759398</v>
      </c>
      <c r="M9" s="17">
        <v>0.34723732951172798</v>
      </c>
      <c r="N9" s="17">
        <v>0.36629316879227503</v>
      </c>
      <c r="O9" s="17"/>
      <c r="P9" s="17">
        <v>0.31350770864225502</v>
      </c>
      <c r="Q9" s="17">
        <v>0.37142450842242603</v>
      </c>
      <c r="R9" s="17">
        <v>0.268101078595607</v>
      </c>
      <c r="S9" s="17">
        <v>0.30701759437137999</v>
      </c>
      <c r="T9" s="17">
        <v>0.28050707183949503</v>
      </c>
      <c r="U9" s="17"/>
      <c r="V9" s="17">
        <v>0.40254652480394398</v>
      </c>
      <c r="W9" s="17">
        <v>0.30843352957384701</v>
      </c>
      <c r="X9" s="17">
        <v>0.2647964342038</v>
      </c>
      <c r="Y9" s="17"/>
      <c r="Z9" s="17">
        <v>0.33017014010663798</v>
      </c>
      <c r="AA9" s="17">
        <v>0.25166383170300299</v>
      </c>
      <c r="AB9" s="17"/>
      <c r="AC9" s="17">
        <v>0.29434569261848498</v>
      </c>
      <c r="AD9" s="17">
        <v>0.36979664658748901</v>
      </c>
      <c r="AE9" s="17"/>
      <c r="AF9" s="17">
        <v>0.33356062444316398</v>
      </c>
      <c r="AG9" s="17">
        <v>0.27275156295164699</v>
      </c>
      <c r="AH9" s="17">
        <v>0.31562138597007899</v>
      </c>
      <c r="AI9" s="17"/>
      <c r="AJ9" s="17">
        <v>0.243223230027934</v>
      </c>
      <c r="AK9" s="17">
        <v>0.27207052139438398</v>
      </c>
      <c r="AL9" s="17">
        <v>0.31381057880402802</v>
      </c>
      <c r="AM9" s="17">
        <v>0.27033796509235403</v>
      </c>
      <c r="AN9" s="17">
        <v>0.32849835211523698</v>
      </c>
      <c r="AO9" s="17">
        <v>0.38229534932696002</v>
      </c>
      <c r="AP9" s="17">
        <v>0.37786569487614002</v>
      </c>
      <c r="AQ9" s="17"/>
      <c r="AR9" s="17">
        <v>0.39554097489449103</v>
      </c>
      <c r="AS9" s="17">
        <v>0.26956810518278101</v>
      </c>
      <c r="AT9" s="17"/>
      <c r="AU9" s="17">
        <v>0.35875126601240298</v>
      </c>
      <c r="AV9" s="17">
        <v>0.306429430998023</v>
      </c>
      <c r="AW9" s="17">
        <v>0.28520791165012699</v>
      </c>
      <c r="AX9" s="17"/>
      <c r="AY9" s="17">
        <v>0.50185508521125499</v>
      </c>
      <c r="AZ9" s="17">
        <v>0.34207651035817499</v>
      </c>
      <c r="BA9" s="17">
        <v>0.27152666917664198</v>
      </c>
      <c r="BB9" s="17">
        <v>0.211438649922569</v>
      </c>
      <c r="BC9" s="17"/>
      <c r="BD9" s="17">
        <v>0.36733564677455999</v>
      </c>
      <c r="BE9" s="17">
        <v>0.346652521255645</v>
      </c>
      <c r="BF9" s="17">
        <v>0.29382760593017099</v>
      </c>
      <c r="BG9" s="17">
        <v>0.28085524771912901</v>
      </c>
      <c r="BH9" s="17"/>
      <c r="BI9" s="17">
        <v>0.368844181446152</v>
      </c>
      <c r="BJ9" s="17">
        <v>0.35348279830663099</v>
      </c>
      <c r="BK9" s="17">
        <v>0.27779273258057202</v>
      </c>
      <c r="BL9" s="17">
        <v>0.322739004214395</v>
      </c>
      <c r="BM9" s="17"/>
      <c r="BN9" s="17">
        <v>0.40068425054942602</v>
      </c>
      <c r="BO9" s="17">
        <v>0.36237114619098099</v>
      </c>
      <c r="BP9" s="17">
        <v>0.31067502932675101</v>
      </c>
      <c r="BQ9" s="17">
        <v>0.27333136462775698</v>
      </c>
      <c r="BR9" s="17"/>
      <c r="BS9" s="17">
        <v>0.43401293445869299</v>
      </c>
      <c r="BT9" s="17">
        <v>0.34144158458066798</v>
      </c>
      <c r="BU9" s="17">
        <v>0.248536387567656</v>
      </c>
      <c r="BV9" s="17">
        <v>0.257167393987347</v>
      </c>
      <c r="BW9" s="17"/>
      <c r="BX9" s="17">
        <v>0.43045647677974003</v>
      </c>
      <c r="BY9" s="17">
        <v>0.34766861947739702</v>
      </c>
      <c r="BZ9" s="17">
        <v>0.30839047004487902</v>
      </c>
      <c r="CA9" s="17">
        <v>0.22358648224406899</v>
      </c>
    </row>
    <row r="10" spans="2:79" x14ac:dyDescent="0.3">
      <c r="B10" s="18" t="s">
        <v>49</v>
      </c>
      <c r="C10" s="17">
        <v>0.664513521778056</v>
      </c>
      <c r="D10" s="17">
        <v>0.75064061600269005</v>
      </c>
      <c r="E10" s="17">
        <v>0.57939542341218198</v>
      </c>
      <c r="F10" s="17"/>
      <c r="G10" s="17">
        <v>0.72832038023190004</v>
      </c>
      <c r="H10" s="17">
        <v>0.69971463703708503</v>
      </c>
      <c r="I10" s="17">
        <v>0.58778238123351401</v>
      </c>
      <c r="J10" s="17"/>
      <c r="K10" s="17">
        <v>0.76368845485812598</v>
      </c>
      <c r="L10" s="17">
        <v>0.62039648022372396</v>
      </c>
      <c r="M10" s="17">
        <v>0.63468757786602803</v>
      </c>
      <c r="N10" s="17">
        <v>0.610538194533913</v>
      </c>
      <c r="O10" s="17"/>
      <c r="P10" s="17">
        <v>0.65885919661988102</v>
      </c>
      <c r="Q10" s="17">
        <v>0.59901118115524499</v>
      </c>
      <c r="R10" s="17">
        <v>0.71517768085005196</v>
      </c>
      <c r="S10" s="17">
        <v>0.68429182613462403</v>
      </c>
      <c r="T10" s="17">
        <v>0.71548084727118799</v>
      </c>
      <c r="U10" s="17"/>
      <c r="V10" s="17">
        <v>0.56965734520488798</v>
      </c>
      <c r="W10" s="17">
        <v>0.67898345311739905</v>
      </c>
      <c r="X10" s="17">
        <v>0.71926154947949805</v>
      </c>
      <c r="Y10" s="17"/>
      <c r="Z10" s="17">
        <v>0.64924733624138597</v>
      </c>
      <c r="AA10" s="17">
        <v>0.74219542028416996</v>
      </c>
      <c r="AB10" s="17"/>
      <c r="AC10" s="17">
        <v>0.68894389638715903</v>
      </c>
      <c r="AD10" s="17">
        <v>0.60838762532658996</v>
      </c>
      <c r="AE10" s="17"/>
      <c r="AF10" s="17">
        <v>0.64814874485667695</v>
      </c>
      <c r="AG10" s="17">
        <v>0.72724843704835296</v>
      </c>
      <c r="AH10" s="17">
        <v>0.66434729658087499</v>
      </c>
      <c r="AI10" s="17"/>
      <c r="AJ10" s="17">
        <v>0.756776769972066</v>
      </c>
      <c r="AK10" s="17">
        <v>0.71794366993172598</v>
      </c>
      <c r="AL10" s="17">
        <v>0.665798980516497</v>
      </c>
      <c r="AM10" s="17">
        <v>0.71409715467284396</v>
      </c>
      <c r="AN10" s="17">
        <v>0.62405712489703602</v>
      </c>
      <c r="AO10" s="17">
        <v>0.60433281305048503</v>
      </c>
      <c r="AP10" s="17">
        <v>0.59803637063797999</v>
      </c>
      <c r="AQ10" s="17"/>
      <c r="AR10" s="17">
        <v>0.57669857977385397</v>
      </c>
      <c r="AS10" s="17">
        <v>0.71705658650499704</v>
      </c>
      <c r="AT10" s="17"/>
      <c r="AU10" s="17">
        <v>0.62604080160316899</v>
      </c>
      <c r="AV10" s="17">
        <v>0.67120656025238301</v>
      </c>
      <c r="AW10" s="17">
        <v>0.70795209700250905</v>
      </c>
      <c r="AX10" s="17"/>
      <c r="AY10" s="17">
        <v>0.453832278923123</v>
      </c>
      <c r="AZ10" s="17">
        <v>0.63745742171197295</v>
      </c>
      <c r="BA10" s="17">
        <v>0.72431101554155197</v>
      </c>
      <c r="BB10" s="17">
        <v>0.760722731869237</v>
      </c>
      <c r="BC10" s="17"/>
      <c r="BD10" s="17">
        <v>0.59563921291226896</v>
      </c>
      <c r="BE10" s="17">
        <v>0.62239512604686398</v>
      </c>
      <c r="BF10" s="17">
        <v>0.69617453461461498</v>
      </c>
      <c r="BG10" s="17">
        <v>0.71914475228087105</v>
      </c>
      <c r="BH10" s="17"/>
      <c r="BI10" s="17">
        <v>0.58712635085956699</v>
      </c>
      <c r="BJ10" s="17">
        <v>0.62686224446524696</v>
      </c>
      <c r="BK10" s="17">
        <v>0.70928597921174596</v>
      </c>
      <c r="BL10" s="17">
        <v>0.669131824214236</v>
      </c>
      <c r="BM10" s="17"/>
      <c r="BN10" s="17">
        <v>0.56370133951203705</v>
      </c>
      <c r="BO10" s="17">
        <v>0.60814702990699498</v>
      </c>
      <c r="BP10" s="17">
        <v>0.674279165807949</v>
      </c>
      <c r="BQ10" s="17">
        <v>0.71684209299504797</v>
      </c>
      <c r="BR10" s="17"/>
      <c r="BS10" s="17">
        <v>0.52912517953259697</v>
      </c>
      <c r="BT10" s="17">
        <v>0.64096507536163005</v>
      </c>
      <c r="BU10" s="17">
        <v>0.73890806629424599</v>
      </c>
      <c r="BV10" s="17">
        <v>0.742832606012653</v>
      </c>
      <c r="BW10" s="17"/>
      <c r="BX10" s="17">
        <v>0.52719393674270498</v>
      </c>
      <c r="BY10" s="17">
        <v>0.63896109761651898</v>
      </c>
      <c r="BZ10" s="17">
        <v>0.67417481795543999</v>
      </c>
      <c r="CA10" s="17">
        <v>0.75930100754327801</v>
      </c>
    </row>
    <row r="11" spans="2:79" x14ac:dyDescent="0.3">
      <c r="B11" s="18" t="s">
        <v>179</v>
      </c>
      <c r="C11" s="19">
        <v>1.8258705216557401E-2</v>
      </c>
      <c r="D11" s="19">
        <v>1.9036997052304001E-2</v>
      </c>
      <c r="E11" s="19">
        <v>1.7565383072474901E-2</v>
      </c>
      <c r="F11" s="19"/>
      <c r="G11" s="19">
        <v>0</v>
      </c>
      <c r="H11" s="19">
        <v>2.3769562078130201E-2</v>
      </c>
      <c r="I11" s="19">
        <v>2.4165290619796199E-2</v>
      </c>
      <c r="J11" s="19"/>
      <c r="K11" s="19">
        <v>1.28987065628075E-2</v>
      </c>
      <c r="L11" s="19">
        <v>2.04148617586817E-2</v>
      </c>
      <c r="M11" s="19">
        <v>1.8075092622244E-2</v>
      </c>
      <c r="N11" s="19">
        <v>2.3168636673811499E-2</v>
      </c>
      <c r="O11" s="19"/>
      <c r="P11" s="19">
        <v>2.76330947378641E-2</v>
      </c>
      <c r="Q11" s="19">
        <v>2.9564310422328301E-2</v>
      </c>
      <c r="R11" s="19">
        <v>1.6721240554341099E-2</v>
      </c>
      <c r="S11" s="19">
        <v>8.6905794939958099E-3</v>
      </c>
      <c r="T11" s="19">
        <v>4.0120808893170604E-3</v>
      </c>
      <c r="U11" s="19"/>
      <c r="V11" s="19">
        <v>2.7796129991167699E-2</v>
      </c>
      <c r="W11" s="19">
        <v>1.2583017308753599E-2</v>
      </c>
      <c r="X11" s="19">
        <v>1.5942016316702001E-2</v>
      </c>
      <c r="Y11" s="19"/>
      <c r="Z11" s="19">
        <v>2.05825236519766E-2</v>
      </c>
      <c r="AA11" s="19">
        <v>6.1407480128272103E-3</v>
      </c>
      <c r="AB11" s="19"/>
      <c r="AC11" s="19">
        <v>1.6710410994355399E-2</v>
      </c>
      <c r="AD11" s="19">
        <v>2.18157280859217E-2</v>
      </c>
      <c r="AE11" s="19"/>
      <c r="AF11" s="19">
        <v>1.82906307001592E-2</v>
      </c>
      <c r="AG11" s="19">
        <v>0</v>
      </c>
      <c r="AH11" s="19">
        <v>2.00313174490458E-2</v>
      </c>
      <c r="AI11" s="19"/>
      <c r="AJ11" s="19">
        <v>0</v>
      </c>
      <c r="AK11" s="19">
        <v>9.9858086738892696E-3</v>
      </c>
      <c r="AL11" s="19">
        <v>2.0390440679475499E-2</v>
      </c>
      <c r="AM11" s="19">
        <v>1.55648802348022E-2</v>
      </c>
      <c r="AN11" s="19">
        <v>4.7444522987727299E-2</v>
      </c>
      <c r="AO11" s="19">
        <v>1.3371837622555401E-2</v>
      </c>
      <c r="AP11" s="19">
        <v>2.40979344858805E-2</v>
      </c>
      <c r="AQ11" s="19"/>
      <c r="AR11" s="19">
        <v>2.7760445331654199E-2</v>
      </c>
      <c r="AS11" s="19">
        <v>1.33753083122216E-2</v>
      </c>
      <c r="AT11" s="19"/>
      <c r="AU11" s="19">
        <v>1.52079323844276E-2</v>
      </c>
      <c r="AV11" s="19">
        <v>2.23640087495941E-2</v>
      </c>
      <c r="AW11" s="19">
        <v>6.8399913473632E-3</v>
      </c>
      <c r="AX11" s="19"/>
      <c r="AY11" s="19">
        <v>4.4312635865621501E-2</v>
      </c>
      <c r="AZ11" s="19">
        <v>2.0466067929851599E-2</v>
      </c>
      <c r="BA11" s="19">
        <v>4.1623152818060297E-3</v>
      </c>
      <c r="BB11" s="19">
        <v>2.7838618208193999E-2</v>
      </c>
      <c r="BC11" s="19"/>
      <c r="BD11" s="19">
        <v>3.7025140313171202E-2</v>
      </c>
      <c r="BE11" s="19">
        <v>3.0952352697491501E-2</v>
      </c>
      <c r="BF11" s="19">
        <v>9.9978594552139703E-3</v>
      </c>
      <c r="BG11" s="19">
        <v>0</v>
      </c>
      <c r="BH11" s="19"/>
      <c r="BI11" s="19">
        <v>4.4029467694281198E-2</v>
      </c>
      <c r="BJ11" s="19">
        <v>1.9654957228122001E-2</v>
      </c>
      <c r="BK11" s="19">
        <v>1.2921288207682499E-2</v>
      </c>
      <c r="BL11" s="19">
        <v>8.1291715713685906E-3</v>
      </c>
      <c r="BM11" s="19"/>
      <c r="BN11" s="19">
        <v>3.5614409938536401E-2</v>
      </c>
      <c r="BO11" s="19">
        <v>2.94818239020237E-2</v>
      </c>
      <c r="BP11" s="19">
        <v>1.5045804865300501E-2</v>
      </c>
      <c r="BQ11" s="19">
        <v>9.8265423771956607E-3</v>
      </c>
      <c r="BR11" s="19"/>
      <c r="BS11" s="19">
        <v>3.68618860087098E-2</v>
      </c>
      <c r="BT11" s="19">
        <v>1.7593340057701499E-2</v>
      </c>
      <c r="BU11" s="19">
        <v>1.2555546138098001E-2</v>
      </c>
      <c r="BV11" s="19">
        <v>0</v>
      </c>
      <c r="BW11" s="19"/>
      <c r="BX11" s="19">
        <v>4.2349586477554997E-2</v>
      </c>
      <c r="BY11" s="19">
        <v>1.33702829060837E-2</v>
      </c>
      <c r="BZ11" s="19">
        <v>1.7434711999680799E-2</v>
      </c>
      <c r="CA11" s="19">
        <v>1.7112510212652501E-2</v>
      </c>
    </row>
    <row r="12" spans="2:79" x14ac:dyDescent="0.3">
      <c r="B12" s="16" t="s">
        <v>336</v>
      </c>
    </row>
    <row r="13" spans="2:79" x14ac:dyDescent="0.3">
      <c r="B13" t="s">
        <v>76</v>
      </c>
    </row>
    <row r="14" spans="2:79" x14ac:dyDescent="0.3">
      <c r="B14" t="s">
        <v>77</v>
      </c>
    </row>
    <row r="16" spans="2:79" x14ac:dyDescent="0.3">
      <c r="B16" s="8" t="str">
        <f>HYPERLINK("#'Contents'!A1", "Return to Contents")</f>
        <v>Return to Contents</v>
      </c>
    </row>
  </sheetData>
  <mergeCells count="18">
    <mergeCell ref="BX5:CA5"/>
    <mergeCell ref="D2:BL2"/>
    <mergeCell ref="AU5:AW5"/>
    <mergeCell ref="AY5:BB5"/>
    <mergeCell ref="BD5:BG5"/>
    <mergeCell ref="BI5:BL5"/>
    <mergeCell ref="BN5:BQ5"/>
    <mergeCell ref="Z5:AA5"/>
    <mergeCell ref="AC5:AD5"/>
    <mergeCell ref="AF5:AH5"/>
    <mergeCell ref="AJ5:AP5"/>
    <mergeCell ref="AR5:AS5"/>
    <mergeCell ref="D5:E5"/>
    <mergeCell ref="G5:I5"/>
    <mergeCell ref="K5:N5"/>
    <mergeCell ref="P5:T5"/>
    <mergeCell ref="V5:X5"/>
    <mergeCell ref="BS5:BV5"/>
  </mergeCells>
  <pageMargins left="0.7" right="0.7" top="0.75" bottom="0.75" header="0.3" footer="0.3"/>
  <pageSetup paperSize="9" orientation="portrait" horizontalDpi="300" verticalDpi="300"/>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B2:H25"/>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8" width="20.77734375" customWidth="1"/>
  </cols>
  <sheetData>
    <row r="2" spans="2:8" ht="40.049999999999997" customHeight="1" x14ac:dyDescent="0.3">
      <c r="D2" s="30" t="s">
        <v>239</v>
      </c>
      <c r="E2" s="26"/>
      <c r="F2" s="26"/>
      <c r="G2" s="26"/>
      <c r="H2" s="26"/>
    </row>
    <row r="6" spans="2:8" ht="49.95" customHeight="1" x14ac:dyDescent="0.3">
      <c r="B6" s="20" t="s">
        <v>13</v>
      </c>
      <c r="C6" s="20" t="s">
        <v>225</v>
      </c>
      <c r="D6" s="20" t="s">
        <v>226</v>
      </c>
      <c r="E6" s="20" t="s">
        <v>227</v>
      </c>
      <c r="F6" s="20" t="s">
        <v>228</v>
      </c>
      <c r="G6" s="20" t="s">
        <v>229</v>
      </c>
    </row>
    <row r="7" spans="2:8" x14ac:dyDescent="0.3">
      <c r="B7" s="18" t="s">
        <v>230</v>
      </c>
      <c r="C7" s="17">
        <v>0.119712060130375</v>
      </c>
      <c r="D7" s="17">
        <v>0.27109412000324301</v>
      </c>
      <c r="E7" s="17">
        <v>0.29447308590979998</v>
      </c>
      <c r="F7" s="17">
        <v>0.15697899517973701</v>
      </c>
      <c r="G7" s="17">
        <v>0.14783184394948001</v>
      </c>
    </row>
    <row r="8" spans="2:8" x14ac:dyDescent="0.3">
      <c r="B8" s="18" t="s">
        <v>128</v>
      </c>
      <c r="C8" s="17">
        <v>6.4438274760691597E-2</v>
      </c>
      <c r="D8" s="17">
        <v>0.12743073940446301</v>
      </c>
      <c r="E8" s="17">
        <v>0.12795083997220799</v>
      </c>
      <c r="F8" s="17">
        <v>6.8091725752998405E-2</v>
      </c>
      <c r="G8" s="17">
        <v>6.1585879493076798E-2</v>
      </c>
    </row>
    <row r="9" spans="2:8" x14ac:dyDescent="0.3">
      <c r="B9" s="18" t="s">
        <v>129</v>
      </c>
      <c r="C9" s="17">
        <v>9.1468874431110098E-2</v>
      </c>
      <c r="D9" s="17">
        <v>0.14539921495562</v>
      </c>
      <c r="E9" s="17">
        <v>0.138259814271777</v>
      </c>
      <c r="F9" s="17">
        <v>0.101993349803936</v>
      </c>
      <c r="G9" s="17">
        <v>0.114196553370915</v>
      </c>
    </row>
    <row r="10" spans="2:8" x14ac:dyDescent="0.3">
      <c r="B10" s="18" t="s">
        <v>231</v>
      </c>
      <c r="C10" s="17">
        <v>0.10901902139613399</v>
      </c>
      <c r="D10" s="17">
        <v>9.6306890413391105E-2</v>
      </c>
      <c r="E10" s="17">
        <v>8.4936674022210196E-2</v>
      </c>
      <c r="F10" s="17">
        <v>0.101217035976417</v>
      </c>
      <c r="G10" s="17">
        <v>0.121432409598767</v>
      </c>
    </row>
    <row r="11" spans="2:8" x14ac:dyDescent="0.3">
      <c r="B11" s="18" t="s">
        <v>232</v>
      </c>
      <c r="C11" s="17">
        <v>7.4145743727240504E-2</v>
      </c>
      <c r="D11" s="17">
        <v>7.4314450196426504E-2</v>
      </c>
      <c r="E11" s="17">
        <v>8.88936517220595E-2</v>
      </c>
      <c r="F11" s="17">
        <v>9.4133198449012398E-2</v>
      </c>
      <c r="G11" s="17">
        <v>9.0988477688422401E-2</v>
      </c>
    </row>
    <row r="12" spans="2:8" x14ac:dyDescent="0.3">
      <c r="B12" s="18" t="s">
        <v>233</v>
      </c>
      <c r="C12" s="17">
        <v>0.15452464335576199</v>
      </c>
      <c r="D12" s="17">
        <v>0.12342694179381</v>
      </c>
      <c r="E12" s="17">
        <v>9.9267744760353896E-2</v>
      </c>
      <c r="F12" s="17">
        <v>0.14212844625210599</v>
      </c>
      <c r="G12" s="17">
        <v>0.15871085754602901</v>
      </c>
    </row>
    <row r="13" spans="2:8" x14ac:dyDescent="0.3">
      <c r="B13" s="18" t="s">
        <v>234</v>
      </c>
      <c r="C13" s="17">
        <v>0.10441360982619</v>
      </c>
      <c r="D13" s="17">
        <v>5.8125247365965298E-2</v>
      </c>
      <c r="E13" s="17">
        <v>6.5439637560406994E-2</v>
      </c>
      <c r="F13" s="17">
        <v>0.109435353808104</v>
      </c>
      <c r="G13" s="17">
        <v>9.23418047499866E-2</v>
      </c>
    </row>
    <row r="14" spans="2:8" x14ac:dyDescent="0.3">
      <c r="B14" s="18" t="s">
        <v>235</v>
      </c>
      <c r="C14" s="17">
        <v>0.111534768869659</v>
      </c>
      <c r="D14" s="17">
        <v>5.4117129049544903E-2</v>
      </c>
      <c r="E14" s="17">
        <v>4.7314154919522601E-2</v>
      </c>
      <c r="F14" s="17">
        <v>8.31527673482262E-2</v>
      </c>
      <c r="G14" s="17">
        <v>9.04731731408671E-2</v>
      </c>
    </row>
    <row r="15" spans="2:8" x14ac:dyDescent="0.3">
      <c r="B15" s="18" t="s">
        <v>236</v>
      </c>
      <c r="C15" s="17">
        <v>6.6870605920859194E-2</v>
      </c>
      <c r="D15" s="17">
        <v>2.5258650257359998E-2</v>
      </c>
      <c r="E15" s="17">
        <v>2.7626925063262701E-2</v>
      </c>
      <c r="F15" s="17">
        <v>6.1587578535973998E-2</v>
      </c>
      <c r="G15" s="17">
        <v>5.7310468688075301E-2</v>
      </c>
    </row>
    <row r="16" spans="2:8" x14ac:dyDescent="0.3">
      <c r="B16" s="18" t="s">
        <v>237</v>
      </c>
      <c r="C16" s="17">
        <v>3.0887229788535499E-2</v>
      </c>
      <c r="D16" s="17">
        <v>7.1457519729087099E-3</v>
      </c>
      <c r="E16" s="17">
        <v>1.32352964238998E-2</v>
      </c>
      <c r="F16" s="17">
        <v>2.6059108120534798E-2</v>
      </c>
      <c r="G16" s="17">
        <v>2.2372555102873701E-2</v>
      </c>
    </row>
    <row r="17" spans="2:7" x14ac:dyDescent="0.3">
      <c r="B17" s="18" t="s">
        <v>238</v>
      </c>
      <c r="C17" s="17">
        <v>6.6564077446514602E-2</v>
      </c>
      <c r="D17" s="17">
        <v>8.4827979733876693E-3</v>
      </c>
      <c r="E17" s="17">
        <v>5.8571808462285603E-3</v>
      </c>
      <c r="F17" s="17">
        <v>3.1817369175710597E-2</v>
      </c>
      <c r="G17" s="17">
        <v>2.54581176544263E-2</v>
      </c>
    </row>
    <row r="18" spans="2:7" x14ac:dyDescent="0.3">
      <c r="B18" s="18" t="s">
        <v>169</v>
      </c>
      <c r="C18" s="17">
        <v>6.4210903469288103E-3</v>
      </c>
      <c r="D18" s="17">
        <v>8.8980666138798806E-3</v>
      </c>
      <c r="E18" s="17">
        <v>6.7449945282701904E-3</v>
      </c>
      <c r="F18" s="17">
        <v>2.3405071597244202E-2</v>
      </c>
      <c r="G18" s="17">
        <v>1.7297859017081401E-2</v>
      </c>
    </row>
    <row r="19" spans="2:7" x14ac:dyDescent="0.3">
      <c r="B19" s="16" t="s">
        <v>336</v>
      </c>
      <c r="C19" s="16"/>
      <c r="D19" s="16"/>
      <c r="E19" s="16"/>
      <c r="F19" s="16"/>
      <c r="G19" s="16"/>
    </row>
    <row r="20" spans="2:7" x14ac:dyDescent="0.3">
      <c r="B20" t="s">
        <v>76</v>
      </c>
    </row>
    <row r="21" spans="2:7" x14ac:dyDescent="0.3">
      <c r="B21" t="s">
        <v>77</v>
      </c>
    </row>
    <row r="25" spans="2:7" x14ac:dyDescent="0.3">
      <c r="B25" s="8" t="str">
        <f>HYPERLINK("#'Contents'!A1", "Return to Contents")</f>
        <v>Return to Contents</v>
      </c>
    </row>
  </sheetData>
  <mergeCells count="1">
    <mergeCell ref="D2:H2"/>
  </mergeCells>
  <pageMargins left="0.7" right="0.7" top="0.75" bottom="0.75" header="0.3" footer="0.3"/>
  <pageSetup paperSize="9" orientation="portrait" horizontalDpi="300" verticalDpi="300"/>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B2:CA25"/>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9" width="10.77734375" customWidth="1"/>
    <col min="10" max="10" width="2.21875" customWidth="1"/>
    <col min="11" max="14" width="10.77734375" customWidth="1"/>
    <col min="15" max="15" width="2.21875" customWidth="1"/>
    <col min="16" max="20" width="10.77734375" customWidth="1"/>
    <col min="21" max="21" width="2.21875" customWidth="1"/>
    <col min="22" max="24" width="10.77734375" customWidth="1"/>
    <col min="25" max="25" width="2.21875" customWidth="1"/>
    <col min="26" max="27" width="10.77734375" customWidth="1"/>
    <col min="28" max="28" width="2.21875" customWidth="1"/>
    <col min="29" max="30" width="10.77734375" customWidth="1"/>
    <col min="31" max="31" width="2.21875" customWidth="1"/>
    <col min="32" max="34" width="10.77734375" customWidth="1"/>
    <col min="35" max="35" width="2.21875" customWidth="1"/>
    <col min="36" max="42" width="10.77734375" customWidth="1"/>
    <col min="43" max="43" width="2.21875" customWidth="1"/>
    <col min="44" max="45" width="10.77734375" customWidth="1"/>
    <col min="46" max="46" width="2.21875" customWidth="1"/>
    <col min="47" max="49" width="10.77734375" customWidth="1"/>
    <col min="50" max="50" width="2.21875" customWidth="1"/>
    <col min="51" max="54" width="10.77734375" customWidth="1"/>
    <col min="55" max="55" width="2.21875" customWidth="1"/>
    <col min="56" max="59" width="10.77734375" customWidth="1"/>
    <col min="60" max="60" width="2.21875" customWidth="1"/>
    <col min="61" max="64" width="10.77734375" customWidth="1"/>
    <col min="65" max="65" width="2.21875" customWidth="1"/>
    <col min="66" max="69" width="10.77734375" customWidth="1"/>
    <col min="70" max="70" width="2.21875" customWidth="1"/>
    <col min="71" max="74" width="10.77734375" customWidth="1"/>
    <col min="75" max="75" width="2.21875" customWidth="1"/>
    <col min="76" max="79" width="10.77734375" customWidth="1"/>
    <col min="80" max="80" width="2.21875" customWidth="1"/>
  </cols>
  <sheetData>
    <row r="2" spans="2:79" ht="40.049999999999997" customHeight="1" x14ac:dyDescent="0.3">
      <c r="D2" s="30" t="s">
        <v>240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9" ht="30" customHeight="1" x14ac:dyDescent="0.3">
      <c r="B5" s="15"/>
      <c r="C5" s="15"/>
      <c r="D5" s="29" t="s">
        <v>54</v>
      </c>
      <c r="E5" s="29"/>
      <c r="F5" s="15"/>
      <c r="G5" s="29" t="s">
        <v>55</v>
      </c>
      <c r="H5" s="29"/>
      <c r="I5" s="29"/>
      <c r="J5" s="15"/>
      <c r="K5" s="29" t="s">
        <v>56</v>
      </c>
      <c r="L5" s="29"/>
      <c r="M5" s="29"/>
      <c r="N5" s="29"/>
      <c r="O5" s="15"/>
      <c r="P5" s="29" t="s">
        <v>57</v>
      </c>
      <c r="Q5" s="29"/>
      <c r="R5" s="29"/>
      <c r="S5" s="29"/>
      <c r="T5" s="29"/>
      <c r="U5" s="15"/>
      <c r="V5" s="29" t="s">
        <v>58</v>
      </c>
      <c r="W5" s="29"/>
      <c r="X5" s="29"/>
      <c r="Y5" s="15"/>
      <c r="Z5" s="29" t="s">
        <v>59</v>
      </c>
      <c r="AA5" s="29"/>
      <c r="AB5" s="15"/>
      <c r="AC5" s="29" t="s">
        <v>60</v>
      </c>
      <c r="AD5" s="29"/>
      <c r="AE5" s="15"/>
      <c r="AF5" s="29" t="s">
        <v>61</v>
      </c>
      <c r="AG5" s="29"/>
      <c r="AH5" s="29"/>
      <c r="AI5" s="15"/>
      <c r="AJ5" s="29" t="s">
        <v>62</v>
      </c>
      <c r="AK5" s="29"/>
      <c r="AL5" s="29"/>
      <c r="AM5" s="29"/>
      <c r="AN5" s="29"/>
      <c r="AO5" s="29"/>
      <c r="AP5" s="29"/>
      <c r="AQ5" s="15"/>
      <c r="AR5" s="29" t="s">
        <v>63</v>
      </c>
      <c r="AS5" s="29"/>
      <c r="AT5" s="15"/>
      <c r="AU5" s="29" t="s">
        <v>64</v>
      </c>
      <c r="AV5" s="29"/>
      <c r="AW5" s="29"/>
      <c r="AX5" s="15"/>
      <c r="AY5" s="29" t="s">
        <v>65</v>
      </c>
      <c r="AZ5" s="29"/>
      <c r="BA5" s="29"/>
      <c r="BB5" s="29"/>
      <c r="BC5" s="15"/>
      <c r="BD5" s="29" t="s">
        <v>66</v>
      </c>
      <c r="BE5" s="29"/>
      <c r="BF5" s="29"/>
      <c r="BG5" s="29"/>
      <c r="BH5" s="15"/>
      <c r="BI5" s="29" t="s">
        <v>67</v>
      </c>
      <c r="BJ5" s="29"/>
      <c r="BK5" s="29"/>
      <c r="BL5" s="29"/>
      <c r="BM5" s="15"/>
      <c r="BN5" s="29" t="s">
        <v>68</v>
      </c>
      <c r="BO5" s="29"/>
      <c r="BP5" s="29"/>
      <c r="BQ5" s="29"/>
      <c r="BR5" s="15"/>
      <c r="BS5" s="29" t="s">
        <v>69</v>
      </c>
      <c r="BT5" s="29"/>
      <c r="BU5" s="29"/>
      <c r="BV5" s="29"/>
      <c r="BW5" s="15"/>
      <c r="BX5" s="29" t="s">
        <v>70</v>
      </c>
      <c r="BY5" s="29"/>
      <c r="BZ5" s="29"/>
      <c r="CA5" s="29"/>
    </row>
    <row r="6" spans="2:79" ht="43.2" x14ac:dyDescent="0.3">
      <c r="B6" t="s">
        <v>13</v>
      </c>
      <c r="C6" s="9" t="s">
        <v>14</v>
      </c>
      <c r="D6" s="12" t="s">
        <v>15</v>
      </c>
      <c r="E6" s="12" t="s">
        <v>16</v>
      </c>
      <c r="G6" s="12" t="s">
        <v>19</v>
      </c>
      <c r="H6" s="12" t="s">
        <v>20</v>
      </c>
      <c r="I6" s="12" t="s">
        <v>21</v>
      </c>
      <c r="K6" s="12" t="s">
        <v>22</v>
      </c>
      <c r="L6" s="12" t="s">
        <v>23</v>
      </c>
      <c r="M6" s="12" t="s">
        <v>24</v>
      </c>
      <c r="N6" s="12" t="s">
        <v>25</v>
      </c>
      <c r="P6" s="12" t="s">
        <v>26</v>
      </c>
      <c r="Q6" s="12" t="s">
        <v>27</v>
      </c>
      <c r="R6" s="12" t="s">
        <v>28</v>
      </c>
      <c r="S6" s="12" t="s">
        <v>29</v>
      </c>
      <c r="T6" s="12" t="s">
        <v>30</v>
      </c>
      <c r="V6" s="12" t="s">
        <v>31</v>
      </c>
      <c r="W6" s="12" t="s">
        <v>32</v>
      </c>
      <c r="X6" s="12" t="s">
        <v>33</v>
      </c>
      <c r="Z6" s="12" t="s">
        <v>34</v>
      </c>
      <c r="AA6" s="12" t="s">
        <v>35</v>
      </c>
      <c r="AC6" s="12" t="s">
        <v>36</v>
      </c>
      <c r="AD6" s="12" t="s">
        <v>37</v>
      </c>
      <c r="AF6" s="12" t="s">
        <v>38</v>
      </c>
      <c r="AG6" s="12" t="s">
        <v>39</v>
      </c>
      <c r="AH6" s="12" t="s">
        <v>40</v>
      </c>
      <c r="AJ6" s="12" t="s">
        <v>41</v>
      </c>
      <c r="AK6" s="12" t="s">
        <v>42</v>
      </c>
      <c r="AL6" s="12" t="s">
        <v>43</v>
      </c>
      <c r="AM6" s="12" t="s">
        <v>44</v>
      </c>
      <c r="AN6" s="12" t="s">
        <v>45</v>
      </c>
      <c r="AO6" s="12" t="s">
        <v>46</v>
      </c>
      <c r="AP6" s="12" t="s">
        <v>47</v>
      </c>
      <c r="AR6" s="12" t="s">
        <v>48</v>
      </c>
      <c r="AS6" s="12" t="s">
        <v>49</v>
      </c>
      <c r="AU6" s="12" t="s">
        <v>50</v>
      </c>
      <c r="AV6" s="12" t="s">
        <v>51</v>
      </c>
      <c r="AW6" s="12" t="s">
        <v>52</v>
      </c>
      <c r="AY6" s="12" t="s">
        <v>50</v>
      </c>
      <c r="AZ6" s="12" t="s">
        <v>51</v>
      </c>
      <c r="BA6" s="12" t="s">
        <v>52</v>
      </c>
      <c r="BB6" s="12" t="s">
        <v>53</v>
      </c>
      <c r="BD6" s="12" t="s">
        <v>50</v>
      </c>
      <c r="BE6" s="12" t="s">
        <v>51</v>
      </c>
      <c r="BF6" s="12" t="s">
        <v>52</v>
      </c>
      <c r="BG6" s="12" t="s">
        <v>53</v>
      </c>
      <c r="BI6" s="12" t="s">
        <v>50</v>
      </c>
      <c r="BJ6" s="12" t="s">
        <v>51</v>
      </c>
      <c r="BK6" s="12" t="s">
        <v>52</v>
      </c>
      <c r="BL6" s="12" t="s">
        <v>53</v>
      </c>
      <c r="BN6" s="12" t="s">
        <v>50</v>
      </c>
      <c r="BO6" s="12" t="s">
        <v>51</v>
      </c>
      <c r="BP6" s="12" t="s">
        <v>52</v>
      </c>
      <c r="BQ6" s="12" t="s">
        <v>53</v>
      </c>
      <c r="BS6" s="12" t="s">
        <v>50</v>
      </c>
      <c r="BT6" s="12" t="s">
        <v>51</v>
      </c>
      <c r="BU6" s="12" t="s">
        <v>52</v>
      </c>
      <c r="BV6" s="12" t="s">
        <v>53</v>
      </c>
      <c r="BX6" s="12" t="s">
        <v>50</v>
      </c>
      <c r="BY6" s="12" t="s">
        <v>51</v>
      </c>
      <c r="BZ6" s="12" t="s">
        <v>52</v>
      </c>
      <c r="CA6" s="12" t="s">
        <v>53</v>
      </c>
    </row>
    <row r="7" spans="2:79" ht="30" customHeight="1" x14ac:dyDescent="0.3">
      <c r="B7" s="10" t="s">
        <v>17</v>
      </c>
      <c r="C7" s="10">
        <v>866</v>
      </c>
      <c r="D7" s="10">
        <v>443</v>
      </c>
      <c r="E7" s="10">
        <v>421</v>
      </c>
      <c r="F7" s="10"/>
      <c r="G7" s="10">
        <v>178</v>
      </c>
      <c r="H7" s="10">
        <v>400</v>
      </c>
      <c r="I7" s="10">
        <v>288</v>
      </c>
      <c r="J7" s="10"/>
      <c r="K7" s="10">
        <v>354</v>
      </c>
      <c r="L7" s="10">
        <v>230</v>
      </c>
      <c r="M7" s="10">
        <v>153</v>
      </c>
      <c r="N7" s="10">
        <v>128</v>
      </c>
      <c r="O7" s="10"/>
      <c r="P7" s="10">
        <v>124</v>
      </c>
      <c r="Q7" s="10">
        <v>272</v>
      </c>
      <c r="R7" s="10">
        <v>123</v>
      </c>
      <c r="S7" s="10">
        <v>225</v>
      </c>
      <c r="T7" s="10">
        <v>122</v>
      </c>
      <c r="U7" s="10"/>
      <c r="V7" s="10">
        <v>205</v>
      </c>
      <c r="W7" s="10">
        <v>329</v>
      </c>
      <c r="X7" s="10">
        <v>305</v>
      </c>
      <c r="Y7" s="10"/>
      <c r="Z7" s="10">
        <v>723</v>
      </c>
      <c r="AA7" s="10">
        <v>142</v>
      </c>
      <c r="AB7" s="10"/>
      <c r="AC7" s="10">
        <v>636</v>
      </c>
      <c r="AD7" s="10">
        <v>230</v>
      </c>
      <c r="AE7" s="10"/>
      <c r="AF7" s="10">
        <v>63</v>
      </c>
      <c r="AG7" s="10">
        <v>76</v>
      </c>
      <c r="AH7" s="10">
        <v>722</v>
      </c>
      <c r="AI7" s="10"/>
      <c r="AJ7" s="10">
        <v>97</v>
      </c>
      <c r="AK7" s="10">
        <v>123</v>
      </c>
      <c r="AL7" s="10">
        <v>129</v>
      </c>
      <c r="AM7" s="10">
        <v>133</v>
      </c>
      <c r="AN7" s="10">
        <v>126</v>
      </c>
      <c r="AO7" s="10">
        <v>133</v>
      </c>
      <c r="AP7" s="10">
        <v>125</v>
      </c>
      <c r="AQ7" s="10"/>
      <c r="AR7" s="10">
        <v>265</v>
      </c>
      <c r="AS7" s="10">
        <v>576</v>
      </c>
      <c r="AT7" s="10"/>
      <c r="AU7" s="10">
        <v>204</v>
      </c>
      <c r="AV7" s="10">
        <v>520</v>
      </c>
      <c r="AW7" s="10">
        <v>142</v>
      </c>
      <c r="AX7" s="10"/>
      <c r="AY7" s="10">
        <v>76</v>
      </c>
      <c r="AZ7" s="10">
        <v>391</v>
      </c>
      <c r="BA7" s="10">
        <v>278</v>
      </c>
      <c r="BB7" s="10">
        <v>121</v>
      </c>
      <c r="BC7" s="10"/>
      <c r="BD7" s="10">
        <v>119</v>
      </c>
      <c r="BE7" s="10">
        <v>242</v>
      </c>
      <c r="BF7" s="10">
        <v>368</v>
      </c>
      <c r="BG7" s="10">
        <v>137</v>
      </c>
      <c r="BH7" s="10"/>
      <c r="BI7" s="10">
        <v>99</v>
      </c>
      <c r="BJ7" s="10">
        <v>265</v>
      </c>
      <c r="BK7" s="10">
        <v>400</v>
      </c>
      <c r="BL7" s="10">
        <v>102</v>
      </c>
      <c r="BM7" s="10"/>
      <c r="BN7" s="10">
        <v>73</v>
      </c>
      <c r="BO7" s="10">
        <v>192</v>
      </c>
      <c r="BP7" s="10">
        <v>297</v>
      </c>
      <c r="BQ7" s="10">
        <v>304</v>
      </c>
      <c r="BR7" s="10"/>
      <c r="BS7" s="10">
        <v>180</v>
      </c>
      <c r="BT7" s="10">
        <v>245</v>
      </c>
      <c r="BU7" s="10">
        <v>352</v>
      </c>
      <c r="BV7" s="10">
        <v>89</v>
      </c>
      <c r="BW7" s="10"/>
      <c r="BX7" s="10">
        <v>81</v>
      </c>
      <c r="BY7" s="10">
        <v>311</v>
      </c>
      <c r="BZ7" s="10">
        <v>286</v>
      </c>
      <c r="CA7" s="10">
        <v>188</v>
      </c>
    </row>
    <row r="8" spans="2:79" ht="30" customHeight="1" x14ac:dyDescent="0.3">
      <c r="B8" s="11" t="s">
        <v>18</v>
      </c>
      <c r="C8" s="11">
        <v>868</v>
      </c>
      <c r="D8" s="11">
        <v>432</v>
      </c>
      <c r="E8" s="11">
        <v>433</v>
      </c>
      <c r="F8" s="11"/>
      <c r="G8" s="11">
        <v>207</v>
      </c>
      <c r="H8" s="11">
        <v>335</v>
      </c>
      <c r="I8" s="11">
        <v>326</v>
      </c>
      <c r="J8" s="11"/>
      <c r="K8" s="11">
        <v>259</v>
      </c>
      <c r="L8" s="11">
        <v>229</v>
      </c>
      <c r="M8" s="11">
        <v>185</v>
      </c>
      <c r="N8" s="11">
        <v>193</v>
      </c>
      <c r="O8" s="11"/>
      <c r="P8" s="11">
        <v>124</v>
      </c>
      <c r="Q8" s="11">
        <v>266</v>
      </c>
      <c r="R8" s="11">
        <v>135</v>
      </c>
      <c r="S8" s="11">
        <v>199</v>
      </c>
      <c r="T8" s="11">
        <v>144</v>
      </c>
      <c r="U8" s="11"/>
      <c r="V8" s="11">
        <v>247</v>
      </c>
      <c r="W8" s="11">
        <v>339</v>
      </c>
      <c r="X8" s="11">
        <v>250</v>
      </c>
      <c r="Y8" s="11"/>
      <c r="Z8" s="11">
        <v>729</v>
      </c>
      <c r="AA8" s="11">
        <v>138</v>
      </c>
      <c r="AB8" s="11"/>
      <c r="AC8" s="11">
        <v>605</v>
      </c>
      <c r="AD8" s="11">
        <v>263</v>
      </c>
      <c r="AE8" s="11"/>
      <c r="AF8" s="11">
        <v>48</v>
      </c>
      <c r="AG8" s="11">
        <v>67</v>
      </c>
      <c r="AH8" s="11">
        <v>747</v>
      </c>
      <c r="AI8" s="11"/>
      <c r="AJ8" s="11">
        <v>110</v>
      </c>
      <c r="AK8" s="11">
        <v>133</v>
      </c>
      <c r="AL8" s="11">
        <v>107</v>
      </c>
      <c r="AM8" s="11">
        <v>116</v>
      </c>
      <c r="AN8" s="11">
        <v>101</v>
      </c>
      <c r="AO8" s="11">
        <v>140</v>
      </c>
      <c r="AP8" s="11">
        <v>161</v>
      </c>
      <c r="AQ8" s="11"/>
      <c r="AR8" s="11">
        <v>286</v>
      </c>
      <c r="AS8" s="11">
        <v>558</v>
      </c>
      <c r="AT8" s="11"/>
      <c r="AU8" s="11">
        <v>229</v>
      </c>
      <c r="AV8" s="11">
        <v>515</v>
      </c>
      <c r="AW8" s="11">
        <v>124</v>
      </c>
      <c r="AX8" s="11"/>
      <c r="AY8" s="11">
        <v>78</v>
      </c>
      <c r="AZ8" s="11">
        <v>399</v>
      </c>
      <c r="BA8" s="11">
        <v>281</v>
      </c>
      <c r="BB8" s="11">
        <v>109</v>
      </c>
      <c r="BC8" s="11"/>
      <c r="BD8" s="11">
        <v>123</v>
      </c>
      <c r="BE8" s="11">
        <v>245</v>
      </c>
      <c r="BF8" s="11">
        <v>371</v>
      </c>
      <c r="BG8" s="11">
        <v>129</v>
      </c>
      <c r="BH8" s="11"/>
      <c r="BI8" s="11">
        <v>105</v>
      </c>
      <c r="BJ8" s="11">
        <v>270</v>
      </c>
      <c r="BK8" s="11">
        <v>399</v>
      </c>
      <c r="BL8" s="11">
        <v>94</v>
      </c>
      <c r="BM8" s="11"/>
      <c r="BN8" s="11">
        <v>74</v>
      </c>
      <c r="BO8" s="11">
        <v>194</v>
      </c>
      <c r="BP8" s="11">
        <v>304</v>
      </c>
      <c r="BQ8" s="11">
        <v>295</v>
      </c>
      <c r="BR8" s="11"/>
      <c r="BS8" s="11">
        <v>188</v>
      </c>
      <c r="BT8" s="11">
        <v>259</v>
      </c>
      <c r="BU8" s="11">
        <v>346</v>
      </c>
      <c r="BV8" s="11">
        <v>74</v>
      </c>
      <c r="BW8" s="11"/>
      <c r="BX8" s="11">
        <v>84</v>
      </c>
      <c r="BY8" s="11">
        <v>322</v>
      </c>
      <c r="BZ8" s="11">
        <v>282</v>
      </c>
      <c r="CA8" s="11">
        <v>179</v>
      </c>
    </row>
    <row r="9" spans="2:79" x14ac:dyDescent="0.3">
      <c r="B9" s="18" t="s">
        <v>230</v>
      </c>
      <c r="C9" s="17">
        <v>0.119712060130375</v>
      </c>
      <c r="D9" s="17">
        <v>0.14548776923478501</v>
      </c>
      <c r="E9" s="17">
        <v>9.4545363402077406E-2</v>
      </c>
      <c r="F9" s="17"/>
      <c r="G9" s="17">
        <v>0.10173842842631201</v>
      </c>
      <c r="H9" s="17">
        <v>0.11625391830220699</v>
      </c>
      <c r="I9" s="17">
        <v>0.13467535987229401</v>
      </c>
      <c r="J9" s="17"/>
      <c r="K9" s="17">
        <v>0.12496390692506699</v>
      </c>
      <c r="L9" s="17">
        <v>9.4751360974759002E-2</v>
      </c>
      <c r="M9" s="17">
        <v>0.13348821200194599</v>
      </c>
      <c r="N9" s="17">
        <v>0.12967363342011801</v>
      </c>
      <c r="O9" s="17"/>
      <c r="P9" s="17">
        <v>0.19911932550877601</v>
      </c>
      <c r="Q9" s="17">
        <v>7.0117312121157793E-2</v>
      </c>
      <c r="R9" s="17">
        <v>0.15428406271995801</v>
      </c>
      <c r="S9" s="17">
        <v>0.104621686770646</v>
      </c>
      <c r="T9" s="17">
        <v>0.131470078135702</v>
      </c>
      <c r="U9" s="17"/>
      <c r="V9" s="17">
        <v>0.119960706286054</v>
      </c>
      <c r="W9" s="17">
        <v>9.2787918298256097E-2</v>
      </c>
      <c r="X9" s="17">
        <v>0.13982252095202999</v>
      </c>
      <c r="Y9" s="17"/>
      <c r="Z9" s="17">
        <v>0.10549831423900299</v>
      </c>
      <c r="AA9" s="17">
        <v>0.19590011575768901</v>
      </c>
      <c r="AB9" s="17"/>
      <c r="AC9" s="17">
        <v>0.11552022760254101</v>
      </c>
      <c r="AD9" s="17">
        <v>0.129342299623773</v>
      </c>
      <c r="AE9" s="17"/>
      <c r="AF9" s="17">
        <v>0.171786957959152</v>
      </c>
      <c r="AG9" s="17">
        <v>0.108197959071845</v>
      </c>
      <c r="AH9" s="17">
        <v>0.118311395342518</v>
      </c>
      <c r="AI9" s="17"/>
      <c r="AJ9" s="17">
        <v>0.115550585864067</v>
      </c>
      <c r="AK9" s="17">
        <v>0.116305544835172</v>
      </c>
      <c r="AL9" s="17">
        <v>0.102475614375863</v>
      </c>
      <c r="AM9" s="17">
        <v>0.122097788000852</v>
      </c>
      <c r="AN9" s="17">
        <v>7.9835733138356499E-2</v>
      </c>
      <c r="AO9" s="17">
        <v>0.137154530732508</v>
      </c>
      <c r="AP9" s="17">
        <v>0.14498123012449601</v>
      </c>
      <c r="AQ9" s="17"/>
      <c r="AR9" s="17">
        <v>0.120131194165412</v>
      </c>
      <c r="AS9" s="17">
        <v>0.12265822509237399</v>
      </c>
      <c r="AT9" s="17"/>
      <c r="AU9" s="17">
        <v>0.10639530239584501</v>
      </c>
      <c r="AV9" s="17">
        <v>0.122426773862805</v>
      </c>
      <c r="AW9" s="17">
        <v>0.133092689362386</v>
      </c>
      <c r="AX9" s="17"/>
      <c r="AY9" s="17">
        <v>2.3947794845866899E-2</v>
      </c>
      <c r="AZ9" s="17">
        <v>7.3966799585213294E-2</v>
      </c>
      <c r="BA9" s="17">
        <v>0.18880407007172001</v>
      </c>
      <c r="BB9" s="17">
        <v>0.177780980577496</v>
      </c>
      <c r="BC9" s="17"/>
      <c r="BD9" s="17">
        <v>5.7557760956002603E-2</v>
      </c>
      <c r="BE9" s="17">
        <v>0.10886674422416399</v>
      </c>
      <c r="BF9" s="17">
        <v>9.4798866975036394E-2</v>
      </c>
      <c r="BG9" s="17">
        <v>0.27125937012052298</v>
      </c>
      <c r="BH9" s="17"/>
      <c r="BI9" s="17">
        <v>0.14243278405427801</v>
      </c>
      <c r="BJ9" s="17">
        <v>9.4658438144658102E-2</v>
      </c>
      <c r="BK9" s="17">
        <v>0.13025800813947599</v>
      </c>
      <c r="BL9" s="17">
        <v>0.121730834694964</v>
      </c>
      <c r="BM9" s="17"/>
      <c r="BN9" s="17">
        <v>8.8797825146331805E-2</v>
      </c>
      <c r="BO9" s="17">
        <v>0.100174749277349</v>
      </c>
      <c r="BP9" s="17">
        <v>5.0952446375897298E-2</v>
      </c>
      <c r="BQ9" s="17">
        <v>0.21108563825736501</v>
      </c>
      <c r="BR9" s="17"/>
      <c r="BS9" s="17">
        <v>8.4103272003132695E-2</v>
      </c>
      <c r="BT9" s="17">
        <v>6.8575106280512305E-2</v>
      </c>
      <c r="BU9" s="17">
        <v>0.14218396301712399</v>
      </c>
      <c r="BV9" s="17">
        <v>0.28385916147592799</v>
      </c>
      <c r="BW9" s="17"/>
      <c r="BX9" s="17">
        <v>0.117796082529775</v>
      </c>
      <c r="BY9" s="17">
        <v>8.4539875222121502E-2</v>
      </c>
      <c r="BZ9" s="17">
        <v>8.6743968796984802E-2</v>
      </c>
      <c r="CA9" s="17">
        <v>0.23575270058817399</v>
      </c>
    </row>
    <row r="10" spans="2:79" x14ac:dyDescent="0.3">
      <c r="B10" s="18" t="s">
        <v>128</v>
      </c>
      <c r="C10" s="17">
        <v>6.4438274760691597E-2</v>
      </c>
      <c r="D10" s="17">
        <v>8.0325454103999799E-2</v>
      </c>
      <c r="E10" s="17">
        <v>4.8883967217640101E-2</v>
      </c>
      <c r="F10" s="17"/>
      <c r="G10" s="17">
        <v>7.3502397160275498E-2</v>
      </c>
      <c r="H10" s="17">
        <v>6.60460315184693E-2</v>
      </c>
      <c r="I10" s="17">
        <v>5.70325318940011E-2</v>
      </c>
      <c r="J10" s="17"/>
      <c r="K10" s="17">
        <v>9.1543581822565695E-2</v>
      </c>
      <c r="L10" s="17">
        <v>4.6947458671763802E-2</v>
      </c>
      <c r="M10" s="17">
        <v>2.9459752796618902E-2</v>
      </c>
      <c r="N10" s="17">
        <v>8.26586280237218E-2</v>
      </c>
      <c r="O10" s="17"/>
      <c r="P10" s="17">
        <v>6.9442704780467102E-2</v>
      </c>
      <c r="Q10" s="17">
        <v>6.2592340354658105E-2</v>
      </c>
      <c r="R10" s="17">
        <v>4.6971024203739803E-2</v>
      </c>
      <c r="S10" s="17">
        <v>6.3701072298030306E-2</v>
      </c>
      <c r="T10" s="17">
        <v>8.0893762936222302E-2</v>
      </c>
      <c r="U10" s="17"/>
      <c r="V10" s="17">
        <v>6.6227898933986104E-2</v>
      </c>
      <c r="W10" s="17">
        <v>5.3054877796917102E-2</v>
      </c>
      <c r="X10" s="17">
        <v>8.6303242430272903E-2</v>
      </c>
      <c r="Y10" s="17"/>
      <c r="Z10" s="17">
        <v>5.3595143035680498E-2</v>
      </c>
      <c r="AA10" s="17">
        <v>0.122318993638239</v>
      </c>
      <c r="AB10" s="17"/>
      <c r="AC10" s="17">
        <v>7.0464318827302003E-2</v>
      </c>
      <c r="AD10" s="17">
        <v>5.0594151176580997E-2</v>
      </c>
      <c r="AE10" s="17"/>
      <c r="AF10" s="17">
        <v>2.4105199445056999E-2</v>
      </c>
      <c r="AG10" s="17">
        <v>0.11620119614942</v>
      </c>
      <c r="AH10" s="17">
        <v>6.2922677290618304E-2</v>
      </c>
      <c r="AI10" s="17"/>
      <c r="AJ10" s="17">
        <v>8.7255386607769006E-2</v>
      </c>
      <c r="AK10" s="17">
        <v>6.0945158421843199E-2</v>
      </c>
      <c r="AL10" s="17">
        <v>5.2908648266136699E-2</v>
      </c>
      <c r="AM10" s="17">
        <v>7.7419403073348506E-2</v>
      </c>
      <c r="AN10" s="17">
        <v>7.5682336426806995E-2</v>
      </c>
      <c r="AO10" s="17">
        <v>6.9421384964144295E-2</v>
      </c>
      <c r="AP10" s="17">
        <v>3.8659700727688602E-2</v>
      </c>
      <c r="AQ10" s="17"/>
      <c r="AR10" s="17">
        <v>6.82445458348451E-2</v>
      </c>
      <c r="AS10" s="17">
        <v>6.4170897479556704E-2</v>
      </c>
      <c r="AT10" s="17"/>
      <c r="AU10" s="17">
        <v>5.1578162825154802E-2</v>
      </c>
      <c r="AV10" s="17">
        <v>6.00613715862061E-2</v>
      </c>
      <c r="AW10" s="17">
        <v>0.106460374567156</v>
      </c>
      <c r="AX10" s="17"/>
      <c r="AY10" s="17">
        <v>2.60701737444777E-2</v>
      </c>
      <c r="AZ10" s="17">
        <v>6.1729929265425101E-2</v>
      </c>
      <c r="BA10" s="17">
        <v>7.2774072274592594E-2</v>
      </c>
      <c r="BB10" s="17">
        <v>8.0423766774287697E-2</v>
      </c>
      <c r="BC10" s="17"/>
      <c r="BD10" s="17">
        <v>2.4578483643194701E-2</v>
      </c>
      <c r="BE10" s="17">
        <v>6.1846488282495303E-2</v>
      </c>
      <c r="BF10" s="17">
        <v>8.4026093905742602E-2</v>
      </c>
      <c r="BG10" s="17">
        <v>5.0913750651368703E-2</v>
      </c>
      <c r="BH10" s="17"/>
      <c r="BI10" s="17">
        <v>5.9720086234426602E-2</v>
      </c>
      <c r="BJ10" s="17">
        <v>5.32810423444968E-2</v>
      </c>
      <c r="BK10" s="17">
        <v>7.3326186279004196E-2</v>
      </c>
      <c r="BL10" s="17">
        <v>6.4083455197755795E-2</v>
      </c>
      <c r="BM10" s="17"/>
      <c r="BN10" s="17">
        <v>2.93584593104264E-2</v>
      </c>
      <c r="BO10" s="17">
        <v>2.2103662901364701E-2</v>
      </c>
      <c r="BP10" s="17">
        <v>8.1120663699693202E-2</v>
      </c>
      <c r="BQ10" s="17">
        <v>8.3926591108865897E-2</v>
      </c>
      <c r="BR10" s="17"/>
      <c r="BS10" s="17">
        <v>9.1689260738104603E-3</v>
      </c>
      <c r="BT10" s="17">
        <v>3.0508699543711802E-2</v>
      </c>
      <c r="BU10" s="17">
        <v>0.11306824478331</v>
      </c>
      <c r="BV10" s="17">
        <v>9.6023380319792503E-2</v>
      </c>
      <c r="BW10" s="17"/>
      <c r="BX10" s="17">
        <v>0</v>
      </c>
      <c r="BY10" s="17">
        <v>6.4728344579784797E-2</v>
      </c>
      <c r="BZ10" s="17">
        <v>6.8742452496926995E-2</v>
      </c>
      <c r="CA10" s="17">
        <v>8.71927253539551E-2</v>
      </c>
    </row>
    <row r="11" spans="2:79" x14ac:dyDescent="0.3">
      <c r="B11" s="18" t="s">
        <v>129</v>
      </c>
      <c r="C11" s="17">
        <v>9.1468874431110098E-2</v>
      </c>
      <c r="D11" s="17">
        <v>9.42233543917851E-2</v>
      </c>
      <c r="E11" s="17">
        <v>8.9137184979325906E-2</v>
      </c>
      <c r="F11" s="17"/>
      <c r="G11" s="17">
        <v>7.4476850236159006E-2</v>
      </c>
      <c r="H11" s="17">
        <v>0.12127535704852301</v>
      </c>
      <c r="I11" s="17">
        <v>7.1548844669996794E-2</v>
      </c>
      <c r="J11" s="17"/>
      <c r="K11" s="17">
        <v>9.1347521520084296E-2</v>
      </c>
      <c r="L11" s="17">
        <v>0.10993907011175499</v>
      </c>
      <c r="M11" s="17">
        <v>0.10089621274013701</v>
      </c>
      <c r="N11" s="17">
        <v>6.1163481091297302E-2</v>
      </c>
      <c r="O11" s="17"/>
      <c r="P11" s="17">
        <v>6.8719415665155104E-2</v>
      </c>
      <c r="Q11" s="17">
        <v>8.2187496384571193E-2</v>
      </c>
      <c r="R11" s="17">
        <v>0.101195476443608</v>
      </c>
      <c r="S11" s="17">
        <v>8.6669459667389398E-2</v>
      </c>
      <c r="T11" s="17">
        <v>0.125686606776472</v>
      </c>
      <c r="U11" s="17"/>
      <c r="V11" s="17">
        <v>7.5924666858220094E-2</v>
      </c>
      <c r="W11" s="17">
        <v>9.9828543053307905E-2</v>
      </c>
      <c r="X11" s="17">
        <v>0.104183493240325</v>
      </c>
      <c r="Y11" s="17"/>
      <c r="Z11" s="17">
        <v>9.5111490391454306E-2</v>
      </c>
      <c r="AA11" s="17">
        <v>7.3035502020379797E-2</v>
      </c>
      <c r="AB11" s="17"/>
      <c r="AC11" s="17">
        <v>9.9083005227733306E-2</v>
      </c>
      <c r="AD11" s="17">
        <v>7.3976309396927203E-2</v>
      </c>
      <c r="AE11" s="17"/>
      <c r="AF11" s="17">
        <v>0.102947451620941</v>
      </c>
      <c r="AG11" s="17">
        <v>0.112947432908302</v>
      </c>
      <c r="AH11" s="17">
        <v>8.9522522985357206E-2</v>
      </c>
      <c r="AI11" s="17"/>
      <c r="AJ11" s="17">
        <v>8.6099246505402197E-2</v>
      </c>
      <c r="AK11" s="17">
        <v>0.11091513881885</v>
      </c>
      <c r="AL11" s="17">
        <v>0.120448407072812</v>
      </c>
      <c r="AM11" s="17">
        <v>9.5474549916618301E-2</v>
      </c>
      <c r="AN11" s="17">
        <v>9.8655913992038297E-2</v>
      </c>
      <c r="AO11" s="17">
        <v>6.75771686172284E-2</v>
      </c>
      <c r="AP11" s="17">
        <v>7.3046409846034693E-2</v>
      </c>
      <c r="AQ11" s="17"/>
      <c r="AR11" s="17">
        <v>8.8223912475744404E-2</v>
      </c>
      <c r="AS11" s="17">
        <v>9.3869755690787801E-2</v>
      </c>
      <c r="AT11" s="17"/>
      <c r="AU11" s="17">
        <v>6.8475270534203797E-2</v>
      </c>
      <c r="AV11" s="17">
        <v>9.1749138461702601E-2</v>
      </c>
      <c r="AW11" s="17">
        <v>0.13289793307672601</v>
      </c>
      <c r="AX11" s="17"/>
      <c r="AY11" s="17">
        <v>7.1190427510658794E-2</v>
      </c>
      <c r="AZ11" s="17">
        <v>9.40861914503789E-2</v>
      </c>
      <c r="BA11" s="17">
        <v>0.10132037032157799</v>
      </c>
      <c r="BB11" s="17">
        <v>7.10181478347999E-2</v>
      </c>
      <c r="BC11" s="17"/>
      <c r="BD11" s="17">
        <v>5.0037160934301703E-2</v>
      </c>
      <c r="BE11" s="17">
        <v>8.0232849737325404E-2</v>
      </c>
      <c r="BF11" s="17">
        <v>0.10850802821769</v>
      </c>
      <c r="BG11" s="17">
        <v>0.10324703478420599</v>
      </c>
      <c r="BH11" s="17"/>
      <c r="BI11" s="17">
        <v>7.9543019728021705E-2</v>
      </c>
      <c r="BJ11" s="17">
        <v>9.8787249943539296E-2</v>
      </c>
      <c r="BK11" s="17">
        <v>8.58616567724063E-2</v>
      </c>
      <c r="BL11" s="17">
        <v>0.10755665300165</v>
      </c>
      <c r="BM11" s="17"/>
      <c r="BN11" s="17">
        <v>5.6062489950041303E-2</v>
      </c>
      <c r="BO11" s="17">
        <v>7.2069199732487196E-2</v>
      </c>
      <c r="BP11" s="17">
        <v>9.32348567458193E-2</v>
      </c>
      <c r="BQ11" s="17">
        <v>0.111298406471924</v>
      </c>
      <c r="BR11" s="17"/>
      <c r="BS11" s="17">
        <v>4.6068152492587701E-2</v>
      </c>
      <c r="BT11" s="17">
        <v>6.1047749812090102E-2</v>
      </c>
      <c r="BU11" s="17">
        <v>0.13736091144190901</v>
      </c>
      <c r="BV11" s="17">
        <v>9.8522767316784707E-2</v>
      </c>
      <c r="BW11" s="17"/>
      <c r="BX11" s="17">
        <v>3.6290264521468302E-2</v>
      </c>
      <c r="BY11" s="17">
        <v>9.2322066241617304E-2</v>
      </c>
      <c r="BZ11" s="17">
        <v>0.110044854685246</v>
      </c>
      <c r="CA11" s="17">
        <v>8.6428747855519503E-2</v>
      </c>
    </row>
    <row r="12" spans="2:79" x14ac:dyDescent="0.3">
      <c r="B12" s="18" t="s">
        <v>231</v>
      </c>
      <c r="C12" s="17">
        <v>0.10901902139613399</v>
      </c>
      <c r="D12" s="17">
        <v>8.8775373254525697E-2</v>
      </c>
      <c r="E12" s="17">
        <v>0.12738946110375801</v>
      </c>
      <c r="F12" s="17"/>
      <c r="G12" s="17">
        <v>0.136350299696435</v>
      </c>
      <c r="H12" s="17">
        <v>9.0956540596728794E-2</v>
      </c>
      <c r="I12" s="17">
        <v>0.11028467787403901</v>
      </c>
      <c r="J12" s="17"/>
      <c r="K12" s="17">
        <v>0.11691565358985501</v>
      </c>
      <c r="L12" s="17">
        <v>9.6287217071234096E-2</v>
      </c>
      <c r="M12" s="17">
        <v>0.13063240238260501</v>
      </c>
      <c r="N12" s="17">
        <v>9.3358284882267106E-2</v>
      </c>
      <c r="O12" s="17"/>
      <c r="P12" s="17">
        <v>7.9360282099798396E-2</v>
      </c>
      <c r="Q12" s="17">
        <v>0.10474689637424001</v>
      </c>
      <c r="R12" s="17">
        <v>0.125825956774621</v>
      </c>
      <c r="S12" s="17">
        <v>0.12545509213331399</v>
      </c>
      <c r="T12" s="17">
        <v>0.10395510214680501</v>
      </c>
      <c r="U12" s="17"/>
      <c r="V12" s="17">
        <v>9.4449838757723698E-2</v>
      </c>
      <c r="W12" s="17">
        <v>0.14620136720712401</v>
      </c>
      <c r="X12" s="17">
        <v>8.6834356313949299E-2</v>
      </c>
      <c r="Y12" s="17"/>
      <c r="Z12" s="17">
        <v>0.113598533215025</v>
      </c>
      <c r="AA12" s="17">
        <v>8.5791100715338006E-2</v>
      </c>
      <c r="AB12" s="17"/>
      <c r="AC12" s="17">
        <v>0.100907364549107</v>
      </c>
      <c r="AD12" s="17">
        <v>0.12765459369212301</v>
      </c>
      <c r="AE12" s="17"/>
      <c r="AF12" s="17">
        <v>0.122837389986828</v>
      </c>
      <c r="AG12" s="17">
        <v>0.151398720931745</v>
      </c>
      <c r="AH12" s="17">
        <v>0.103845383104228</v>
      </c>
      <c r="AI12" s="17"/>
      <c r="AJ12" s="17">
        <v>0.15877469504854699</v>
      </c>
      <c r="AK12" s="17">
        <v>9.1570886600735396E-2</v>
      </c>
      <c r="AL12" s="17">
        <v>0.13769176328301999</v>
      </c>
      <c r="AM12" s="17">
        <v>8.1401817236117002E-2</v>
      </c>
      <c r="AN12" s="17">
        <v>7.5359438508970394E-2</v>
      </c>
      <c r="AO12" s="17">
        <v>0.12662403478339901</v>
      </c>
      <c r="AP12" s="17">
        <v>9.59924262368229E-2</v>
      </c>
      <c r="AQ12" s="17"/>
      <c r="AR12" s="17">
        <v>0.116736478845402</v>
      </c>
      <c r="AS12" s="17">
        <v>0.104645113705678</v>
      </c>
      <c r="AT12" s="17"/>
      <c r="AU12" s="17">
        <v>9.9205651049358398E-2</v>
      </c>
      <c r="AV12" s="17">
        <v>0.11420862340856699</v>
      </c>
      <c r="AW12" s="17">
        <v>0.105619075264028</v>
      </c>
      <c r="AX12" s="17"/>
      <c r="AY12" s="17">
        <v>6.9289095371434906E-2</v>
      </c>
      <c r="AZ12" s="17">
        <v>0.117011178254238</v>
      </c>
      <c r="BA12" s="17">
        <v>0.10518199140317799</v>
      </c>
      <c r="BB12" s="17">
        <v>0.118206047726262</v>
      </c>
      <c r="BC12" s="17"/>
      <c r="BD12" s="17">
        <v>7.3859640793518005E-2</v>
      </c>
      <c r="BE12" s="17">
        <v>0.10152984140657099</v>
      </c>
      <c r="BF12" s="17">
        <v>0.110926858085391</v>
      </c>
      <c r="BG12" s="17">
        <v>0.15125613838291599</v>
      </c>
      <c r="BH12" s="17"/>
      <c r="BI12" s="17">
        <v>7.4924265928432501E-2</v>
      </c>
      <c r="BJ12" s="17">
        <v>0.104052767266531</v>
      </c>
      <c r="BK12" s="17">
        <v>0.131259067511486</v>
      </c>
      <c r="BL12" s="17">
        <v>6.6782705016361105E-2</v>
      </c>
      <c r="BM12" s="17"/>
      <c r="BN12" s="17">
        <v>3.39070063822315E-2</v>
      </c>
      <c r="BO12" s="17">
        <v>0.13715549151746001</v>
      </c>
      <c r="BP12" s="17">
        <v>0.117096510064366</v>
      </c>
      <c r="BQ12" s="17">
        <v>0.101033347066135</v>
      </c>
      <c r="BR12" s="17"/>
      <c r="BS12" s="17">
        <v>8.14907874893048E-2</v>
      </c>
      <c r="BT12" s="17">
        <v>9.3312627930021E-2</v>
      </c>
      <c r="BU12" s="17">
        <v>0.12008272444338999</v>
      </c>
      <c r="BV12" s="17">
        <v>0.182119718872085</v>
      </c>
      <c r="BW12" s="17"/>
      <c r="BX12" s="17">
        <v>0.13705200658973701</v>
      </c>
      <c r="BY12" s="17">
        <v>9.6988185734874999E-2</v>
      </c>
      <c r="BZ12" s="17">
        <v>0.12511521005048501</v>
      </c>
      <c r="CA12" s="17">
        <v>9.2247723069797005E-2</v>
      </c>
    </row>
    <row r="13" spans="2:79" x14ac:dyDescent="0.3">
      <c r="B13" s="18" t="s">
        <v>232</v>
      </c>
      <c r="C13" s="17">
        <v>7.4145743727240504E-2</v>
      </c>
      <c r="D13" s="17">
        <v>7.8563490846459694E-2</v>
      </c>
      <c r="E13" s="17">
        <v>7.0076202379327795E-2</v>
      </c>
      <c r="F13" s="17"/>
      <c r="G13" s="17">
        <v>9.6645650669701197E-2</v>
      </c>
      <c r="H13" s="17">
        <v>7.8949860593438101E-2</v>
      </c>
      <c r="I13" s="17">
        <v>5.4924914596539899E-2</v>
      </c>
      <c r="J13" s="17"/>
      <c r="K13" s="17">
        <v>9.3752235287873797E-2</v>
      </c>
      <c r="L13" s="17">
        <v>7.78264681597053E-2</v>
      </c>
      <c r="M13" s="17">
        <v>7.1716048987839204E-2</v>
      </c>
      <c r="N13" s="17">
        <v>4.6170835054674703E-2</v>
      </c>
      <c r="O13" s="17"/>
      <c r="P13" s="17">
        <v>5.4194436891531597E-2</v>
      </c>
      <c r="Q13" s="17">
        <v>6.8458429855067698E-2</v>
      </c>
      <c r="R13" s="17">
        <v>6.1002290051883998E-2</v>
      </c>
      <c r="S13" s="17">
        <v>0.101391912972916</v>
      </c>
      <c r="T13" s="17">
        <v>7.6407125240932697E-2</v>
      </c>
      <c r="U13" s="17"/>
      <c r="V13" s="17">
        <v>5.7157490097871903E-2</v>
      </c>
      <c r="W13" s="17">
        <v>6.6728551120253707E-2</v>
      </c>
      <c r="X13" s="17">
        <v>9.8269442567221504E-2</v>
      </c>
      <c r="Y13" s="17"/>
      <c r="Z13" s="17">
        <v>7.9462339164890497E-2</v>
      </c>
      <c r="AA13" s="17">
        <v>3.7773564500107701E-2</v>
      </c>
      <c r="AB13" s="17"/>
      <c r="AC13" s="17">
        <v>7.9253472036001901E-2</v>
      </c>
      <c r="AD13" s="17">
        <v>6.2411341993877802E-2</v>
      </c>
      <c r="AE13" s="17"/>
      <c r="AF13" s="17">
        <v>0.10139944645018401</v>
      </c>
      <c r="AG13" s="17">
        <v>9.5690001261434995E-2</v>
      </c>
      <c r="AH13" s="17">
        <v>7.1038439797027605E-2</v>
      </c>
      <c r="AI13" s="17"/>
      <c r="AJ13" s="17">
        <v>7.2872947857969606E-2</v>
      </c>
      <c r="AK13" s="17">
        <v>0.101644281492712</v>
      </c>
      <c r="AL13" s="17">
        <v>7.7936531022941499E-2</v>
      </c>
      <c r="AM13" s="17">
        <v>7.7188720638952907E-2</v>
      </c>
      <c r="AN13" s="17">
        <v>8.4541589697735203E-2</v>
      </c>
      <c r="AO13" s="17">
        <v>5.1880006894542897E-2</v>
      </c>
      <c r="AP13" s="17">
        <v>6.0369903471304602E-2</v>
      </c>
      <c r="AQ13" s="17"/>
      <c r="AR13" s="17">
        <v>3.1433084034598699E-2</v>
      </c>
      <c r="AS13" s="17">
        <v>9.3942511179820304E-2</v>
      </c>
      <c r="AT13" s="17"/>
      <c r="AU13" s="17">
        <v>7.1485417267428894E-2</v>
      </c>
      <c r="AV13" s="17">
        <v>6.9288835416336805E-2</v>
      </c>
      <c r="AW13" s="17">
        <v>9.9269180917997801E-2</v>
      </c>
      <c r="AX13" s="17"/>
      <c r="AY13" s="17">
        <v>9.9448369029068603E-2</v>
      </c>
      <c r="AZ13" s="17">
        <v>7.3863112956063903E-2</v>
      </c>
      <c r="BA13" s="17">
        <v>5.5501531800662703E-2</v>
      </c>
      <c r="BB13" s="17">
        <v>0.105134327491843</v>
      </c>
      <c r="BC13" s="17"/>
      <c r="BD13" s="17">
        <v>8.0044198714229506E-2</v>
      </c>
      <c r="BE13" s="17">
        <v>7.7806752102985002E-2</v>
      </c>
      <c r="BF13" s="17">
        <v>7.7536114213043295E-2</v>
      </c>
      <c r="BG13" s="17">
        <v>5.1795575939984698E-2</v>
      </c>
      <c r="BH13" s="17"/>
      <c r="BI13" s="17">
        <v>7.0423948135136499E-2</v>
      </c>
      <c r="BJ13" s="17">
        <v>7.21056931786941E-2</v>
      </c>
      <c r="BK13" s="17">
        <v>7.5984926460448798E-2</v>
      </c>
      <c r="BL13" s="17">
        <v>7.6367567839360301E-2</v>
      </c>
      <c r="BM13" s="17"/>
      <c r="BN13" s="17">
        <v>3.5344578454648203E-2</v>
      </c>
      <c r="BO13" s="17">
        <v>6.2769811202313494E-2</v>
      </c>
      <c r="BP13" s="17">
        <v>9.0669459184379506E-2</v>
      </c>
      <c r="BQ13" s="17">
        <v>7.4359354867977095E-2</v>
      </c>
      <c r="BR13" s="17"/>
      <c r="BS13" s="17">
        <v>6.4521778246875106E-2</v>
      </c>
      <c r="BT13" s="17">
        <v>9.3256213317550393E-2</v>
      </c>
      <c r="BU13" s="17">
        <v>7.5132407254429406E-2</v>
      </c>
      <c r="BV13" s="17">
        <v>2.7163476285746301E-2</v>
      </c>
      <c r="BW13" s="17"/>
      <c r="BX13" s="17">
        <v>0.10338423380565399</v>
      </c>
      <c r="BY13" s="17">
        <v>8.2041080579855305E-2</v>
      </c>
      <c r="BZ13" s="17">
        <v>6.8606380716622506E-2</v>
      </c>
      <c r="CA13" s="17">
        <v>5.5029735903366697E-2</v>
      </c>
    </row>
    <row r="14" spans="2:79" x14ac:dyDescent="0.3">
      <c r="B14" s="18" t="s">
        <v>233</v>
      </c>
      <c r="C14" s="17">
        <v>0.15452464335576199</v>
      </c>
      <c r="D14" s="17">
        <v>0.170375725368935</v>
      </c>
      <c r="E14" s="17">
        <v>0.137187358266566</v>
      </c>
      <c r="F14" s="17"/>
      <c r="G14" s="17">
        <v>0.17800223527050499</v>
      </c>
      <c r="H14" s="17">
        <v>0.142532477866363</v>
      </c>
      <c r="I14" s="17">
        <v>0.15198281967733401</v>
      </c>
      <c r="J14" s="17"/>
      <c r="K14" s="17">
        <v>0.136568759445195</v>
      </c>
      <c r="L14" s="17">
        <v>0.20211246231638</v>
      </c>
      <c r="M14" s="17">
        <v>0.14691869685778799</v>
      </c>
      <c r="N14" s="17">
        <v>0.130290824816791</v>
      </c>
      <c r="O14" s="17"/>
      <c r="P14" s="17">
        <v>0.13358470472909301</v>
      </c>
      <c r="Q14" s="17">
        <v>0.17531939383919301</v>
      </c>
      <c r="R14" s="17">
        <v>0.14319106707104001</v>
      </c>
      <c r="S14" s="17">
        <v>0.15018734336516201</v>
      </c>
      <c r="T14" s="17">
        <v>0.150761668212754</v>
      </c>
      <c r="U14" s="17"/>
      <c r="V14" s="17">
        <v>0.13252148348315801</v>
      </c>
      <c r="W14" s="17">
        <v>0.16579965653015899</v>
      </c>
      <c r="X14" s="17">
        <v>0.163771590197449</v>
      </c>
      <c r="Y14" s="17"/>
      <c r="Z14" s="17">
        <v>0.14788849034257701</v>
      </c>
      <c r="AA14" s="17">
        <v>0.19097703572580299</v>
      </c>
      <c r="AB14" s="17"/>
      <c r="AC14" s="17">
        <v>0.14928451505901599</v>
      </c>
      <c r="AD14" s="17">
        <v>0.16656321840348001</v>
      </c>
      <c r="AE14" s="17"/>
      <c r="AF14" s="17">
        <v>0.176982940216454</v>
      </c>
      <c r="AG14" s="17">
        <v>8.8881482844098594E-2</v>
      </c>
      <c r="AH14" s="17">
        <v>0.16014833069421799</v>
      </c>
      <c r="AI14" s="17"/>
      <c r="AJ14" s="17">
        <v>0.16376030906181899</v>
      </c>
      <c r="AK14" s="17">
        <v>0.163395461728125</v>
      </c>
      <c r="AL14" s="17">
        <v>0.130166638950965</v>
      </c>
      <c r="AM14" s="17">
        <v>0.15216075260658499</v>
      </c>
      <c r="AN14" s="17">
        <v>0.17270322521977599</v>
      </c>
      <c r="AO14" s="17">
        <v>0.178566852119388</v>
      </c>
      <c r="AP14" s="17">
        <v>0.126597413349507</v>
      </c>
      <c r="AQ14" s="17"/>
      <c r="AR14" s="17">
        <v>0.14244152323176401</v>
      </c>
      <c r="AS14" s="17">
        <v>0.158495599689291</v>
      </c>
      <c r="AT14" s="17"/>
      <c r="AU14" s="17">
        <v>0.17356120435178901</v>
      </c>
      <c r="AV14" s="17">
        <v>0.14406283028220901</v>
      </c>
      <c r="AW14" s="17">
        <v>0.162761305290894</v>
      </c>
      <c r="AX14" s="17"/>
      <c r="AY14" s="17">
        <v>0.25318407055924302</v>
      </c>
      <c r="AZ14" s="17">
        <v>0.180574105966996</v>
      </c>
      <c r="BA14" s="17">
        <v>0.11704789042665199</v>
      </c>
      <c r="BB14" s="17">
        <v>8.49081723436345E-2</v>
      </c>
      <c r="BC14" s="17"/>
      <c r="BD14" s="17">
        <v>8.9200109143232106E-2</v>
      </c>
      <c r="BE14" s="17">
        <v>0.18601480156657901</v>
      </c>
      <c r="BF14" s="17">
        <v>0.19155583927606201</v>
      </c>
      <c r="BG14" s="17">
        <v>5.0081480907521798E-2</v>
      </c>
      <c r="BH14" s="17"/>
      <c r="BI14" s="17">
        <v>0.13480521728160999</v>
      </c>
      <c r="BJ14" s="17">
        <v>0.17165069390583901</v>
      </c>
      <c r="BK14" s="17">
        <v>0.15381368844729101</v>
      </c>
      <c r="BL14" s="17">
        <v>0.13015519634619499</v>
      </c>
      <c r="BM14" s="17"/>
      <c r="BN14" s="17">
        <v>0.297018785812318</v>
      </c>
      <c r="BO14" s="17">
        <v>0.20333838499333301</v>
      </c>
      <c r="BP14" s="17">
        <v>0.14301518978623601</v>
      </c>
      <c r="BQ14" s="17">
        <v>9.8504802175646194E-2</v>
      </c>
      <c r="BR14" s="17"/>
      <c r="BS14" s="17">
        <v>0.11742770491692101</v>
      </c>
      <c r="BT14" s="17">
        <v>0.21447049552238701</v>
      </c>
      <c r="BU14" s="17">
        <v>0.148992372459857</v>
      </c>
      <c r="BV14" s="17">
        <v>6.5051463392813105E-2</v>
      </c>
      <c r="BW14" s="17"/>
      <c r="BX14" s="17">
        <v>0.112817555017435</v>
      </c>
      <c r="BY14" s="17">
        <v>0.22096821520517401</v>
      </c>
      <c r="BZ14" s="17">
        <v>0.13148563425152701</v>
      </c>
      <c r="CA14" s="17">
        <v>9.0741391846036801E-2</v>
      </c>
    </row>
    <row r="15" spans="2:79" x14ac:dyDescent="0.3">
      <c r="B15" s="18" t="s">
        <v>234</v>
      </c>
      <c r="C15" s="17">
        <v>0.10441360982619</v>
      </c>
      <c r="D15" s="17">
        <v>9.4799993611144703E-2</v>
      </c>
      <c r="E15" s="17">
        <v>0.114477812382782</v>
      </c>
      <c r="F15" s="17"/>
      <c r="G15" s="17">
        <v>9.0192873495455295E-2</v>
      </c>
      <c r="H15" s="17">
        <v>0.105312393752636</v>
      </c>
      <c r="I15" s="17">
        <v>0.112508869832909</v>
      </c>
      <c r="J15" s="17"/>
      <c r="K15" s="17">
        <v>9.3218115279291205E-2</v>
      </c>
      <c r="L15" s="17">
        <v>0.101335809225061</v>
      </c>
      <c r="M15" s="17">
        <v>9.9886932000070705E-2</v>
      </c>
      <c r="N15" s="17">
        <v>0.12797525810390101</v>
      </c>
      <c r="O15" s="17"/>
      <c r="P15" s="17">
        <v>0.10398862380286999</v>
      </c>
      <c r="Q15" s="17">
        <v>0.12928414475578301</v>
      </c>
      <c r="R15" s="17">
        <v>0.105601693599154</v>
      </c>
      <c r="S15" s="17">
        <v>8.4145130484630001E-2</v>
      </c>
      <c r="T15" s="17">
        <v>8.5814607765957604E-2</v>
      </c>
      <c r="U15" s="17"/>
      <c r="V15" s="17">
        <v>0.13650304201549901</v>
      </c>
      <c r="W15" s="17">
        <v>0.10510003766458299</v>
      </c>
      <c r="X15" s="17">
        <v>7.3953012558430106E-2</v>
      </c>
      <c r="Y15" s="17"/>
      <c r="Z15" s="17">
        <v>0.106372864593946</v>
      </c>
      <c r="AA15" s="17">
        <v>9.4992315512673106E-2</v>
      </c>
      <c r="AB15" s="17"/>
      <c r="AC15" s="17">
        <v>0.100674836218668</v>
      </c>
      <c r="AD15" s="17">
        <v>0.113003000030342</v>
      </c>
      <c r="AE15" s="17"/>
      <c r="AF15" s="17">
        <v>1.6886759964336601E-2</v>
      </c>
      <c r="AG15" s="17">
        <v>8.7907932154700996E-2</v>
      </c>
      <c r="AH15" s="17">
        <v>0.110531591245439</v>
      </c>
      <c r="AI15" s="17"/>
      <c r="AJ15" s="17">
        <v>6.6858873843225197E-2</v>
      </c>
      <c r="AK15" s="17">
        <v>0.106373782721065</v>
      </c>
      <c r="AL15" s="17">
        <v>0.13334112823734101</v>
      </c>
      <c r="AM15" s="17">
        <v>0.10161986756604501</v>
      </c>
      <c r="AN15" s="17">
        <v>8.7072800411252302E-2</v>
      </c>
      <c r="AO15" s="17">
        <v>8.4807971641069999E-2</v>
      </c>
      <c r="AP15" s="17">
        <v>0.13906439423616901</v>
      </c>
      <c r="AQ15" s="17"/>
      <c r="AR15" s="17">
        <v>0.13654214104957499</v>
      </c>
      <c r="AS15" s="17">
        <v>8.7581122022629299E-2</v>
      </c>
      <c r="AT15" s="17"/>
      <c r="AU15" s="17">
        <v>0.11978010735223001</v>
      </c>
      <c r="AV15" s="17">
        <v>0.109213751511035</v>
      </c>
      <c r="AW15" s="17">
        <v>5.5988713650810797E-2</v>
      </c>
      <c r="AX15" s="17"/>
      <c r="AY15" s="17">
        <v>0.12365498877504</v>
      </c>
      <c r="AZ15" s="17">
        <v>0.109390046267034</v>
      </c>
      <c r="BA15" s="17">
        <v>9.9296240515279105E-2</v>
      </c>
      <c r="BB15" s="17">
        <v>8.5557766054729895E-2</v>
      </c>
      <c r="BC15" s="17"/>
      <c r="BD15" s="17">
        <v>0.14232038140817799</v>
      </c>
      <c r="BE15" s="17">
        <v>0.120544488937275</v>
      </c>
      <c r="BF15" s="17">
        <v>0.100890431129821</v>
      </c>
      <c r="BG15" s="17">
        <v>4.7749111619769899E-2</v>
      </c>
      <c r="BH15" s="17"/>
      <c r="BI15" s="17">
        <v>0.11476622875077599</v>
      </c>
      <c r="BJ15" s="17">
        <v>0.125733225754766</v>
      </c>
      <c r="BK15" s="17">
        <v>0.100240676712381</v>
      </c>
      <c r="BL15" s="17">
        <v>4.9037366606667403E-2</v>
      </c>
      <c r="BM15" s="17"/>
      <c r="BN15" s="17">
        <v>9.5620290447097606E-2</v>
      </c>
      <c r="BO15" s="17">
        <v>0.153304816225868</v>
      </c>
      <c r="BP15" s="17">
        <v>0.11839930421373999</v>
      </c>
      <c r="BQ15" s="17">
        <v>6.0054738278271999E-2</v>
      </c>
      <c r="BR15" s="17"/>
      <c r="BS15" s="17">
        <v>0.132013508437441</v>
      </c>
      <c r="BT15" s="17">
        <v>0.144758311873489</v>
      </c>
      <c r="BU15" s="17">
        <v>7.9555146970382296E-2</v>
      </c>
      <c r="BV15" s="17">
        <v>9.5077552336222896E-3</v>
      </c>
      <c r="BW15" s="17"/>
      <c r="BX15" s="17">
        <v>0.112957785614881</v>
      </c>
      <c r="BY15" s="17">
        <v>0.11724658024243099</v>
      </c>
      <c r="BZ15" s="17">
        <v>0.120752040997284</v>
      </c>
      <c r="CA15" s="17">
        <v>5.1632980660352601E-2</v>
      </c>
    </row>
    <row r="16" spans="2:79" x14ac:dyDescent="0.3">
      <c r="B16" s="18" t="s">
        <v>235</v>
      </c>
      <c r="C16" s="17">
        <v>0.111534768869659</v>
      </c>
      <c r="D16" s="17">
        <v>0.11779415617805</v>
      </c>
      <c r="E16" s="17">
        <v>0.105798205445335</v>
      </c>
      <c r="F16" s="17"/>
      <c r="G16" s="17">
        <v>0.11592672342155499</v>
      </c>
      <c r="H16" s="17">
        <v>0.13140083563226301</v>
      </c>
      <c r="I16" s="17">
        <v>8.8287819797170694E-2</v>
      </c>
      <c r="J16" s="17"/>
      <c r="K16" s="17">
        <v>0.11474978748183</v>
      </c>
      <c r="L16" s="17">
        <v>9.9003829356502301E-2</v>
      </c>
      <c r="M16" s="17">
        <v>0.12841584897145</v>
      </c>
      <c r="N16" s="17">
        <v>0.10647146175012299</v>
      </c>
      <c r="O16" s="17"/>
      <c r="P16" s="17">
        <v>0.10455521516841899</v>
      </c>
      <c r="Q16" s="17">
        <v>0.11329326755904</v>
      </c>
      <c r="R16" s="17">
        <v>0.12828101868653399</v>
      </c>
      <c r="S16" s="17">
        <v>9.3055898742989002E-2</v>
      </c>
      <c r="T16" s="17">
        <v>0.124180965366654</v>
      </c>
      <c r="U16" s="17"/>
      <c r="V16" s="17">
        <v>0.10050037523965399</v>
      </c>
      <c r="W16" s="17">
        <v>0.10198943724930599</v>
      </c>
      <c r="X16" s="17">
        <v>0.12820001147753099</v>
      </c>
      <c r="Y16" s="17"/>
      <c r="Z16" s="17">
        <v>0.11865142570852</v>
      </c>
      <c r="AA16" s="17">
        <v>7.4920784551352995E-2</v>
      </c>
      <c r="AB16" s="17"/>
      <c r="AC16" s="17">
        <v>0.127025722699253</v>
      </c>
      <c r="AD16" s="17">
        <v>7.5946134455094794E-2</v>
      </c>
      <c r="AE16" s="17"/>
      <c r="AF16" s="17">
        <v>0.105778131526874</v>
      </c>
      <c r="AG16" s="17">
        <v>6.5439869730561998E-2</v>
      </c>
      <c r="AH16" s="17">
        <v>0.11689880382248</v>
      </c>
      <c r="AI16" s="17"/>
      <c r="AJ16" s="17">
        <v>0.13882957288908099</v>
      </c>
      <c r="AK16" s="17">
        <v>8.4801572345324205E-2</v>
      </c>
      <c r="AL16" s="17">
        <v>0.14436094568142299</v>
      </c>
      <c r="AM16" s="17">
        <v>0.1518146381096</v>
      </c>
      <c r="AN16" s="17">
        <v>0.11714771292081</v>
      </c>
      <c r="AO16" s="17">
        <v>8.1734716772205701E-2</v>
      </c>
      <c r="AP16" s="17">
        <v>8.6252471043739606E-2</v>
      </c>
      <c r="AQ16" s="17"/>
      <c r="AR16" s="17">
        <v>8.9802010778809602E-2</v>
      </c>
      <c r="AS16" s="17">
        <v>0.123873779905988</v>
      </c>
      <c r="AT16" s="17"/>
      <c r="AU16" s="17">
        <v>0.10532325141509</v>
      </c>
      <c r="AV16" s="17">
        <v>0.123332417271047</v>
      </c>
      <c r="AW16" s="17">
        <v>7.3985917906542006E-2</v>
      </c>
      <c r="AX16" s="17"/>
      <c r="AY16" s="17">
        <v>8.28822876439749E-2</v>
      </c>
      <c r="AZ16" s="17">
        <v>0.13457426092783101</v>
      </c>
      <c r="BA16" s="17">
        <v>8.2805044721626406E-2</v>
      </c>
      <c r="BB16" s="17">
        <v>0.121897460498224</v>
      </c>
      <c r="BC16" s="17"/>
      <c r="BD16" s="17">
        <v>0.15024962049065901</v>
      </c>
      <c r="BE16" s="17">
        <v>0.11886904420491801</v>
      </c>
      <c r="BF16" s="17">
        <v>0.105547668643296</v>
      </c>
      <c r="BG16" s="17">
        <v>7.7954103382942105E-2</v>
      </c>
      <c r="BH16" s="17"/>
      <c r="BI16" s="17">
        <v>9.7769168751657407E-2</v>
      </c>
      <c r="BJ16" s="17">
        <v>0.112539863200074</v>
      </c>
      <c r="BK16" s="17">
        <v>0.105572312346846</v>
      </c>
      <c r="BL16" s="17">
        <v>0.14942520509152901</v>
      </c>
      <c r="BM16" s="17"/>
      <c r="BN16" s="17">
        <v>9.6304225232277996E-2</v>
      </c>
      <c r="BO16" s="17">
        <v>0.12221132720620601</v>
      </c>
      <c r="BP16" s="17">
        <v>0.12669158205043299</v>
      </c>
      <c r="BQ16" s="17">
        <v>9.2731485451170895E-2</v>
      </c>
      <c r="BR16" s="17"/>
      <c r="BS16" s="17">
        <v>0.144845377533832</v>
      </c>
      <c r="BT16" s="17">
        <v>0.13534772433403899</v>
      </c>
      <c r="BU16" s="17">
        <v>8.9136636855738194E-2</v>
      </c>
      <c r="BV16" s="17">
        <v>4.84142740546765E-2</v>
      </c>
      <c r="BW16" s="17"/>
      <c r="BX16" s="17">
        <v>0.13452482163114801</v>
      </c>
      <c r="BY16" s="17">
        <v>0.100493151629934</v>
      </c>
      <c r="BZ16" s="17">
        <v>0.113924455626537</v>
      </c>
      <c r="CA16" s="17">
        <v>0.116909969660174</v>
      </c>
    </row>
    <row r="17" spans="2:79" x14ac:dyDescent="0.3">
      <c r="B17" s="18" t="s">
        <v>236</v>
      </c>
      <c r="C17" s="17">
        <v>6.6870605920859194E-2</v>
      </c>
      <c r="D17" s="17">
        <v>5.31352599818617E-2</v>
      </c>
      <c r="E17" s="17">
        <v>8.0875494230062697E-2</v>
      </c>
      <c r="F17" s="17"/>
      <c r="G17" s="17">
        <v>3.9496984913391001E-2</v>
      </c>
      <c r="H17" s="17">
        <v>5.2678878151092401E-2</v>
      </c>
      <c r="I17" s="17">
        <v>9.8851784161116604E-2</v>
      </c>
      <c r="J17" s="17"/>
      <c r="K17" s="17">
        <v>8.4167657754689498E-2</v>
      </c>
      <c r="L17" s="17">
        <v>7.0350888452465593E-2</v>
      </c>
      <c r="M17" s="17">
        <v>3.2070998176417703E-2</v>
      </c>
      <c r="N17" s="17">
        <v>7.3231137453539305E-2</v>
      </c>
      <c r="O17" s="17"/>
      <c r="P17" s="17">
        <v>7.6576257115245697E-2</v>
      </c>
      <c r="Q17" s="17">
        <v>6.3479639829699702E-2</v>
      </c>
      <c r="R17" s="17">
        <v>7.7486415076956694E-2</v>
      </c>
      <c r="S17" s="17">
        <v>7.9155797922801599E-2</v>
      </c>
      <c r="T17" s="17">
        <v>3.7870027874621397E-2</v>
      </c>
      <c r="U17" s="17"/>
      <c r="V17" s="17">
        <v>7.0090020467590705E-2</v>
      </c>
      <c r="W17" s="17">
        <v>6.7910088556252093E-2</v>
      </c>
      <c r="X17" s="17">
        <v>6.0555502113539203E-2</v>
      </c>
      <c r="Y17" s="17"/>
      <c r="Z17" s="17">
        <v>6.9642692525327898E-2</v>
      </c>
      <c r="AA17" s="17">
        <v>5.2818051393933099E-2</v>
      </c>
      <c r="AB17" s="17"/>
      <c r="AC17" s="17">
        <v>4.8916980240949003E-2</v>
      </c>
      <c r="AD17" s="17">
        <v>0.108116937668205</v>
      </c>
      <c r="AE17" s="17"/>
      <c r="AF17" s="17">
        <v>4.2091088910278497E-2</v>
      </c>
      <c r="AG17" s="17">
        <v>7.74772098715827E-2</v>
      </c>
      <c r="AH17" s="17">
        <v>6.5902880920475498E-2</v>
      </c>
      <c r="AI17" s="17"/>
      <c r="AJ17" s="17">
        <v>3.0175429485474001E-2</v>
      </c>
      <c r="AK17" s="17">
        <v>4.1778563309459997E-2</v>
      </c>
      <c r="AL17" s="17">
        <v>3.8294832947637698E-2</v>
      </c>
      <c r="AM17" s="17">
        <v>7.3558985520231907E-2</v>
      </c>
      <c r="AN17" s="17">
        <v>4.2597196737484903E-2</v>
      </c>
      <c r="AO17" s="17">
        <v>0.11909876603967801</v>
      </c>
      <c r="AP17" s="17">
        <v>9.6828970942084397E-2</v>
      </c>
      <c r="AQ17" s="17"/>
      <c r="AR17" s="17">
        <v>8.8455142745376997E-2</v>
      </c>
      <c r="AS17" s="17">
        <v>5.42782790063321E-2</v>
      </c>
      <c r="AT17" s="17"/>
      <c r="AU17" s="17">
        <v>7.2114858654952596E-2</v>
      </c>
      <c r="AV17" s="17">
        <v>6.7805583141206993E-2</v>
      </c>
      <c r="AW17" s="17">
        <v>5.3268216751231903E-2</v>
      </c>
      <c r="AX17" s="17"/>
      <c r="AY17" s="17">
        <v>4.7476420068865197E-2</v>
      </c>
      <c r="AZ17" s="17">
        <v>7.0507128347678194E-2</v>
      </c>
      <c r="BA17" s="17">
        <v>6.4120941350579594E-2</v>
      </c>
      <c r="BB17" s="17">
        <v>7.4589515609485596E-2</v>
      </c>
      <c r="BC17" s="17"/>
      <c r="BD17" s="17">
        <v>0.116304947649837</v>
      </c>
      <c r="BE17" s="17">
        <v>6.1529441290348902E-2</v>
      </c>
      <c r="BF17" s="17">
        <v>5.0790262588955602E-2</v>
      </c>
      <c r="BG17" s="17">
        <v>7.6297123127906194E-2</v>
      </c>
      <c r="BH17" s="17"/>
      <c r="BI17" s="17">
        <v>5.7110216220547502E-2</v>
      </c>
      <c r="BJ17" s="17">
        <v>5.6295076514127601E-2</v>
      </c>
      <c r="BK17" s="17">
        <v>6.2144086466003202E-2</v>
      </c>
      <c r="BL17" s="17">
        <v>0.128459524342693</v>
      </c>
      <c r="BM17" s="17"/>
      <c r="BN17" s="17">
        <v>9.3876892221980604E-2</v>
      </c>
      <c r="BO17" s="17">
        <v>7.2196314859298505E-2</v>
      </c>
      <c r="BP17" s="17">
        <v>6.5889630038080793E-2</v>
      </c>
      <c r="BQ17" s="17">
        <v>5.7601306171555899E-2</v>
      </c>
      <c r="BR17" s="17"/>
      <c r="BS17" s="17">
        <v>9.2341462169096195E-2</v>
      </c>
      <c r="BT17" s="17">
        <v>6.23497569549641E-2</v>
      </c>
      <c r="BU17" s="17">
        <v>5.4253375732979198E-2</v>
      </c>
      <c r="BV17" s="17">
        <v>7.6983401579678895E-2</v>
      </c>
      <c r="BW17" s="17"/>
      <c r="BX17" s="17">
        <v>5.5756999194012002E-2</v>
      </c>
      <c r="BY17" s="17">
        <v>5.1380552122395499E-2</v>
      </c>
      <c r="BZ17" s="17">
        <v>8.0560378737355304E-2</v>
      </c>
      <c r="CA17" s="17">
        <v>7.8364283892860806E-2</v>
      </c>
    </row>
    <row r="18" spans="2:79" x14ac:dyDescent="0.3">
      <c r="B18" s="18" t="s">
        <v>237</v>
      </c>
      <c r="C18" s="17">
        <v>3.0887229788535499E-2</v>
      </c>
      <c r="D18" s="17">
        <v>2.4520929039719402E-2</v>
      </c>
      <c r="E18" s="17">
        <v>3.7377975673051803E-2</v>
      </c>
      <c r="F18" s="17"/>
      <c r="G18" s="17">
        <v>3.8540256091833501E-2</v>
      </c>
      <c r="H18" s="17">
        <v>2.8751158739583602E-2</v>
      </c>
      <c r="I18" s="17">
        <v>2.8232545569705302E-2</v>
      </c>
      <c r="J18" s="17"/>
      <c r="K18" s="17">
        <v>1.9102335305698499E-2</v>
      </c>
      <c r="L18" s="17">
        <v>2.4954881279325498E-2</v>
      </c>
      <c r="M18" s="17">
        <v>3.4439226361755601E-2</v>
      </c>
      <c r="N18" s="17">
        <v>5.0499094694892999E-2</v>
      </c>
      <c r="O18" s="17"/>
      <c r="P18" s="17">
        <v>3.6619619668492802E-2</v>
      </c>
      <c r="Q18" s="17">
        <v>4.20435370550492E-2</v>
      </c>
      <c r="R18" s="17">
        <v>6.1467226430647597E-3</v>
      </c>
      <c r="S18" s="17">
        <v>3.1040183745810801E-2</v>
      </c>
      <c r="T18" s="17">
        <v>2.83030115249111E-2</v>
      </c>
      <c r="U18" s="17"/>
      <c r="V18" s="17">
        <v>3.1700565840242903E-2</v>
      </c>
      <c r="W18" s="17">
        <v>2.54136416902686E-2</v>
      </c>
      <c r="X18" s="17">
        <v>2.8813816248991798E-2</v>
      </c>
      <c r="Y18" s="17"/>
      <c r="Z18" s="17">
        <v>3.4149334352148002E-2</v>
      </c>
      <c r="AA18" s="17">
        <v>1.39233914611194E-2</v>
      </c>
      <c r="AB18" s="17"/>
      <c r="AC18" s="17">
        <v>3.2676457413183597E-2</v>
      </c>
      <c r="AD18" s="17">
        <v>2.67766909205935E-2</v>
      </c>
      <c r="AE18" s="17"/>
      <c r="AF18" s="17">
        <v>2.31398827157306E-2</v>
      </c>
      <c r="AG18" s="17">
        <v>4.7205036657026703E-2</v>
      </c>
      <c r="AH18" s="17">
        <v>2.8485105795713301E-2</v>
      </c>
      <c r="AI18" s="17"/>
      <c r="AJ18" s="17">
        <v>6.3815298701936002E-2</v>
      </c>
      <c r="AK18" s="17">
        <v>2.0486578220438201E-2</v>
      </c>
      <c r="AL18" s="17">
        <v>2.73929676765629E-2</v>
      </c>
      <c r="AM18" s="17">
        <v>3.2223214463176497E-2</v>
      </c>
      <c r="AN18" s="17">
        <v>1.1636205175772E-2</v>
      </c>
      <c r="AO18" s="17">
        <v>1.9163713200083601E-2</v>
      </c>
      <c r="AP18" s="17">
        <v>4.0553414552443302E-2</v>
      </c>
      <c r="AQ18" s="17"/>
      <c r="AR18" s="17">
        <v>1.57325211748429E-2</v>
      </c>
      <c r="AS18" s="17">
        <v>3.72978452204819E-2</v>
      </c>
      <c r="AT18" s="17"/>
      <c r="AU18" s="17">
        <v>3.5516317889261101E-2</v>
      </c>
      <c r="AV18" s="17">
        <v>2.90896741737885E-2</v>
      </c>
      <c r="AW18" s="17">
        <v>2.97864407751877E-2</v>
      </c>
      <c r="AX18" s="17"/>
      <c r="AY18" s="17">
        <v>5.3999556774031898E-2</v>
      </c>
      <c r="AZ18" s="17">
        <v>2.45452605456291E-2</v>
      </c>
      <c r="BA18" s="17">
        <v>3.8173169402583598E-2</v>
      </c>
      <c r="BB18" s="17">
        <v>1.8694918369010799E-2</v>
      </c>
      <c r="BC18" s="17"/>
      <c r="BD18" s="17">
        <v>8.3780880740753905E-2</v>
      </c>
      <c r="BE18" s="17">
        <v>1.8305328247288501E-2</v>
      </c>
      <c r="BF18" s="17">
        <v>2.2046899088132201E-2</v>
      </c>
      <c r="BG18" s="17">
        <v>2.9970176318840799E-2</v>
      </c>
      <c r="BH18" s="17"/>
      <c r="BI18" s="17">
        <v>4.8062643266871999E-2</v>
      </c>
      <c r="BJ18" s="17">
        <v>2.9753781963124198E-2</v>
      </c>
      <c r="BK18" s="17">
        <v>2.96789428564978E-2</v>
      </c>
      <c r="BL18" s="17">
        <v>2.0092725316666098E-2</v>
      </c>
      <c r="BM18" s="17"/>
      <c r="BN18" s="17">
        <v>1.9806368337119198E-2</v>
      </c>
      <c r="BO18" s="17">
        <v>2.4802595041311999E-2</v>
      </c>
      <c r="BP18" s="17">
        <v>3.5468376485132597E-2</v>
      </c>
      <c r="BQ18" s="17">
        <v>3.2956028223710299E-2</v>
      </c>
      <c r="BR18" s="17"/>
      <c r="BS18" s="17">
        <v>7.9710498340632402E-2</v>
      </c>
      <c r="BT18" s="17">
        <v>1.6481290486801602E-2</v>
      </c>
      <c r="BU18" s="17">
        <v>1.5705743776375701E-2</v>
      </c>
      <c r="BV18" s="17">
        <v>2.8230296047151899E-2</v>
      </c>
      <c r="BW18" s="17"/>
      <c r="BX18" s="17">
        <v>6.2229646880178298E-2</v>
      </c>
      <c r="BY18" s="17">
        <v>2.14053156552346E-2</v>
      </c>
      <c r="BZ18" s="17">
        <v>3.3212968345950201E-2</v>
      </c>
      <c r="CA18" s="17">
        <v>2.96628830971481E-2</v>
      </c>
    </row>
    <row r="19" spans="2:79" x14ac:dyDescent="0.3">
      <c r="B19" s="18" t="s">
        <v>238</v>
      </c>
      <c r="C19" s="17">
        <v>6.6564077446514602E-2</v>
      </c>
      <c r="D19" s="17">
        <v>4.5319819512745198E-2</v>
      </c>
      <c r="E19" s="17">
        <v>8.8057627651695697E-2</v>
      </c>
      <c r="F19" s="17"/>
      <c r="G19" s="17">
        <v>4.86372490049745E-2</v>
      </c>
      <c r="H19" s="17">
        <v>6.4032133463067104E-2</v>
      </c>
      <c r="I19" s="17">
        <v>8.0543757074562794E-2</v>
      </c>
      <c r="J19" s="17"/>
      <c r="K19" s="17">
        <v>3.1328673780079301E-2</v>
      </c>
      <c r="L19" s="17">
        <v>7.0625301895940198E-2</v>
      </c>
      <c r="M19" s="17">
        <v>8.4835167831091698E-2</v>
      </c>
      <c r="N19" s="17">
        <v>8.6702611839417104E-2</v>
      </c>
      <c r="O19" s="17"/>
      <c r="P19" s="17">
        <v>7.3839414570150794E-2</v>
      </c>
      <c r="Q19" s="17">
        <v>7.6093672373454602E-2</v>
      </c>
      <c r="R19" s="17">
        <v>5.001427272944E-2</v>
      </c>
      <c r="S19" s="17">
        <v>6.9131427074611396E-2</v>
      </c>
      <c r="T19" s="17">
        <v>5.4657044018968599E-2</v>
      </c>
      <c r="U19" s="17"/>
      <c r="V19" s="17">
        <v>0.11496391202</v>
      </c>
      <c r="W19" s="17">
        <v>6.0539129975010701E-2</v>
      </c>
      <c r="X19" s="17">
        <v>2.9293011900259399E-2</v>
      </c>
      <c r="Y19" s="17"/>
      <c r="Z19" s="17">
        <v>6.83824345177763E-2</v>
      </c>
      <c r="AA19" s="17">
        <v>5.75491447233661E-2</v>
      </c>
      <c r="AB19" s="17"/>
      <c r="AC19" s="17">
        <v>7.1085014169262106E-2</v>
      </c>
      <c r="AD19" s="17">
        <v>5.6177759986200101E-2</v>
      </c>
      <c r="AE19" s="17"/>
      <c r="AF19" s="17">
        <v>0.112044751204165</v>
      </c>
      <c r="AG19" s="17">
        <v>4.8653158419282298E-2</v>
      </c>
      <c r="AH19" s="17">
        <v>6.5745761991290702E-2</v>
      </c>
      <c r="AI19" s="17"/>
      <c r="AJ19" s="17">
        <v>1.6007654134709299E-2</v>
      </c>
      <c r="AK19" s="17">
        <v>9.1698277963285696E-2</v>
      </c>
      <c r="AL19" s="17">
        <v>2.9330202751004199E-2</v>
      </c>
      <c r="AM19" s="17">
        <v>3.50402628684734E-2</v>
      </c>
      <c r="AN19" s="17">
        <v>0.154767847770997</v>
      </c>
      <c r="AO19" s="17">
        <v>4.7639905791757003E-2</v>
      </c>
      <c r="AP19" s="17">
        <v>8.9296525125899806E-2</v>
      </c>
      <c r="AQ19" s="17"/>
      <c r="AR19" s="17">
        <v>0.102257445663629</v>
      </c>
      <c r="AS19" s="17">
        <v>4.9195348578867898E-2</v>
      </c>
      <c r="AT19" s="17"/>
      <c r="AU19" s="17">
        <v>8.0772092409765406E-2</v>
      </c>
      <c r="AV19" s="17">
        <v>6.4970628811191394E-2</v>
      </c>
      <c r="AW19" s="17">
        <v>4.6870152437039798E-2</v>
      </c>
      <c r="AX19" s="17"/>
      <c r="AY19" s="17">
        <v>0.134300552059682</v>
      </c>
      <c r="AZ19" s="17">
        <v>5.2008970138426799E-2</v>
      </c>
      <c r="BA19" s="17">
        <v>7.0208006472344306E-2</v>
      </c>
      <c r="BB19" s="17">
        <v>6.1788896720225597E-2</v>
      </c>
      <c r="BC19" s="17"/>
      <c r="BD19" s="17">
        <v>0.127113429885132</v>
      </c>
      <c r="BE19" s="17">
        <v>4.4225227458050499E-2</v>
      </c>
      <c r="BF19" s="17">
        <v>5.33729378768295E-2</v>
      </c>
      <c r="BG19" s="17">
        <v>8.9476134764021595E-2</v>
      </c>
      <c r="BH19" s="17"/>
      <c r="BI19" s="17">
        <v>0.120442421648242</v>
      </c>
      <c r="BJ19" s="17">
        <v>6.5508011561652604E-2</v>
      </c>
      <c r="BK19" s="17">
        <v>4.8492113598087E-2</v>
      </c>
      <c r="BL19" s="17">
        <v>8.6308766546158294E-2</v>
      </c>
      <c r="BM19" s="17"/>
      <c r="BN19" s="17">
        <v>0.123126382911946</v>
      </c>
      <c r="BO19" s="17">
        <v>2.6748859641824201E-2</v>
      </c>
      <c r="BP19" s="17">
        <v>7.3041896353885596E-2</v>
      </c>
      <c r="BQ19" s="17">
        <v>7.1908378532583195E-2</v>
      </c>
      <c r="BR19" s="17"/>
      <c r="BS19" s="17">
        <v>0.14508147640198399</v>
      </c>
      <c r="BT19" s="17">
        <v>6.0723901182648199E-2</v>
      </c>
      <c r="BU19" s="17">
        <v>2.4528473264505898E-2</v>
      </c>
      <c r="BV19" s="17">
        <v>8.4124305421720502E-2</v>
      </c>
      <c r="BW19" s="17"/>
      <c r="BX19" s="17">
        <v>9.99258155176517E-2</v>
      </c>
      <c r="BY19" s="17">
        <v>6.1846160843773403E-2</v>
      </c>
      <c r="BZ19" s="17">
        <v>6.08116552950798E-2</v>
      </c>
      <c r="CA19" s="17">
        <v>6.8545026099656806E-2</v>
      </c>
    </row>
    <row r="20" spans="2:79" x14ac:dyDescent="0.3">
      <c r="B20" s="18" t="s">
        <v>169</v>
      </c>
      <c r="C20" s="19">
        <v>6.4210903469288103E-3</v>
      </c>
      <c r="D20" s="19">
        <v>6.6786744759878601E-3</v>
      </c>
      <c r="E20" s="19">
        <v>6.1933472683774402E-3</v>
      </c>
      <c r="F20" s="19"/>
      <c r="G20" s="19">
        <v>6.4900516134038903E-3</v>
      </c>
      <c r="H20" s="19">
        <v>1.8104143356283001E-3</v>
      </c>
      <c r="I20" s="19">
        <v>1.1126074980330299E-2</v>
      </c>
      <c r="J20" s="19"/>
      <c r="K20" s="19">
        <v>2.34177180777157E-3</v>
      </c>
      <c r="L20" s="19">
        <v>5.8652524851086603E-3</v>
      </c>
      <c r="M20" s="19">
        <v>7.2405008922802197E-3</v>
      </c>
      <c r="N20" s="19">
        <v>1.18047488692567E-2</v>
      </c>
      <c r="O20" s="19"/>
      <c r="P20" s="19">
        <v>0</v>
      </c>
      <c r="Q20" s="19">
        <v>1.2383869498086101E-2</v>
      </c>
      <c r="R20" s="19">
        <v>0</v>
      </c>
      <c r="S20" s="19">
        <v>1.1444994821699399E-2</v>
      </c>
      <c r="T20" s="19">
        <v>0</v>
      </c>
      <c r="U20" s="19"/>
      <c r="V20" s="19">
        <v>0</v>
      </c>
      <c r="W20" s="19">
        <v>1.46467508585616E-2</v>
      </c>
      <c r="X20" s="19">
        <v>0</v>
      </c>
      <c r="Y20" s="19"/>
      <c r="Z20" s="19">
        <v>7.6469379136513797E-3</v>
      </c>
      <c r="AA20" s="19">
        <v>0</v>
      </c>
      <c r="AB20" s="19"/>
      <c r="AC20" s="19">
        <v>5.1080859569821602E-3</v>
      </c>
      <c r="AD20" s="19">
        <v>9.4375626528019393E-3</v>
      </c>
      <c r="AE20" s="19"/>
      <c r="AF20" s="19">
        <v>0</v>
      </c>
      <c r="AG20" s="19">
        <v>0</v>
      </c>
      <c r="AH20" s="19">
        <v>6.6471070106339401E-3</v>
      </c>
      <c r="AI20" s="19"/>
      <c r="AJ20" s="19">
        <v>0</v>
      </c>
      <c r="AK20" s="19">
        <v>1.00847535429891E-2</v>
      </c>
      <c r="AL20" s="19">
        <v>5.6523197342925897E-3</v>
      </c>
      <c r="AM20" s="19">
        <v>0</v>
      </c>
      <c r="AN20" s="19">
        <v>0</v>
      </c>
      <c r="AO20" s="19">
        <v>1.6330948443995599E-2</v>
      </c>
      <c r="AP20" s="19">
        <v>8.3571403438096204E-3</v>
      </c>
      <c r="AQ20" s="19"/>
      <c r="AR20" s="19">
        <v>0</v>
      </c>
      <c r="AS20" s="19">
        <v>9.9915224281936794E-3</v>
      </c>
      <c r="AT20" s="19"/>
      <c r="AU20" s="19">
        <v>1.5792363854920801E-2</v>
      </c>
      <c r="AV20" s="19">
        <v>3.7903720739043598E-3</v>
      </c>
      <c r="AW20" s="19">
        <v>0</v>
      </c>
      <c r="AX20" s="19"/>
      <c r="AY20" s="19">
        <v>1.4556263617656801E-2</v>
      </c>
      <c r="AZ20" s="19">
        <v>7.7430162950853296E-3</v>
      </c>
      <c r="BA20" s="19">
        <v>4.76667123920348E-3</v>
      </c>
      <c r="BB20" s="19">
        <v>0</v>
      </c>
      <c r="BC20" s="19"/>
      <c r="BD20" s="19">
        <v>4.9533856409610501E-3</v>
      </c>
      <c r="BE20" s="19">
        <v>2.0228992541998898E-2</v>
      </c>
      <c r="BF20" s="19">
        <v>0</v>
      </c>
      <c r="BG20" s="19">
        <v>0</v>
      </c>
      <c r="BH20" s="19"/>
      <c r="BI20" s="19">
        <v>0</v>
      </c>
      <c r="BJ20" s="19">
        <v>1.56341562224976E-2</v>
      </c>
      <c r="BK20" s="19">
        <v>3.36833441007267E-3</v>
      </c>
      <c r="BL20" s="19">
        <v>0</v>
      </c>
      <c r="BM20" s="19"/>
      <c r="BN20" s="19">
        <v>3.0776695793581301E-2</v>
      </c>
      <c r="BO20" s="19">
        <v>3.1247874011847399E-3</v>
      </c>
      <c r="BP20" s="19">
        <v>4.4200850023360097E-3</v>
      </c>
      <c r="BQ20" s="19">
        <v>4.53992339479502E-3</v>
      </c>
      <c r="BR20" s="19"/>
      <c r="BS20" s="19">
        <v>3.22705589438381E-3</v>
      </c>
      <c r="BT20" s="19">
        <v>1.9168122761785301E-2</v>
      </c>
      <c r="BU20" s="19">
        <v>0</v>
      </c>
      <c r="BV20" s="19">
        <v>0</v>
      </c>
      <c r="BW20" s="19"/>
      <c r="BX20" s="19">
        <v>2.7264788698060798E-2</v>
      </c>
      <c r="BY20" s="19">
        <v>6.0404719428035899E-3</v>
      </c>
      <c r="BZ20" s="19">
        <v>0</v>
      </c>
      <c r="CA20" s="19">
        <v>7.4918319729591603E-3</v>
      </c>
    </row>
    <row r="21" spans="2:79" x14ac:dyDescent="0.3">
      <c r="B21" s="16" t="s">
        <v>336</v>
      </c>
    </row>
    <row r="22" spans="2:79" x14ac:dyDescent="0.3">
      <c r="B22" t="s">
        <v>76</v>
      </c>
    </row>
    <row r="23" spans="2:79" x14ac:dyDescent="0.3">
      <c r="B23" t="s">
        <v>77</v>
      </c>
    </row>
    <row r="25" spans="2:79" x14ac:dyDescent="0.3">
      <c r="B25" s="8" t="str">
        <f>HYPERLINK("#'Contents'!A1", "Return to Contents")</f>
        <v>Return to Contents</v>
      </c>
    </row>
  </sheetData>
  <mergeCells count="18">
    <mergeCell ref="BX5:CA5"/>
    <mergeCell ref="D2:BL2"/>
    <mergeCell ref="AU5:AW5"/>
    <mergeCell ref="AY5:BB5"/>
    <mergeCell ref="BD5:BG5"/>
    <mergeCell ref="BI5:BL5"/>
    <mergeCell ref="BN5:BQ5"/>
    <mergeCell ref="Z5:AA5"/>
    <mergeCell ref="AC5:AD5"/>
    <mergeCell ref="AF5:AH5"/>
    <mergeCell ref="AJ5:AP5"/>
    <mergeCell ref="AR5:AS5"/>
    <mergeCell ref="D5:E5"/>
    <mergeCell ref="G5:I5"/>
    <mergeCell ref="K5:N5"/>
    <mergeCell ref="P5:T5"/>
    <mergeCell ref="V5:X5"/>
    <mergeCell ref="BS5:BV5"/>
  </mergeCells>
  <pageMargins left="0.7" right="0.7" top="0.75" bottom="0.75" header="0.3" footer="0.3"/>
  <pageSetup paperSize="9" orientation="portrait" horizontalDpi="300" verticalDpi="300"/>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B2:CA25"/>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9" width="10.77734375" customWidth="1"/>
    <col min="10" max="10" width="2.21875" customWidth="1"/>
    <col min="11" max="14" width="10.77734375" customWidth="1"/>
    <col min="15" max="15" width="2.21875" customWidth="1"/>
    <col min="16" max="20" width="10.77734375" customWidth="1"/>
    <col min="21" max="21" width="2.21875" customWidth="1"/>
    <col min="22" max="24" width="10.77734375" customWidth="1"/>
    <col min="25" max="25" width="2.21875" customWidth="1"/>
    <col min="26" max="27" width="10.77734375" customWidth="1"/>
    <col min="28" max="28" width="2.21875" customWidth="1"/>
    <col min="29" max="30" width="10.77734375" customWidth="1"/>
    <col min="31" max="31" width="2.21875" customWidth="1"/>
    <col min="32" max="34" width="10.77734375" customWidth="1"/>
    <col min="35" max="35" width="2.21875" customWidth="1"/>
    <col min="36" max="42" width="10.77734375" customWidth="1"/>
    <col min="43" max="43" width="2.21875" customWidth="1"/>
    <col min="44" max="45" width="10.77734375" customWidth="1"/>
    <col min="46" max="46" width="2.21875" customWidth="1"/>
    <col min="47" max="49" width="10.77734375" customWidth="1"/>
    <col min="50" max="50" width="2.21875" customWidth="1"/>
    <col min="51" max="54" width="10.77734375" customWidth="1"/>
    <col min="55" max="55" width="2.21875" customWidth="1"/>
    <col min="56" max="59" width="10.77734375" customWidth="1"/>
    <col min="60" max="60" width="2.21875" customWidth="1"/>
    <col min="61" max="64" width="10.77734375" customWidth="1"/>
    <col min="65" max="65" width="2.21875" customWidth="1"/>
    <col min="66" max="69" width="10.77734375" customWidth="1"/>
    <col min="70" max="70" width="2.21875" customWidth="1"/>
    <col min="71" max="74" width="10.77734375" customWidth="1"/>
    <col min="75" max="75" width="2.21875" customWidth="1"/>
    <col min="76" max="79" width="10.77734375" customWidth="1"/>
    <col min="80" max="80" width="2.21875" customWidth="1"/>
  </cols>
  <sheetData>
    <row r="2" spans="2:79" ht="40.049999999999997" customHeight="1" x14ac:dyDescent="0.3">
      <c r="D2" s="30" t="s">
        <v>241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9" ht="30" customHeight="1" x14ac:dyDescent="0.3">
      <c r="B5" s="15"/>
      <c r="C5" s="15"/>
      <c r="D5" s="29" t="s">
        <v>54</v>
      </c>
      <c r="E5" s="29"/>
      <c r="F5" s="15"/>
      <c r="G5" s="29" t="s">
        <v>55</v>
      </c>
      <c r="H5" s="29"/>
      <c r="I5" s="29"/>
      <c r="J5" s="15"/>
      <c r="K5" s="29" t="s">
        <v>56</v>
      </c>
      <c r="L5" s="29"/>
      <c r="M5" s="29"/>
      <c r="N5" s="29"/>
      <c r="O5" s="15"/>
      <c r="P5" s="29" t="s">
        <v>57</v>
      </c>
      <c r="Q5" s="29"/>
      <c r="R5" s="29"/>
      <c r="S5" s="29"/>
      <c r="T5" s="29"/>
      <c r="U5" s="15"/>
      <c r="V5" s="29" t="s">
        <v>58</v>
      </c>
      <c r="W5" s="29"/>
      <c r="X5" s="29"/>
      <c r="Y5" s="15"/>
      <c r="Z5" s="29" t="s">
        <v>59</v>
      </c>
      <c r="AA5" s="29"/>
      <c r="AB5" s="15"/>
      <c r="AC5" s="29" t="s">
        <v>60</v>
      </c>
      <c r="AD5" s="29"/>
      <c r="AE5" s="15"/>
      <c r="AF5" s="29" t="s">
        <v>61</v>
      </c>
      <c r="AG5" s="29"/>
      <c r="AH5" s="29"/>
      <c r="AI5" s="15"/>
      <c r="AJ5" s="29" t="s">
        <v>62</v>
      </c>
      <c r="AK5" s="29"/>
      <c r="AL5" s="29"/>
      <c r="AM5" s="29"/>
      <c r="AN5" s="29"/>
      <c r="AO5" s="29"/>
      <c r="AP5" s="29"/>
      <c r="AQ5" s="15"/>
      <c r="AR5" s="29" t="s">
        <v>63</v>
      </c>
      <c r="AS5" s="29"/>
      <c r="AT5" s="15"/>
      <c r="AU5" s="29" t="s">
        <v>64</v>
      </c>
      <c r="AV5" s="29"/>
      <c r="AW5" s="29"/>
      <c r="AX5" s="15"/>
      <c r="AY5" s="29" t="s">
        <v>65</v>
      </c>
      <c r="AZ5" s="29"/>
      <c r="BA5" s="29"/>
      <c r="BB5" s="29"/>
      <c r="BC5" s="15"/>
      <c r="BD5" s="29" t="s">
        <v>66</v>
      </c>
      <c r="BE5" s="29"/>
      <c r="BF5" s="29"/>
      <c r="BG5" s="29"/>
      <c r="BH5" s="15"/>
      <c r="BI5" s="29" t="s">
        <v>67</v>
      </c>
      <c r="BJ5" s="29"/>
      <c r="BK5" s="29"/>
      <c r="BL5" s="29"/>
      <c r="BM5" s="15"/>
      <c r="BN5" s="29" t="s">
        <v>68</v>
      </c>
      <c r="BO5" s="29"/>
      <c r="BP5" s="29"/>
      <c r="BQ5" s="29"/>
      <c r="BR5" s="15"/>
      <c r="BS5" s="29" t="s">
        <v>69</v>
      </c>
      <c r="BT5" s="29"/>
      <c r="BU5" s="29"/>
      <c r="BV5" s="29"/>
      <c r="BW5" s="15"/>
      <c r="BX5" s="29" t="s">
        <v>70</v>
      </c>
      <c r="BY5" s="29"/>
      <c r="BZ5" s="29"/>
      <c r="CA5" s="29"/>
    </row>
    <row r="6" spans="2:79" ht="43.2" x14ac:dyDescent="0.3">
      <c r="B6" t="s">
        <v>13</v>
      </c>
      <c r="C6" s="9" t="s">
        <v>14</v>
      </c>
      <c r="D6" s="12" t="s">
        <v>15</v>
      </c>
      <c r="E6" s="12" t="s">
        <v>16</v>
      </c>
      <c r="G6" s="12" t="s">
        <v>19</v>
      </c>
      <c r="H6" s="12" t="s">
        <v>20</v>
      </c>
      <c r="I6" s="12" t="s">
        <v>21</v>
      </c>
      <c r="K6" s="12" t="s">
        <v>22</v>
      </c>
      <c r="L6" s="12" t="s">
        <v>23</v>
      </c>
      <c r="M6" s="12" t="s">
        <v>24</v>
      </c>
      <c r="N6" s="12" t="s">
        <v>25</v>
      </c>
      <c r="P6" s="12" t="s">
        <v>26</v>
      </c>
      <c r="Q6" s="12" t="s">
        <v>27</v>
      </c>
      <c r="R6" s="12" t="s">
        <v>28</v>
      </c>
      <c r="S6" s="12" t="s">
        <v>29</v>
      </c>
      <c r="T6" s="12" t="s">
        <v>30</v>
      </c>
      <c r="V6" s="12" t="s">
        <v>31</v>
      </c>
      <c r="W6" s="12" t="s">
        <v>32</v>
      </c>
      <c r="X6" s="12" t="s">
        <v>33</v>
      </c>
      <c r="Z6" s="12" t="s">
        <v>34</v>
      </c>
      <c r="AA6" s="12" t="s">
        <v>35</v>
      </c>
      <c r="AC6" s="12" t="s">
        <v>36</v>
      </c>
      <c r="AD6" s="12" t="s">
        <v>37</v>
      </c>
      <c r="AF6" s="12" t="s">
        <v>38</v>
      </c>
      <c r="AG6" s="12" t="s">
        <v>39</v>
      </c>
      <c r="AH6" s="12" t="s">
        <v>40</v>
      </c>
      <c r="AJ6" s="12" t="s">
        <v>41</v>
      </c>
      <c r="AK6" s="12" t="s">
        <v>42</v>
      </c>
      <c r="AL6" s="12" t="s">
        <v>43</v>
      </c>
      <c r="AM6" s="12" t="s">
        <v>44</v>
      </c>
      <c r="AN6" s="12" t="s">
        <v>45</v>
      </c>
      <c r="AO6" s="12" t="s">
        <v>46</v>
      </c>
      <c r="AP6" s="12" t="s">
        <v>47</v>
      </c>
      <c r="AR6" s="12" t="s">
        <v>48</v>
      </c>
      <c r="AS6" s="12" t="s">
        <v>49</v>
      </c>
      <c r="AU6" s="12" t="s">
        <v>50</v>
      </c>
      <c r="AV6" s="12" t="s">
        <v>51</v>
      </c>
      <c r="AW6" s="12" t="s">
        <v>52</v>
      </c>
      <c r="AY6" s="12" t="s">
        <v>50</v>
      </c>
      <c r="AZ6" s="12" t="s">
        <v>51</v>
      </c>
      <c r="BA6" s="12" t="s">
        <v>52</v>
      </c>
      <c r="BB6" s="12" t="s">
        <v>53</v>
      </c>
      <c r="BD6" s="12" t="s">
        <v>50</v>
      </c>
      <c r="BE6" s="12" t="s">
        <v>51</v>
      </c>
      <c r="BF6" s="12" t="s">
        <v>52</v>
      </c>
      <c r="BG6" s="12" t="s">
        <v>53</v>
      </c>
      <c r="BI6" s="12" t="s">
        <v>50</v>
      </c>
      <c r="BJ6" s="12" t="s">
        <v>51</v>
      </c>
      <c r="BK6" s="12" t="s">
        <v>52</v>
      </c>
      <c r="BL6" s="12" t="s">
        <v>53</v>
      </c>
      <c r="BN6" s="12" t="s">
        <v>50</v>
      </c>
      <c r="BO6" s="12" t="s">
        <v>51</v>
      </c>
      <c r="BP6" s="12" t="s">
        <v>52</v>
      </c>
      <c r="BQ6" s="12" t="s">
        <v>53</v>
      </c>
      <c r="BS6" s="12" t="s">
        <v>50</v>
      </c>
      <c r="BT6" s="12" t="s">
        <v>51</v>
      </c>
      <c r="BU6" s="12" t="s">
        <v>52</v>
      </c>
      <c r="BV6" s="12" t="s">
        <v>53</v>
      </c>
      <c r="BX6" s="12" t="s">
        <v>50</v>
      </c>
      <c r="BY6" s="12" t="s">
        <v>51</v>
      </c>
      <c r="BZ6" s="12" t="s">
        <v>52</v>
      </c>
      <c r="CA6" s="12" t="s">
        <v>53</v>
      </c>
    </row>
    <row r="7" spans="2:79" ht="30" customHeight="1" x14ac:dyDescent="0.3">
      <c r="B7" s="10" t="s">
        <v>17</v>
      </c>
      <c r="C7" s="10">
        <v>866</v>
      </c>
      <c r="D7" s="10">
        <v>443</v>
      </c>
      <c r="E7" s="10">
        <v>421</v>
      </c>
      <c r="F7" s="10"/>
      <c r="G7" s="10">
        <v>178</v>
      </c>
      <c r="H7" s="10">
        <v>400</v>
      </c>
      <c r="I7" s="10">
        <v>288</v>
      </c>
      <c r="J7" s="10"/>
      <c r="K7" s="10">
        <v>354</v>
      </c>
      <c r="L7" s="10">
        <v>230</v>
      </c>
      <c r="M7" s="10">
        <v>153</v>
      </c>
      <c r="N7" s="10">
        <v>128</v>
      </c>
      <c r="O7" s="10"/>
      <c r="P7" s="10">
        <v>124</v>
      </c>
      <c r="Q7" s="10">
        <v>272</v>
      </c>
      <c r="R7" s="10">
        <v>123</v>
      </c>
      <c r="S7" s="10">
        <v>225</v>
      </c>
      <c r="T7" s="10">
        <v>122</v>
      </c>
      <c r="U7" s="10"/>
      <c r="V7" s="10">
        <v>205</v>
      </c>
      <c r="W7" s="10">
        <v>329</v>
      </c>
      <c r="X7" s="10">
        <v>305</v>
      </c>
      <c r="Y7" s="10"/>
      <c r="Z7" s="10">
        <v>723</v>
      </c>
      <c r="AA7" s="10">
        <v>142</v>
      </c>
      <c r="AB7" s="10"/>
      <c r="AC7" s="10">
        <v>636</v>
      </c>
      <c r="AD7" s="10">
        <v>230</v>
      </c>
      <c r="AE7" s="10"/>
      <c r="AF7" s="10">
        <v>63</v>
      </c>
      <c r="AG7" s="10">
        <v>76</v>
      </c>
      <c r="AH7" s="10">
        <v>722</v>
      </c>
      <c r="AI7" s="10"/>
      <c r="AJ7" s="10">
        <v>97</v>
      </c>
      <c r="AK7" s="10">
        <v>123</v>
      </c>
      <c r="AL7" s="10">
        <v>129</v>
      </c>
      <c r="AM7" s="10">
        <v>133</v>
      </c>
      <c r="AN7" s="10">
        <v>126</v>
      </c>
      <c r="AO7" s="10">
        <v>133</v>
      </c>
      <c r="AP7" s="10">
        <v>125</v>
      </c>
      <c r="AQ7" s="10"/>
      <c r="AR7" s="10">
        <v>265</v>
      </c>
      <c r="AS7" s="10">
        <v>576</v>
      </c>
      <c r="AT7" s="10"/>
      <c r="AU7" s="10">
        <v>204</v>
      </c>
      <c r="AV7" s="10">
        <v>520</v>
      </c>
      <c r="AW7" s="10">
        <v>142</v>
      </c>
      <c r="AX7" s="10"/>
      <c r="AY7" s="10">
        <v>76</v>
      </c>
      <c r="AZ7" s="10">
        <v>391</v>
      </c>
      <c r="BA7" s="10">
        <v>278</v>
      </c>
      <c r="BB7" s="10">
        <v>121</v>
      </c>
      <c r="BC7" s="10"/>
      <c r="BD7" s="10">
        <v>119</v>
      </c>
      <c r="BE7" s="10">
        <v>242</v>
      </c>
      <c r="BF7" s="10">
        <v>368</v>
      </c>
      <c r="BG7" s="10">
        <v>137</v>
      </c>
      <c r="BH7" s="10"/>
      <c r="BI7" s="10">
        <v>99</v>
      </c>
      <c r="BJ7" s="10">
        <v>265</v>
      </c>
      <c r="BK7" s="10">
        <v>400</v>
      </c>
      <c r="BL7" s="10">
        <v>102</v>
      </c>
      <c r="BM7" s="10"/>
      <c r="BN7" s="10">
        <v>73</v>
      </c>
      <c r="BO7" s="10">
        <v>192</v>
      </c>
      <c r="BP7" s="10">
        <v>297</v>
      </c>
      <c r="BQ7" s="10">
        <v>304</v>
      </c>
      <c r="BR7" s="10"/>
      <c r="BS7" s="10">
        <v>180</v>
      </c>
      <c r="BT7" s="10">
        <v>245</v>
      </c>
      <c r="BU7" s="10">
        <v>352</v>
      </c>
      <c r="BV7" s="10">
        <v>89</v>
      </c>
      <c r="BW7" s="10"/>
      <c r="BX7" s="10">
        <v>81</v>
      </c>
      <c r="BY7" s="10">
        <v>311</v>
      </c>
      <c r="BZ7" s="10">
        <v>286</v>
      </c>
      <c r="CA7" s="10">
        <v>188</v>
      </c>
    </row>
    <row r="8" spans="2:79" ht="30" customHeight="1" x14ac:dyDescent="0.3">
      <c r="B8" s="11" t="s">
        <v>18</v>
      </c>
      <c r="C8" s="11">
        <v>868</v>
      </c>
      <c r="D8" s="11">
        <v>432</v>
      </c>
      <c r="E8" s="11">
        <v>433</v>
      </c>
      <c r="F8" s="11"/>
      <c r="G8" s="11">
        <v>207</v>
      </c>
      <c r="H8" s="11">
        <v>335</v>
      </c>
      <c r="I8" s="11">
        <v>326</v>
      </c>
      <c r="J8" s="11"/>
      <c r="K8" s="11">
        <v>259</v>
      </c>
      <c r="L8" s="11">
        <v>229</v>
      </c>
      <c r="M8" s="11">
        <v>185</v>
      </c>
      <c r="N8" s="11">
        <v>193</v>
      </c>
      <c r="O8" s="11"/>
      <c r="P8" s="11">
        <v>124</v>
      </c>
      <c r="Q8" s="11">
        <v>266</v>
      </c>
      <c r="R8" s="11">
        <v>135</v>
      </c>
      <c r="S8" s="11">
        <v>199</v>
      </c>
      <c r="T8" s="11">
        <v>144</v>
      </c>
      <c r="U8" s="11"/>
      <c r="V8" s="11">
        <v>247</v>
      </c>
      <c r="W8" s="11">
        <v>339</v>
      </c>
      <c r="X8" s="11">
        <v>250</v>
      </c>
      <c r="Y8" s="11"/>
      <c r="Z8" s="11">
        <v>729</v>
      </c>
      <c r="AA8" s="11">
        <v>138</v>
      </c>
      <c r="AB8" s="11"/>
      <c r="AC8" s="11">
        <v>605</v>
      </c>
      <c r="AD8" s="11">
        <v>263</v>
      </c>
      <c r="AE8" s="11"/>
      <c r="AF8" s="11">
        <v>48</v>
      </c>
      <c r="AG8" s="11">
        <v>67</v>
      </c>
      <c r="AH8" s="11">
        <v>747</v>
      </c>
      <c r="AI8" s="11"/>
      <c r="AJ8" s="11">
        <v>110</v>
      </c>
      <c r="AK8" s="11">
        <v>133</v>
      </c>
      <c r="AL8" s="11">
        <v>107</v>
      </c>
      <c r="AM8" s="11">
        <v>116</v>
      </c>
      <c r="AN8" s="11">
        <v>101</v>
      </c>
      <c r="AO8" s="11">
        <v>140</v>
      </c>
      <c r="AP8" s="11">
        <v>161</v>
      </c>
      <c r="AQ8" s="11"/>
      <c r="AR8" s="11">
        <v>286</v>
      </c>
      <c r="AS8" s="11">
        <v>558</v>
      </c>
      <c r="AT8" s="11"/>
      <c r="AU8" s="11">
        <v>229</v>
      </c>
      <c r="AV8" s="11">
        <v>515</v>
      </c>
      <c r="AW8" s="11">
        <v>124</v>
      </c>
      <c r="AX8" s="11"/>
      <c r="AY8" s="11">
        <v>78</v>
      </c>
      <c r="AZ8" s="11">
        <v>399</v>
      </c>
      <c r="BA8" s="11">
        <v>281</v>
      </c>
      <c r="BB8" s="11">
        <v>109</v>
      </c>
      <c r="BC8" s="11"/>
      <c r="BD8" s="11">
        <v>123</v>
      </c>
      <c r="BE8" s="11">
        <v>245</v>
      </c>
      <c r="BF8" s="11">
        <v>371</v>
      </c>
      <c r="BG8" s="11">
        <v>129</v>
      </c>
      <c r="BH8" s="11"/>
      <c r="BI8" s="11">
        <v>105</v>
      </c>
      <c r="BJ8" s="11">
        <v>270</v>
      </c>
      <c r="BK8" s="11">
        <v>399</v>
      </c>
      <c r="BL8" s="11">
        <v>94</v>
      </c>
      <c r="BM8" s="11"/>
      <c r="BN8" s="11">
        <v>74</v>
      </c>
      <c r="BO8" s="11">
        <v>194</v>
      </c>
      <c r="BP8" s="11">
        <v>304</v>
      </c>
      <c r="BQ8" s="11">
        <v>295</v>
      </c>
      <c r="BR8" s="11"/>
      <c r="BS8" s="11">
        <v>188</v>
      </c>
      <c r="BT8" s="11">
        <v>259</v>
      </c>
      <c r="BU8" s="11">
        <v>346</v>
      </c>
      <c r="BV8" s="11">
        <v>74</v>
      </c>
      <c r="BW8" s="11"/>
      <c r="BX8" s="11">
        <v>84</v>
      </c>
      <c r="BY8" s="11">
        <v>322</v>
      </c>
      <c r="BZ8" s="11">
        <v>282</v>
      </c>
      <c r="CA8" s="11">
        <v>179</v>
      </c>
    </row>
    <row r="9" spans="2:79" x14ac:dyDescent="0.3">
      <c r="B9" s="18" t="s">
        <v>230</v>
      </c>
      <c r="C9" s="17">
        <v>0.27109412000324301</v>
      </c>
      <c r="D9" s="17">
        <v>0.317422737338653</v>
      </c>
      <c r="E9" s="17">
        <v>0.22611440307163</v>
      </c>
      <c r="F9" s="17"/>
      <c r="G9" s="17">
        <v>0.27046615436829002</v>
      </c>
      <c r="H9" s="17">
        <v>0.26827498734078398</v>
      </c>
      <c r="I9" s="17">
        <v>0.27439601544134501</v>
      </c>
      <c r="J9" s="17"/>
      <c r="K9" s="17">
        <v>0.26238488308253499</v>
      </c>
      <c r="L9" s="17">
        <v>0.23993880457793801</v>
      </c>
      <c r="M9" s="17">
        <v>0.294776981504423</v>
      </c>
      <c r="N9" s="17">
        <v>0.29843178066418402</v>
      </c>
      <c r="O9" s="17"/>
      <c r="P9" s="17">
        <v>0.28668408084830099</v>
      </c>
      <c r="Q9" s="17">
        <v>0.233760110311098</v>
      </c>
      <c r="R9" s="17">
        <v>0.30789170801366</v>
      </c>
      <c r="S9" s="17">
        <v>0.28507649526461498</v>
      </c>
      <c r="T9" s="17">
        <v>0.27281872252086597</v>
      </c>
      <c r="U9" s="17"/>
      <c r="V9" s="17">
        <v>0.27165910599194099</v>
      </c>
      <c r="W9" s="17">
        <v>0.25970989134675398</v>
      </c>
      <c r="X9" s="17">
        <v>0.27603317065293898</v>
      </c>
      <c r="Y9" s="17"/>
      <c r="Z9" s="17">
        <v>0.263576110441478</v>
      </c>
      <c r="AA9" s="17">
        <v>0.31324883478398802</v>
      </c>
      <c r="AB9" s="17"/>
      <c r="AC9" s="17">
        <v>0.26458491027714398</v>
      </c>
      <c r="AD9" s="17">
        <v>0.28604825954933699</v>
      </c>
      <c r="AE9" s="17"/>
      <c r="AF9" s="17">
        <v>0.31476033419860699</v>
      </c>
      <c r="AG9" s="17">
        <v>0.21532351750942799</v>
      </c>
      <c r="AH9" s="17">
        <v>0.27537618226175298</v>
      </c>
      <c r="AI9" s="17"/>
      <c r="AJ9" s="17">
        <v>0.30843392792401098</v>
      </c>
      <c r="AK9" s="17">
        <v>0.248015832686518</v>
      </c>
      <c r="AL9" s="17">
        <v>0.27704304196124002</v>
      </c>
      <c r="AM9" s="17">
        <v>0.28030371802288401</v>
      </c>
      <c r="AN9" s="17">
        <v>0.18747142860552499</v>
      </c>
      <c r="AO9" s="17">
        <v>0.30195508157669099</v>
      </c>
      <c r="AP9" s="17">
        <v>0.27952458971553601</v>
      </c>
      <c r="AQ9" s="17"/>
      <c r="AR9" s="17">
        <v>0.25202544599239102</v>
      </c>
      <c r="AS9" s="17">
        <v>0.28211570277470599</v>
      </c>
      <c r="AT9" s="17"/>
      <c r="AU9" s="17">
        <v>0.23322420114429701</v>
      </c>
      <c r="AV9" s="17">
        <v>0.276780734847</v>
      </c>
      <c r="AW9" s="17">
        <v>0.31760081002129098</v>
      </c>
      <c r="AX9" s="17"/>
      <c r="AY9" s="17">
        <v>9.6125615884737503E-2</v>
      </c>
      <c r="AZ9" s="17">
        <v>0.22616943277988999</v>
      </c>
      <c r="BA9" s="17">
        <v>0.366576022538255</v>
      </c>
      <c r="BB9" s="17">
        <v>0.31495640229111599</v>
      </c>
      <c r="BC9" s="17"/>
      <c r="BD9" s="17">
        <v>0.25373521319394898</v>
      </c>
      <c r="BE9" s="17">
        <v>0.24657719271363199</v>
      </c>
      <c r="BF9" s="17">
        <v>0.26257792233048899</v>
      </c>
      <c r="BG9" s="17">
        <v>0.35884334657581501</v>
      </c>
      <c r="BH9" s="17"/>
      <c r="BI9" s="17">
        <v>0.28461123035064201</v>
      </c>
      <c r="BJ9" s="17">
        <v>0.23162285320426501</v>
      </c>
      <c r="BK9" s="17">
        <v>0.30061116178609298</v>
      </c>
      <c r="BL9" s="17">
        <v>0.244247666706841</v>
      </c>
      <c r="BM9" s="17"/>
      <c r="BN9" s="17">
        <v>0.12476422470262399</v>
      </c>
      <c r="BO9" s="17">
        <v>0.17366242879880001</v>
      </c>
      <c r="BP9" s="17">
        <v>0.207466187989784</v>
      </c>
      <c r="BQ9" s="17">
        <v>0.43739428679711201</v>
      </c>
      <c r="BR9" s="17"/>
      <c r="BS9" s="17">
        <v>0.25999101090156101</v>
      </c>
      <c r="BT9" s="17">
        <v>0.222669043044842</v>
      </c>
      <c r="BU9" s="17">
        <v>0.27576154976975698</v>
      </c>
      <c r="BV9" s="17">
        <v>0.44677959492539399</v>
      </c>
      <c r="BW9" s="17"/>
      <c r="BX9" s="17">
        <v>0.17965574819381999</v>
      </c>
      <c r="BY9" s="17">
        <v>0.19095813547460999</v>
      </c>
      <c r="BZ9" s="17">
        <v>0.23475577031824099</v>
      </c>
      <c r="CA9" s="17">
        <v>0.51505410034871502</v>
      </c>
    </row>
    <row r="10" spans="2:79" x14ac:dyDescent="0.3">
      <c r="B10" s="18" t="s">
        <v>128</v>
      </c>
      <c r="C10" s="17">
        <v>0.12743073940446301</v>
      </c>
      <c r="D10" s="17">
        <v>0.14631389426434499</v>
      </c>
      <c r="E10" s="17">
        <v>0.109174382125939</v>
      </c>
      <c r="F10" s="17"/>
      <c r="G10" s="17">
        <v>0.14724077558916801</v>
      </c>
      <c r="H10" s="17">
        <v>0.12652459074255501</v>
      </c>
      <c r="I10" s="17">
        <v>0.115797479899093</v>
      </c>
      <c r="J10" s="17"/>
      <c r="K10" s="17">
        <v>0.109747330476639</v>
      </c>
      <c r="L10" s="17">
        <v>0.140753915077516</v>
      </c>
      <c r="M10" s="17">
        <v>0.110694558019051</v>
      </c>
      <c r="N10" s="17">
        <v>0.152078418357184</v>
      </c>
      <c r="O10" s="17"/>
      <c r="P10" s="17">
        <v>0.16038989493175601</v>
      </c>
      <c r="Q10" s="17">
        <v>0.12765323923466701</v>
      </c>
      <c r="R10" s="17">
        <v>8.8327018758335596E-2</v>
      </c>
      <c r="S10" s="17">
        <v>0.126702624497952</v>
      </c>
      <c r="T10" s="17">
        <v>0.136258748678668</v>
      </c>
      <c r="U10" s="17"/>
      <c r="V10" s="17">
        <v>0.14627389665665799</v>
      </c>
      <c r="W10" s="17">
        <v>0.117673205949645</v>
      </c>
      <c r="X10" s="17">
        <v>0.12619137840132799</v>
      </c>
      <c r="Y10" s="17"/>
      <c r="Z10" s="17">
        <v>0.118552473984221</v>
      </c>
      <c r="AA10" s="17">
        <v>0.16655313976306299</v>
      </c>
      <c r="AB10" s="17"/>
      <c r="AC10" s="17">
        <v>0.138256361663224</v>
      </c>
      <c r="AD10" s="17">
        <v>0.10256015253710001</v>
      </c>
      <c r="AE10" s="17"/>
      <c r="AF10" s="17">
        <v>8.7261896586724105E-2</v>
      </c>
      <c r="AG10" s="17">
        <v>0.16866772650335901</v>
      </c>
      <c r="AH10" s="17">
        <v>0.12733787108396499</v>
      </c>
      <c r="AI10" s="17"/>
      <c r="AJ10" s="17">
        <v>0.14680126358586501</v>
      </c>
      <c r="AK10" s="17">
        <v>0.13711765121333799</v>
      </c>
      <c r="AL10" s="17">
        <v>0.14946239690577801</v>
      </c>
      <c r="AM10" s="17">
        <v>0.11242126235582101</v>
      </c>
      <c r="AN10" s="17">
        <v>0.15133959679589301</v>
      </c>
      <c r="AO10" s="17">
        <v>8.4945506713317701E-2</v>
      </c>
      <c r="AP10" s="17">
        <v>0.124230445446824</v>
      </c>
      <c r="AQ10" s="17"/>
      <c r="AR10" s="17">
        <v>0.138546545876501</v>
      </c>
      <c r="AS10" s="17">
        <v>0.12581074835098199</v>
      </c>
      <c r="AT10" s="17"/>
      <c r="AU10" s="17">
        <v>8.9768720074418398E-2</v>
      </c>
      <c r="AV10" s="17">
        <v>0.132693856899222</v>
      </c>
      <c r="AW10" s="17">
        <v>0.17531323494103601</v>
      </c>
      <c r="AX10" s="17"/>
      <c r="AY10" s="17">
        <v>0.11694006371261099</v>
      </c>
      <c r="AZ10" s="17">
        <v>0.127273602511323</v>
      </c>
      <c r="BA10" s="17">
        <v>0.13353094905562801</v>
      </c>
      <c r="BB10" s="17">
        <v>0.11979660918476299</v>
      </c>
      <c r="BC10" s="17"/>
      <c r="BD10" s="17">
        <v>0.114383849609886</v>
      </c>
      <c r="BE10" s="17">
        <v>0.14969863076769099</v>
      </c>
      <c r="BF10" s="17">
        <v>0.13043537376786801</v>
      </c>
      <c r="BG10" s="17">
        <v>8.8773599236150497E-2</v>
      </c>
      <c r="BH10" s="17"/>
      <c r="BI10" s="17">
        <v>0.20704736346201399</v>
      </c>
      <c r="BJ10" s="17">
        <v>8.8642855074030497E-2</v>
      </c>
      <c r="BK10" s="17">
        <v>0.143477086194857</v>
      </c>
      <c r="BL10" s="17">
        <v>8.2037715086364302E-2</v>
      </c>
      <c r="BM10" s="17"/>
      <c r="BN10" s="17">
        <v>6.48815046594855E-2</v>
      </c>
      <c r="BO10" s="17">
        <v>0.11235999793357999</v>
      </c>
      <c r="BP10" s="17">
        <v>0.14028379713144801</v>
      </c>
      <c r="BQ10" s="17">
        <v>0.13981032746733199</v>
      </c>
      <c r="BR10" s="17"/>
      <c r="BS10" s="17">
        <v>9.3801243446847996E-2</v>
      </c>
      <c r="BT10" s="17">
        <v>0.14918269284266999</v>
      </c>
      <c r="BU10" s="17">
        <v>0.13011954580382901</v>
      </c>
      <c r="BV10" s="17">
        <v>0.12423555984172099</v>
      </c>
      <c r="BW10" s="17"/>
      <c r="BX10" s="17">
        <v>5.9059043833484197E-2</v>
      </c>
      <c r="BY10" s="17">
        <v>0.114463771992159</v>
      </c>
      <c r="BZ10" s="17">
        <v>0.15564539257531701</v>
      </c>
      <c r="CA10" s="17">
        <v>0.13822717313982399</v>
      </c>
    </row>
    <row r="11" spans="2:79" x14ac:dyDescent="0.3">
      <c r="B11" s="18" t="s">
        <v>129</v>
      </c>
      <c r="C11" s="17">
        <v>0.14539921495562</v>
      </c>
      <c r="D11" s="17">
        <v>0.140830308777976</v>
      </c>
      <c r="E11" s="17">
        <v>0.15061772141127</v>
      </c>
      <c r="F11" s="17"/>
      <c r="G11" s="17">
        <v>0.120329720759509</v>
      </c>
      <c r="H11" s="17">
        <v>0.17639531875478301</v>
      </c>
      <c r="I11" s="17">
        <v>0.12937790498952501</v>
      </c>
      <c r="J11" s="17"/>
      <c r="K11" s="17">
        <v>0.19226401403434301</v>
      </c>
      <c r="L11" s="17">
        <v>0.130329367843768</v>
      </c>
      <c r="M11" s="17">
        <v>0.11377600541903</v>
      </c>
      <c r="N11" s="17">
        <v>0.13142206883271099</v>
      </c>
      <c r="O11" s="17"/>
      <c r="P11" s="17">
        <v>0.10620799041671899</v>
      </c>
      <c r="Q11" s="17">
        <v>0.13892847737151401</v>
      </c>
      <c r="R11" s="17">
        <v>0.14910526662168899</v>
      </c>
      <c r="S11" s="17">
        <v>0.124870647381894</v>
      </c>
      <c r="T11" s="17">
        <v>0.215943415933844</v>
      </c>
      <c r="U11" s="17"/>
      <c r="V11" s="17">
        <v>0.13919677156635399</v>
      </c>
      <c r="W11" s="17">
        <v>0.13816018735794799</v>
      </c>
      <c r="X11" s="17">
        <v>0.17219921601702301</v>
      </c>
      <c r="Y11" s="17"/>
      <c r="Z11" s="17">
        <v>0.143304944227967</v>
      </c>
      <c r="AA11" s="17">
        <v>0.157766676644718</v>
      </c>
      <c r="AB11" s="17"/>
      <c r="AC11" s="17">
        <v>0.152890879505756</v>
      </c>
      <c r="AD11" s="17">
        <v>0.12818800163949801</v>
      </c>
      <c r="AE11" s="17"/>
      <c r="AF11" s="17">
        <v>0.138151847982494</v>
      </c>
      <c r="AG11" s="17">
        <v>0.21175284448131401</v>
      </c>
      <c r="AH11" s="17">
        <v>0.14107413953178499</v>
      </c>
      <c r="AI11" s="17"/>
      <c r="AJ11" s="17">
        <v>7.2192254410839596E-2</v>
      </c>
      <c r="AK11" s="17">
        <v>0.159920198300952</v>
      </c>
      <c r="AL11" s="17">
        <v>0.163364658931271</v>
      </c>
      <c r="AM11" s="17">
        <v>0.160802813882201</v>
      </c>
      <c r="AN11" s="17">
        <v>0.21862685300519799</v>
      </c>
      <c r="AO11" s="17">
        <v>0.129444220643679</v>
      </c>
      <c r="AP11" s="17">
        <v>0.128364360375925</v>
      </c>
      <c r="AQ11" s="17"/>
      <c r="AR11" s="17">
        <v>0.14311969980942099</v>
      </c>
      <c r="AS11" s="17">
        <v>0.14321480243035001</v>
      </c>
      <c r="AT11" s="17"/>
      <c r="AU11" s="17">
        <v>0.145807240386782</v>
      </c>
      <c r="AV11" s="17">
        <v>0.145244564845218</v>
      </c>
      <c r="AW11" s="17">
        <v>0.145286414539673</v>
      </c>
      <c r="AX11" s="17"/>
      <c r="AY11" s="17">
        <v>0.102969940935497</v>
      </c>
      <c r="AZ11" s="17">
        <v>0.17019068702332199</v>
      </c>
      <c r="BA11" s="17">
        <v>0.12909010537381499</v>
      </c>
      <c r="BB11" s="17">
        <v>0.12717322753072</v>
      </c>
      <c r="BC11" s="17"/>
      <c r="BD11" s="17">
        <v>0.12191904792307701</v>
      </c>
      <c r="BE11" s="17">
        <v>0.17232588392419801</v>
      </c>
      <c r="BF11" s="17">
        <v>0.14591733210504601</v>
      </c>
      <c r="BG11" s="17">
        <v>0.114955497354612</v>
      </c>
      <c r="BH11" s="17"/>
      <c r="BI11" s="17">
        <v>7.6529852257514505E-2</v>
      </c>
      <c r="BJ11" s="17">
        <v>0.220567701831104</v>
      </c>
      <c r="BK11" s="17">
        <v>0.111954296128827</v>
      </c>
      <c r="BL11" s="17">
        <v>0.14780821864650501</v>
      </c>
      <c r="BM11" s="17"/>
      <c r="BN11" s="17">
        <v>4.6145976997121599E-2</v>
      </c>
      <c r="BO11" s="17">
        <v>0.19450960682222901</v>
      </c>
      <c r="BP11" s="17">
        <v>0.189243099093099</v>
      </c>
      <c r="BQ11" s="17">
        <v>9.2859546468949297E-2</v>
      </c>
      <c r="BR11" s="17"/>
      <c r="BS11" s="17">
        <v>0.13976241819239299</v>
      </c>
      <c r="BT11" s="17">
        <v>0.15048919145324799</v>
      </c>
      <c r="BU11" s="17">
        <v>0.162681914184478</v>
      </c>
      <c r="BV11" s="17">
        <v>6.10889350037482E-2</v>
      </c>
      <c r="BW11" s="17"/>
      <c r="BX11" s="17">
        <v>2.02718129082004E-2</v>
      </c>
      <c r="BY11" s="17">
        <v>0.20212355562315101</v>
      </c>
      <c r="BZ11" s="17">
        <v>0.17014286123075401</v>
      </c>
      <c r="CA11" s="17">
        <v>6.2789694303958393E-2</v>
      </c>
    </row>
    <row r="12" spans="2:79" x14ac:dyDescent="0.3">
      <c r="B12" s="18" t="s">
        <v>231</v>
      </c>
      <c r="C12" s="17">
        <v>9.6306890413391105E-2</v>
      </c>
      <c r="D12" s="17">
        <v>9.9193708154246898E-2</v>
      </c>
      <c r="E12" s="17">
        <v>9.1547152506707904E-2</v>
      </c>
      <c r="F12" s="17"/>
      <c r="G12" s="17">
        <v>9.7292918119903801E-2</v>
      </c>
      <c r="H12" s="17">
        <v>0.101063489638108</v>
      </c>
      <c r="I12" s="17">
        <v>9.0782378692993396E-2</v>
      </c>
      <c r="J12" s="17"/>
      <c r="K12" s="17">
        <v>8.8864655106945703E-2</v>
      </c>
      <c r="L12" s="17">
        <v>0.10527398863377201</v>
      </c>
      <c r="M12" s="17">
        <v>8.4692040997881995E-2</v>
      </c>
      <c r="N12" s="17">
        <v>0.10729938560586</v>
      </c>
      <c r="O12" s="17"/>
      <c r="P12" s="17">
        <v>0.111937282998615</v>
      </c>
      <c r="Q12" s="17">
        <v>9.6012234011796802E-2</v>
      </c>
      <c r="R12" s="17">
        <v>0.11693033043739599</v>
      </c>
      <c r="S12" s="17">
        <v>8.2424206170804495E-2</v>
      </c>
      <c r="T12" s="17">
        <v>8.3323624366445706E-2</v>
      </c>
      <c r="U12" s="17"/>
      <c r="V12" s="17">
        <v>0.1016042749502</v>
      </c>
      <c r="W12" s="17">
        <v>9.8232744993412696E-2</v>
      </c>
      <c r="X12" s="17">
        <v>9.74005971182271E-2</v>
      </c>
      <c r="Y12" s="17"/>
      <c r="Z12" s="17">
        <v>9.5893558637009504E-2</v>
      </c>
      <c r="AA12" s="17">
        <v>9.9352017802079404E-2</v>
      </c>
      <c r="AB12" s="17"/>
      <c r="AC12" s="17">
        <v>0.104254986688119</v>
      </c>
      <c r="AD12" s="17">
        <v>7.8047079189070598E-2</v>
      </c>
      <c r="AE12" s="17"/>
      <c r="AF12" s="17">
        <v>8.6315511403097095E-2</v>
      </c>
      <c r="AG12" s="17">
        <v>6.01062653934979E-2</v>
      </c>
      <c r="AH12" s="17">
        <v>9.9596029321615306E-2</v>
      </c>
      <c r="AI12" s="17"/>
      <c r="AJ12" s="17">
        <v>9.4828457421557502E-2</v>
      </c>
      <c r="AK12" s="17">
        <v>0.110498839697295</v>
      </c>
      <c r="AL12" s="17">
        <v>9.0607172361309593E-2</v>
      </c>
      <c r="AM12" s="17">
        <v>0.104903947448257</v>
      </c>
      <c r="AN12" s="17">
        <v>0.10163915682880301</v>
      </c>
      <c r="AO12" s="17">
        <v>9.6500455604944205E-2</v>
      </c>
      <c r="AP12" s="17">
        <v>7.9664983255946495E-2</v>
      </c>
      <c r="AQ12" s="17"/>
      <c r="AR12" s="17">
        <v>0.101187377134089</v>
      </c>
      <c r="AS12" s="17">
        <v>9.6183444152951797E-2</v>
      </c>
      <c r="AT12" s="17"/>
      <c r="AU12" s="17">
        <v>6.97322648660023E-2</v>
      </c>
      <c r="AV12" s="17">
        <v>0.110881401371625</v>
      </c>
      <c r="AW12" s="17">
        <v>8.4933234868229304E-2</v>
      </c>
      <c r="AX12" s="17"/>
      <c r="AY12" s="17">
        <v>0.101433516644289</v>
      </c>
      <c r="AZ12" s="17">
        <v>0.110317486634557</v>
      </c>
      <c r="BA12" s="17">
        <v>8.6817342204192294E-2</v>
      </c>
      <c r="BB12" s="17">
        <v>6.5784375133070602E-2</v>
      </c>
      <c r="BC12" s="17"/>
      <c r="BD12" s="17">
        <v>8.0145708928326606E-2</v>
      </c>
      <c r="BE12" s="17">
        <v>9.4188149497621304E-2</v>
      </c>
      <c r="BF12" s="17">
        <v>9.0184357213825297E-2</v>
      </c>
      <c r="BG12" s="17">
        <v>0.13335279294511099</v>
      </c>
      <c r="BH12" s="17"/>
      <c r="BI12" s="17">
        <v>9.4400263010649105E-2</v>
      </c>
      <c r="BJ12" s="17">
        <v>0.103286552828263</v>
      </c>
      <c r="BK12" s="17">
        <v>9.9993020903653196E-2</v>
      </c>
      <c r="BL12" s="17">
        <v>6.2584760371985404E-2</v>
      </c>
      <c r="BM12" s="17"/>
      <c r="BN12" s="17">
        <v>7.19971437275847E-2</v>
      </c>
      <c r="BO12" s="17">
        <v>0.123890658451101</v>
      </c>
      <c r="BP12" s="17">
        <v>8.7233527825205506E-2</v>
      </c>
      <c r="BQ12" s="17">
        <v>9.3591883856972605E-2</v>
      </c>
      <c r="BR12" s="17"/>
      <c r="BS12" s="17">
        <v>7.8086605266526304E-2</v>
      </c>
      <c r="BT12" s="17">
        <v>8.2844845850408605E-2</v>
      </c>
      <c r="BU12" s="17">
        <v>0.11042585004356099</v>
      </c>
      <c r="BV12" s="17">
        <v>0.12362478137110799</v>
      </c>
      <c r="BW12" s="17"/>
      <c r="BX12" s="17">
        <v>0.14157366160659901</v>
      </c>
      <c r="BY12" s="17">
        <v>0.106703708504353</v>
      </c>
      <c r="BZ12" s="17">
        <v>7.2352936818760802E-2</v>
      </c>
      <c r="CA12" s="17">
        <v>9.4201507265758794E-2</v>
      </c>
    </row>
    <row r="13" spans="2:79" x14ac:dyDescent="0.3">
      <c r="B13" s="18" t="s">
        <v>232</v>
      </c>
      <c r="C13" s="17">
        <v>7.4314450196426504E-2</v>
      </c>
      <c r="D13" s="17">
        <v>6.8113081537849507E-2</v>
      </c>
      <c r="E13" s="17">
        <v>8.0838124870457898E-2</v>
      </c>
      <c r="F13" s="17"/>
      <c r="G13" s="17">
        <v>6.1117280463583203E-2</v>
      </c>
      <c r="H13" s="17">
        <v>6.4204852703120194E-2</v>
      </c>
      <c r="I13" s="17">
        <v>9.3098406404376305E-2</v>
      </c>
      <c r="J13" s="17"/>
      <c r="K13" s="17">
        <v>8.2195797157885706E-2</v>
      </c>
      <c r="L13" s="17">
        <v>7.7014161841820597E-2</v>
      </c>
      <c r="M13" s="17">
        <v>7.1297847718889806E-2</v>
      </c>
      <c r="N13" s="17">
        <v>6.3808552915060102E-2</v>
      </c>
      <c r="O13" s="17"/>
      <c r="P13" s="17">
        <v>3.6389890041398497E-2</v>
      </c>
      <c r="Q13" s="17">
        <v>6.4781946352196501E-2</v>
      </c>
      <c r="R13" s="17">
        <v>9.4101752061258107E-2</v>
      </c>
      <c r="S13" s="17">
        <v>0.103140263922761</v>
      </c>
      <c r="T13" s="17">
        <v>6.6142600649841801E-2</v>
      </c>
      <c r="U13" s="17"/>
      <c r="V13" s="17">
        <v>6.5722599880338906E-2</v>
      </c>
      <c r="W13" s="17">
        <v>7.4483435639325996E-2</v>
      </c>
      <c r="X13" s="17">
        <v>8.3316413440374798E-2</v>
      </c>
      <c r="Y13" s="17"/>
      <c r="Z13" s="17">
        <v>8.4783221780718801E-2</v>
      </c>
      <c r="AA13" s="17">
        <v>1.96522437165716E-2</v>
      </c>
      <c r="AB13" s="17"/>
      <c r="AC13" s="17">
        <v>6.4429725308558894E-2</v>
      </c>
      <c r="AD13" s="17">
        <v>9.70234366276439E-2</v>
      </c>
      <c r="AE13" s="17"/>
      <c r="AF13" s="17">
        <v>6.8237721476640506E-2</v>
      </c>
      <c r="AG13" s="17">
        <v>4.5501179263251597E-2</v>
      </c>
      <c r="AH13" s="17">
        <v>7.5719296747804796E-2</v>
      </c>
      <c r="AI13" s="17"/>
      <c r="AJ13" s="17">
        <v>6.7752603181505194E-2</v>
      </c>
      <c r="AK13" s="17">
        <v>6.5994812801193403E-2</v>
      </c>
      <c r="AL13" s="17">
        <v>4.2355388231146297E-2</v>
      </c>
      <c r="AM13" s="17">
        <v>8.4827323655362302E-2</v>
      </c>
      <c r="AN13" s="17">
        <v>6.6175131971056997E-2</v>
      </c>
      <c r="AO13" s="17">
        <v>8.8695339217673794E-2</v>
      </c>
      <c r="AP13" s="17">
        <v>9.2044110425439807E-2</v>
      </c>
      <c r="AQ13" s="17"/>
      <c r="AR13" s="17">
        <v>6.0404426141237602E-2</v>
      </c>
      <c r="AS13" s="17">
        <v>8.2556154976913695E-2</v>
      </c>
      <c r="AT13" s="17"/>
      <c r="AU13" s="17">
        <v>7.6420986390642404E-2</v>
      </c>
      <c r="AV13" s="17">
        <v>7.0526006737420793E-2</v>
      </c>
      <c r="AW13" s="17">
        <v>8.6164787810653398E-2</v>
      </c>
      <c r="AX13" s="17"/>
      <c r="AY13" s="17">
        <v>0.10064521596836599</v>
      </c>
      <c r="AZ13" s="17">
        <v>6.81627825033123E-2</v>
      </c>
      <c r="BA13" s="17">
        <v>6.7218736034961701E-2</v>
      </c>
      <c r="BB13" s="17">
        <v>9.6248822347197699E-2</v>
      </c>
      <c r="BC13" s="17"/>
      <c r="BD13" s="17">
        <v>9.2118186139817995E-2</v>
      </c>
      <c r="BE13" s="17">
        <v>5.1653939784393997E-2</v>
      </c>
      <c r="BF13" s="17">
        <v>8.6197490683111194E-2</v>
      </c>
      <c r="BG13" s="17">
        <v>6.6327056363848502E-2</v>
      </c>
      <c r="BH13" s="17"/>
      <c r="BI13" s="17">
        <v>9.7948265400563794E-3</v>
      </c>
      <c r="BJ13" s="17">
        <v>9.6763599286641896E-2</v>
      </c>
      <c r="BK13" s="17">
        <v>7.8046399901789201E-2</v>
      </c>
      <c r="BL13" s="17">
        <v>6.5767681712643494E-2</v>
      </c>
      <c r="BM13" s="17"/>
      <c r="BN13" s="17">
        <v>0.111789735683573</v>
      </c>
      <c r="BO13" s="17">
        <v>7.2116819060053405E-2</v>
      </c>
      <c r="BP13" s="17">
        <v>7.5353209949933594E-2</v>
      </c>
      <c r="BQ13" s="17">
        <v>6.5290985161235104E-2</v>
      </c>
      <c r="BR13" s="17"/>
      <c r="BS13" s="17">
        <v>7.3123721044023496E-2</v>
      </c>
      <c r="BT13" s="17">
        <v>8.4079659092587203E-2</v>
      </c>
      <c r="BU13" s="17">
        <v>7.0396244143270004E-2</v>
      </c>
      <c r="BV13" s="17">
        <v>6.1523178031652102E-2</v>
      </c>
      <c r="BW13" s="17"/>
      <c r="BX13" s="17">
        <v>6.4753486072650995E-2</v>
      </c>
      <c r="BY13" s="17">
        <v>8.9308485801679702E-2</v>
      </c>
      <c r="BZ13" s="17">
        <v>8.6313550532473998E-2</v>
      </c>
      <c r="CA13" s="17">
        <v>3.2920598844382698E-2</v>
      </c>
    </row>
    <row r="14" spans="2:79" x14ac:dyDescent="0.3">
      <c r="B14" s="18" t="s">
        <v>233</v>
      </c>
      <c r="C14" s="17">
        <v>0.12342694179381</v>
      </c>
      <c r="D14" s="17">
        <v>0.11649476730017901</v>
      </c>
      <c r="E14" s="17">
        <v>0.128674310568026</v>
      </c>
      <c r="F14" s="17"/>
      <c r="G14" s="17">
        <v>0.16978545461667599</v>
      </c>
      <c r="H14" s="17">
        <v>0.109637071324825</v>
      </c>
      <c r="I14" s="17">
        <v>0.10822208766458299</v>
      </c>
      <c r="J14" s="17"/>
      <c r="K14" s="17">
        <v>0.11214713536568401</v>
      </c>
      <c r="L14" s="17">
        <v>0.14658977007624999</v>
      </c>
      <c r="M14" s="17">
        <v>0.118205022318301</v>
      </c>
      <c r="N14" s="17">
        <v>0.116748405751329</v>
      </c>
      <c r="O14" s="17"/>
      <c r="P14" s="17">
        <v>0.15582933380787301</v>
      </c>
      <c r="Q14" s="17">
        <v>0.14784285931240501</v>
      </c>
      <c r="R14" s="17">
        <v>7.7468359385150398E-2</v>
      </c>
      <c r="S14" s="17">
        <v>0.12677906375030501</v>
      </c>
      <c r="T14" s="17">
        <v>8.8874291662507501E-2</v>
      </c>
      <c r="U14" s="17"/>
      <c r="V14" s="17">
        <v>0.124823224976812</v>
      </c>
      <c r="W14" s="17">
        <v>0.136157719024045</v>
      </c>
      <c r="X14" s="17">
        <v>0.101831370723271</v>
      </c>
      <c r="Y14" s="17"/>
      <c r="Z14" s="17">
        <v>0.120488338322711</v>
      </c>
      <c r="AA14" s="17">
        <v>0.14006024398904199</v>
      </c>
      <c r="AB14" s="17"/>
      <c r="AC14" s="17">
        <v>0.122920308189319</v>
      </c>
      <c r="AD14" s="17">
        <v>0.124590872584046</v>
      </c>
      <c r="AE14" s="17"/>
      <c r="AF14" s="17">
        <v>9.5653911976709E-2</v>
      </c>
      <c r="AG14" s="17">
        <v>8.8636946671705505E-2</v>
      </c>
      <c r="AH14" s="17">
        <v>0.12746561439879101</v>
      </c>
      <c r="AI14" s="17"/>
      <c r="AJ14" s="17">
        <v>0.15156139084506601</v>
      </c>
      <c r="AK14" s="17">
        <v>0.14730578216047299</v>
      </c>
      <c r="AL14" s="17">
        <v>0.14428092946125101</v>
      </c>
      <c r="AM14" s="17">
        <v>0.113075629186334</v>
      </c>
      <c r="AN14" s="17">
        <v>0.11454686275729301</v>
      </c>
      <c r="AO14" s="17">
        <v>0.103482387806602</v>
      </c>
      <c r="AP14" s="17">
        <v>0.100854223870891</v>
      </c>
      <c r="AQ14" s="17"/>
      <c r="AR14" s="17">
        <v>0.149276816295427</v>
      </c>
      <c r="AS14" s="17">
        <v>0.10593225520380301</v>
      </c>
      <c r="AT14" s="17"/>
      <c r="AU14" s="17">
        <v>0.17813639874082299</v>
      </c>
      <c r="AV14" s="17">
        <v>0.103831100171608</v>
      </c>
      <c r="AW14" s="17">
        <v>0.103561340130202</v>
      </c>
      <c r="AX14" s="17"/>
      <c r="AY14" s="17">
        <v>0.27080477682440801</v>
      </c>
      <c r="AZ14" s="17">
        <v>0.105484319896694</v>
      </c>
      <c r="BA14" s="17">
        <v>0.114233595954946</v>
      </c>
      <c r="BB14" s="17">
        <v>0.106953372249704</v>
      </c>
      <c r="BC14" s="17"/>
      <c r="BD14" s="17">
        <v>0.108042556282228</v>
      </c>
      <c r="BE14" s="17">
        <v>0.15088373643900799</v>
      </c>
      <c r="BF14" s="17">
        <v>0.137040305215689</v>
      </c>
      <c r="BG14" s="17">
        <v>4.65638044103521E-2</v>
      </c>
      <c r="BH14" s="17"/>
      <c r="BI14" s="17">
        <v>0.135835216924726</v>
      </c>
      <c r="BJ14" s="17">
        <v>0.13054623282078801</v>
      </c>
      <c r="BK14" s="17">
        <v>0.116316447755721</v>
      </c>
      <c r="BL14" s="17">
        <v>0.11926999869751199</v>
      </c>
      <c r="BM14" s="17"/>
      <c r="BN14" s="17">
        <v>0.26442586146908698</v>
      </c>
      <c r="BO14" s="17">
        <v>0.15377438848779601</v>
      </c>
      <c r="BP14" s="17">
        <v>0.12538554405388999</v>
      </c>
      <c r="BQ14" s="17">
        <v>6.6072957730679699E-2</v>
      </c>
      <c r="BR14" s="17"/>
      <c r="BS14" s="17">
        <v>0.13225530580141601</v>
      </c>
      <c r="BT14" s="17">
        <v>0.13768761934036899</v>
      </c>
      <c r="BU14" s="17">
        <v>0.121211820220901</v>
      </c>
      <c r="BV14" s="17">
        <v>6.14999602139817E-2</v>
      </c>
      <c r="BW14" s="17"/>
      <c r="BX14" s="17">
        <v>0.188249485436771</v>
      </c>
      <c r="BY14" s="17">
        <v>0.159031707329682</v>
      </c>
      <c r="BZ14" s="17">
        <v>0.111931352695377</v>
      </c>
      <c r="CA14" s="17">
        <v>4.7256869305890098E-2</v>
      </c>
    </row>
    <row r="15" spans="2:79" x14ac:dyDescent="0.3">
      <c r="B15" s="18" t="s">
        <v>234</v>
      </c>
      <c r="C15" s="17">
        <v>5.8125247365965298E-2</v>
      </c>
      <c r="D15" s="17">
        <v>4.4839068422122701E-2</v>
      </c>
      <c r="E15" s="17">
        <v>7.16423348832885E-2</v>
      </c>
      <c r="F15" s="17"/>
      <c r="G15" s="17">
        <v>4.5566110935030803E-2</v>
      </c>
      <c r="H15" s="17">
        <v>5.9014501831548702E-2</v>
      </c>
      <c r="I15" s="17">
        <v>6.5176282588270698E-2</v>
      </c>
      <c r="J15" s="17"/>
      <c r="K15" s="17">
        <v>7.2300311397407196E-2</v>
      </c>
      <c r="L15" s="17">
        <v>6.7860826808386093E-2</v>
      </c>
      <c r="M15" s="17">
        <v>5.5016648271820297E-2</v>
      </c>
      <c r="N15" s="17">
        <v>3.0830074544232401E-2</v>
      </c>
      <c r="O15" s="17"/>
      <c r="P15" s="17">
        <v>3.05547411944769E-2</v>
      </c>
      <c r="Q15" s="17">
        <v>7.9418002358362202E-2</v>
      </c>
      <c r="R15" s="17">
        <v>5.5439285227152003E-2</v>
      </c>
      <c r="S15" s="17">
        <v>5.7138338446571402E-2</v>
      </c>
      <c r="T15" s="17">
        <v>4.6425128574198102E-2</v>
      </c>
      <c r="U15" s="17"/>
      <c r="V15" s="17">
        <v>5.7933749886802902E-2</v>
      </c>
      <c r="W15" s="17">
        <v>5.4595659659119403E-2</v>
      </c>
      <c r="X15" s="17">
        <v>6.8059001591963E-2</v>
      </c>
      <c r="Y15" s="17"/>
      <c r="Z15" s="17">
        <v>6.5950465162676206E-2</v>
      </c>
      <c r="AA15" s="17">
        <v>1.7289261657438802E-2</v>
      </c>
      <c r="AB15" s="17"/>
      <c r="AC15" s="17">
        <v>5.2674561989312002E-2</v>
      </c>
      <c r="AD15" s="17">
        <v>7.0647552403628203E-2</v>
      </c>
      <c r="AE15" s="17"/>
      <c r="AF15" s="17">
        <v>0.10058197115664</v>
      </c>
      <c r="AG15" s="17">
        <v>9.7301071950442394E-2</v>
      </c>
      <c r="AH15" s="17">
        <v>5.15210628914008E-2</v>
      </c>
      <c r="AI15" s="17"/>
      <c r="AJ15" s="17">
        <v>8.3535497770939604E-2</v>
      </c>
      <c r="AK15" s="17">
        <v>2.5561709039504499E-2</v>
      </c>
      <c r="AL15" s="17">
        <v>3.3919856427959298E-2</v>
      </c>
      <c r="AM15" s="17">
        <v>5.8428384725160203E-2</v>
      </c>
      <c r="AN15" s="17">
        <v>6.7654459272367698E-2</v>
      </c>
      <c r="AO15" s="17">
        <v>6.8992059205123399E-2</v>
      </c>
      <c r="AP15" s="17">
        <v>6.8222068594999505E-2</v>
      </c>
      <c r="AQ15" s="17"/>
      <c r="AR15" s="17">
        <v>2.9155850636682901E-2</v>
      </c>
      <c r="AS15" s="17">
        <v>7.0165180332794397E-2</v>
      </c>
      <c r="AT15" s="17"/>
      <c r="AU15" s="17">
        <v>7.6048422180138103E-2</v>
      </c>
      <c r="AV15" s="17">
        <v>5.3550346799132703E-2</v>
      </c>
      <c r="AW15" s="17">
        <v>4.3946250457761703E-2</v>
      </c>
      <c r="AX15" s="17"/>
      <c r="AY15" s="17">
        <v>9.7383670818260507E-2</v>
      </c>
      <c r="AZ15" s="17">
        <v>8.7316330719977506E-2</v>
      </c>
      <c r="BA15" s="17">
        <v>1.6722596699879699E-2</v>
      </c>
      <c r="BB15" s="17">
        <v>2.9843428917085E-2</v>
      </c>
      <c r="BC15" s="17"/>
      <c r="BD15" s="17">
        <v>5.4223974426394803E-2</v>
      </c>
      <c r="BE15" s="17">
        <v>6.5827919722780806E-2</v>
      </c>
      <c r="BF15" s="17">
        <v>6.2881059444021503E-2</v>
      </c>
      <c r="BG15" s="17">
        <v>3.3470478200804003E-2</v>
      </c>
      <c r="BH15" s="17"/>
      <c r="BI15" s="17">
        <v>3.2124873495293603E-2</v>
      </c>
      <c r="BJ15" s="17">
        <v>5.0456980350784102E-2</v>
      </c>
      <c r="BK15" s="17">
        <v>6.7659908014574804E-2</v>
      </c>
      <c r="BL15" s="17">
        <v>6.8748314724440596E-2</v>
      </c>
      <c r="BM15" s="17"/>
      <c r="BN15" s="17">
        <v>0.14431211596235699</v>
      </c>
      <c r="BO15" s="17">
        <v>8.1511861206004302E-2</v>
      </c>
      <c r="BP15" s="17">
        <v>5.7502421490068997E-2</v>
      </c>
      <c r="BQ15" s="17">
        <v>2.1757671811058699E-2</v>
      </c>
      <c r="BR15" s="17"/>
      <c r="BS15" s="17">
        <v>8.5492285813664096E-2</v>
      </c>
      <c r="BT15" s="17">
        <v>6.0654181193910701E-2</v>
      </c>
      <c r="BU15" s="17">
        <v>4.5442544819045499E-2</v>
      </c>
      <c r="BV15" s="17">
        <v>3.90789287948426E-2</v>
      </c>
      <c r="BW15" s="17"/>
      <c r="BX15" s="17">
        <v>5.8046249921892501E-2</v>
      </c>
      <c r="BY15" s="17">
        <v>7.6495584747940604E-2</v>
      </c>
      <c r="BZ15" s="17">
        <v>5.4520693853111798E-2</v>
      </c>
      <c r="CA15" s="17">
        <v>3.0797199350445101E-2</v>
      </c>
    </row>
    <row r="16" spans="2:79" x14ac:dyDescent="0.3">
      <c r="B16" s="18" t="s">
        <v>235</v>
      </c>
      <c r="C16" s="17">
        <v>5.4117129049544903E-2</v>
      </c>
      <c r="D16" s="17">
        <v>3.0709516286566901E-2</v>
      </c>
      <c r="E16" s="17">
        <v>7.7712010012866303E-2</v>
      </c>
      <c r="F16" s="17"/>
      <c r="G16" s="17">
        <v>3.7917172271082697E-2</v>
      </c>
      <c r="H16" s="17">
        <v>4.2263867258602601E-2</v>
      </c>
      <c r="I16" s="17">
        <v>7.6601783534492304E-2</v>
      </c>
      <c r="J16" s="17"/>
      <c r="K16" s="17">
        <v>4.5155471431222602E-2</v>
      </c>
      <c r="L16" s="17">
        <v>4.23713030942892E-2</v>
      </c>
      <c r="M16" s="17">
        <v>9.0265619960113203E-2</v>
      </c>
      <c r="N16" s="17">
        <v>4.5700962469419001E-2</v>
      </c>
      <c r="O16" s="17"/>
      <c r="P16" s="17">
        <v>3.8842962388778303E-2</v>
      </c>
      <c r="Q16" s="17">
        <v>5.7770117190175697E-2</v>
      </c>
      <c r="R16" s="17">
        <v>8.5799362789180697E-2</v>
      </c>
      <c r="S16" s="17">
        <v>3.47150188551201E-2</v>
      </c>
      <c r="T16" s="17">
        <v>5.7709335847472003E-2</v>
      </c>
      <c r="U16" s="17"/>
      <c r="V16" s="17">
        <v>4.1115613156674703E-2</v>
      </c>
      <c r="W16" s="17">
        <v>6.7093982793793097E-2</v>
      </c>
      <c r="X16" s="17">
        <v>4.2172991407068101E-2</v>
      </c>
      <c r="Y16" s="17"/>
      <c r="Z16" s="17">
        <v>5.6290333191831701E-2</v>
      </c>
      <c r="AA16" s="17">
        <v>4.3115625880772897E-2</v>
      </c>
      <c r="AB16" s="17"/>
      <c r="AC16" s="17">
        <v>4.7865199671363601E-2</v>
      </c>
      <c r="AD16" s="17">
        <v>6.8480197423082104E-2</v>
      </c>
      <c r="AE16" s="17"/>
      <c r="AF16" s="17">
        <v>5.8638122498458803E-2</v>
      </c>
      <c r="AG16" s="17">
        <v>5.3623331996311599E-2</v>
      </c>
      <c r="AH16" s="17">
        <v>5.4292220556774601E-2</v>
      </c>
      <c r="AI16" s="17"/>
      <c r="AJ16" s="17">
        <v>4.0257930109156098E-2</v>
      </c>
      <c r="AK16" s="17">
        <v>2.9726471467605198E-2</v>
      </c>
      <c r="AL16" s="17">
        <v>5.8611478605306501E-2</v>
      </c>
      <c r="AM16" s="17">
        <v>4.2485797766762999E-2</v>
      </c>
      <c r="AN16" s="17">
        <v>3.2090353394672498E-2</v>
      </c>
      <c r="AO16" s="17">
        <v>8.8747562405423502E-2</v>
      </c>
      <c r="AP16" s="17">
        <v>7.2896254876124902E-2</v>
      </c>
      <c r="AQ16" s="17"/>
      <c r="AR16" s="17">
        <v>6.1247537040238498E-2</v>
      </c>
      <c r="AS16" s="17">
        <v>5.12762430537375E-2</v>
      </c>
      <c r="AT16" s="17"/>
      <c r="AU16" s="17">
        <v>5.9378285781567001E-2</v>
      </c>
      <c r="AV16" s="17">
        <v>6.0763204047157099E-2</v>
      </c>
      <c r="AW16" s="17">
        <v>1.6736327838618399E-2</v>
      </c>
      <c r="AX16" s="17"/>
      <c r="AY16" s="17">
        <v>5.1358055800176897E-2</v>
      </c>
      <c r="AZ16" s="17">
        <v>6.0873447823629898E-2</v>
      </c>
      <c r="BA16" s="17">
        <v>3.6115349543663203E-2</v>
      </c>
      <c r="BB16" s="17">
        <v>7.7828910538859694E-2</v>
      </c>
      <c r="BC16" s="17"/>
      <c r="BD16" s="17">
        <v>9.5287809479874197E-2</v>
      </c>
      <c r="BE16" s="17">
        <v>4.5504710964035598E-2</v>
      </c>
      <c r="BF16" s="17">
        <v>3.6750225350685999E-2</v>
      </c>
      <c r="BG16" s="17">
        <v>8.1344942027525E-2</v>
      </c>
      <c r="BH16" s="17"/>
      <c r="BI16" s="17">
        <v>6.0705690559373998E-2</v>
      </c>
      <c r="BJ16" s="17">
        <v>4.44591316511153E-2</v>
      </c>
      <c r="BK16" s="17">
        <v>5.3528207948770501E-2</v>
      </c>
      <c r="BL16" s="17">
        <v>7.7145430362477105E-2</v>
      </c>
      <c r="BM16" s="17"/>
      <c r="BN16" s="17">
        <v>6.8434916718544694E-2</v>
      </c>
      <c r="BO16" s="17">
        <v>5.8401362873213299E-2</v>
      </c>
      <c r="BP16" s="17">
        <v>6.5791540655107894E-2</v>
      </c>
      <c r="BQ16" s="17">
        <v>3.56919090984135E-2</v>
      </c>
      <c r="BR16" s="17"/>
      <c r="BS16" s="17">
        <v>7.70063204345387E-2</v>
      </c>
      <c r="BT16" s="17">
        <v>6.3069824763792096E-2</v>
      </c>
      <c r="BU16" s="17">
        <v>4.4873274476106603E-2</v>
      </c>
      <c r="BV16" s="17">
        <v>7.9028232737117596E-3</v>
      </c>
      <c r="BW16" s="17"/>
      <c r="BX16" s="17">
        <v>0.104000321571011</v>
      </c>
      <c r="BY16" s="17">
        <v>4.5272383116306499E-2</v>
      </c>
      <c r="BZ16" s="17">
        <v>6.3793599580752799E-2</v>
      </c>
      <c r="CA16" s="17">
        <v>3.1530429549497301E-2</v>
      </c>
    </row>
    <row r="17" spans="2:79" x14ac:dyDescent="0.3">
      <c r="B17" s="18" t="s">
        <v>236</v>
      </c>
      <c r="C17" s="17">
        <v>2.5258650257359998E-2</v>
      </c>
      <c r="D17" s="17">
        <v>1.4439630393993701E-2</v>
      </c>
      <c r="E17" s="17">
        <v>3.6165342592093301E-2</v>
      </c>
      <c r="F17" s="17"/>
      <c r="G17" s="17">
        <v>3.5344604210999102E-2</v>
      </c>
      <c r="H17" s="17">
        <v>2.0074021444276401E-2</v>
      </c>
      <c r="I17" s="17">
        <v>2.4200471658809401E-2</v>
      </c>
      <c r="J17" s="17"/>
      <c r="K17" s="17">
        <v>2.35107100050891E-2</v>
      </c>
      <c r="L17" s="17">
        <v>1.4160928762727201E-2</v>
      </c>
      <c r="M17" s="17">
        <v>2.42378281155376E-2</v>
      </c>
      <c r="N17" s="17">
        <v>4.18756019907639E-2</v>
      </c>
      <c r="O17" s="17"/>
      <c r="P17" s="17">
        <v>2.4254287699966799E-2</v>
      </c>
      <c r="Q17" s="17">
        <v>3.3367153762793603E-2</v>
      </c>
      <c r="R17" s="17">
        <v>1.7512164679716599E-2</v>
      </c>
      <c r="S17" s="17">
        <v>3.5671138924451097E-2</v>
      </c>
      <c r="T17" s="17">
        <v>4.0120808893170604E-3</v>
      </c>
      <c r="U17" s="17"/>
      <c r="V17" s="17">
        <v>2.5952304886069099E-2</v>
      </c>
      <c r="W17" s="17">
        <v>2.04722453899999E-2</v>
      </c>
      <c r="X17" s="17">
        <v>2.2173563273522798E-2</v>
      </c>
      <c r="Y17" s="17"/>
      <c r="Z17" s="17">
        <v>2.6971021283451101E-2</v>
      </c>
      <c r="AA17" s="17">
        <v>1.6434688728888099E-2</v>
      </c>
      <c r="AB17" s="17"/>
      <c r="AC17" s="17">
        <v>2.7073424734726601E-2</v>
      </c>
      <c r="AD17" s="17">
        <v>2.1089420516548298E-2</v>
      </c>
      <c r="AE17" s="17"/>
      <c r="AF17" s="17">
        <v>1.2336123984432699E-2</v>
      </c>
      <c r="AG17" s="17">
        <v>1.92132819885967E-2</v>
      </c>
      <c r="AH17" s="17">
        <v>2.6831720273153101E-2</v>
      </c>
      <c r="AI17" s="17"/>
      <c r="AJ17" s="17">
        <v>2.6081573324335999E-2</v>
      </c>
      <c r="AK17" s="17">
        <v>3.3338591790851399E-2</v>
      </c>
      <c r="AL17" s="17">
        <v>4.0355077114738201E-2</v>
      </c>
      <c r="AM17" s="17">
        <v>1.19837043873682E-2</v>
      </c>
      <c r="AN17" s="17">
        <v>1.58973844735712E-2</v>
      </c>
      <c r="AO17" s="17">
        <v>2.0906438382550501E-2</v>
      </c>
      <c r="AP17" s="17">
        <v>2.7166813068326402E-2</v>
      </c>
      <c r="AQ17" s="17"/>
      <c r="AR17" s="17">
        <v>3.2919515364707899E-2</v>
      </c>
      <c r="AS17" s="17">
        <v>2.2418960848063899E-2</v>
      </c>
      <c r="AT17" s="17"/>
      <c r="AU17" s="17">
        <v>2.76728382493488E-2</v>
      </c>
      <c r="AV17" s="17">
        <v>2.71796169200192E-2</v>
      </c>
      <c r="AW17" s="17">
        <v>1.2798998553857599E-2</v>
      </c>
      <c r="AX17" s="17"/>
      <c r="AY17" s="17">
        <v>1.5628626048028799E-2</v>
      </c>
      <c r="AZ17" s="17">
        <v>2.8055306344538001E-2</v>
      </c>
      <c r="BA17" s="17">
        <v>2.2706155623793599E-2</v>
      </c>
      <c r="BB17" s="17">
        <v>2.85256782723801E-2</v>
      </c>
      <c r="BC17" s="17"/>
      <c r="BD17" s="17">
        <v>4.8425396011161803E-2</v>
      </c>
      <c r="BE17" s="17">
        <v>2.4879496337390601E-3</v>
      </c>
      <c r="BF17" s="17">
        <v>3.3011558141588702E-2</v>
      </c>
      <c r="BG17" s="17">
        <v>2.4268689151161399E-2</v>
      </c>
      <c r="BH17" s="17"/>
      <c r="BI17" s="17">
        <v>5.3070358492704202E-2</v>
      </c>
      <c r="BJ17" s="17">
        <v>1.4416836229848601E-2</v>
      </c>
      <c r="BK17" s="17">
        <v>1.1910905855456899E-2</v>
      </c>
      <c r="BL17" s="17">
        <v>8.2302809790660097E-2</v>
      </c>
      <c r="BM17" s="17"/>
      <c r="BN17" s="17">
        <v>5.5475675548928197E-2</v>
      </c>
      <c r="BO17" s="17">
        <v>1.8450460583349301E-2</v>
      </c>
      <c r="BP17" s="17">
        <v>2.20273374139675E-2</v>
      </c>
      <c r="BQ17" s="17">
        <v>2.54842187315703E-2</v>
      </c>
      <c r="BR17" s="17"/>
      <c r="BS17" s="17">
        <v>3.2435824573044898E-2</v>
      </c>
      <c r="BT17" s="17">
        <v>1.57047108959875E-2</v>
      </c>
      <c r="BU17" s="17">
        <v>2.9042661636958001E-2</v>
      </c>
      <c r="BV17" s="17">
        <v>2.2730919726215101E-2</v>
      </c>
      <c r="BW17" s="17"/>
      <c r="BX17" s="17">
        <v>8.8393814806316098E-2</v>
      </c>
      <c r="BY17" s="17">
        <v>9.4623245098881606E-3</v>
      </c>
      <c r="BZ17" s="17">
        <v>2.8571264171149399E-2</v>
      </c>
      <c r="CA17" s="17">
        <v>1.9010652830207898E-2</v>
      </c>
    </row>
    <row r="18" spans="2:79" x14ac:dyDescent="0.3">
      <c r="B18" s="18" t="s">
        <v>237</v>
      </c>
      <c r="C18" s="17">
        <v>7.1457519729087099E-3</v>
      </c>
      <c r="D18" s="17">
        <v>2.3202476778436498E-3</v>
      </c>
      <c r="E18" s="17">
        <v>1.19916273857933E-2</v>
      </c>
      <c r="F18" s="17"/>
      <c r="G18" s="17">
        <v>4.5559482784591401E-3</v>
      </c>
      <c r="H18" s="17">
        <v>9.9914765827725897E-3</v>
      </c>
      <c r="I18" s="17">
        <v>5.8576674691977601E-3</v>
      </c>
      <c r="J18" s="17"/>
      <c r="K18" s="17">
        <v>3.8681788085885801E-3</v>
      </c>
      <c r="L18" s="17">
        <v>7.4326196315872596E-3</v>
      </c>
      <c r="M18" s="17">
        <v>1.8872437247367799E-2</v>
      </c>
      <c r="N18" s="17">
        <v>0</v>
      </c>
      <c r="O18" s="17"/>
      <c r="P18" s="17">
        <v>1.9978807849465902E-2</v>
      </c>
      <c r="Q18" s="17">
        <v>4.5047719395964201E-3</v>
      </c>
      <c r="R18" s="17">
        <v>0</v>
      </c>
      <c r="S18" s="17">
        <v>4.7246031287995196E-3</v>
      </c>
      <c r="T18" s="17">
        <v>1.10147946609789E-2</v>
      </c>
      <c r="U18" s="17"/>
      <c r="V18" s="17">
        <v>6.4177106849977903E-3</v>
      </c>
      <c r="W18" s="17">
        <v>9.1611178527487395E-3</v>
      </c>
      <c r="X18" s="17">
        <v>2.2703938237643101E-3</v>
      </c>
      <c r="Y18" s="17"/>
      <c r="Z18" s="17">
        <v>7.7317611429969504E-3</v>
      </c>
      <c r="AA18" s="17">
        <v>4.1126173788354602E-3</v>
      </c>
      <c r="AB18" s="17"/>
      <c r="AC18" s="17">
        <v>7.1005661845923596E-3</v>
      </c>
      <c r="AD18" s="17">
        <v>7.2495609777520603E-3</v>
      </c>
      <c r="AE18" s="17"/>
      <c r="AF18" s="17">
        <v>0</v>
      </c>
      <c r="AG18" s="17">
        <v>0</v>
      </c>
      <c r="AH18" s="17">
        <v>8.3021555523641807E-3</v>
      </c>
      <c r="AI18" s="17"/>
      <c r="AJ18" s="17">
        <v>8.5551014267244308E-3</v>
      </c>
      <c r="AK18" s="17">
        <v>0</v>
      </c>
      <c r="AL18" s="17">
        <v>0</v>
      </c>
      <c r="AM18" s="17">
        <v>1.1420359816081299E-2</v>
      </c>
      <c r="AN18" s="17">
        <v>2.01079918286973E-2</v>
      </c>
      <c r="AO18" s="17">
        <v>0</v>
      </c>
      <c r="AP18" s="17">
        <v>1.1867236729597301E-2</v>
      </c>
      <c r="AQ18" s="17"/>
      <c r="AR18" s="17">
        <v>1.5726228170880902E-2</v>
      </c>
      <c r="AS18" s="17">
        <v>1.6879123815630699E-3</v>
      </c>
      <c r="AT18" s="17"/>
      <c r="AU18" s="17">
        <v>1.24256093254984E-2</v>
      </c>
      <c r="AV18" s="17">
        <v>5.03295795550842E-3</v>
      </c>
      <c r="AW18" s="17">
        <v>6.1502287445344903E-3</v>
      </c>
      <c r="AX18" s="17"/>
      <c r="AY18" s="17">
        <v>0</v>
      </c>
      <c r="AZ18" s="17">
        <v>7.1372474781129401E-3</v>
      </c>
      <c r="BA18" s="17">
        <v>1.03642067462814E-2</v>
      </c>
      <c r="BB18" s="17">
        <v>4.0035961840859799E-3</v>
      </c>
      <c r="BC18" s="17"/>
      <c r="BD18" s="17">
        <v>6.2091944757629797E-3</v>
      </c>
      <c r="BE18" s="17">
        <v>2.31040224331437E-3</v>
      </c>
      <c r="BF18" s="17">
        <v>7.6814685940757698E-3</v>
      </c>
      <c r="BG18" s="17">
        <v>1.5706616632751899E-2</v>
      </c>
      <c r="BH18" s="17"/>
      <c r="BI18" s="17">
        <v>2.54758885369093E-2</v>
      </c>
      <c r="BJ18" s="17">
        <v>0</v>
      </c>
      <c r="BK18" s="17">
        <v>6.3391610641187202E-3</v>
      </c>
      <c r="BL18" s="17">
        <v>1.0711159246433E-2</v>
      </c>
      <c r="BM18" s="17"/>
      <c r="BN18" s="17">
        <v>0</v>
      </c>
      <c r="BO18" s="17">
        <v>4.8432717413979297E-3</v>
      </c>
      <c r="BP18" s="17">
        <v>1.54376932399376E-2</v>
      </c>
      <c r="BQ18" s="17">
        <v>1.9197966640297601E-3</v>
      </c>
      <c r="BR18" s="17"/>
      <c r="BS18" s="17">
        <v>9.04697941189192E-3</v>
      </c>
      <c r="BT18" s="17">
        <v>7.36601025246155E-3</v>
      </c>
      <c r="BU18" s="17">
        <v>5.8397242377898903E-3</v>
      </c>
      <c r="BV18" s="17">
        <v>7.6542675796626098E-3</v>
      </c>
      <c r="BW18" s="17"/>
      <c r="BX18" s="17">
        <v>4.3169998288679498E-2</v>
      </c>
      <c r="BY18" s="17">
        <v>0</v>
      </c>
      <c r="BZ18" s="17">
        <v>7.1682139889047303E-3</v>
      </c>
      <c r="CA18" s="17">
        <v>3.1618447752316901E-3</v>
      </c>
    </row>
    <row r="19" spans="2:79" x14ac:dyDescent="0.3">
      <c r="B19" s="18" t="s">
        <v>238</v>
      </c>
      <c r="C19" s="17">
        <v>8.4827979733876693E-3</v>
      </c>
      <c r="D19" s="17">
        <v>1.0390412517182999E-2</v>
      </c>
      <c r="E19" s="17">
        <v>6.6185418318157902E-3</v>
      </c>
      <c r="F19" s="17"/>
      <c r="G19" s="17">
        <v>3.8938087738957699E-3</v>
      </c>
      <c r="H19" s="17">
        <v>1.2277605432291699E-2</v>
      </c>
      <c r="I19" s="17">
        <v>7.4854006310460797E-3</v>
      </c>
      <c r="J19" s="17"/>
      <c r="K19" s="17">
        <v>7.5615131336612303E-3</v>
      </c>
      <c r="L19" s="17">
        <v>1.44317517378136E-2</v>
      </c>
      <c r="M19" s="17">
        <v>5.9060719883893397E-3</v>
      </c>
      <c r="N19" s="17">
        <v>0</v>
      </c>
      <c r="O19" s="17"/>
      <c r="P19" s="17">
        <v>2.89307278226505E-2</v>
      </c>
      <c r="Q19" s="17">
        <v>7.4200531837052197E-3</v>
      </c>
      <c r="R19" s="17">
        <v>7.4247520264615497E-3</v>
      </c>
      <c r="S19" s="17">
        <v>4.0379521433717598E-3</v>
      </c>
      <c r="T19" s="17">
        <v>0</v>
      </c>
      <c r="U19" s="17"/>
      <c r="V19" s="17">
        <v>1.6662788001699302E-2</v>
      </c>
      <c r="W19" s="17">
        <v>6.1467963026146403E-3</v>
      </c>
      <c r="X19" s="17">
        <v>4.6306059644291298E-3</v>
      </c>
      <c r="Y19" s="17"/>
      <c r="Z19" s="17">
        <v>6.7563557153807801E-3</v>
      </c>
      <c r="AA19" s="17">
        <v>1.7682677880669101E-2</v>
      </c>
      <c r="AB19" s="17"/>
      <c r="AC19" s="17">
        <v>8.1427253606461691E-3</v>
      </c>
      <c r="AD19" s="17">
        <v>9.2640745831043692E-3</v>
      </c>
      <c r="AE19" s="17"/>
      <c r="AF19" s="17">
        <v>1.19780584986071E-2</v>
      </c>
      <c r="AG19" s="17">
        <v>3.9873834242093398E-2</v>
      </c>
      <c r="AH19" s="17">
        <v>5.5175899358848703E-3</v>
      </c>
      <c r="AI19" s="17"/>
      <c r="AJ19" s="17">
        <v>0</v>
      </c>
      <c r="AK19" s="17">
        <v>1.34942781989544E-2</v>
      </c>
      <c r="AL19" s="17">
        <v>0</v>
      </c>
      <c r="AM19" s="17">
        <v>1.9347058753767701E-2</v>
      </c>
      <c r="AN19" s="17">
        <v>8.73093124785769E-3</v>
      </c>
      <c r="AO19" s="17">
        <v>0</v>
      </c>
      <c r="AP19" s="17">
        <v>1.51649136403891E-2</v>
      </c>
      <c r="AQ19" s="17"/>
      <c r="AR19" s="17">
        <v>1.6390557538423702E-2</v>
      </c>
      <c r="AS19" s="17">
        <v>4.7927800116185698E-3</v>
      </c>
      <c r="AT19" s="17"/>
      <c r="AU19" s="17">
        <v>1.0100932305720499E-2</v>
      </c>
      <c r="AV19" s="17">
        <v>9.8019921753822407E-3</v>
      </c>
      <c r="AW19" s="17">
        <v>0</v>
      </c>
      <c r="AX19" s="17"/>
      <c r="AY19" s="17">
        <v>0</v>
      </c>
      <c r="AZ19" s="17">
        <v>2.2008087656075902E-3</v>
      </c>
      <c r="BA19" s="17">
        <v>1.18582689853803E-2</v>
      </c>
      <c r="BB19" s="17">
        <v>2.8885577351018502E-2</v>
      </c>
      <c r="BC19" s="17"/>
      <c r="BD19" s="17">
        <v>1.52383810973184E-2</v>
      </c>
      <c r="BE19" s="17">
        <v>0</v>
      </c>
      <c r="BF19" s="17">
        <v>2.1689688115686199E-3</v>
      </c>
      <c r="BG19" s="17">
        <v>3.63931771018687E-2</v>
      </c>
      <c r="BH19" s="17"/>
      <c r="BI19" s="17">
        <v>8.3854614663117708E-3</v>
      </c>
      <c r="BJ19" s="17">
        <v>0</v>
      </c>
      <c r="BK19" s="17">
        <v>7.0064345267693198E-3</v>
      </c>
      <c r="BL19" s="17">
        <v>3.9376244654138103E-2</v>
      </c>
      <c r="BM19" s="17"/>
      <c r="BN19" s="17">
        <v>0</v>
      </c>
      <c r="BO19" s="17">
        <v>0</v>
      </c>
      <c r="BP19" s="17">
        <v>1.1218071621420999E-2</v>
      </c>
      <c r="BQ19" s="17">
        <v>1.33775774753666E-2</v>
      </c>
      <c r="BR19" s="17"/>
      <c r="BS19" s="17">
        <v>1.23070907099857E-2</v>
      </c>
      <c r="BT19" s="17">
        <v>3.8213247927520399E-3</v>
      </c>
      <c r="BU19" s="17">
        <v>2.3218903379271798E-3</v>
      </c>
      <c r="BV19" s="17">
        <v>4.3881051237962897E-2</v>
      </c>
      <c r="BW19" s="17"/>
      <c r="BX19" s="17">
        <v>1.05048584954365E-2</v>
      </c>
      <c r="BY19" s="17">
        <v>0</v>
      </c>
      <c r="BZ19" s="17">
        <v>7.0506900021691599E-3</v>
      </c>
      <c r="CA19" s="17">
        <v>2.50499302860894E-2</v>
      </c>
    </row>
    <row r="20" spans="2:79" x14ac:dyDescent="0.3">
      <c r="B20" s="18" t="s">
        <v>169</v>
      </c>
      <c r="C20" s="19">
        <v>8.8980666138798806E-3</v>
      </c>
      <c r="D20" s="19">
        <v>8.9326273290414506E-3</v>
      </c>
      <c r="E20" s="19">
        <v>8.9040487401125697E-3</v>
      </c>
      <c r="F20" s="19"/>
      <c r="G20" s="19">
        <v>6.4900516134038903E-3</v>
      </c>
      <c r="H20" s="19">
        <v>1.0278216946332699E-2</v>
      </c>
      <c r="I20" s="19">
        <v>9.0041210262675093E-3</v>
      </c>
      <c r="J20" s="19"/>
      <c r="K20" s="19">
        <v>0</v>
      </c>
      <c r="L20" s="19">
        <v>1.3842561914131701E-2</v>
      </c>
      <c r="M20" s="19">
        <v>1.2258938439195099E-2</v>
      </c>
      <c r="N20" s="19">
        <v>1.18047488692567E-2</v>
      </c>
      <c r="O20" s="19"/>
      <c r="P20" s="19">
        <v>0</v>
      </c>
      <c r="Q20" s="19">
        <v>8.5410349716882605E-3</v>
      </c>
      <c r="R20" s="19">
        <v>0</v>
      </c>
      <c r="S20" s="19">
        <v>1.47196475133548E-2</v>
      </c>
      <c r="T20" s="19">
        <v>1.7477256215860399E-2</v>
      </c>
      <c r="U20" s="19"/>
      <c r="V20" s="19">
        <v>2.6379593614532298E-3</v>
      </c>
      <c r="W20" s="19">
        <v>1.8113013690593701E-2</v>
      </c>
      <c r="X20" s="19">
        <v>3.7212975860910599E-3</v>
      </c>
      <c r="Y20" s="19"/>
      <c r="Z20" s="19">
        <v>9.7014161095582401E-3</v>
      </c>
      <c r="AA20" s="19">
        <v>4.7319717739342498E-3</v>
      </c>
      <c r="AB20" s="19"/>
      <c r="AC20" s="19">
        <v>9.8063504272386196E-3</v>
      </c>
      <c r="AD20" s="19">
        <v>6.8113919691890302E-3</v>
      </c>
      <c r="AE20" s="19"/>
      <c r="AF20" s="19">
        <v>2.6084500237590201E-2</v>
      </c>
      <c r="AG20" s="19">
        <v>0</v>
      </c>
      <c r="AH20" s="19">
        <v>6.9661174447089198E-3</v>
      </c>
      <c r="AI20" s="19"/>
      <c r="AJ20" s="19">
        <v>0</v>
      </c>
      <c r="AK20" s="19">
        <v>2.9025832643314899E-2</v>
      </c>
      <c r="AL20" s="19">
        <v>0</v>
      </c>
      <c r="AM20" s="19">
        <v>0</v>
      </c>
      <c r="AN20" s="19">
        <v>1.5719849819065702E-2</v>
      </c>
      <c r="AO20" s="19">
        <v>1.6330948443995599E-2</v>
      </c>
      <c r="AP20" s="19">
        <v>0</v>
      </c>
      <c r="AQ20" s="19"/>
      <c r="AR20" s="19">
        <v>0</v>
      </c>
      <c r="AS20" s="19">
        <v>1.38458154825162E-2</v>
      </c>
      <c r="AT20" s="19"/>
      <c r="AU20" s="19">
        <v>2.1284100554761699E-2</v>
      </c>
      <c r="AV20" s="19">
        <v>3.7142172307063999E-3</v>
      </c>
      <c r="AW20" s="19">
        <v>7.5083720941420302E-3</v>
      </c>
      <c r="AX20" s="19"/>
      <c r="AY20" s="19">
        <v>4.6710517363624603E-2</v>
      </c>
      <c r="AZ20" s="19">
        <v>6.8185475190361E-3</v>
      </c>
      <c r="BA20" s="19">
        <v>4.76667123920348E-3</v>
      </c>
      <c r="BB20" s="19">
        <v>0</v>
      </c>
      <c r="BC20" s="19"/>
      <c r="BD20" s="19">
        <v>1.0270682432201901E-2</v>
      </c>
      <c r="BE20" s="19">
        <v>1.8541484309587099E-2</v>
      </c>
      <c r="BF20" s="19">
        <v>5.1539383420312803E-3</v>
      </c>
      <c r="BG20" s="19">
        <v>0</v>
      </c>
      <c r="BH20" s="19"/>
      <c r="BI20" s="19">
        <v>1.2018974903806001E-2</v>
      </c>
      <c r="BJ20" s="19">
        <v>1.9237256723159301E-2</v>
      </c>
      <c r="BK20" s="19">
        <v>3.15696991936989E-3</v>
      </c>
      <c r="BL20" s="19">
        <v>0</v>
      </c>
      <c r="BM20" s="19"/>
      <c r="BN20" s="19">
        <v>4.7772844530693998E-2</v>
      </c>
      <c r="BO20" s="19">
        <v>6.4791440424750097E-3</v>
      </c>
      <c r="BP20" s="19">
        <v>3.0575695361366199E-3</v>
      </c>
      <c r="BQ20" s="19">
        <v>6.7488387372804702E-3</v>
      </c>
      <c r="BR20" s="19"/>
      <c r="BS20" s="19">
        <v>6.6911944041067898E-3</v>
      </c>
      <c r="BT20" s="19">
        <v>2.24308964769716E-2</v>
      </c>
      <c r="BU20" s="19">
        <v>1.88298032637728E-3</v>
      </c>
      <c r="BV20" s="19">
        <v>0</v>
      </c>
      <c r="BW20" s="19"/>
      <c r="BX20" s="19">
        <v>4.2321518865138498E-2</v>
      </c>
      <c r="BY20" s="19">
        <v>6.1803429002292298E-3</v>
      </c>
      <c r="BZ20" s="19">
        <v>7.7536742329882098E-3</v>
      </c>
      <c r="CA20" s="19">
        <v>0</v>
      </c>
    </row>
    <row r="21" spans="2:79" x14ac:dyDescent="0.3">
      <c r="B21" s="16" t="s">
        <v>336</v>
      </c>
    </row>
    <row r="22" spans="2:79" x14ac:dyDescent="0.3">
      <c r="B22" t="s">
        <v>76</v>
      </c>
    </row>
    <row r="23" spans="2:79" x14ac:dyDescent="0.3">
      <c r="B23" t="s">
        <v>77</v>
      </c>
    </row>
    <row r="25" spans="2:79" x14ac:dyDescent="0.3">
      <c r="B25" s="8" t="str">
        <f>HYPERLINK("#'Contents'!A1", "Return to Contents")</f>
        <v>Return to Contents</v>
      </c>
    </row>
  </sheetData>
  <mergeCells count="18">
    <mergeCell ref="BX5:CA5"/>
    <mergeCell ref="D2:BL2"/>
    <mergeCell ref="AU5:AW5"/>
    <mergeCell ref="AY5:BB5"/>
    <mergeCell ref="BD5:BG5"/>
    <mergeCell ref="BI5:BL5"/>
    <mergeCell ref="BN5:BQ5"/>
    <mergeCell ref="Z5:AA5"/>
    <mergeCell ref="AC5:AD5"/>
    <mergeCell ref="AF5:AH5"/>
    <mergeCell ref="AJ5:AP5"/>
    <mergeCell ref="AR5:AS5"/>
    <mergeCell ref="D5:E5"/>
    <mergeCell ref="G5:I5"/>
    <mergeCell ref="K5:N5"/>
    <mergeCell ref="P5:T5"/>
    <mergeCell ref="V5:X5"/>
    <mergeCell ref="BS5:BV5"/>
  </mergeCells>
  <pageMargins left="0.7" right="0.7" top="0.75" bottom="0.75" header="0.3" footer="0.3"/>
  <pageSetup paperSize="9" orientation="portrait" horizontalDpi="300" verticalDpi="300"/>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B2:CA25"/>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9" width="10.77734375" customWidth="1"/>
    <col min="10" max="10" width="2.21875" customWidth="1"/>
    <col min="11" max="14" width="10.77734375" customWidth="1"/>
    <col min="15" max="15" width="2.21875" customWidth="1"/>
    <col min="16" max="20" width="10.77734375" customWidth="1"/>
    <col min="21" max="21" width="2.21875" customWidth="1"/>
    <col min="22" max="24" width="10.77734375" customWidth="1"/>
    <col min="25" max="25" width="2.21875" customWidth="1"/>
    <col min="26" max="27" width="10.77734375" customWidth="1"/>
    <col min="28" max="28" width="2.21875" customWidth="1"/>
    <col min="29" max="30" width="10.77734375" customWidth="1"/>
    <col min="31" max="31" width="2.21875" customWidth="1"/>
    <col min="32" max="34" width="10.77734375" customWidth="1"/>
    <col min="35" max="35" width="2.21875" customWidth="1"/>
    <col min="36" max="42" width="10.77734375" customWidth="1"/>
    <col min="43" max="43" width="2.21875" customWidth="1"/>
    <col min="44" max="45" width="10.77734375" customWidth="1"/>
    <col min="46" max="46" width="2.21875" customWidth="1"/>
    <col min="47" max="49" width="10.77734375" customWidth="1"/>
    <col min="50" max="50" width="2.21875" customWidth="1"/>
    <col min="51" max="54" width="10.77734375" customWidth="1"/>
    <col min="55" max="55" width="2.21875" customWidth="1"/>
    <col min="56" max="59" width="10.77734375" customWidth="1"/>
    <col min="60" max="60" width="2.21875" customWidth="1"/>
    <col min="61" max="64" width="10.77734375" customWidth="1"/>
    <col min="65" max="65" width="2.21875" customWidth="1"/>
    <col min="66" max="69" width="10.77734375" customWidth="1"/>
    <col min="70" max="70" width="2.21875" customWidth="1"/>
    <col min="71" max="74" width="10.77734375" customWidth="1"/>
    <col min="75" max="75" width="2.21875" customWidth="1"/>
    <col min="76" max="79" width="10.77734375" customWidth="1"/>
    <col min="80" max="80" width="2.21875" customWidth="1"/>
  </cols>
  <sheetData>
    <row r="2" spans="2:79" ht="40.049999999999997" customHeight="1" x14ac:dyDescent="0.3">
      <c r="D2" s="30" t="s">
        <v>242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9" ht="30" customHeight="1" x14ac:dyDescent="0.3">
      <c r="B5" s="15"/>
      <c r="C5" s="15"/>
      <c r="D5" s="29" t="s">
        <v>54</v>
      </c>
      <c r="E5" s="29"/>
      <c r="F5" s="15"/>
      <c r="G5" s="29" t="s">
        <v>55</v>
      </c>
      <c r="H5" s="29"/>
      <c r="I5" s="29"/>
      <c r="J5" s="15"/>
      <c r="K5" s="29" t="s">
        <v>56</v>
      </c>
      <c r="L5" s="29"/>
      <c r="M5" s="29"/>
      <c r="N5" s="29"/>
      <c r="O5" s="15"/>
      <c r="P5" s="29" t="s">
        <v>57</v>
      </c>
      <c r="Q5" s="29"/>
      <c r="R5" s="29"/>
      <c r="S5" s="29"/>
      <c r="T5" s="29"/>
      <c r="U5" s="15"/>
      <c r="V5" s="29" t="s">
        <v>58</v>
      </c>
      <c r="W5" s="29"/>
      <c r="X5" s="29"/>
      <c r="Y5" s="15"/>
      <c r="Z5" s="29" t="s">
        <v>59</v>
      </c>
      <c r="AA5" s="29"/>
      <c r="AB5" s="15"/>
      <c r="AC5" s="29" t="s">
        <v>60</v>
      </c>
      <c r="AD5" s="29"/>
      <c r="AE5" s="15"/>
      <c r="AF5" s="29" t="s">
        <v>61</v>
      </c>
      <c r="AG5" s="29"/>
      <c r="AH5" s="29"/>
      <c r="AI5" s="15"/>
      <c r="AJ5" s="29" t="s">
        <v>62</v>
      </c>
      <c r="AK5" s="29"/>
      <c r="AL5" s="29"/>
      <c r="AM5" s="29"/>
      <c r="AN5" s="29"/>
      <c r="AO5" s="29"/>
      <c r="AP5" s="29"/>
      <c r="AQ5" s="15"/>
      <c r="AR5" s="29" t="s">
        <v>63</v>
      </c>
      <c r="AS5" s="29"/>
      <c r="AT5" s="15"/>
      <c r="AU5" s="29" t="s">
        <v>64</v>
      </c>
      <c r="AV5" s="29"/>
      <c r="AW5" s="29"/>
      <c r="AX5" s="15"/>
      <c r="AY5" s="29" t="s">
        <v>65</v>
      </c>
      <c r="AZ5" s="29"/>
      <c r="BA5" s="29"/>
      <c r="BB5" s="29"/>
      <c r="BC5" s="15"/>
      <c r="BD5" s="29" t="s">
        <v>66</v>
      </c>
      <c r="BE5" s="29"/>
      <c r="BF5" s="29"/>
      <c r="BG5" s="29"/>
      <c r="BH5" s="15"/>
      <c r="BI5" s="29" t="s">
        <v>67</v>
      </c>
      <c r="BJ5" s="29"/>
      <c r="BK5" s="29"/>
      <c r="BL5" s="29"/>
      <c r="BM5" s="15"/>
      <c r="BN5" s="29" t="s">
        <v>68</v>
      </c>
      <c r="BO5" s="29"/>
      <c r="BP5" s="29"/>
      <c r="BQ5" s="29"/>
      <c r="BR5" s="15"/>
      <c r="BS5" s="29" t="s">
        <v>69</v>
      </c>
      <c r="BT5" s="29"/>
      <c r="BU5" s="29"/>
      <c r="BV5" s="29"/>
      <c r="BW5" s="15"/>
      <c r="BX5" s="29" t="s">
        <v>70</v>
      </c>
      <c r="BY5" s="29"/>
      <c r="BZ5" s="29"/>
      <c r="CA5" s="29"/>
    </row>
    <row r="6" spans="2:79" ht="43.2" x14ac:dyDescent="0.3">
      <c r="B6" t="s">
        <v>13</v>
      </c>
      <c r="C6" s="9" t="s">
        <v>14</v>
      </c>
      <c r="D6" s="12" t="s">
        <v>15</v>
      </c>
      <c r="E6" s="12" t="s">
        <v>16</v>
      </c>
      <c r="G6" s="12" t="s">
        <v>19</v>
      </c>
      <c r="H6" s="12" t="s">
        <v>20</v>
      </c>
      <c r="I6" s="12" t="s">
        <v>21</v>
      </c>
      <c r="K6" s="12" t="s">
        <v>22</v>
      </c>
      <c r="L6" s="12" t="s">
        <v>23</v>
      </c>
      <c r="M6" s="12" t="s">
        <v>24</v>
      </c>
      <c r="N6" s="12" t="s">
        <v>25</v>
      </c>
      <c r="P6" s="12" t="s">
        <v>26</v>
      </c>
      <c r="Q6" s="12" t="s">
        <v>27</v>
      </c>
      <c r="R6" s="12" t="s">
        <v>28</v>
      </c>
      <c r="S6" s="12" t="s">
        <v>29</v>
      </c>
      <c r="T6" s="12" t="s">
        <v>30</v>
      </c>
      <c r="V6" s="12" t="s">
        <v>31</v>
      </c>
      <c r="W6" s="12" t="s">
        <v>32</v>
      </c>
      <c r="X6" s="12" t="s">
        <v>33</v>
      </c>
      <c r="Z6" s="12" t="s">
        <v>34</v>
      </c>
      <c r="AA6" s="12" t="s">
        <v>35</v>
      </c>
      <c r="AC6" s="12" t="s">
        <v>36</v>
      </c>
      <c r="AD6" s="12" t="s">
        <v>37</v>
      </c>
      <c r="AF6" s="12" t="s">
        <v>38</v>
      </c>
      <c r="AG6" s="12" t="s">
        <v>39</v>
      </c>
      <c r="AH6" s="12" t="s">
        <v>40</v>
      </c>
      <c r="AJ6" s="12" t="s">
        <v>41</v>
      </c>
      <c r="AK6" s="12" t="s">
        <v>42</v>
      </c>
      <c r="AL6" s="12" t="s">
        <v>43</v>
      </c>
      <c r="AM6" s="12" t="s">
        <v>44</v>
      </c>
      <c r="AN6" s="12" t="s">
        <v>45</v>
      </c>
      <c r="AO6" s="12" t="s">
        <v>46</v>
      </c>
      <c r="AP6" s="12" t="s">
        <v>47</v>
      </c>
      <c r="AR6" s="12" t="s">
        <v>48</v>
      </c>
      <c r="AS6" s="12" t="s">
        <v>49</v>
      </c>
      <c r="AU6" s="12" t="s">
        <v>50</v>
      </c>
      <c r="AV6" s="12" t="s">
        <v>51</v>
      </c>
      <c r="AW6" s="12" t="s">
        <v>52</v>
      </c>
      <c r="AY6" s="12" t="s">
        <v>50</v>
      </c>
      <c r="AZ6" s="12" t="s">
        <v>51</v>
      </c>
      <c r="BA6" s="12" t="s">
        <v>52</v>
      </c>
      <c r="BB6" s="12" t="s">
        <v>53</v>
      </c>
      <c r="BD6" s="12" t="s">
        <v>50</v>
      </c>
      <c r="BE6" s="12" t="s">
        <v>51</v>
      </c>
      <c r="BF6" s="12" t="s">
        <v>52</v>
      </c>
      <c r="BG6" s="12" t="s">
        <v>53</v>
      </c>
      <c r="BI6" s="12" t="s">
        <v>50</v>
      </c>
      <c r="BJ6" s="12" t="s">
        <v>51</v>
      </c>
      <c r="BK6" s="12" t="s">
        <v>52</v>
      </c>
      <c r="BL6" s="12" t="s">
        <v>53</v>
      </c>
      <c r="BN6" s="12" t="s">
        <v>50</v>
      </c>
      <c r="BO6" s="12" t="s">
        <v>51</v>
      </c>
      <c r="BP6" s="12" t="s">
        <v>52</v>
      </c>
      <c r="BQ6" s="12" t="s">
        <v>53</v>
      </c>
      <c r="BS6" s="12" t="s">
        <v>50</v>
      </c>
      <c r="BT6" s="12" t="s">
        <v>51</v>
      </c>
      <c r="BU6" s="12" t="s">
        <v>52</v>
      </c>
      <c r="BV6" s="12" t="s">
        <v>53</v>
      </c>
      <c r="BX6" s="12" t="s">
        <v>50</v>
      </c>
      <c r="BY6" s="12" t="s">
        <v>51</v>
      </c>
      <c r="BZ6" s="12" t="s">
        <v>52</v>
      </c>
      <c r="CA6" s="12" t="s">
        <v>53</v>
      </c>
    </row>
    <row r="7" spans="2:79" ht="30" customHeight="1" x14ac:dyDescent="0.3">
      <c r="B7" s="10" t="s">
        <v>17</v>
      </c>
      <c r="C7" s="10">
        <v>866</v>
      </c>
      <c r="D7" s="10">
        <v>443</v>
      </c>
      <c r="E7" s="10">
        <v>421</v>
      </c>
      <c r="F7" s="10"/>
      <c r="G7" s="10">
        <v>178</v>
      </c>
      <c r="H7" s="10">
        <v>400</v>
      </c>
      <c r="I7" s="10">
        <v>288</v>
      </c>
      <c r="J7" s="10"/>
      <c r="K7" s="10">
        <v>354</v>
      </c>
      <c r="L7" s="10">
        <v>230</v>
      </c>
      <c r="M7" s="10">
        <v>153</v>
      </c>
      <c r="N7" s="10">
        <v>128</v>
      </c>
      <c r="O7" s="10"/>
      <c r="P7" s="10">
        <v>124</v>
      </c>
      <c r="Q7" s="10">
        <v>272</v>
      </c>
      <c r="R7" s="10">
        <v>123</v>
      </c>
      <c r="S7" s="10">
        <v>225</v>
      </c>
      <c r="T7" s="10">
        <v>122</v>
      </c>
      <c r="U7" s="10"/>
      <c r="V7" s="10">
        <v>205</v>
      </c>
      <c r="W7" s="10">
        <v>329</v>
      </c>
      <c r="X7" s="10">
        <v>305</v>
      </c>
      <c r="Y7" s="10"/>
      <c r="Z7" s="10">
        <v>723</v>
      </c>
      <c r="AA7" s="10">
        <v>142</v>
      </c>
      <c r="AB7" s="10"/>
      <c r="AC7" s="10">
        <v>636</v>
      </c>
      <c r="AD7" s="10">
        <v>230</v>
      </c>
      <c r="AE7" s="10"/>
      <c r="AF7" s="10">
        <v>63</v>
      </c>
      <c r="AG7" s="10">
        <v>76</v>
      </c>
      <c r="AH7" s="10">
        <v>722</v>
      </c>
      <c r="AI7" s="10"/>
      <c r="AJ7" s="10">
        <v>97</v>
      </c>
      <c r="AK7" s="10">
        <v>123</v>
      </c>
      <c r="AL7" s="10">
        <v>129</v>
      </c>
      <c r="AM7" s="10">
        <v>133</v>
      </c>
      <c r="AN7" s="10">
        <v>126</v>
      </c>
      <c r="AO7" s="10">
        <v>133</v>
      </c>
      <c r="AP7" s="10">
        <v>125</v>
      </c>
      <c r="AQ7" s="10"/>
      <c r="AR7" s="10">
        <v>265</v>
      </c>
      <c r="AS7" s="10">
        <v>576</v>
      </c>
      <c r="AT7" s="10"/>
      <c r="AU7" s="10">
        <v>204</v>
      </c>
      <c r="AV7" s="10">
        <v>520</v>
      </c>
      <c r="AW7" s="10">
        <v>142</v>
      </c>
      <c r="AX7" s="10"/>
      <c r="AY7" s="10">
        <v>76</v>
      </c>
      <c r="AZ7" s="10">
        <v>391</v>
      </c>
      <c r="BA7" s="10">
        <v>278</v>
      </c>
      <c r="BB7" s="10">
        <v>121</v>
      </c>
      <c r="BC7" s="10"/>
      <c r="BD7" s="10">
        <v>119</v>
      </c>
      <c r="BE7" s="10">
        <v>242</v>
      </c>
      <c r="BF7" s="10">
        <v>368</v>
      </c>
      <c r="BG7" s="10">
        <v>137</v>
      </c>
      <c r="BH7" s="10"/>
      <c r="BI7" s="10">
        <v>99</v>
      </c>
      <c r="BJ7" s="10">
        <v>265</v>
      </c>
      <c r="BK7" s="10">
        <v>400</v>
      </c>
      <c r="BL7" s="10">
        <v>102</v>
      </c>
      <c r="BM7" s="10"/>
      <c r="BN7" s="10">
        <v>73</v>
      </c>
      <c r="BO7" s="10">
        <v>192</v>
      </c>
      <c r="BP7" s="10">
        <v>297</v>
      </c>
      <c r="BQ7" s="10">
        <v>304</v>
      </c>
      <c r="BR7" s="10"/>
      <c r="BS7" s="10">
        <v>180</v>
      </c>
      <c r="BT7" s="10">
        <v>245</v>
      </c>
      <c r="BU7" s="10">
        <v>352</v>
      </c>
      <c r="BV7" s="10">
        <v>89</v>
      </c>
      <c r="BW7" s="10"/>
      <c r="BX7" s="10">
        <v>81</v>
      </c>
      <c r="BY7" s="10">
        <v>311</v>
      </c>
      <c r="BZ7" s="10">
        <v>286</v>
      </c>
      <c r="CA7" s="10">
        <v>188</v>
      </c>
    </row>
    <row r="8" spans="2:79" ht="30" customHeight="1" x14ac:dyDescent="0.3">
      <c r="B8" s="11" t="s">
        <v>18</v>
      </c>
      <c r="C8" s="11">
        <v>868</v>
      </c>
      <c r="D8" s="11">
        <v>432</v>
      </c>
      <c r="E8" s="11">
        <v>433</v>
      </c>
      <c r="F8" s="11"/>
      <c r="G8" s="11">
        <v>207</v>
      </c>
      <c r="H8" s="11">
        <v>335</v>
      </c>
      <c r="I8" s="11">
        <v>326</v>
      </c>
      <c r="J8" s="11"/>
      <c r="K8" s="11">
        <v>259</v>
      </c>
      <c r="L8" s="11">
        <v>229</v>
      </c>
      <c r="M8" s="11">
        <v>185</v>
      </c>
      <c r="N8" s="11">
        <v>193</v>
      </c>
      <c r="O8" s="11"/>
      <c r="P8" s="11">
        <v>124</v>
      </c>
      <c r="Q8" s="11">
        <v>266</v>
      </c>
      <c r="R8" s="11">
        <v>135</v>
      </c>
      <c r="S8" s="11">
        <v>199</v>
      </c>
      <c r="T8" s="11">
        <v>144</v>
      </c>
      <c r="U8" s="11"/>
      <c r="V8" s="11">
        <v>247</v>
      </c>
      <c r="W8" s="11">
        <v>339</v>
      </c>
      <c r="X8" s="11">
        <v>250</v>
      </c>
      <c r="Y8" s="11"/>
      <c r="Z8" s="11">
        <v>729</v>
      </c>
      <c r="AA8" s="11">
        <v>138</v>
      </c>
      <c r="AB8" s="11"/>
      <c r="AC8" s="11">
        <v>605</v>
      </c>
      <c r="AD8" s="11">
        <v>263</v>
      </c>
      <c r="AE8" s="11"/>
      <c r="AF8" s="11">
        <v>48</v>
      </c>
      <c r="AG8" s="11">
        <v>67</v>
      </c>
      <c r="AH8" s="11">
        <v>747</v>
      </c>
      <c r="AI8" s="11"/>
      <c r="AJ8" s="11">
        <v>110</v>
      </c>
      <c r="AK8" s="11">
        <v>133</v>
      </c>
      <c r="AL8" s="11">
        <v>107</v>
      </c>
      <c r="AM8" s="11">
        <v>116</v>
      </c>
      <c r="AN8" s="11">
        <v>101</v>
      </c>
      <c r="AO8" s="11">
        <v>140</v>
      </c>
      <c r="AP8" s="11">
        <v>161</v>
      </c>
      <c r="AQ8" s="11"/>
      <c r="AR8" s="11">
        <v>286</v>
      </c>
      <c r="AS8" s="11">
        <v>558</v>
      </c>
      <c r="AT8" s="11"/>
      <c r="AU8" s="11">
        <v>229</v>
      </c>
      <c r="AV8" s="11">
        <v>515</v>
      </c>
      <c r="AW8" s="11">
        <v>124</v>
      </c>
      <c r="AX8" s="11"/>
      <c r="AY8" s="11">
        <v>78</v>
      </c>
      <c r="AZ8" s="11">
        <v>399</v>
      </c>
      <c r="BA8" s="11">
        <v>281</v>
      </c>
      <c r="BB8" s="11">
        <v>109</v>
      </c>
      <c r="BC8" s="11"/>
      <c r="BD8" s="11">
        <v>123</v>
      </c>
      <c r="BE8" s="11">
        <v>245</v>
      </c>
      <c r="BF8" s="11">
        <v>371</v>
      </c>
      <c r="BG8" s="11">
        <v>129</v>
      </c>
      <c r="BH8" s="11"/>
      <c r="BI8" s="11">
        <v>105</v>
      </c>
      <c r="BJ8" s="11">
        <v>270</v>
      </c>
      <c r="BK8" s="11">
        <v>399</v>
      </c>
      <c r="BL8" s="11">
        <v>94</v>
      </c>
      <c r="BM8" s="11"/>
      <c r="BN8" s="11">
        <v>74</v>
      </c>
      <c r="BO8" s="11">
        <v>194</v>
      </c>
      <c r="BP8" s="11">
        <v>304</v>
      </c>
      <c r="BQ8" s="11">
        <v>295</v>
      </c>
      <c r="BR8" s="11"/>
      <c r="BS8" s="11">
        <v>188</v>
      </c>
      <c r="BT8" s="11">
        <v>259</v>
      </c>
      <c r="BU8" s="11">
        <v>346</v>
      </c>
      <c r="BV8" s="11">
        <v>74</v>
      </c>
      <c r="BW8" s="11"/>
      <c r="BX8" s="11">
        <v>84</v>
      </c>
      <c r="BY8" s="11">
        <v>322</v>
      </c>
      <c r="BZ8" s="11">
        <v>282</v>
      </c>
      <c r="CA8" s="11">
        <v>179</v>
      </c>
    </row>
    <row r="9" spans="2:79" x14ac:dyDescent="0.3">
      <c r="B9" s="18" t="s">
        <v>230</v>
      </c>
      <c r="C9" s="17">
        <v>0.29447308590979998</v>
      </c>
      <c r="D9" s="17">
        <v>0.29612746674117302</v>
      </c>
      <c r="E9" s="17">
        <v>0.29416171429962301</v>
      </c>
      <c r="F9" s="17"/>
      <c r="G9" s="17">
        <v>0.30923793341794298</v>
      </c>
      <c r="H9" s="17">
        <v>0.31769409893014</v>
      </c>
      <c r="I9" s="17">
        <v>0.261190668053217</v>
      </c>
      <c r="J9" s="17"/>
      <c r="K9" s="17">
        <v>0.28526978262006297</v>
      </c>
      <c r="L9" s="17">
        <v>0.25567818919979901</v>
      </c>
      <c r="M9" s="17">
        <v>0.33622740795395301</v>
      </c>
      <c r="N9" s="17">
        <v>0.30914945502422903</v>
      </c>
      <c r="O9" s="17"/>
      <c r="P9" s="17">
        <v>0.337910864346259</v>
      </c>
      <c r="Q9" s="17">
        <v>0.26123145465082898</v>
      </c>
      <c r="R9" s="17">
        <v>0.29927247749337399</v>
      </c>
      <c r="S9" s="17">
        <v>0.25802234567604199</v>
      </c>
      <c r="T9" s="17">
        <v>0.364359508563389</v>
      </c>
      <c r="U9" s="17"/>
      <c r="V9" s="17">
        <v>0.28548096987927901</v>
      </c>
      <c r="W9" s="17">
        <v>0.29120630685037002</v>
      </c>
      <c r="X9" s="17">
        <v>0.30246873259991103</v>
      </c>
      <c r="Y9" s="17"/>
      <c r="Z9" s="17">
        <v>0.28280762809311899</v>
      </c>
      <c r="AA9" s="17">
        <v>0.34981839540064702</v>
      </c>
      <c r="AB9" s="17"/>
      <c r="AC9" s="17">
        <v>0.31131209488412198</v>
      </c>
      <c r="AD9" s="17">
        <v>0.25578745422546401</v>
      </c>
      <c r="AE9" s="17"/>
      <c r="AF9" s="17">
        <v>0.27277545849846502</v>
      </c>
      <c r="AG9" s="17">
        <v>0.28416719451107703</v>
      </c>
      <c r="AH9" s="17">
        <v>0.29828614209751803</v>
      </c>
      <c r="AI9" s="17"/>
      <c r="AJ9" s="17">
        <v>0.32474890352677999</v>
      </c>
      <c r="AK9" s="17">
        <v>0.30550677282893302</v>
      </c>
      <c r="AL9" s="17">
        <v>0.328053177423415</v>
      </c>
      <c r="AM9" s="17">
        <v>0.29072196264317701</v>
      </c>
      <c r="AN9" s="17">
        <v>0.291249543570198</v>
      </c>
      <c r="AO9" s="17">
        <v>0.23980787909596599</v>
      </c>
      <c r="AP9" s="17">
        <v>0.29439290817093999</v>
      </c>
      <c r="AQ9" s="17"/>
      <c r="AR9" s="17">
        <v>0.26178814538429901</v>
      </c>
      <c r="AS9" s="17">
        <v>0.31411959704675102</v>
      </c>
      <c r="AT9" s="17"/>
      <c r="AU9" s="17">
        <v>0.25544614271253502</v>
      </c>
      <c r="AV9" s="17">
        <v>0.28935663719229399</v>
      </c>
      <c r="AW9" s="17">
        <v>0.38804290866411301</v>
      </c>
      <c r="AX9" s="17"/>
      <c r="AY9" s="17">
        <v>1.22511694950318E-2</v>
      </c>
      <c r="AZ9" s="17">
        <v>0.23814643102256</v>
      </c>
      <c r="BA9" s="17">
        <v>0.41932087404722701</v>
      </c>
      <c r="BB9" s="17">
        <v>0.38140029386530799</v>
      </c>
      <c r="BC9" s="17"/>
      <c r="BD9" s="17">
        <v>0.27297253602801302</v>
      </c>
      <c r="BE9" s="17">
        <v>0.25576743497167698</v>
      </c>
      <c r="BF9" s="17">
        <v>0.28989971108958701</v>
      </c>
      <c r="BG9" s="17">
        <v>0.40184306593735097</v>
      </c>
      <c r="BH9" s="17"/>
      <c r="BI9" s="17">
        <v>0.25285103381783097</v>
      </c>
      <c r="BJ9" s="17">
        <v>0.26311868604640998</v>
      </c>
      <c r="BK9" s="17">
        <v>0.33086154485596497</v>
      </c>
      <c r="BL9" s="17">
        <v>0.27660446986384701</v>
      </c>
      <c r="BM9" s="17"/>
      <c r="BN9" s="17">
        <v>6.6618851026482004E-2</v>
      </c>
      <c r="BO9" s="17">
        <v>0.15531166589933901</v>
      </c>
      <c r="BP9" s="17">
        <v>0.24151428105018599</v>
      </c>
      <c r="BQ9" s="17">
        <v>0.49770242725723102</v>
      </c>
      <c r="BR9" s="17"/>
      <c r="BS9" s="17">
        <v>0.256290063627853</v>
      </c>
      <c r="BT9" s="17">
        <v>0.25146655019942399</v>
      </c>
      <c r="BU9" s="17">
        <v>0.31168017029603501</v>
      </c>
      <c r="BV9" s="17">
        <v>0.46135763591964302</v>
      </c>
      <c r="BW9" s="17"/>
      <c r="BX9" s="17">
        <v>0.214569105744606</v>
      </c>
      <c r="BY9" s="17">
        <v>0.23223211987386999</v>
      </c>
      <c r="BZ9" s="17">
        <v>0.26645571557371101</v>
      </c>
      <c r="CA9" s="17">
        <v>0.48777336698735801</v>
      </c>
    </row>
    <row r="10" spans="2:79" x14ac:dyDescent="0.3">
      <c r="B10" s="18" t="s">
        <v>128</v>
      </c>
      <c r="C10" s="17">
        <v>0.12795083997220799</v>
      </c>
      <c r="D10" s="17">
        <v>0.128590551544882</v>
      </c>
      <c r="E10" s="17">
        <v>0.12789447761234499</v>
      </c>
      <c r="F10" s="17"/>
      <c r="G10" s="17">
        <v>0.109963794779442</v>
      </c>
      <c r="H10" s="17">
        <v>0.122869490250194</v>
      </c>
      <c r="I10" s="17">
        <v>0.144594459100713</v>
      </c>
      <c r="J10" s="17"/>
      <c r="K10" s="17">
        <v>0.120287698673731</v>
      </c>
      <c r="L10" s="17">
        <v>0.142346111520643</v>
      </c>
      <c r="M10" s="17">
        <v>8.9489715377561105E-2</v>
      </c>
      <c r="N10" s="17">
        <v>0.158705591163468</v>
      </c>
      <c r="O10" s="17"/>
      <c r="P10" s="17">
        <v>0.11320850704497901</v>
      </c>
      <c r="Q10" s="17">
        <v>0.122805106822319</v>
      </c>
      <c r="R10" s="17">
        <v>0.144855110362931</v>
      </c>
      <c r="S10" s="17">
        <v>0.154519501067931</v>
      </c>
      <c r="T10" s="17">
        <v>9.7575140607056299E-2</v>
      </c>
      <c r="U10" s="17"/>
      <c r="V10" s="17">
        <v>0.12541608650746899</v>
      </c>
      <c r="W10" s="17">
        <v>0.11837822342495399</v>
      </c>
      <c r="X10" s="17">
        <v>0.14067131632204199</v>
      </c>
      <c r="Y10" s="17"/>
      <c r="Z10" s="17">
        <v>0.12566060794119599</v>
      </c>
      <c r="AA10" s="17">
        <v>0.14119799748981501</v>
      </c>
      <c r="AB10" s="17"/>
      <c r="AC10" s="17">
        <v>0.11709832745273099</v>
      </c>
      <c r="AD10" s="17">
        <v>0.152883204033437</v>
      </c>
      <c r="AE10" s="17"/>
      <c r="AF10" s="17">
        <v>7.8542618097165298E-2</v>
      </c>
      <c r="AG10" s="17">
        <v>0.19308456513747499</v>
      </c>
      <c r="AH10" s="17">
        <v>0.126323414442501</v>
      </c>
      <c r="AI10" s="17"/>
      <c r="AJ10" s="17">
        <v>0.109656314310578</v>
      </c>
      <c r="AK10" s="17">
        <v>0.11210795385137701</v>
      </c>
      <c r="AL10" s="17">
        <v>0.113176672764741</v>
      </c>
      <c r="AM10" s="17">
        <v>0.16077155179248601</v>
      </c>
      <c r="AN10" s="17">
        <v>8.9354552426350695E-2</v>
      </c>
      <c r="AO10" s="17">
        <v>0.13415617342900399</v>
      </c>
      <c r="AP10" s="17">
        <v>0.158472054655282</v>
      </c>
      <c r="AQ10" s="17"/>
      <c r="AR10" s="17">
        <v>0.12171350470513199</v>
      </c>
      <c r="AS10" s="17">
        <v>0.13067331164382401</v>
      </c>
      <c r="AT10" s="17"/>
      <c r="AU10" s="17">
        <v>0.133548387479345</v>
      </c>
      <c r="AV10" s="17">
        <v>0.114796597970467</v>
      </c>
      <c r="AW10" s="17">
        <v>0.172277837438506</v>
      </c>
      <c r="AX10" s="17"/>
      <c r="AY10" s="17">
        <v>9.1624854119094101E-2</v>
      </c>
      <c r="AZ10" s="17">
        <v>0.14318644653783399</v>
      </c>
      <c r="BA10" s="17">
        <v>0.113166916401149</v>
      </c>
      <c r="BB10" s="17">
        <v>0.13641537919537</v>
      </c>
      <c r="BC10" s="17"/>
      <c r="BD10" s="17">
        <v>0.17001115897776001</v>
      </c>
      <c r="BE10" s="17">
        <v>0.109610936773941</v>
      </c>
      <c r="BF10" s="17">
        <v>0.13626559313488901</v>
      </c>
      <c r="BG10" s="17">
        <v>9.8920282944157195E-2</v>
      </c>
      <c r="BH10" s="17"/>
      <c r="BI10" s="17">
        <v>0.145258233937376</v>
      </c>
      <c r="BJ10" s="17">
        <v>0.15164679430435399</v>
      </c>
      <c r="BK10" s="17">
        <v>0.119688200426813</v>
      </c>
      <c r="BL10" s="17">
        <v>7.5349815811623103E-2</v>
      </c>
      <c r="BM10" s="17"/>
      <c r="BN10" s="17">
        <v>2.0091120643097201E-2</v>
      </c>
      <c r="BO10" s="17">
        <v>8.7393163497621107E-2</v>
      </c>
      <c r="BP10" s="17">
        <v>0.18591803147133101</v>
      </c>
      <c r="BQ10" s="17">
        <v>0.12203884201396201</v>
      </c>
      <c r="BR10" s="17"/>
      <c r="BS10" s="17">
        <v>0.13382459692097201</v>
      </c>
      <c r="BT10" s="17">
        <v>0.12227282667295</v>
      </c>
      <c r="BU10" s="17">
        <v>0.13939430016858601</v>
      </c>
      <c r="BV10" s="17">
        <v>7.9358428219415106E-2</v>
      </c>
      <c r="BW10" s="17"/>
      <c r="BX10" s="17">
        <v>0.12696637298218999</v>
      </c>
      <c r="BY10" s="17">
        <v>0.14325818314428601</v>
      </c>
      <c r="BZ10" s="17">
        <v>0.108630092940757</v>
      </c>
      <c r="CA10" s="17">
        <v>0.13129076178041499</v>
      </c>
    </row>
    <row r="11" spans="2:79" x14ac:dyDescent="0.3">
      <c r="B11" s="18" t="s">
        <v>129</v>
      </c>
      <c r="C11" s="17">
        <v>0.138259814271777</v>
      </c>
      <c r="D11" s="17">
        <v>0.16086058442586801</v>
      </c>
      <c r="E11" s="17">
        <v>0.11634441299753399</v>
      </c>
      <c r="F11" s="17"/>
      <c r="G11" s="17">
        <v>0.13279672829717101</v>
      </c>
      <c r="H11" s="17">
        <v>0.17287044961079301</v>
      </c>
      <c r="I11" s="17">
        <v>0.106078376777692</v>
      </c>
      <c r="J11" s="17"/>
      <c r="K11" s="17">
        <v>0.17065734244866401</v>
      </c>
      <c r="L11" s="17">
        <v>0.13317497653449001</v>
      </c>
      <c r="M11" s="17">
        <v>0.15226804005962999</v>
      </c>
      <c r="N11" s="17">
        <v>8.8078891020002104E-2</v>
      </c>
      <c r="O11" s="17"/>
      <c r="P11" s="17">
        <v>0.115286426004525</v>
      </c>
      <c r="Q11" s="17">
        <v>0.13203925329382099</v>
      </c>
      <c r="R11" s="17">
        <v>0.15670164334893499</v>
      </c>
      <c r="S11" s="17">
        <v>0.13354564222263299</v>
      </c>
      <c r="T11" s="17">
        <v>0.15875673280845401</v>
      </c>
      <c r="U11" s="17"/>
      <c r="V11" s="17">
        <v>0.103293214483371</v>
      </c>
      <c r="W11" s="17">
        <v>0.14731066318927499</v>
      </c>
      <c r="X11" s="17">
        <v>0.17043496088471699</v>
      </c>
      <c r="Y11" s="17"/>
      <c r="Z11" s="17">
        <v>0.14625172540825099</v>
      </c>
      <c r="AA11" s="17">
        <v>9.7259048631488196E-2</v>
      </c>
      <c r="AB11" s="17"/>
      <c r="AC11" s="17">
        <v>0.15763007506472601</v>
      </c>
      <c r="AD11" s="17">
        <v>9.3758930887950898E-2</v>
      </c>
      <c r="AE11" s="17"/>
      <c r="AF11" s="17">
        <v>8.4669036892329796E-2</v>
      </c>
      <c r="AG11" s="17">
        <v>0.161970511010914</v>
      </c>
      <c r="AH11" s="17">
        <v>0.140685588320132</v>
      </c>
      <c r="AI11" s="17"/>
      <c r="AJ11" s="17">
        <v>0.17281024620601901</v>
      </c>
      <c r="AK11" s="17">
        <v>7.4029143143907003E-2</v>
      </c>
      <c r="AL11" s="17">
        <v>0.22600550279662099</v>
      </c>
      <c r="AM11" s="17">
        <v>0.15624432205292099</v>
      </c>
      <c r="AN11" s="17">
        <v>0.18440669394010401</v>
      </c>
      <c r="AO11" s="17">
        <v>0.116327713788426</v>
      </c>
      <c r="AP11" s="17">
        <v>8.6246518268047398E-2</v>
      </c>
      <c r="AQ11" s="17"/>
      <c r="AR11" s="17">
        <v>0.11574522148345801</v>
      </c>
      <c r="AS11" s="17">
        <v>0.15165107316589799</v>
      </c>
      <c r="AT11" s="17"/>
      <c r="AU11" s="17">
        <v>0.11249560974693899</v>
      </c>
      <c r="AV11" s="17">
        <v>0.154462316930431</v>
      </c>
      <c r="AW11" s="17">
        <v>0.11861560706850099</v>
      </c>
      <c r="AX11" s="17"/>
      <c r="AY11" s="17">
        <v>7.0995482406577701E-2</v>
      </c>
      <c r="AZ11" s="17">
        <v>0.16666734222638699</v>
      </c>
      <c r="BA11" s="17">
        <v>0.134284694078698</v>
      </c>
      <c r="BB11" s="17">
        <v>9.2788826007390302E-2</v>
      </c>
      <c r="BC11" s="17"/>
      <c r="BD11" s="17">
        <v>9.2801295330986397E-2</v>
      </c>
      <c r="BE11" s="17">
        <v>0.15410227617602601</v>
      </c>
      <c r="BF11" s="17">
        <v>0.15162502332351499</v>
      </c>
      <c r="BG11" s="17">
        <v>0.112860570771372</v>
      </c>
      <c r="BH11" s="17"/>
      <c r="BI11" s="17">
        <v>0.147168852496875</v>
      </c>
      <c r="BJ11" s="17">
        <v>0.14098420410496801</v>
      </c>
      <c r="BK11" s="17">
        <v>0.14671882147756701</v>
      </c>
      <c r="BL11" s="17">
        <v>8.4399553589596096E-2</v>
      </c>
      <c r="BM11" s="17"/>
      <c r="BN11" s="17">
        <v>8.51970144836416E-2</v>
      </c>
      <c r="BO11" s="17">
        <v>0.159715487087187</v>
      </c>
      <c r="BP11" s="17">
        <v>0.141340411703373</v>
      </c>
      <c r="BQ11" s="17">
        <v>0.13428176259486499</v>
      </c>
      <c r="BR11" s="17"/>
      <c r="BS11" s="17">
        <v>0.12213313089314</v>
      </c>
      <c r="BT11" s="17">
        <v>0.12078051465650499</v>
      </c>
      <c r="BU11" s="17">
        <v>0.166328231494073</v>
      </c>
      <c r="BV11" s="17">
        <v>0.109060940655267</v>
      </c>
      <c r="BW11" s="17"/>
      <c r="BX11" s="17">
        <v>9.1594700941585103E-2</v>
      </c>
      <c r="BY11" s="17">
        <v>0.16851630640860499</v>
      </c>
      <c r="BZ11" s="17">
        <v>0.14896448206042001</v>
      </c>
      <c r="CA11" s="17">
        <v>8.8757940884075306E-2</v>
      </c>
    </row>
    <row r="12" spans="2:79" x14ac:dyDescent="0.3">
      <c r="B12" s="18" t="s">
        <v>231</v>
      </c>
      <c r="C12" s="17">
        <v>8.4936674022210196E-2</v>
      </c>
      <c r="D12" s="17">
        <v>8.9406039466182002E-2</v>
      </c>
      <c r="E12" s="17">
        <v>8.0864706141970499E-2</v>
      </c>
      <c r="F12" s="17"/>
      <c r="G12" s="17">
        <v>0.101042935221011</v>
      </c>
      <c r="H12" s="17">
        <v>8.7574279567467897E-2</v>
      </c>
      <c r="I12" s="17">
        <v>7.2003049945483497E-2</v>
      </c>
      <c r="J12" s="17"/>
      <c r="K12" s="17">
        <v>8.9293241210587598E-2</v>
      </c>
      <c r="L12" s="17">
        <v>0.117012707117398</v>
      </c>
      <c r="M12" s="17">
        <v>8.3206075304027904E-2</v>
      </c>
      <c r="N12" s="17">
        <v>4.3148167232876497E-2</v>
      </c>
      <c r="O12" s="17"/>
      <c r="P12" s="17">
        <v>5.0597305952193E-2</v>
      </c>
      <c r="Q12" s="17">
        <v>9.6847857981860297E-2</v>
      </c>
      <c r="R12" s="17">
        <v>7.8238818948050806E-2</v>
      </c>
      <c r="S12" s="17">
        <v>9.9552485501479507E-2</v>
      </c>
      <c r="T12" s="17">
        <v>7.8539822688115699E-2</v>
      </c>
      <c r="U12" s="17"/>
      <c r="V12" s="17">
        <v>4.76934107137739E-2</v>
      </c>
      <c r="W12" s="17">
        <v>0.103244970885249</v>
      </c>
      <c r="X12" s="17">
        <v>8.9977056975700798E-2</v>
      </c>
      <c r="Y12" s="17"/>
      <c r="Z12" s="17">
        <v>9.0030793226498498E-2</v>
      </c>
      <c r="AA12" s="17">
        <v>5.8773878614303297E-2</v>
      </c>
      <c r="AB12" s="17"/>
      <c r="AC12" s="17">
        <v>8.8464856646285395E-2</v>
      </c>
      <c r="AD12" s="17">
        <v>7.6831091697372594E-2</v>
      </c>
      <c r="AE12" s="17"/>
      <c r="AF12" s="17">
        <v>0.115219004126008</v>
      </c>
      <c r="AG12" s="17">
        <v>5.36344921412681E-2</v>
      </c>
      <c r="AH12" s="17">
        <v>8.4610246657068802E-2</v>
      </c>
      <c r="AI12" s="17"/>
      <c r="AJ12" s="17">
        <v>9.2634643357503293E-2</v>
      </c>
      <c r="AK12" s="17">
        <v>0.104303693686816</v>
      </c>
      <c r="AL12" s="17">
        <v>7.4358391977653399E-2</v>
      </c>
      <c r="AM12" s="17">
        <v>7.9065916226124605E-2</v>
      </c>
      <c r="AN12" s="17">
        <v>0.11516827896914</v>
      </c>
      <c r="AO12" s="17">
        <v>7.4573362143408498E-2</v>
      </c>
      <c r="AP12" s="17">
        <v>6.5045905772744605E-2</v>
      </c>
      <c r="AQ12" s="17"/>
      <c r="AR12" s="17">
        <v>7.0279317443300696E-2</v>
      </c>
      <c r="AS12" s="17">
        <v>9.2353978840085796E-2</v>
      </c>
      <c r="AT12" s="17"/>
      <c r="AU12" s="17">
        <v>6.7547282136725603E-2</v>
      </c>
      <c r="AV12" s="17">
        <v>9.47074515897076E-2</v>
      </c>
      <c r="AW12" s="17">
        <v>7.6522088386257306E-2</v>
      </c>
      <c r="AX12" s="17"/>
      <c r="AY12" s="17">
        <v>8.8587843509037797E-2</v>
      </c>
      <c r="AZ12" s="17">
        <v>0.10582362215118001</v>
      </c>
      <c r="BA12" s="17">
        <v>4.9417485916728197E-2</v>
      </c>
      <c r="BB12" s="17">
        <v>9.7493700009711498E-2</v>
      </c>
      <c r="BC12" s="17"/>
      <c r="BD12" s="17">
        <v>5.7182834108138098E-2</v>
      </c>
      <c r="BE12" s="17">
        <v>0.104717890595033</v>
      </c>
      <c r="BF12" s="17">
        <v>8.5661205340198901E-2</v>
      </c>
      <c r="BG12" s="17">
        <v>7.1579056744728198E-2</v>
      </c>
      <c r="BH12" s="17"/>
      <c r="BI12" s="17">
        <v>4.2757985463196202E-2</v>
      </c>
      <c r="BJ12" s="17">
        <v>9.4219217224695603E-2</v>
      </c>
      <c r="BK12" s="17">
        <v>8.7714394586875202E-2</v>
      </c>
      <c r="BL12" s="17">
        <v>9.3484472341396799E-2</v>
      </c>
      <c r="BM12" s="17"/>
      <c r="BN12" s="17">
        <v>0.110573531872086</v>
      </c>
      <c r="BO12" s="17">
        <v>0.134978480165899</v>
      </c>
      <c r="BP12" s="17">
        <v>8.1441419946343699E-2</v>
      </c>
      <c r="BQ12" s="17">
        <v>4.91742507696405E-2</v>
      </c>
      <c r="BR12" s="17"/>
      <c r="BS12" s="17">
        <v>7.1482200544824598E-2</v>
      </c>
      <c r="BT12" s="17">
        <v>0.106900158593317</v>
      </c>
      <c r="BU12" s="17">
        <v>8.0579123264341801E-2</v>
      </c>
      <c r="BV12" s="17">
        <v>6.2706114840270694E-2</v>
      </c>
      <c r="BW12" s="17"/>
      <c r="BX12" s="17">
        <v>9.9752909913896001E-2</v>
      </c>
      <c r="BY12" s="17">
        <v>9.7655358950669305E-2</v>
      </c>
      <c r="BZ12" s="17">
        <v>8.9357589280103802E-2</v>
      </c>
      <c r="CA12" s="17">
        <v>4.8194568749653499E-2</v>
      </c>
    </row>
    <row r="13" spans="2:79" x14ac:dyDescent="0.3">
      <c r="B13" s="18" t="s">
        <v>232</v>
      </c>
      <c r="C13" s="17">
        <v>8.88936517220595E-2</v>
      </c>
      <c r="D13" s="17">
        <v>7.3907389959890907E-2</v>
      </c>
      <c r="E13" s="17">
        <v>0.101928405198244</v>
      </c>
      <c r="F13" s="17"/>
      <c r="G13" s="17">
        <v>0.10652238421264699</v>
      </c>
      <c r="H13" s="17">
        <v>7.3964900554018706E-2</v>
      </c>
      <c r="I13" s="17">
        <v>9.30865788617911E-2</v>
      </c>
      <c r="J13" s="17"/>
      <c r="K13" s="17">
        <v>8.2679809815848201E-2</v>
      </c>
      <c r="L13" s="17">
        <v>0.100261252665463</v>
      </c>
      <c r="M13" s="17">
        <v>8.2255441924281594E-2</v>
      </c>
      <c r="N13" s="17">
        <v>9.0580423482308103E-2</v>
      </c>
      <c r="O13" s="17"/>
      <c r="P13" s="17">
        <v>9.8589504453657995E-2</v>
      </c>
      <c r="Q13" s="17">
        <v>7.6819154936742406E-2</v>
      </c>
      <c r="R13" s="17">
        <v>0.104612117013877</v>
      </c>
      <c r="S13" s="17">
        <v>9.7502438393887003E-2</v>
      </c>
      <c r="T13" s="17">
        <v>7.62309901972541E-2</v>
      </c>
      <c r="U13" s="17"/>
      <c r="V13" s="17">
        <v>0.11198704462334599</v>
      </c>
      <c r="W13" s="17">
        <v>8.2849676648814694E-2</v>
      </c>
      <c r="X13" s="17">
        <v>7.5945336674921496E-2</v>
      </c>
      <c r="Y13" s="17"/>
      <c r="Z13" s="17">
        <v>8.3294825548231505E-2</v>
      </c>
      <c r="AA13" s="17">
        <v>0.119277323767689</v>
      </c>
      <c r="AB13" s="17"/>
      <c r="AC13" s="17">
        <v>8.3762293846853506E-2</v>
      </c>
      <c r="AD13" s="17">
        <v>0.10068233958982201</v>
      </c>
      <c r="AE13" s="17"/>
      <c r="AF13" s="17">
        <v>0.104365339019946</v>
      </c>
      <c r="AG13" s="17">
        <v>0.108075128177007</v>
      </c>
      <c r="AH13" s="17">
        <v>8.5529158860186597E-2</v>
      </c>
      <c r="AI13" s="17"/>
      <c r="AJ13" s="17">
        <v>0.104624840499842</v>
      </c>
      <c r="AK13" s="17">
        <v>0.100589747633726</v>
      </c>
      <c r="AL13" s="17">
        <v>4.5847190470235798E-2</v>
      </c>
      <c r="AM13" s="17">
        <v>0.110348671526439</v>
      </c>
      <c r="AN13" s="17">
        <v>7.4732550872276607E-2</v>
      </c>
      <c r="AO13" s="17">
        <v>0.11417606912709501</v>
      </c>
      <c r="AP13" s="17">
        <v>6.8606414843041696E-2</v>
      </c>
      <c r="AQ13" s="17"/>
      <c r="AR13" s="17">
        <v>0.119552172036177</v>
      </c>
      <c r="AS13" s="17">
        <v>7.6064820921822096E-2</v>
      </c>
      <c r="AT13" s="17"/>
      <c r="AU13" s="17">
        <v>9.1743233889524795E-2</v>
      </c>
      <c r="AV13" s="17">
        <v>9.3461467328821005E-2</v>
      </c>
      <c r="AW13" s="17">
        <v>6.4621693887254805E-2</v>
      </c>
      <c r="AX13" s="17"/>
      <c r="AY13" s="17">
        <v>0.101385522523653</v>
      </c>
      <c r="AZ13" s="17">
        <v>8.3410341181909806E-2</v>
      </c>
      <c r="BA13" s="17">
        <v>9.2135571828178303E-2</v>
      </c>
      <c r="BB13" s="17">
        <v>9.1633841889127904E-2</v>
      </c>
      <c r="BC13" s="17"/>
      <c r="BD13" s="17">
        <v>0.12208699010485401</v>
      </c>
      <c r="BE13" s="17">
        <v>6.9701337302884303E-2</v>
      </c>
      <c r="BF13" s="17">
        <v>9.19206020990255E-2</v>
      </c>
      <c r="BG13" s="17">
        <v>8.5150940175318393E-2</v>
      </c>
      <c r="BH13" s="17"/>
      <c r="BI13" s="17">
        <v>7.4783209008298601E-2</v>
      </c>
      <c r="BJ13" s="17">
        <v>9.2299789438814797E-2</v>
      </c>
      <c r="BK13" s="17">
        <v>7.8753544284703103E-2</v>
      </c>
      <c r="BL13" s="17">
        <v>0.13802841894205001</v>
      </c>
      <c r="BM13" s="17"/>
      <c r="BN13" s="17">
        <v>0.136366970245236</v>
      </c>
      <c r="BO13" s="17">
        <v>0.129098708868677</v>
      </c>
      <c r="BP13" s="17">
        <v>7.5317359235894193E-2</v>
      </c>
      <c r="BQ13" s="17">
        <v>6.4501175732289806E-2</v>
      </c>
      <c r="BR13" s="17"/>
      <c r="BS13" s="17">
        <v>8.5853047049932102E-2</v>
      </c>
      <c r="BT13" s="17">
        <v>9.1074127938063507E-2</v>
      </c>
      <c r="BU13" s="17">
        <v>7.7287796591378702E-2</v>
      </c>
      <c r="BV13" s="17">
        <v>0.14327675534381901</v>
      </c>
      <c r="BW13" s="17"/>
      <c r="BX13" s="17">
        <v>0.134691891118117</v>
      </c>
      <c r="BY13" s="17">
        <v>7.6930881320388195E-2</v>
      </c>
      <c r="BZ13" s="17">
        <v>0.107930296306722</v>
      </c>
      <c r="CA13" s="17">
        <v>5.9086875275574303E-2</v>
      </c>
    </row>
    <row r="14" spans="2:79" x14ac:dyDescent="0.3">
      <c r="B14" s="18" t="s">
        <v>233</v>
      </c>
      <c r="C14" s="17">
        <v>9.9267744760353896E-2</v>
      </c>
      <c r="D14" s="17">
        <v>0.115295434537716</v>
      </c>
      <c r="E14" s="17">
        <v>8.3731635704008503E-2</v>
      </c>
      <c r="F14" s="17"/>
      <c r="G14" s="17">
        <v>0.10751225553134899</v>
      </c>
      <c r="H14" s="17">
        <v>8.2723973434268794E-2</v>
      </c>
      <c r="I14" s="17">
        <v>0.111076951363294</v>
      </c>
      <c r="J14" s="17"/>
      <c r="K14" s="17">
        <v>7.3865300485540797E-2</v>
      </c>
      <c r="L14" s="17">
        <v>0.15013126631071899</v>
      </c>
      <c r="M14" s="17">
        <v>6.2925001204497802E-2</v>
      </c>
      <c r="N14" s="17">
        <v>0.10841232390498599</v>
      </c>
      <c r="O14" s="17"/>
      <c r="P14" s="17">
        <v>8.4286632027815195E-2</v>
      </c>
      <c r="Q14" s="17">
        <v>0.105829458790071</v>
      </c>
      <c r="R14" s="17">
        <v>6.7774854597172807E-2</v>
      </c>
      <c r="S14" s="17">
        <v>0.118027405936507</v>
      </c>
      <c r="T14" s="17">
        <v>0.10355332084020601</v>
      </c>
      <c r="U14" s="17"/>
      <c r="V14" s="17">
        <v>0.131377828694833</v>
      </c>
      <c r="W14" s="17">
        <v>9.9012017807710503E-2</v>
      </c>
      <c r="X14" s="17">
        <v>6.7877881636121004E-2</v>
      </c>
      <c r="Y14" s="17"/>
      <c r="Z14" s="17">
        <v>0.106139293607989</v>
      </c>
      <c r="AA14" s="17">
        <v>6.3839498063322203E-2</v>
      </c>
      <c r="AB14" s="17"/>
      <c r="AC14" s="17">
        <v>8.6168123965834301E-2</v>
      </c>
      <c r="AD14" s="17">
        <v>0.12936257433340201</v>
      </c>
      <c r="AE14" s="17"/>
      <c r="AF14" s="17">
        <v>0.114059720264146</v>
      </c>
      <c r="AG14" s="17">
        <v>6.9525919649538304E-2</v>
      </c>
      <c r="AH14" s="17">
        <v>9.9601861651613902E-2</v>
      </c>
      <c r="AI14" s="17"/>
      <c r="AJ14" s="17">
        <v>0.111074969457023</v>
      </c>
      <c r="AK14" s="17">
        <v>0.12476608331754301</v>
      </c>
      <c r="AL14" s="17">
        <v>8.7191859965651403E-2</v>
      </c>
      <c r="AM14" s="17">
        <v>6.3293646861018807E-2</v>
      </c>
      <c r="AN14" s="17">
        <v>5.0597062858256998E-2</v>
      </c>
      <c r="AO14" s="17">
        <v>0.124049721735635</v>
      </c>
      <c r="AP14" s="17">
        <v>0.113135378319677</v>
      </c>
      <c r="AQ14" s="17"/>
      <c r="AR14" s="17">
        <v>9.8669758292176904E-2</v>
      </c>
      <c r="AS14" s="17">
        <v>9.2786852672718897E-2</v>
      </c>
      <c r="AT14" s="17"/>
      <c r="AU14" s="17">
        <v>0.14720736730605499</v>
      </c>
      <c r="AV14" s="17">
        <v>8.7179412043210697E-2</v>
      </c>
      <c r="AW14" s="17">
        <v>6.07262099828891E-2</v>
      </c>
      <c r="AX14" s="17"/>
      <c r="AY14" s="17">
        <v>0.240974847528896</v>
      </c>
      <c r="AZ14" s="17">
        <v>9.8087441822889407E-2</v>
      </c>
      <c r="BA14" s="17">
        <v>7.0274731308016106E-2</v>
      </c>
      <c r="BB14" s="17">
        <v>7.6575354031840306E-2</v>
      </c>
      <c r="BC14" s="17"/>
      <c r="BD14" s="17">
        <v>7.9640237563774904E-2</v>
      </c>
      <c r="BE14" s="17">
        <v>0.13500819339601899</v>
      </c>
      <c r="BF14" s="17">
        <v>9.07491610396505E-2</v>
      </c>
      <c r="BG14" s="17">
        <v>7.4384802277660006E-2</v>
      </c>
      <c r="BH14" s="17"/>
      <c r="BI14" s="17">
        <v>0.104857683394286</v>
      </c>
      <c r="BJ14" s="17">
        <v>0.12645600473442001</v>
      </c>
      <c r="BK14" s="17">
        <v>8.3349414664748003E-2</v>
      </c>
      <c r="BL14" s="17">
        <v>8.2294697827969998E-2</v>
      </c>
      <c r="BM14" s="17"/>
      <c r="BN14" s="17">
        <v>0.23891810197089</v>
      </c>
      <c r="BO14" s="17">
        <v>0.153658048894455</v>
      </c>
      <c r="BP14" s="17">
        <v>8.2107180026580295E-2</v>
      </c>
      <c r="BQ14" s="17">
        <v>4.6107509004652499E-2</v>
      </c>
      <c r="BR14" s="17"/>
      <c r="BS14" s="17">
        <v>0.109192457284042</v>
      </c>
      <c r="BT14" s="17">
        <v>0.123369376361878</v>
      </c>
      <c r="BU14" s="17">
        <v>9.2817249451897094E-2</v>
      </c>
      <c r="BV14" s="17">
        <v>1.9958003854735801E-2</v>
      </c>
      <c r="BW14" s="17"/>
      <c r="BX14" s="17">
        <v>0.15942535095587501</v>
      </c>
      <c r="BY14" s="17">
        <v>0.12305737372186799</v>
      </c>
      <c r="BZ14" s="17">
        <v>8.9940922285231706E-2</v>
      </c>
      <c r="CA14" s="17">
        <v>4.3108667513432002E-2</v>
      </c>
    </row>
    <row r="15" spans="2:79" x14ac:dyDescent="0.3">
      <c r="B15" s="18" t="s">
        <v>234</v>
      </c>
      <c r="C15" s="17">
        <v>6.5439637560406994E-2</v>
      </c>
      <c r="D15" s="17">
        <v>5.6306279330986801E-2</v>
      </c>
      <c r="E15" s="17">
        <v>7.2619016696093705E-2</v>
      </c>
      <c r="F15" s="17"/>
      <c r="G15" s="17">
        <v>5.0660480491866298E-2</v>
      </c>
      <c r="H15" s="17">
        <v>6.8764533725195295E-2</v>
      </c>
      <c r="I15" s="17">
        <v>7.1390377323224702E-2</v>
      </c>
      <c r="J15" s="17"/>
      <c r="K15" s="17">
        <v>7.7386594050176699E-2</v>
      </c>
      <c r="L15" s="17">
        <v>4.7595145505344903E-2</v>
      </c>
      <c r="M15" s="17">
        <v>5.3221456775254597E-2</v>
      </c>
      <c r="N15" s="17">
        <v>8.2614482801397507E-2</v>
      </c>
      <c r="O15" s="17"/>
      <c r="P15" s="17">
        <v>9.7139912596131195E-2</v>
      </c>
      <c r="Q15" s="17">
        <v>6.4816526856944098E-2</v>
      </c>
      <c r="R15" s="17">
        <v>4.9363591035413198E-2</v>
      </c>
      <c r="S15" s="17">
        <v>5.1379034140471902E-2</v>
      </c>
      <c r="T15" s="17">
        <v>7.3810643337361703E-2</v>
      </c>
      <c r="U15" s="17"/>
      <c r="V15" s="17">
        <v>8.8945671467653906E-2</v>
      </c>
      <c r="W15" s="17">
        <v>5.0129758523816799E-2</v>
      </c>
      <c r="X15" s="17">
        <v>6.8360580009040398E-2</v>
      </c>
      <c r="Y15" s="17"/>
      <c r="Z15" s="17">
        <v>6.2371714359483202E-2</v>
      </c>
      <c r="AA15" s="17">
        <v>8.2238138113523096E-2</v>
      </c>
      <c r="AB15" s="17"/>
      <c r="AC15" s="17">
        <v>6.6022225544506694E-2</v>
      </c>
      <c r="AD15" s="17">
        <v>6.4101210565625705E-2</v>
      </c>
      <c r="AE15" s="17"/>
      <c r="AF15" s="17">
        <v>7.9209533154630501E-2</v>
      </c>
      <c r="AG15" s="17">
        <v>7.62922019918294E-2</v>
      </c>
      <c r="AH15" s="17">
        <v>6.2405400203048203E-2</v>
      </c>
      <c r="AI15" s="17"/>
      <c r="AJ15" s="17">
        <v>5.2713525229530697E-2</v>
      </c>
      <c r="AK15" s="17">
        <v>4.8092316764996701E-2</v>
      </c>
      <c r="AL15" s="17">
        <v>5.9350326257019997E-2</v>
      </c>
      <c r="AM15" s="17">
        <v>5.6168960215806502E-2</v>
      </c>
      <c r="AN15" s="17">
        <v>0.112429402253161</v>
      </c>
      <c r="AO15" s="17">
        <v>6.7284457743514201E-2</v>
      </c>
      <c r="AP15" s="17">
        <v>6.8259842383581196E-2</v>
      </c>
      <c r="AQ15" s="17"/>
      <c r="AR15" s="17">
        <v>8.0876024211660097E-2</v>
      </c>
      <c r="AS15" s="17">
        <v>6.0345185857106999E-2</v>
      </c>
      <c r="AT15" s="17"/>
      <c r="AU15" s="17">
        <v>6.7838957862606797E-2</v>
      </c>
      <c r="AV15" s="17">
        <v>6.5442264794226407E-2</v>
      </c>
      <c r="AW15" s="17">
        <v>6.0984101616370898E-2</v>
      </c>
      <c r="AX15" s="17"/>
      <c r="AY15" s="17">
        <v>0.12070011054134</v>
      </c>
      <c r="AZ15" s="17">
        <v>7.6192529306391102E-2</v>
      </c>
      <c r="BA15" s="17">
        <v>4.2281604665639898E-2</v>
      </c>
      <c r="BB15" s="17">
        <v>4.6105304326979797E-2</v>
      </c>
      <c r="BC15" s="17"/>
      <c r="BD15" s="17">
        <v>6.4767680214688497E-2</v>
      </c>
      <c r="BE15" s="17">
        <v>5.5255756190662898E-2</v>
      </c>
      <c r="BF15" s="17">
        <v>8.1693395250063097E-2</v>
      </c>
      <c r="BG15" s="17">
        <v>3.86822226041805E-2</v>
      </c>
      <c r="BH15" s="17"/>
      <c r="BI15" s="17">
        <v>0.114627173247425</v>
      </c>
      <c r="BJ15" s="17">
        <v>5.8143108152936003E-2</v>
      </c>
      <c r="BK15" s="17">
        <v>5.5683426884121999E-2</v>
      </c>
      <c r="BL15" s="17">
        <v>7.3036905518273201E-2</v>
      </c>
      <c r="BM15" s="17"/>
      <c r="BN15" s="17">
        <v>9.8343486857632501E-2</v>
      </c>
      <c r="BO15" s="17">
        <v>7.4244759739281393E-2</v>
      </c>
      <c r="BP15" s="17">
        <v>8.4021875145909197E-2</v>
      </c>
      <c r="BQ15" s="17">
        <v>3.2268250955778899E-2</v>
      </c>
      <c r="BR15" s="17"/>
      <c r="BS15" s="17">
        <v>7.1949281413041896E-2</v>
      </c>
      <c r="BT15" s="17">
        <v>9.36149898222675E-2</v>
      </c>
      <c r="BU15" s="17">
        <v>4.58713123145131E-2</v>
      </c>
      <c r="BV15" s="17">
        <v>4.1916648009751499E-2</v>
      </c>
      <c r="BW15" s="17"/>
      <c r="BX15" s="17">
        <v>8.9643432342238399E-2</v>
      </c>
      <c r="BY15" s="17">
        <v>7.3466793858808804E-2</v>
      </c>
      <c r="BZ15" s="17">
        <v>6.5754615911327002E-2</v>
      </c>
      <c r="CA15" s="17">
        <v>3.9219858144946301E-2</v>
      </c>
    </row>
    <row r="16" spans="2:79" x14ac:dyDescent="0.3">
      <c r="B16" s="18" t="s">
        <v>235</v>
      </c>
      <c r="C16" s="17">
        <v>4.7314154919522601E-2</v>
      </c>
      <c r="D16" s="17">
        <v>1.9742669499718001E-2</v>
      </c>
      <c r="E16" s="17">
        <v>7.5031521712577903E-2</v>
      </c>
      <c r="F16" s="17"/>
      <c r="G16" s="17">
        <v>3.5619973549971901E-2</v>
      </c>
      <c r="H16" s="17">
        <v>3.1906876502103998E-2</v>
      </c>
      <c r="I16" s="17">
        <v>7.0600992929799905E-2</v>
      </c>
      <c r="J16" s="17"/>
      <c r="K16" s="17">
        <v>5.2135364309018099E-2</v>
      </c>
      <c r="L16" s="17">
        <v>9.3302916226260992E-3</v>
      </c>
      <c r="M16" s="17">
        <v>7.5424478446505197E-2</v>
      </c>
      <c r="N16" s="17">
        <v>5.9179983171597499E-2</v>
      </c>
      <c r="O16" s="17"/>
      <c r="P16" s="17">
        <v>4.6413973353410298E-2</v>
      </c>
      <c r="Q16" s="17">
        <v>6.4332705932270307E-2</v>
      </c>
      <c r="R16" s="17">
        <v>5.5530998739591601E-2</v>
      </c>
      <c r="S16" s="17">
        <v>2.7679352866484701E-2</v>
      </c>
      <c r="T16" s="17">
        <v>3.6159046297184701E-2</v>
      </c>
      <c r="U16" s="17"/>
      <c r="V16" s="17">
        <v>5.8179883904940603E-2</v>
      </c>
      <c r="W16" s="17">
        <v>3.8744744682883199E-2</v>
      </c>
      <c r="X16" s="17">
        <v>3.9477645185266898E-2</v>
      </c>
      <c r="Y16" s="17"/>
      <c r="Z16" s="17">
        <v>4.8073329242562697E-2</v>
      </c>
      <c r="AA16" s="17">
        <v>4.37248527493398E-2</v>
      </c>
      <c r="AB16" s="17"/>
      <c r="AC16" s="17">
        <v>3.8575181149929E-2</v>
      </c>
      <c r="AD16" s="17">
        <v>6.73909136566367E-2</v>
      </c>
      <c r="AE16" s="17"/>
      <c r="AF16" s="17">
        <v>5.4402513927572303E-2</v>
      </c>
      <c r="AG16" s="17">
        <v>8.6622117521801996E-3</v>
      </c>
      <c r="AH16" s="17">
        <v>5.0680554760808502E-2</v>
      </c>
      <c r="AI16" s="17"/>
      <c r="AJ16" s="17">
        <v>0</v>
      </c>
      <c r="AK16" s="17">
        <v>5.9698013461387402E-2</v>
      </c>
      <c r="AL16" s="17">
        <v>4.52440109169156E-2</v>
      </c>
      <c r="AM16" s="17">
        <v>2.5388613437494802E-2</v>
      </c>
      <c r="AN16" s="17">
        <v>2.2964999786292999E-2</v>
      </c>
      <c r="AO16" s="17">
        <v>5.4893526367874597E-2</v>
      </c>
      <c r="AP16" s="17">
        <v>9.5357443695654395E-2</v>
      </c>
      <c r="AQ16" s="17"/>
      <c r="AR16" s="17">
        <v>7.1127559909520605E-2</v>
      </c>
      <c r="AS16" s="17">
        <v>3.29883106522482E-2</v>
      </c>
      <c r="AT16" s="17"/>
      <c r="AU16" s="17">
        <v>6.7849938084998104E-2</v>
      </c>
      <c r="AV16" s="17">
        <v>3.99409688488742E-2</v>
      </c>
      <c r="AW16" s="17">
        <v>3.9930886081651802E-2</v>
      </c>
      <c r="AX16" s="17"/>
      <c r="AY16" s="17">
        <v>0.122409030709699</v>
      </c>
      <c r="AZ16" s="17">
        <v>4.7607725882247501E-2</v>
      </c>
      <c r="BA16" s="17">
        <v>3.8046557452493301E-2</v>
      </c>
      <c r="BB16" s="17">
        <v>1.6177339724298301E-2</v>
      </c>
      <c r="BC16" s="17"/>
      <c r="BD16" s="17">
        <v>8.6632463242691193E-2</v>
      </c>
      <c r="BE16" s="17">
        <v>5.8212516665917501E-2</v>
      </c>
      <c r="BF16" s="17">
        <v>3.5163084409896003E-2</v>
      </c>
      <c r="BG16" s="17">
        <v>2.4116694464499499E-2</v>
      </c>
      <c r="BH16" s="17"/>
      <c r="BI16" s="17">
        <v>4.4225775837863697E-2</v>
      </c>
      <c r="BJ16" s="17">
        <v>2.69277215738233E-2</v>
      </c>
      <c r="BK16" s="17">
        <v>5.3361278344407202E-2</v>
      </c>
      <c r="BL16" s="17">
        <v>8.3887144073766906E-2</v>
      </c>
      <c r="BM16" s="17"/>
      <c r="BN16" s="17">
        <v>0.13860771589529</v>
      </c>
      <c r="BO16" s="17">
        <v>7.0086211640406806E-2</v>
      </c>
      <c r="BP16" s="17">
        <v>4.8101436357672799E-2</v>
      </c>
      <c r="BQ16" s="17">
        <v>8.6187873346070497E-3</v>
      </c>
      <c r="BR16" s="17"/>
      <c r="BS16" s="17">
        <v>0.105277644572822</v>
      </c>
      <c r="BT16" s="17">
        <v>3.3984518278647E-2</v>
      </c>
      <c r="BU16" s="17">
        <v>3.3419616020476897E-2</v>
      </c>
      <c r="BV16" s="17">
        <v>1.1655025948385E-2</v>
      </c>
      <c r="BW16" s="17"/>
      <c r="BX16" s="17">
        <v>1.9283356700030101E-2</v>
      </c>
      <c r="BY16" s="17">
        <v>4.3347845580563697E-2</v>
      </c>
      <c r="BZ16" s="17">
        <v>7.7377076259918395E-2</v>
      </c>
      <c r="CA16" s="17">
        <v>2.0201080825036698E-2</v>
      </c>
    </row>
    <row r="17" spans="2:79" x14ac:dyDescent="0.3">
      <c r="B17" s="18" t="s">
        <v>236</v>
      </c>
      <c r="C17" s="17">
        <v>2.7626925063262701E-2</v>
      </c>
      <c r="D17" s="17">
        <v>2.76767771715659E-2</v>
      </c>
      <c r="E17" s="17">
        <v>2.7702807040021399E-2</v>
      </c>
      <c r="F17" s="17"/>
      <c r="G17" s="17">
        <v>1.97172954961626E-2</v>
      </c>
      <c r="H17" s="17">
        <v>9.4970834949427204E-3</v>
      </c>
      <c r="I17" s="17">
        <v>5.1317107267451298E-2</v>
      </c>
      <c r="J17" s="17"/>
      <c r="K17" s="17">
        <v>2.1267604010883099E-2</v>
      </c>
      <c r="L17" s="17">
        <v>2.7258762014515998E-2</v>
      </c>
      <c r="M17" s="17">
        <v>3.32234547357943E-2</v>
      </c>
      <c r="N17" s="17">
        <v>3.1378880815555697E-2</v>
      </c>
      <c r="O17" s="17"/>
      <c r="P17" s="17">
        <v>1.9978807849465902E-2</v>
      </c>
      <c r="Q17" s="17">
        <v>2.3369512020255601E-2</v>
      </c>
      <c r="R17" s="17">
        <v>3.7427161895193399E-2</v>
      </c>
      <c r="S17" s="17">
        <v>4.3449310334934099E-2</v>
      </c>
      <c r="T17" s="17">
        <v>1.10147946609789E-2</v>
      </c>
      <c r="U17" s="17"/>
      <c r="V17" s="17">
        <v>3.4516209672262599E-2</v>
      </c>
      <c r="W17" s="17">
        <v>3.0713496810445499E-2</v>
      </c>
      <c r="X17" s="17">
        <v>2.01257865743142E-2</v>
      </c>
      <c r="Y17" s="17"/>
      <c r="Z17" s="17">
        <v>3.0055581134701598E-2</v>
      </c>
      <c r="AA17" s="17">
        <v>1.50386373296477E-2</v>
      </c>
      <c r="AB17" s="17"/>
      <c r="AC17" s="17">
        <v>1.82439880265623E-2</v>
      </c>
      <c r="AD17" s="17">
        <v>4.9183113249433398E-2</v>
      </c>
      <c r="AE17" s="17"/>
      <c r="AF17" s="17">
        <v>1.1351565961111599E-2</v>
      </c>
      <c r="AG17" s="17">
        <v>8.4941937246924004E-3</v>
      </c>
      <c r="AH17" s="17">
        <v>3.0604927554657199E-2</v>
      </c>
      <c r="AI17" s="17"/>
      <c r="AJ17" s="17">
        <v>1.3652469299476701E-2</v>
      </c>
      <c r="AK17" s="17">
        <v>2.34622276341553E-2</v>
      </c>
      <c r="AL17" s="17">
        <v>0</v>
      </c>
      <c r="AM17" s="17">
        <v>1.40458932682053E-2</v>
      </c>
      <c r="AN17" s="17">
        <v>4.6213510346208297E-2</v>
      </c>
      <c r="AO17" s="17">
        <v>4.61840654592564E-2</v>
      </c>
      <c r="AP17" s="17">
        <v>4.1174329619269499E-2</v>
      </c>
      <c r="AQ17" s="17"/>
      <c r="AR17" s="17">
        <v>3.3755543316422103E-2</v>
      </c>
      <c r="AS17" s="17">
        <v>2.4157103493473098E-2</v>
      </c>
      <c r="AT17" s="17"/>
      <c r="AU17" s="17">
        <v>2.4051526419266701E-2</v>
      </c>
      <c r="AV17" s="17">
        <v>3.1468015457509997E-2</v>
      </c>
      <c r="AW17" s="17">
        <v>1.8278666874456801E-2</v>
      </c>
      <c r="AX17" s="17"/>
      <c r="AY17" s="17">
        <v>8.9216980494222706E-2</v>
      </c>
      <c r="AZ17" s="17">
        <v>2.69763645211877E-2</v>
      </c>
      <c r="BA17" s="17">
        <v>8.9672361809425404E-3</v>
      </c>
      <c r="BB17" s="17">
        <v>3.3913205010165703E-2</v>
      </c>
      <c r="BC17" s="17"/>
      <c r="BD17" s="17">
        <v>3.0843286573208398E-2</v>
      </c>
      <c r="BE17" s="17">
        <v>2.07547523524849E-2</v>
      </c>
      <c r="BF17" s="17">
        <v>2.7868868304994299E-2</v>
      </c>
      <c r="BG17" s="17">
        <v>3.6961573273004901E-2</v>
      </c>
      <c r="BH17" s="17"/>
      <c r="BI17" s="17">
        <v>6.3528317826025596E-2</v>
      </c>
      <c r="BJ17" s="17">
        <v>1.3789853783051999E-2</v>
      </c>
      <c r="BK17" s="17">
        <v>2.3923021216430002E-2</v>
      </c>
      <c r="BL17" s="17">
        <v>4.3198613154775502E-2</v>
      </c>
      <c r="BM17" s="17"/>
      <c r="BN17" s="17">
        <v>2.79630052008428E-2</v>
      </c>
      <c r="BO17" s="17">
        <v>2.0014912386999002E-2</v>
      </c>
      <c r="BP17" s="17">
        <v>3.82513086540643E-2</v>
      </c>
      <c r="BQ17" s="17">
        <v>2.1617572793091702E-2</v>
      </c>
      <c r="BR17" s="17"/>
      <c r="BS17" s="17">
        <v>3.82830935645029E-2</v>
      </c>
      <c r="BT17" s="17">
        <v>2.0948090159031402E-2</v>
      </c>
      <c r="BU17" s="17">
        <v>2.99436147733111E-2</v>
      </c>
      <c r="BV17" s="17">
        <v>1.3071760488601199E-2</v>
      </c>
      <c r="BW17" s="17"/>
      <c r="BX17" s="17">
        <v>3.6808090603402302E-2</v>
      </c>
      <c r="BY17" s="17">
        <v>1.61060904998577E-2</v>
      </c>
      <c r="BZ17" s="17">
        <v>2.7948674659551701E-2</v>
      </c>
      <c r="CA17" s="17">
        <v>4.3558662321900699E-2</v>
      </c>
    </row>
    <row r="18" spans="2:79" x14ac:dyDescent="0.3">
      <c r="B18" s="18" t="s">
        <v>237</v>
      </c>
      <c r="C18" s="17">
        <v>1.32352964238998E-2</v>
      </c>
      <c r="D18" s="17">
        <v>1.75458053131308E-2</v>
      </c>
      <c r="E18" s="17">
        <v>8.9957878664261495E-3</v>
      </c>
      <c r="F18" s="17"/>
      <c r="G18" s="17">
        <v>9.6305310711664004E-3</v>
      </c>
      <c r="H18" s="17">
        <v>1.69845741885402E-2</v>
      </c>
      <c r="I18" s="17">
        <v>1.16604474618865E-2</v>
      </c>
      <c r="J18" s="17"/>
      <c r="K18" s="17">
        <v>2.1022328369580501E-2</v>
      </c>
      <c r="L18" s="17">
        <v>1.12905699329039E-2</v>
      </c>
      <c r="M18" s="17">
        <v>1.86123553378248E-2</v>
      </c>
      <c r="N18" s="17">
        <v>0</v>
      </c>
      <c r="O18" s="17"/>
      <c r="P18" s="17">
        <v>2.5639522009262498E-2</v>
      </c>
      <c r="Q18" s="17">
        <v>2.4448667051679598E-2</v>
      </c>
      <c r="R18" s="17">
        <v>6.2232265654613003E-3</v>
      </c>
      <c r="S18" s="17">
        <v>4.8774890379301898E-3</v>
      </c>
      <c r="T18" s="17">
        <v>0</v>
      </c>
      <c r="U18" s="17"/>
      <c r="V18" s="17">
        <v>4.0852547304425597E-3</v>
      </c>
      <c r="W18" s="17">
        <v>1.4840901179247501E-2</v>
      </c>
      <c r="X18" s="17">
        <v>2.1798918329979902E-2</v>
      </c>
      <c r="Y18" s="17"/>
      <c r="Z18" s="17">
        <v>1.35972401490458E-2</v>
      </c>
      <c r="AA18" s="17">
        <v>1.1440747734542E-2</v>
      </c>
      <c r="AB18" s="17"/>
      <c r="AC18" s="17">
        <v>1.6520953518732499E-2</v>
      </c>
      <c r="AD18" s="17">
        <v>5.6868878206648901E-3</v>
      </c>
      <c r="AE18" s="17"/>
      <c r="AF18" s="17">
        <v>8.5405210058624698E-2</v>
      </c>
      <c r="AG18" s="17">
        <v>1.9708614621392999E-2</v>
      </c>
      <c r="AH18" s="17">
        <v>8.0955412504774005E-3</v>
      </c>
      <c r="AI18" s="17"/>
      <c r="AJ18" s="17">
        <v>1.8084088113246698E-2</v>
      </c>
      <c r="AK18" s="17">
        <v>7.3595365400957796E-3</v>
      </c>
      <c r="AL18" s="17">
        <v>0</v>
      </c>
      <c r="AM18" s="17">
        <v>3.4546526832595799E-2</v>
      </c>
      <c r="AN18" s="17">
        <v>1.2883404978011799E-2</v>
      </c>
      <c r="AO18" s="17">
        <v>1.2216082665825001E-2</v>
      </c>
      <c r="AP18" s="17">
        <v>9.3092042717627492E-3</v>
      </c>
      <c r="AQ18" s="17"/>
      <c r="AR18" s="17">
        <v>1.1103896251900801E-2</v>
      </c>
      <c r="AS18" s="17">
        <v>1.31432574208374E-2</v>
      </c>
      <c r="AT18" s="17"/>
      <c r="AU18" s="17">
        <v>1.3362147754152299E-2</v>
      </c>
      <c r="AV18" s="17">
        <v>1.6361827811163899E-2</v>
      </c>
      <c r="AW18" s="17">
        <v>0</v>
      </c>
      <c r="AX18" s="17"/>
      <c r="AY18" s="17">
        <v>3.6109957688360401E-2</v>
      </c>
      <c r="AZ18" s="17">
        <v>6.5613008678960796E-3</v>
      </c>
      <c r="BA18" s="17">
        <v>1.08144031445306E-2</v>
      </c>
      <c r="BB18" s="17">
        <v>2.7496755939808201E-2</v>
      </c>
      <c r="BC18" s="17"/>
      <c r="BD18" s="17">
        <v>4.8573064745089899E-3</v>
      </c>
      <c r="BE18" s="17">
        <v>9.4318255045607799E-3</v>
      </c>
      <c r="BF18" s="17">
        <v>6.7908231427569197E-3</v>
      </c>
      <c r="BG18" s="17">
        <v>4.7010243921770202E-2</v>
      </c>
      <c r="BH18" s="17"/>
      <c r="BI18" s="17">
        <v>0</v>
      </c>
      <c r="BJ18" s="17">
        <v>4.8910438211616199E-3</v>
      </c>
      <c r="BK18" s="17">
        <v>1.6546160261074399E-2</v>
      </c>
      <c r="BL18" s="17">
        <v>3.8037266485467298E-2</v>
      </c>
      <c r="BM18" s="17"/>
      <c r="BN18" s="17">
        <v>2.8237919517559301E-2</v>
      </c>
      <c r="BO18" s="17">
        <v>5.0392454288250904E-3</v>
      </c>
      <c r="BP18" s="17">
        <v>1.2498949888888101E-2</v>
      </c>
      <c r="BQ18" s="17">
        <v>1.5622926508104E-2</v>
      </c>
      <c r="BR18" s="17"/>
      <c r="BS18" s="17">
        <v>0</v>
      </c>
      <c r="BT18" s="17">
        <v>1.3759609753051299E-2</v>
      </c>
      <c r="BU18" s="17">
        <v>1.3695238831280101E-2</v>
      </c>
      <c r="BV18" s="17">
        <v>4.2873904101526798E-2</v>
      </c>
      <c r="BW18" s="17"/>
      <c r="BX18" s="17">
        <v>0</v>
      </c>
      <c r="BY18" s="17">
        <v>9.5233099347263005E-3</v>
      </c>
      <c r="BZ18" s="17">
        <v>9.0257953777981605E-3</v>
      </c>
      <c r="CA18" s="17">
        <v>3.27091426820166E-2</v>
      </c>
    </row>
    <row r="19" spans="2:79" x14ac:dyDescent="0.3">
      <c r="B19" s="18" t="s">
        <v>238</v>
      </c>
      <c r="C19" s="17">
        <v>5.8571808462285603E-3</v>
      </c>
      <c r="D19" s="17">
        <v>6.5920892384121101E-3</v>
      </c>
      <c r="E19" s="17">
        <v>5.1507482871784001E-3</v>
      </c>
      <c r="F19" s="17"/>
      <c r="G19" s="17">
        <v>1.08056363178653E-2</v>
      </c>
      <c r="H19" s="17">
        <v>8.4962773143100502E-3</v>
      </c>
      <c r="I19" s="17">
        <v>0</v>
      </c>
      <c r="J19" s="17"/>
      <c r="K19" s="17">
        <v>6.1349340059071904E-3</v>
      </c>
      <c r="L19" s="17">
        <v>5.9207275760964802E-3</v>
      </c>
      <c r="M19" s="17">
        <v>5.9060719883893397E-3</v>
      </c>
      <c r="N19" s="17">
        <v>5.3923743812438101E-3</v>
      </c>
      <c r="O19" s="17"/>
      <c r="P19" s="17">
        <v>1.0948544362301801E-2</v>
      </c>
      <c r="Q19" s="17">
        <v>1.4019014833881399E-2</v>
      </c>
      <c r="R19" s="17">
        <v>0</v>
      </c>
      <c r="S19" s="17">
        <v>0</v>
      </c>
      <c r="T19" s="17">
        <v>0</v>
      </c>
      <c r="U19" s="17"/>
      <c r="V19" s="17">
        <v>0</v>
      </c>
      <c r="W19" s="17">
        <v>1.2886201405718899E-2</v>
      </c>
      <c r="X19" s="17">
        <v>2.8617848079846801E-3</v>
      </c>
      <c r="Y19" s="17"/>
      <c r="Z19" s="17">
        <v>3.6845827874782402E-3</v>
      </c>
      <c r="AA19" s="17">
        <v>1.7391482105682102E-2</v>
      </c>
      <c r="AB19" s="17"/>
      <c r="AC19" s="17">
        <v>8.4066835049587604E-3</v>
      </c>
      <c r="AD19" s="17">
        <v>0</v>
      </c>
      <c r="AE19" s="17"/>
      <c r="AF19" s="17">
        <v>0</v>
      </c>
      <c r="AG19" s="17">
        <v>1.6384967282625201E-2</v>
      </c>
      <c r="AH19" s="17">
        <v>5.3406210381831704E-3</v>
      </c>
      <c r="AI19" s="17"/>
      <c r="AJ19" s="17">
        <v>0</v>
      </c>
      <c r="AK19" s="17">
        <v>2.9999757594073698E-2</v>
      </c>
      <c r="AL19" s="17">
        <v>0</v>
      </c>
      <c r="AM19" s="17">
        <v>9.4039351437314907E-3</v>
      </c>
      <c r="AN19" s="17">
        <v>0</v>
      </c>
      <c r="AO19" s="17">
        <v>0</v>
      </c>
      <c r="AP19" s="17">
        <v>0</v>
      </c>
      <c r="AQ19" s="17"/>
      <c r="AR19" s="17">
        <v>1.1629079752769901E-2</v>
      </c>
      <c r="AS19" s="17">
        <v>3.1493975357758399E-3</v>
      </c>
      <c r="AT19" s="17"/>
      <c r="AU19" s="17">
        <v>3.1170427529302598E-3</v>
      </c>
      <c r="AV19" s="17">
        <v>8.4865642869407908E-3</v>
      </c>
      <c r="AW19" s="17">
        <v>0</v>
      </c>
      <c r="AX19" s="17"/>
      <c r="AY19" s="17">
        <v>1.1187937366429901E-2</v>
      </c>
      <c r="AZ19" s="17">
        <v>1.7904237083865801E-3</v>
      </c>
      <c r="BA19" s="17">
        <v>1.2412106999865301E-2</v>
      </c>
      <c r="BB19" s="17">
        <v>0</v>
      </c>
      <c r="BC19" s="17"/>
      <c r="BD19" s="17">
        <v>0</v>
      </c>
      <c r="BE19" s="17">
        <v>1.26824692987188E-2</v>
      </c>
      <c r="BF19" s="17">
        <v>2.36253286542381E-3</v>
      </c>
      <c r="BG19" s="17">
        <v>8.4905468859587802E-3</v>
      </c>
      <c r="BH19" s="17"/>
      <c r="BI19" s="17">
        <v>9.9417349708224405E-3</v>
      </c>
      <c r="BJ19" s="17">
        <v>5.8825990597077401E-3</v>
      </c>
      <c r="BK19" s="17">
        <v>3.4001929972947102E-3</v>
      </c>
      <c r="BL19" s="17">
        <v>1.16786423912344E-2</v>
      </c>
      <c r="BM19" s="17"/>
      <c r="BN19" s="17">
        <v>1.83055864936605E-2</v>
      </c>
      <c r="BO19" s="17">
        <v>4.5087818431723296E-3</v>
      </c>
      <c r="BP19" s="17">
        <v>5.9497349718032003E-3</v>
      </c>
      <c r="BQ19" s="17">
        <v>3.5265716409828502E-3</v>
      </c>
      <c r="BR19" s="17"/>
      <c r="BS19" s="17">
        <v>0</v>
      </c>
      <c r="BT19" s="17">
        <v>3.3832745187046599E-3</v>
      </c>
      <c r="BU19" s="17">
        <v>8.9833467941075398E-3</v>
      </c>
      <c r="BV19" s="17">
        <v>1.4764782618584899E-2</v>
      </c>
      <c r="BW19" s="17"/>
      <c r="BX19" s="17">
        <v>0</v>
      </c>
      <c r="BY19" s="17">
        <v>8.1624902510320802E-3</v>
      </c>
      <c r="BZ19" s="17">
        <v>4.8048121765322501E-3</v>
      </c>
      <c r="CA19" s="17">
        <v>6.0990748355915199E-3</v>
      </c>
    </row>
    <row r="20" spans="2:79" x14ac:dyDescent="0.3">
      <c r="B20" s="18" t="s">
        <v>169</v>
      </c>
      <c r="C20" s="19">
        <v>6.7449945282701904E-3</v>
      </c>
      <c r="D20" s="19">
        <v>7.9489127704739093E-3</v>
      </c>
      <c r="E20" s="19">
        <v>5.5747664439769898E-3</v>
      </c>
      <c r="F20" s="19"/>
      <c r="G20" s="19">
        <v>6.4900516134038903E-3</v>
      </c>
      <c r="H20" s="19">
        <v>6.6534624280247803E-3</v>
      </c>
      <c r="I20" s="19">
        <v>7.0009909154474803E-3</v>
      </c>
      <c r="J20" s="19"/>
      <c r="K20" s="19">
        <v>0</v>
      </c>
      <c r="L20" s="19">
        <v>0</v>
      </c>
      <c r="M20" s="19">
        <v>7.2405008922802197E-3</v>
      </c>
      <c r="N20" s="19">
        <v>2.3359427002336001E-2</v>
      </c>
      <c r="O20" s="19"/>
      <c r="P20" s="19">
        <v>0</v>
      </c>
      <c r="Q20" s="19">
        <v>1.34412868293265E-2</v>
      </c>
      <c r="R20" s="19">
        <v>0</v>
      </c>
      <c r="S20" s="19">
        <v>1.1444994821699399E-2</v>
      </c>
      <c r="T20" s="19">
        <v>0</v>
      </c>
      <c r="U20" s="19"/>
      <c r="V20" s="19">
        <v>9.0244253226286295E-3</v>
      </c>
      <c r="W20" s="19">
        <v>1.06830385915141E-2</v>
      </c>
      <c r="X20" s="19">
        <v>0</v>
      </c>
      <c r="Y20" s="19"/>
      <c r="Z20" s="19">
        <v>8.0326785014433293E-3</v>
      </c>
      <c r="AA20" s="19">
        <v>0</v>
      </c>
      <c r="AB20" s="19"/>
      <c r="AC20" s="19">
        <v>7.7951963947580404E-3</v>
      </c>
      <c r="AD20" s="19">
        <v>4.3322799401905804E-3</v>
      </c>
      <c r="AE20" s="19"/>
      <c r="AF20" s="19">
        <v>0</v>
      </c>
      <c r="AG20" s="19">
        <v>0</v>
      </c>
      <c r="AH20" s="19">
        <v>7.8365431638050698E-3</v>
      </c>
      <c r="AI20" s="19"/>
      <c r="AJ20" s="19">
        <v>0</v>
      </c>
      <c r="AK20" s="19">
        <v>1.00847535429891E-2</v>
      </c>
      <c r="AL20" s="19">
        <v>2.07728674277467E-2</v>
      </c>
      <c r="AM20" s="19">
        <v>0</v>
      </c>
      <c r="AN20" s="19">
        <v>0</v>
      </c>
      <c r="AO20" s="19">
        <v>1.6330948443995599E-2</v>
      </c>
      <c r="AP20" s="19">
        <v>0</v>
      </c>
      <c r="AQ20" s="19"/>
      <c r="AR20" s="19">
        <v>3.7597772131827802E-3</v>
      </c>
      <c r="AS20" s="19">
        <v>8.5671107494587496E-3</v>
      </c>
      <c r="AT20" s="19"/>
      <c r="AU20" s="19">
        <v>1.5792363854920801E-2</v>
      </c>
      <c r="AV20" s="19">
        <v>4.3364757463538999E-3</v>
      </c>
      <c r="AW20" s="19">
        <v>0</v>
      </c>
      <c r="AX20" s="19"/>
      <c r="AY20" s="19">
        <v>1.4556263617656801E-2</v>
      </c>
      <c r="AZ20" s="19">
        <v>5.5500307711299603E-3</v>
      </c>
      <c r="BA20" s="19">
        <v>8.8778179765318706E-3</v>
      </c>
      <c r="BB20" s="19">
        <v>0</v>
      </c>
      <c r="BC20" s="19"/>
      <c r="BD20" s="19">
        <v>1.8204211381376401E-2</v>
      </c>
      <c r="BE20" s="19">
        <v>1.4754610772074499E-2</v>
      </c>
      <c r="BF20" s="19">
        <v>0</v>
      </c>
      <c r="BG20" s="19">
        <v>0</v>
      </c>
      <c r="BH20" s="19"/>
      <c r="BI20" s="19">
        <v>0</v>
      </c>
      <c r="BJ20" s="19">
        <v>2.1640977755656501E-2</v>
      </c>
      <c r="BK20" s="19">
        <v>0</v>
      </c>
      <c r="BL20" s="19">
        <v>0</v>
      </c>
      <c r="BM20" s="19"/>
      <c r="BN20" s="19">
        <v>3.0776695793581301E-2</v>
      </c>
      <c r="BO20" s="19">
        <v>5.9505345481372001E-3</v>
      </c>
      <c r="BP20" s="19">
        <v>3.53801154795352E-3</v>
      </c>
      <c r="BQ20" s="19">
        <v>4.53992339479502E-3</v>
      </c>
      <c r="BR20" s="19"/>
      <c r="BS20" s="19">
        <v>5.7144841288691997E-3</v>
      </c>
      <c r="BT20" s="19">
        <v>1.8445963046159398E-2</v>
      </c>
      <c r="BU20" s="19">
        <v>0</v>
      </c>
      <c r="BV20" s="19">
        <v>0</v>
      </c>
      <c r="BW20" s="19"/>
      <c r="BX20" s="19">
        <v>2.7264788698060798E-2</v>
      </c>
      <c r="BY20" s="19">
        <v>7.7432464553248799E-3</v>
      </c>
      <c r="BZ20" s="19">
        <v>3.8099271679264898E-3</v>
      </c>
      <c r="CA20" s="19">
        <v>0</v>
      </c>
    </row>
    <row r="21" spans="2:79" x14ac:dyDescent="0.3">
      <c r="B21" s="16" t="s">
        <v>336</v>
      </c>
    </row>
    <row r="22" spans="2:79" x14ac:dyDescent="0.3">
      <c r="B22" t="s">
        <v>76</v>
      </c>
    </row>
    <row r="23" spans="2:79" x14ac:dyDescent="0.3">
      <c r="B23" t="s">
        <v>77</v>
      </c>
    </row>
    <row r="25" spans="2:79" x14ac:dyDescent="0.3">
      <c r="B25" s="8" t="str">
        <f>HYPERLINK("#'Contents'!A1", "Return to Contents")</f>
        <v>Return to Contents</v>
      </c>
    </row>
  </sheetData>
  <mergeCells count="18">
    <mergeCell ref="BX5:CA5"/>
    <mergeCell ref="D2:BL2"/>
    <mergeCell ref="AU5:AW5"/>
    <mergeCell ref="AY5:BB5"/>
    <mergeCell ref="BD5:BG5"/>
    <mergeCell ref="BI5:BL5"/>
    <mergeCell ref="BN5:BQ5"/>
    <mergeCell ref="Z5:AA5"/>
    <mergeCell ref="AC5:AD5"/>
    <mergeCell ref="AF5:AH5"/>
    <mergeCell ref="AJ5:AP5"/>
    <mergeCell ref="AR5:AS5"/>
    <mergeCell ref="D5:E5"/>
    <mergeCell ref="G5:I5"/>
    <mergeCell ref="K5:N5"/>
    <mergeCell ref="P5:T5"/>
    <mergeCell ref="V5:X5"/>
    <mergeCell ref="BS5:BV5"/>
  </mergeCells>
  <pageMargins left="0.7" right="0.7" top="0.75" bottom="0.75" header="0.3" footer="0.3"/>
  <pageSetup paperSize="9" orientation="portrait" horizontalDpi="300" verticalDpi="300"/>
  <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B2:CA25"/>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9" width="10.77734375" customWidth="1"/>
    <col min="10" max="10" width="2.21875" customWidth="1"/>
    <col min="11" max="14" width="10.77734375" customWidth="1"/>
    <col min="15" max="15" width="2.21875" customWidth="1"/>
    <col min="16" max="20" width="10.77734375" customWidth="1"/>
    <col min="21" max="21" width="2.21875" customWidth="1"/>
    <col min="22" max="24" width="10.77734375" customWidth="1"/>
    <col min="25" max="25" width="2.21875" customWidth="1"/>
    <col min="26" max="27" width="10.77734375" customWidth="1"/>
    <col min="28" max="28" width="2.21875" customWidth="1"/>
    <col min="29" max="30" width="10.77734375" customWidth="1"/>
    <col min="31" max="31" width="2.21875" customWidth="1"/>
    <col min="32" max="34" width="10.77734375" customWidth="1"/>
    <col min="35" max="35" width="2.21875" customWidth="1"/>
    <col min="36" max="42" width="10.77734375" customWidth="1"/>
    <col min="43" max="43" width="2.21875" customWidth="1"/>
    <col min="44" max="45" width="10.77734375" customWidth="1"/>
    <col min="46" max="46" width="2.21875" customWidth="1"/>
    <col min="47" max="49" width="10.77734375" customWidth="1"/>
    <col min="50" max="50" width="2.21875" customWidth="1"/>
    <col min="51" max="54" width="10.77734375" customWidth="1"/>
    <col min="55" max="55" width="2.21875" customWidth="1"/>
    <col min="56" max="59" width="10.77734375" customWidth="1"/>
    <col min="60" max="60" width="2.21875" customWidth="1"/>
    <col min="61" max="64" width="10.77734375" customWidth="1"/>
    <col min="65" max="65" width="2.21875" customWidth="1"/>
    <col min="66" max="69" width="10.77734375" customWidth="1"/>
    <col min="70" max="70" width="2.21875" customWidth="1"/>
    <col min="71" max="74" width="10.77734375" customWidth="1"/>
    <col min="75" max="75" width="2.21875" customWidth="1"/>
    <col min="76" max="79" width="10.77734375" customWidth="1"/>
    <col min="80" max="80" width="2.21875" customWidth="1"/>
  </cols>
  <sheetData>
    <row r="2" spans="2:79" ht="40.049999999999997" customHeight="1" x14ac:dyDescent="0.3">
      <c r="D2" s="30" t="s">
        <v>243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9" ht="30" customHeight="1" x14ac:dyDescent="0.3">
      <c r="B5" s="15"/>
      <c r="C5" s="15"/>
      <c r="D5" s="29" t="s">
        <v>54</v>
      </c>
      <c r="E5" s="29"/>
      <c r="F5" s="15"/>
      <c r="G5" s="29" t="s">
        <v>55</v>
      </c>
      <c r="H5" s="29"/>
      <c r="I5" s="29"/>
      <c r="J5" s="15"/>
      <c r="K5" s="29" t="s">
        <v>56</v>
      </c>
      <c r="L5" s="29"/>
      <c r="M5" s="29"/>
      <c r="N5" s="29"/>
      <c r="O5" s="15"/>
      <c r="P5" s="29" t="s">
        <v>57</v>
      </c>
      <c r="Q5" s="29"/>
      <c r="R5" s="29"/>
      <c r="S5" s="29"/>
      <c r="T5" s="29"/>
      <c r="U5" s="15"/>
      <c r="V5" s="29" t="s">
        <v>58</v>
      </c>
      <c r="W5" s="29"/>
      <c r="X5" s="29"/>
      <c r="Y5" s="15"/>
      <c r="Z5" s="29" t="s">
        <v>59</v>
      </c>
      <c r="AA5" s="29"/>
      <c r="AB5" s="15"/>
      <c r="AC5" s="29" t="s">
        <v>60</v>
      </c>
      <c r="AD5" s="29"/>
      <c r="AE5" s="15"/>
      <c r="AF5" s="29" t="s">
        <v>61</v>
      </c>
      <c r="AG5" s="29"/>
      <c r="AH5" s="29"/>
      <c r="AI5" s="15"/>
      <c r="AJ5" s="29" t="s">
        <v>62</v>
      </c>
      <c r="AK5" s="29"/>
      <c r="AL5" s="29"/>
      <c r="AM5" s="29"/>
      <c r="AN5" s="29"/>
      <c r="AO5" s="29"/>
      <c r="AP5" s="29"/>
      <c r="AQ5" s="15"/>
      <c r="AR5" s="29" t="s">
        <v>63</v>
      </c>
      <c r="AS5" s="29"/>
      <c r="AT5" s="15"/>
      <c r="AU5" s="29" t="s">
        <v>64</v>
      </c>
      <c r="AV5" s="29"/>
      <c r="AW5" s="29"/>
      <c r="AX5" s="15"/>
      <c r="AY5" s="29" t="s">
        <v>65</v>
      </c>
      <c r="AZ5" s="29"/>
      <c r="BA5" s="29"/>
      <c r="BB5" s="29"/>
      <c r="BC5" s="15"/>
      <c r="BD5" s="29" t="s">
        <v>66</v>
      </c>
      <c r="BE5" s="29"/>
      <c r="BF5" s="29"/>
      <c r="BG5" s="29"/>
      <c r="BH5" s="15"/>
      <c r="BI5" s="29" t="s">
        <v>67</v>
      </c>
      <c r="BJ5" s="29"/>
      <c r="BK5" s="29"/>
      <c r="BL5" s="29"/>
      <c r="BM5" s="15"/>
      <c r="BN5" s="29" t="s">
        <v>68</v>
      </c>
      <c r="BO5" s="29"/>
      <c r="BP5" s="29"/>
      <c r="BQ5" s="29"/>
      <c r="BR5" s="15"/>
      <c r="BS5" s="29" t="s">
        <v>69</v>
      </c>
      <c r="BT5" s="29"/>
      <c r="BU5" s="29"/>
      <c r="BV5" s="29"/>
      <c r="BW5" s="15"/>
      <c r="BX5" s="29" t="s">
        <v>70</v>
      </c>
      <c r="BY5" s="29"/>
      <c r="BZ5" s="29"/>
      <c r="CA5" s="29"/>
    </row>
    <row r="6" spans="2:79" ht="43.2" x14ac:dyDescent="0.3">
      <c r="B6" t="s">
        <v>13</v>
      </c>
      <c r="C6" s="9" t="s">
        <v>14</v>
      </c>
      <c r="D6" s="12" t="s">
        <v>15</v>
      </c>
      <c r="E6" s="12" t="s">
        <v>16</v>
      </c>
      <c r="G6" s="12" t="s">
        <v>19</v>
      </c>
      <c r="H6" s="12" t="s">
        <v>20</v>
      </c>
      <c r="I6" s="12" t="s">
        <v>21</v>
      </c>
      <c r="K6" s="12" t="s">
        <v>22</v>
      </c>
      <c r="L6" s="12" t="s">
        <v>23</v>
      </c>
      <c r="M6" s="12" t="s">
        <v>24</v>
      </c>
      <c r="N6" s="12" t="s">
        <v>25</v>
      </c>
      <c r="P6" s="12" t="s">
        <v>26</v>
      </c>
      <c r="Q6" s="12" t="s">
        <v>27</v>
      </c>
      <c r="R6" s="12" t="s">
        <v>28</v>
      </c>
      <c r="S6" s="12" t="s">
        <v>29</v>
      </c>
      <c r="T6" s="12" t="s">
        <v>30</v>
      </c>
      <c r="V6" s="12" t="s">
        <v>31</v>
      </c>
      <c r="W6" s="12" t="s">
        <v>32</v>
      </c>
      <c r="X6" s="12" t="s">
        <v>33</v>
      </c>
      <c r="Z6" s="12" t="s">
        <v>34</v>
      </c>
      <c r="AA6" s="12" t="s">
        <v>35</v>
      </c>
      <c r="AC6" s="12" t="s">
        <v>36</v>
      </c>
      <c r="AD6" s="12" t="s">
        <v>37</v>
      </c>
      <c r="AF6" s="12" t="s">
        <v>38</v>
      </c>
      <c r="AG6" s="12" t="s">
        <v>39</v>
      </c>
      <c r="AH6" s="12" t="s">
        <v>40</v>
      </c>
      <c r="AJ6" s="12" t="s">
        <v>41</v>
      </c>
      <c r="AK6" s="12" t="s">
        <v>42</v>
      </c>
      <c r="AL6" s="12" t="s">
        <v>43</v>
      </c>
      <c r="AM6" s="12" t="s">
        <v>44</v>
      </c>
      <c r="AN6" s="12" t="s">
        <v>45</v>
      </c>
      <c r="AO6" s="12" t="s">
        <v>46</v>
      </c>
      <c r="AP6" s="12" t="s">
        <v>47</v>
      </c>
      <c r="AR6" s="12" t="s">
        <v>48</v>
      </c>
      <c r="AS6" s="12" t="s">
        <v>49</v>
      </c>
      <c r="AU6" s="12" t="s">
        <v>50</v>
      </c>
      <c r="AV6" s="12" t="s">
        <v>51</v>
      </c>
      <c r="AW6" s="12" t="s">
        <v>52</v>
      </c>
      <c r="AY6" s="12" t="s">
        <v>50</v>
      </c>
      <c r="AZ6" s="12" t="s">
        <v>51</v>
      </c>
      <c r="BA6" s="12" t="s">
        <v>52</v>
      </c>
      <c r="BB6" s="12" t="s">
        <v>53</v>
      </c>
      <c r="BD6" s="12" t="s">
        <v>50</v>
      </c>
      <c r="BE6" s="12" t="s">
        <v>51</v>
      </c>
      <c r="BF6" s="12" t="s">
        <v>52</v>
      </c>
      <c r="BG6" s="12" t="s">
        <v>53</v>
      </c>
      <c r="BI6" s="12" t="s">
        <v>50</v>
      </c>
      <c r="BJ6" s="12" t="s">
        <v>51</v>
      </c>
      <c r="BK6" s="12" t="s">
        <v>52</v>
      </c>
      <c r="BL6" s="12" t="s">
        <v>53</v>
      </c>
      <c r="BN6" s="12" t="s">
        <v>50</v>
      </c>
      <c r="BO6" s="12" t="s">
        <v>51</v>
      </c>
      <c r="BP6" s="12" t="s">
        <v>52</v>
      </c>
      <c r="BQ6" s="12" t="s">
        <v>53</v>
      </c>
      <c r="BS6" s="12" t="s">
        <v>50</v>
      </c>
      <c r="BT6" s="12" t="s">
        <v>51</v>
      </c>
      <c r="BU6" s="12" t="s">
        <v>52</v>
      </c>
      <c r="BV6" s="12" t="s">
        <v>53</v>
      </c>
      <c r="BX6" s="12" t="s">
        <v>50</v>
      </c>
      <c r="BY6" s="12" t="s">
        <v>51</v>
      </c>
      <c r="BZ6" s="12" t="s">
        <v>52</v>
      </c>
      <c r="CA6" s="12" t="s">
        <v>53</v>
      </c>
    </row>
    <row r="7" spans="2:79" ht="30" customHeight="1" x14ac:dyDescent="0.3">
      <c r="B7" s="10" t="s">
        <v>17</v>
      </c>
      <c r="C7" s="10">
        <v>866</v>
      </c>
      <c r="D7" s="10">
        <v>443</v>
      </c>
      <c r="E7" s="10">
        <v>421</v>
      </c>
      <c r="F7" s="10"/>
      <c r="G7" s="10">
        <v>178</v>
      </c>
      <c r="H7" s="10">
        <v>400</v>
      </c>
      <c r="I7" s="10">
        <v>288</v>
      </c>
      <c r="J7" s="10"/>
      <c r="K7" s="10">
        <v>354</v>
      </c>
      <c r="L7" s="10">
        <v>230</v>
      </c>
      <c r="M7" s="10">
        <v>153</v>
      </c>
      <c r="N7" s="10">
        <v>128</v>
      </c>
      <c r="O7" s="10"/>
      <c r="P7" s="10">
        <v>124</v>
      </c>
      <c r="Q7" s="10">
        <v>272</v>
      </c>
      <c r="R7" s="10">
        <v>123</v>
      </c>
      <c r="S7" s="10">
        <v>225</v>
      </c>
      <c r="T7" s="10">
        <v>122</v>
      </c>
      <c r="U7" s="10"/>
      <c r="V7" s="10">
        <v>205</v>
      </c>
      <c r="W7" s="10">
        <v>329</v>
      </c>
      <c r="X7" s="10">
        <v>305</v>
      </c>
      <c r="Y7" s="10"/>
      <c r="Z7" s="10">
        <v>723</v>
      </c>
      <c r="AA7" s="10">
        <v>142</v>
      </c>
      <c r="AB7" s="10"/>
      <c r="AC7" s="10">
        <v>636</v>
      </c>
      <c r="AD7" s="10">
        <v>230</v>
      </c>
      <c r="AE7" s="10"/>
      <c r="AF7" s="10">
        <v>63</v>
      </c>
      <c r="AG7" s="10">
        <v>76</v>
      </c>
      <c r="AH7" s="10">
        <v>722</v>
      </c>
      <c r="AI7" s="10"/>
      <c r="AJ7" s="10">
        <v>97</v>
      </c>
      <c r="AK7" s="10">
        <v>123</v>
      </c>
      <c r="AL7" s="10">
        <v>129</v>
      </c>
      <c r="AM7" s="10">
        <v>133</v>
      </c>
      <c r="AN7" s="10">
        <v>126</v>
      </c>
      <c r="AO7" s="10">
        <v>133</v>
      </c>
      <c r="AP7" s="10">
        <v>125</v>
      </c>
      <c r="AQ7" s="10"/>
      <c r="AR7" s="10">
        <v>265</v>
      </c>
      <c r="AS7" s="10">
        <v>576</v>
      </c>
      <c r="AT7" s="10"/>
      <c r="AU7" s="10">
        <v>204</v>
      </c>
      <c r="AV7" s="10">
        <v>520</v>
      </c>
      <c r="AW7" s="10">
        <v>142</v>
      </c>
      <c r="AX7" s="10"/>
      <c r="AY7" s="10">
        <v>76</v>
      </c>
      <c r="AZ7" s="10">
        <v>391</v>
      </c>
      <c r="BA7" s="10">
        <v>278</v>
      </c>
      <c r="BB7" s="10">
        <v>121</v>
      </c>
      <c r="BC7" s="10"/>
      <c r="BD7" s="10">
        <v>119</v>
      </c>
      <c r="BE7" s="10">
        <v>242</v>
      </c>
      <c r="BF7" s="10">
        <v>368</v>
      </c>
      <c r="BG7" s="10">
        <v>137</v>
      </c>
      <c r="BH7" s="10"/>
      <c r="BI7" s="10">
        <v>99</v>
      </c>
      <c r="BJ7" s="10">
        <v>265</v>
      </c>
      <c r="BK7" s="10">
        <v>400</v>
      </c>
      <c r="BL7" s="10">
        <v>102</v>
      </c>
      <c r="BM7" s="10"/>
      <c r="BN7" s="10">
        <v>73</v>
      </c>
      <c r="BO7" s="10">
        <v>192</v>
      </c>
      <c r="BP7" s="10">
        <v>297</v>
      </c>
      <c r="BQ7" s="10">
        <v>304</v>
      </c>
      <c r="BR7" s="10"/>
      <c r="BS7" s="10">
        <v>180</v>
      </c>
      <c r="BT7" s="10">
        <v>245</v>
      </c>
      <c r="BU7" s="10">
        <v>352</v>
      </c>
      <c r="BV7" s="10">
        <v>89</v>
      </c>
      <c r="BW7" s="10"/>
      <c r="BX7" s="10">
        <v>81</v>
      </c>
      <c r="BY7" s="10">
        <v>311</v>
      </c>
      <c r="BZ7" s="10">
        <v>286</v>
      </c>
      <c r="CA7" s="10">
        <v>188</v>
      </c>
    </row>
    <row r="8" spans="2:79" ht="30" customHeight="1" x14ac:dyDescent="0.3">
      <c r="B8" s="11" t="s">
        <v>18</v>
      </c>
      <c r="C8" s="11">
        <v>868</v>
      </c>
      <c r="D8" s="11">
        <v>432</v>
      </c>
      <c r="E8" s="11">
        <v>433</v>
      </c>
      <c r="F8" s="11"/>
      <c r="G8" s="11">
        <v>207</v>
      </c>
      <c r="H8" s="11">
        <v>335</v>
      </c>
      <c r="I8" s="11">
        <v>326</v>
      </c>
      <c r="J8" s="11"/>
      <c r="K8" s="11">
        <v>259</v>
      </c>
      <c r="L8" s="11">
        <v>229</v>
      </c>
      <c r="M8" s="11">
        <v>185</v>
      </c>
      <c r="N8" s="11">
        <v>193</v>
      </c>
      <c r="O8" s="11"/>
      <c r="P8" s="11">
        <v>124</v>
      </c>
      <c r="Q8" s="11">
        <v>266</v>
      </c>
      <c r="R8" s="11">
        <v>135</v>
      </c>
      <c r="S8" s="11">
        <v>199</v>
      </c>
      <c r="T8" s="11">
        <v>144</v>
      </c>
      <c r="U8" s="11"/>
      <c r="V8" s="11">
        <v>247</v>
      </c>
      <c r="W8" s="11">
        <v>339</v>
      </c>
      <c r="X8" s="11">
        <v>250</v>
      </c>
      <c r="Y8" s="11"/>
      <c r="Z8" s="11">
        <v>729</v>
      </c>
      <c r="AA8" s="11">
        <v>138</v>
      </c>
      <c r="AB8" s="11"/>
      <c r="AC8" s="11">
        <v>605</v>
      </c>
      <c r="AD8" s="11">
        <v>263</v>
      </c>
      <c r="AE8" s="11"/>
      <c r="AF8" s="11">
        <v>48</v>
      </c>
      <c r="AG8" s="11">
        <v>67</v>
      </c>
      <c r="AH8" s="11">
        <v>747</v>
      </c>
      <c r="AI8" s="11"/>
      <c r="AJ8" s="11">
        <v>110</v>
      </c>
      <c r="AK8" s="11">
        <v>133</v>
      </c>
      <c r="AL8" s="11">
        <v>107</v>
      </c>
      <c r="AM8" s="11">
        <v>116</v>
      </c>
      <c r="AN8" s="11">
        <v>101</v>
      </c>
      <c r="AO8" s="11">
        <v>140</v>
      </c>
      <c r="AP8" s="11">
        <v>161</v>
      </c>
      <c r="AQ8" s="11"/>
      <c r="AR8" s="11">
        <v>286</v>
      </c>
      <c r="AS8" s="11">
        <v>558</v>
      </c>
      <c r="AT8" s="11"/>
      <c r="AU8" s="11">
        <v>229</v>
      </c>
      <c r="AV8" s="11">
        <v>515</v>
      </c>
      <c r="AW8" s="11">
        <v>124</v>
      </c>
      <c r="AX8" s="11"/>
      <c r="AY8" s="11">
        <v>78</v>
      </c>
      <c r="AZ8" s="11">
        <v>399</v>
      </c>
      <c r="BA8" s="11">
        <v>281</v>
      </c>
      <c r="BB8" s="11">
        <v>109</v>
      </c>
      <c r="BC8" s="11"/>
      <c r="BD8" s="11">
        <v>123</v>
      </c>
      <c r="BE8" s="11">
        <v>245</v>
      </c>
      <c r="BF8" s="11">
        <v>371</v>
      </c>
      <c r="BG8" s="11">
        <v>129</v>
      </c>
      <c r="BH8" s="11"/>
      <c r="BI8" s="11">
        <v>105</v>
      </c>
      <c r="BJ8" s="11">
        <v>270</v>
      </c>
      <c r="BK8" s="11">
        <v>399</v>
      </c>
      <c r="BL8" s="11">
        <v>94</v>
      </c>
      <c r="BM8" s="11"/>
      <c r="BN8" s="11">
        <v>74</v>
      </c>
      <c r="BO8" s="11">
        <v>194</v>
      </c>
      <c r="BP8" s="11">
        <v>304</v>
      </c>
      <c r="BQ8" s="11">
        <v>295</v>
      </c>
      <c r="BR8" s="11"/>
      <c r="BS8" s="11">
        <v>188</v>
      </c>
      <c r="BT8" s="11">
        <v>259</v>
      </c>
      <c r="BU8" s="11">
        <v>346</v>
      </c>
      <c r="BV8" s="11">
        <v>74</v>
      </c>
      <c r="BW8" s="11"/>
      <c r="BX8" s="11">
        <v>84</v>
      </c>
      <c r="BY8" s="11">
        <v>322</v>
      </c>
      <c r="BZ8" s="11">
        <v>282</v>
      </c>
      <c r="CA8" s="11">
        <v>179</v>
      </c>
    </row>
    <row r="9" spans="2:79" x14ac:dyDescent="0.3">
      <c r="B9" s="18" t="s">
        <v>230</v>
      </c>
      <c r="C9" s="17">
        <v>0.15697899517973701</v>
      </c>
      <c r="D9" s="17">
        <v>0.17980989335931799</v>
      </c>
      <c r="E9" s="17">
        <v>0.13491915262291901</v>
      </c>
      <c r="F9" s="17"/>
      <c r="G9" s="17">
        <v>0.232780955767417</v>
      </c>
      <c r="H9" s="17">
        <v>0.155793223090919</v>
      </c>
      <c r="I9" s="17">
        <v>0.110115130321779</v>
      </c>
      <c r="J9" s="17"/>
      <c r="K9" s="17">
        <v>0.15859434286263099</v>
      </c>
      <c r="L9" s="17">
        <v>0.130477837403358</v>
      </c>
      <c r="M9" s="17">
        <v>0.161448034945219</v>
      </c>
      <c r="N9" s="17">
        <v>0.17758665549976699</v>
      </c>
      <c r="O9" s="17"/>
      <c r="P9" s="17">
        <v>0.191296024242497</v>
      </c>
      <c r="Q9" s="17">
        <v>0.13481247675276201</v>
      </c>
      <c r="R9" s="17">
        <v>0.15158311581936601</v>
      </c>
      <c r="S9" s="17">
        <v>0.143550993497636</v>
      </c>
      <c r="T9" s="17">
        <v>0.19197856512738801</v>
      </c>
      <c r="U9" s="17"/>
      <c r="V9" s="17">
        <v>0.15897488248113401</v>
      </c>
      <c r="W9" s="17">
        <v>0.12870023281694601</v>
      </c>
      <c r="X9" s="17">
        <v>0.19085045366666301</v>
      </c>
      <c r="Y9" s="17"/>
      <c r="Z9" s="17">
        <v>0.14458393992448201</v>
      </c>
      <c r="AA9" s="17">
        <v>0.223888521404914</v>
      </c>
      <c r="AB9" s="17"/>
      <c r="AC9" s="17">
        <v>0.184567578346333</v>
      </c>
      <c r="AD9" s="17">
        <v>9.3597488067109297E-2</v>
      </c>
      <c r="AE9" s="17"/>
      <c r="AF9" s="17">
        <v>0.25324518704995103</v>
      </c>
      <c r="AG9" s="17">
        <v>0.13031653142872099</v>
      </c>
      <c r="AH9" s="17">
        <v>0.15436735565745399</v>
      </c>
      <c r="AI9" s="17"/>
      <c r="AJ9" s="17">
        <v>0.23606610325855901</v>
      </c>
      <c r="AK9" s="17">
        <v>0.23185501219944599</v>
      </c>
      <c r="AL9" s="17">
        <v>0.16778252907668201</v>
      </c>
      <c r="AM9" s="17">
        <v>0.13731907715689101</v>
      </c>
      <c r="AN9" s="17">
        <v>0.133205624123517</v>
      </c>
      <c r="AO9" s="17">
        <v>0.12572342303563799</v>
      </c>
      <c r="AP9" s="17">
        <v>8.9953611378171594E-2</v>
      </c>
      <c r="AQ9" s="17"/>
      <c r="AR9" s="17">
        <v>0.170605490756467</v>
      </c>
      <c r="AS9" s="17">
        <v>0.14887595727751199</v>
      </c>
      <c r="AT9" s="17"/>
      <c r="AU9" s="17">
        <v>0.126894624589479</v>
      </c>
      <c r="AV9" s="17">
        <v>0.16424940497735699</v>
      </c>
      <c r="AW9" s="17">
        <v>0.18247785848453199</v>
      </c>
      <c r="AX9" s="17"/>
      <c r="AY9" s="17">
        <v>4.03658905025319E-2</v>
      </c>
      <c r="AZ9" s="17">
        <v>0.12736628893543001</v>
      </c>
      <c r="BA9" s="17">
        <v>0.229047125780665</v>
      </c>
      <c r="BB9" s="17">
        <v>0.16323540403001999</v>
      </c>
      <c r="BC9" s="17"/>
      <c r="BD9" s="17">
        <v>0.15117058231153899</v>
      </c>
      <c r="BE9" s="17">
        <v>9.36707772665583E-2</v>
      </c>
      <c r="BF9" s="17">
        <v>0.16540982541758401</v>
      </c>
      <c r="BG9" s="17">
        <v>0.25884302470388798</v>
      </c>
      <c r="BH9" s="17"/>
      <c r="BI9" s="17">
        <v>0.14201766308092201</v>
      </c>
      <c r="BJ9" s="17">
        <v>0.113361754058487</v>
      </c>
      <c r="BK9" s="17">
        <v>0.192412865098777</v>
      </c>
      <c r="BL9" s="17">
        <v>0.148764127537657</v>
      </c>
      <c r="BM9" s="17"/>
      <c r="BN9" s="17">
        <v>9.6994795470532899E-2</v>
      </c>
      <c r="BO9" s="17">
        <v>0.100436762868792</v>
      </c>
      <c r="BP9" s="17">
        <v>0.110018630425396</v>
      </c>
      <c r="BQ9" s="17">
        <v>0.25756035225572599</v>
      </c>
      <c r="BR9" s="17"/>
      <c r="BS9" s="17">
        <v>0.13501183023091401</v>
      </c>
      <c r="BT9" s="17">
        <v>0.104028469597232</v>
      </c>
      <c r="BU9" s="17">
        <v>0.17426349174489</v>
      </c>
      <c r="BV9" s="17">
        <v>0.31707398821095301</v>
      </c>
      <c r="BW9" s="17"/>
      <c r="BX9" s="17">
        <v>0.15897788535005999</v>
      </c>
      <c r="BY9" s="17">
        <v>0.123003312454897</v>
      </c>
      <c r="BZ9" s="17">
        <v>9.9797877026385304E-2</v>
      </c>
      <c r="CA9" s="17">
        <v>0.307152955645494</v>
      </c>
    </row>
    <row r="10" spans="2:79" x14ac:dyDescent="0.3">
      <c r="B10" s="18" t="s">
        <v>128</v>
      </c>
      <c r="C10" s="17">
        <v>6.8091725752998405E-2</v>
      </c>
      <c r="D10" s="17">
        <v>8.2515450392705997E-2</v>
      </c>
      <c r="E10" s="17">
        <v>5.40138086981619E-2</v>
      </c>
      <c r="F10" s="17"/>
      <c r="G10" s="17">
        <v>0.113031321224226</v>
      </c>
      <c r="H10" s="17">
        <v>6.0120766760156201E-2</v>
      </c>
      <c r="I10" s="17">
        <v>4.7793821782825902E-2</v>
      </c>
      <c r="J10" s="17"/>
      <c r="K10" s="17">
        <v>7.0391099379215394E-2</v>
      </c>
      <c r="L10" s="17">
        <v>3.1324078613471203E-2</v>
      </c>
      <c r="M10" s="17">
        <v>9.8873764992017499E-2</v>
      </c>
      <c r="N10" s="17">
        <v>7.9447146448195893E-2</v>
      </c>
      <c r="O10" s="17"/>
      <c r="P10" s="17">
        <v>9.4609090703070803E-2</v>
      </c>
      <c r="Q10" s="17">
        <v>7.1811673203492798E-2</v>
      </c>
      <c r="R10" s="17">
        <v>4.5362849152498802E-2</v>
      </c>
      <c r="S10" s="17">
        <v>8.0582174165223605E-2</v>
      </c>
      <c r="T10" s="17">
        <v>4.2418102011060201E-2</v>
      </c>
      <c r="U10" s="17"/>
      <c r="V10" s="17">
        <v>8.9079366574620802E-2</v>
      </c>
      <c r="W10" s="17">
        <v>6.7104144391991596E-2</v>
      </c>
      <c r="X10" s="17">
        <v>5.1824546580138901E-2</v>
      </c>
      <c r="Y10" s="17"/>
      <c r="Z10" s="17">
        <v>6.7539375846362895E-2</v>
      </c>
      <c r="AA10" s="17">
        <v>7.1619385494794199E-2</v>
      </c>
      <c r="AB10" s="17"/>
      <c r="AC10" s="17">
        <v>7.7082752114957104E-2</v>
      </c>
      <c r="AD10" s="17">
        <v>4.7435905993457803E-2</v>
      </c>
      <c r="AE10" s="17"/>
      <c r="AF10" s="17">
        <v>2.4707277639550201E-2</v>
      </c>
      <c r="AG10" s="17">
        <v>8.8548130287043003E-2</v>
      </c>
      <c r="AH10" s="17">
        <v>6.9599991548142406E-2</v>
      </c>
      <c r="AI10" s="17"/>
      <c r="AJ10" s="17">
        <v>0.131461020803947</v>
      </c>
      <c r="AK10" s="17">
        <v>8.4863706223596902E-2</v>
      </c>
      <c r="AL10" s="17">
        <v>7.2155303266883103E-2</v>
      </c>
      <c r="AM10" s="17">
        <v>3.7255769132773502E-2</v>
      </c>
      <c r="AN10" s="17">
        <v>5.6516158621594301E-2</v>
      </c>
      <c r="AO10" s="17">
        <v>7.1310837146634498E-2</v>
      </c>
      <c r="AP10" s="17">
        <v>3.4893124216765103E-2</v>
      </c>
      <c r="AQ10" s="17"/>
      <c r="AR10" s="17">
        <v>6.44085984129283E-2</v>
      </c>
      <c r="AS10" s="17">
        <v>7.2918245485592198E-2</v>
      </c>
      <c r="AT10" s="17"/>
      <c r="AU10" s="17">
        <v>6.5776591880241306E-2</v>
      </c>
      <c r="AV10" s="17">
        <v>6.2713280299474206E-2</v>
      </c>
      <c r="AW10" s="17">
        <v>9.4744295994644706E-2</v>
      </c>
      <c r="AX10" s="17"/>
      <c r="AY10" s="17">
        <v>0</v>
      </c>
      <c r="AZ10" s="17">
        <v>5.8644477993544997E-2</v>
      </c>
      <c r="BA10" s="17">
        <v>8.8253040462141802E-2</v>
      </c>
      <c r="BB10" s="17">
        <v>9.9605675449909697E-2</v>
      </c>
      <c r="BC10" s="17"/>
      <c r="BD10" s="17">
        <v>7.0240507383834402E-2</v>
      </c>
      <c r="BE10" s="17">
        <v>7.3675459620363204E-2</v>
      </c>
      <c r="BF10" s="17">
        <v>6.7411973550575696E-2</v>
      </c>
      <c r="BG10" s="17">
        <v>5.7366090557045502E-2</v>
      </c>
      <c r="BH10" s="17"/>
      <c r="BI10" s="17">
        <v>4.7019202784119703E-2</v>
      </c>
      <c r="BJ10" s="17">
        <v>7.0671679949313906E-2</v>
      </c>
      <c r="BK10" s="17">
        <v>7.5560922433864905E-2</v>
      </c>
      <c r="BL10" s="17">
        <v>5.2403757091146502E-2</v>
      </c>
      <c r="BM10" s="17"/>
      <c r="BN10" s="17">
        <v>2.18006084748847E-2</v>
      </c>
      <c r="BO10" s="17">
        <v>4.5996266706845597E-2</v>
      </c>
      <c r="BP10" s="17">
        <v>6.9586038382584703E-2</v>
      </c>
      <c r="BQ10" s="17">
        <v>9.2705120730232696E-2</v>
      </c>
      <c r="BR10" s="17"/>
      <c r="BS10" s="17">
        <v>4.23141665044569E-2</v>
      </c>
      <c r="BT10" s="17">
        <v>6.5614643632531194E-2</v>
      </c>
      <c r="BU10" s="17">
        <v>8.2846791855199498E-2</v>
      </c>
      <c r="BV10" s="17">
        <v>7.3226071596214901E-2</v>
      </c>
      <c r="BW10" s="17"/>
      <c r="BX10" s="17">
        <v>3.4606797428577897E-2</v>
      </c>
      <c r="BY10" s="17">
        <v>6.8244703663049106E-2</v>
      </c>
      <c r="BZ10" s="17">
        <v>7.9250049405483206E-2</v>
      </c>
      <c r="CA10" s="17">
        <v>6.5869309741020801E-2</v>
      </c>
    </row>
    <row r="11" spans="2:79" x14ac:dyDescent="0.3">
      <c r="B11" s="18" t="s">
        <v>129</v>
      </c>
      <c r="C11" s="17">
        <v>0.101993349803936</v>
      </c>
      <c r="D11" s="17">
        <v>0.102171312738324</v>
      </c>
      <c r="E11" s="17">
        <v>0.102279557911766</v>
      </c>
      <c r="F11" s="17"/>
      <c r="G11" s="17">
        <v>0.111176500554348</v>
      </c>
      <c r="H11" s="17">
        <v>0.115149442466691</v>
      </c>
      <c r="I11" s="17">
        <v>8.2617981120369499E-2</v>
      </c>
      <c r="J11" s="17"/>
      <c r="K11" s="17">
        <v>0.11959669547669</v>
      </c>
      <c r="L11" s="17">
        <v>0.10792398446679601</v>
      </c>
      <c r="M11" s="17">
        <v>7.6328442092881504E-2</v>
      </c>
      <c r="N11" s="17">
        <v>9.6460793308329906E-2</v>
      </c>
      <c r="O11" s="17"/>
      <c r="P11" s="17">
        <v>7.2755355165772001E-2</v>
      </c>
      <c r="Q11" s="17">
        <v>8.0182390189226294E-2</v>
      </c>
      <c r="R11" s="17">
        <v>0.12554577098894301</v>
      </c>
      <c r="S11" s="17">
        <v>0.104200809613977</v>
      </c>
      <c r="T11" s="17">
        <v>0.14228532227962201</v>
      </c>
      <c r="U11" s="17"/>
      <c r="V11" s="17">
        <v>0.105199473011728</v>
      </c>
      <c r="W11" s="17">
        <v>9.0940293232146197E-2</v>
      </c>
      <c r="X11" s="17">
        <v>0.123824295359174</v>
      </c>
      <c r="Y11" s="17"/>
      <c r="Z11" s="17">
        <v>9.7331115354462899E-2</v>
      </c>
      <c r="AA11" s="17">
        <v>0.12754430643607101</v>
      </c>
      <c r="AB11" s="17"/>
      <c r="AC11" s="17">
        <v>0.109660315188403</v>
      </c>
      <c r="AD11" s="17">
        <v>8.4379403552567206E-2</v>
      </c>
      <c r="AE11" s="17"/>
      <c r="AF11" s="17">
        <v>9.2161636116084203E-2</v>
      </c>
      <c r="AG11" s="17">
        <v>0.109848369144443</v>
      </c>
      <c r="AH11" s="17">
        <v>0.10272430635513601</v>
      </c>
      <c r="AI11" s="17"/>
      <c r="AJ11" s="17">
        <v>9.5483802546678806E-2</v>
      </c>
      <c r="AK11" s="17">
        <v>0.119150646028601</v>
      </c>
      <c r="AL11" s="17">
        <v>0.13856761491462699</v>
      </c>
      <c r="AM11" s="17">
        <v>0.14291105970989701</v>
      </c>
      <c r="AN11" s="17">
        <v>7.6873870436460795E-2</v>
      </c>
      <c r="AO11" s="17">
        <v>8.5256482302526498E-2</v>
      </c>
      <c r="AP11" s="17">
        <v>6.8470386299838606E-2</v>
      </c>
      <c r="AQ11" s="17"/>
      <c r="AR11" s="17">
        <v>0.114572448434927</v>
      </c>
      <c r="AS11" s="17">
        <v>9.7603243592555997E-2</v>
      </c>
      <c r="AT11" s="17"/>
      <c r="AU11" s="17">
        <v>6.1600348110090401E-2</v>
      </c>
      <c r="AV11" s="17">
        <v>0.10709378083829001</v>
      </c>
      <c r="AW11" s="17">
        <v>0.15561130358361799</v>
      </c>
      <c r="AX11" s="17"/>
      <c r="AY11" s="17">
        <v>6.8805498753761796E-2</v>
      </c>
      <c r="AZ11" s="17">
        <v>0.119524072555515</v>
      </c>
      <c r="BA11" s="17">
        <v>9.06944353287715E-2</v>
      </c>
      <c r="BB11" s="17">
        <v>9.0791747120688604E-2</v>
      </c>
      <c r="BC11" s="17"/>
      <c r="BD11" s="17">
        <v>6.2889354633662506E-2</v>
      </c>
      <c r="BE11" s="17">
        <v>0.12168636342120299</v>
      </c>
      <c r="BF11" s="17">
        <v>9.5116601137896203E-2</v>
      </c>
      <c r="BG11" s="17">
        <v>0.121492052883822</v>
      </c>
      <c r="BH11" s="17"/>
      <c r="BI11" s="17">
        <v>9.9007202167967906E-2</v>
      </c>
      <c r="BJ11" s="17">
        <v>0.11280532884743</v>
      </c>
      <c r="BK11" s="17">
        <v>8.8626092608730195E-2</v>
      </c>
      <c r="BL11" s="17">
        <v>0.13104110579585901</v>
      </c>
      <c r="BM11" s="17"/>
      <c r="BN11" s="17">
        <v>5.1899988717658198E-2</v>
      </c>
      <c r="BO11" s="17">
        <v>0.10828339505763999</v>
      </c>
      <c r="BP11" s="17">
        <v>9.6769941056643993E-2</v>
      </c>
      <c r="BQ11" s="17">
        <v>0.115795678754379</v>
      </c>
      <c r="BR11" s="17"/>
      <c r="BS11" s="17">
        <v>8.6883209323213806E-2</v>
      </c>
      <c r="BT11" s="17">
        <v>8.77675686743217E-2</v>
      </c>
      <c r="BU11" s="17">
        <v>0.122486177943314</v>
      </c>
      <c r="BV11" s="17">
        <v>9.4268916244145906E-2</v>
      </c>
      <c r="BW11" s="17"/>
      <c r="BX11" s="17">
        <v>7.8164032043190307E-2</v>
      </c>
      <c r="BY11" s="17">
        <v>0.11786268411678</v>
      </c>
      <c r="BZ11" s="17">
        <v>0.106234968462899</v>
      </c>
      <c r="CA11" s="17">
        <v>7.7889503983895603E-2</v>
      </c>
    </row>
    <row r="12" spans="2:79" x14ac:dyDescent="0.3">
      <c r="B12" s="18" t="s">
        <v>231</v>
      </c>
      <c r="C12" s="17">
        <v>0.101217035976417</v>
      </c>
      <c r="D12" s="17">
        <v>9.8323459121434698E-2</v>
      </c>
      <c r="E12" s="17">
        <v>0.104563541003776</v>
      </c>
      <c r="F12" s="17"/>
      <c r="G12" s="17">
        <v>9.6435418601726899E-2</v>
      </c>
      <c r="H12" s="17">
        <v>0.139466580284963</v>
      </c>
      <c r="I12" s="17">
        <v>6.4855441005058995E-2</v>
      </c>
      <c r="J12" s="17"/>
      <c r="K12" s="17">
        <v>0.10992914343854</v>
      </c>
      <c r="L12" s="17">
        <v>9.3217070397602894E-2</v>
      </c>
      <c r="M12" s="17">
        <v>0.120634163662295</v>
      </c>
      <c r="N12" s="17">
        <v>8.0915281887380106E-2</v>
      </c>
      <c r="O12" s="17"/>
      <c r="P12" s="17">
        <v>6.5251691685663402E-2</v>
      </c>
      <c r="Q12" s="17">
        <v>0.11298351066826499</v>
      </c>
      <c r="R12" s="17">
        <v>0.131884681354069</v>
      </c>
      <c r="S12" s="17">
        <v>8.6955024779891199E-2</v>
      </c>
      <c r="T12" s="17">
        <v>0.101471997599676</v>
      </c>
      <c r="U12" s="17"/>
      <c r="V12" s="17">
        <v>5.2943667365334499E-2</v>
      </c>
      <c r="W12" s="17">
        <v>0.123757324108777</v>
      </c>
      <c r="X12" s="17">
        <v>0.122437535160897</v>
      </c>
      <c r="Y12" s="17"/>
      <c r="Z12" s="17">
        <v>0.110336911651769</v>
      </c>
      <c r="AA12" s="17">
        <v>5.3924037201866802E-2</v>
      </c>
      <c r="AB12" s="17"/>
      <c r="AC12" s="17">
        <v>0.116389395147935</v>
      </c>
      <c r="AD12" s="17">
        <v>6.6360335110773605E-2</v>
      </c>
      <c r="AE12" s="17"/>
      <c r="AF12" s="17">
        <v>5.1603761562641501E-2</v>
      </c>
      <c r="AG12" s="17">
        <v>0.122390918962908</v>
      </c>
      <c r="AH12" s="17">
        <v>0.101491815176768</v>
      </c>
      <c r="AI12" s="17"/>
      <c r="AJ12" s="17">
        <v>0.11720130585003501</v>
      </c>
      <c r="AK12" s="17">
        <v>7.3361270701922193E-2</v>
      </c>
      <c r="AL12" s="17">
        <v>0.13729441270508599</v>
      </c>
      <c r="AM12" s="17">
        <v>0.13033800412895499</v>
      </c>
      <c r="AN12" s="17">
        <v>0.15275572057224401</v>
      </c>
      <c r="AO12" s="17">
        <v>4.3385077457124201E-2</v>
      </c>
      <c r="AP12" s="17">
        <v>8.6104920884279401E-2</v>
      </c>
      <c r="AQ12" s="17"/>
      <c r="AR12" s="17">
        <v>4.1290214831927997E-2</v>
      </c>
      <c r="AS12" s="17">
        <v>0.13552288749324101</v>
      </c>
      <c r="AT12" s="17"/>
      <c r="AU12" s="17">
        <v>0.112676473259502</v>
      </c>
      <c r="AV12" s="17">
        <v>0.100623753948613</v>
      </c>
      <c r="AW12" s="17">
        <v>8.2455948504911794E-2</v>
      </c>
      <c r="AX12" s="17"/>
      <c r="AY12" s="17">
        <v>7.52449879179517E-2</v>
      </c>
      <c r="AZ12" s="17">
        <v>0.10301002576846199</v>
      </c>
      <c r="BA12" s="17">
        <v>0.109048722433651</v>
      </c>
      <c r="BB12" s="17">
        <v>9.3096523847274404E-2</v>
      </c>
      <c r="BC12" s="17"/>
      <c r="BD12" s="17">
        <v>0.10671404573515</v>
      </c>
      <c r="BE12" s="17">
        <v>0.112191300528487</v>
      </c>
      <c r="BF12" s="17">
        <v>0.10359815853555999</v>
      </c>
      <c r="BG12" s="17">
        <v>6.8222105085149296E-2</v>
      </c>
      <c r="BH12" s="17"/>
      <c r="BI12" s="17">
        <v>0.10302623791965899</v>
      </c>
      <c r="BJ12" s="17">
        <v>9.91492810779947E-2</v>
      </c>
      <c r="BK12" s="17">
        <v>0.111366776831716</v>
      </c>
      <c r="BL12" s="17">
        <v>6.1937328119160903E-2</v>
      </c>
      <c r="BM12" s="17"/>
      <c r="BN12" s="17">
        <v>2.2393837172101701E-2</v>
      </c>
      <c r="BO12" s="17">
        <v>0.101355526993158</v>
      </c>
      <c r="BP12" s="17">
        <v>0.117685328630224</v>
      </c>
      <c r="BQ12" s="17">
        <v>0.10395031512283399</v>
      </c>
      <c r="BR12" s="17"/>
      <c r="BS12" s="17">
        <v>9.9125507751622405E-2</v>
      </c>
      <c r="BT12" s="17">
        <v>8.1882736858995095E-2</v>
      </c>
      <c r="BU12" s="17">
        <v>0.12789490972053899</v>
      </c>
      <c r="BV12" s="17">
        <v>4.9352655244136803E-2</v>
      </c>
      <c r="BW12" s="17"/>
      <c r="BX12" s="17">
        <v>9.3529803295662906E-2</v>
      </c>
      <c r="BY12" s="17">
        <v>0.11848252606839101</v>
      </c>
      <c r="BZ12" s="17">
        <v>9.4698605842427105E-2</v>
      </c>
      <c r="CA12" s="17">
        <v>8.4010513472164497E-2</v>
      </c>
    </row>
    <row r="13" spans="2:79" x14ac:dyDescent="0.3">
      <c r="B13" s="18" t="s">
        <v>232</v>
      </c>
      <c r="C13" s="17">
        <v>9.4133198449012398E-2</v>
      </c>
      <c r="D13" s="17">
        <v>9.5668331850871299E-2</v>
      </c>
      <c r="E13" s="17">
        <v>9.3029907170649198E-2</v>
      </c>
      <c r="F13" s="17"/>
      <c r="G13" s="17">
        <v>6.8135223933130401E-2</v>
      </c>
      <c r="H13" s="17">
        <v>8.43621436620733E-2</v>
      </c>
      <c r="I13" s="17">
        <v>0.120688694083163</v>
      </c>
      <c r="J13" s="17"/>
      <c r="K13" s="17">
        <v>8.5547251027550397E-2</v>
      </c>
      <c r="L13" s="17">
        <v>0.120643952008796</v>
      </c>
      <c r="M13" s="17">
        <v>4.4518696307476603E-2</v>
      </c>
      <c r="N13" s="17">
        <v>0.122277501846068</v>
      </c>
      <c r="O13" s="17"/>
      <c r="P13" s="17">
        <v>6.8746683233898306E-2</v>
      </c>
      <c r="Q13" s="17">
        <v>9.3305362173012496E-2</v>
      </c>
      <c r="R13" s="17">
        <v>0.111894880908036</v>
      </c>
      <c r="S13" s="17">
        <v>9.4659686025608897E-2</v>
      </c>
      <c r="T13" s="17">
        <v>0.100147220724205</v>
      </c>
      <c r="U13" s="17"/>
      <c r="V13" s="17">
        <v>0.117099607935588</v>
      </c>
      <c r="W13" s="17">
        <v>9.33168583921508E-2</v>
      </c>
      <c r="X13" s="17">
        <v>7.6781864352639298E-2</v>
      </c>
      <c r="Y13" s="17"/>
      <c r="Z13" s="17">
        <v>0.10312451358501599</v>
      </c>
      <c r="AA13" s="17">
        <v>4.7456319214052897E-2</v>
      </c>
      <c r="AB13" s="17"/>
      <c r="AC13" s="17">
        <v>7.5412880287213394E-2</v>
      </c>
      <c r="AD13" s="17">
        <v>0.137140915502034</v>
      </c>
      <c r="AE13" s="17"/>
      <c r="AF13" s="17">
        <v>0.121977164036286</v>
      </c>
      <c r="AG13" s="17">
        <v>7.9375475400470102E-2</v>
      </c>
      <c r="AH13" s="17">
        <v>9.4388583454916603E-2</v>
      </c>
      <c r="AI13" s="17"/>
      <c r="AJ13" s="17">
        <v>4.3493053616050298E-2</v>
      </c>
      <c r="AK13" s="17">
        <v>0.10349649334085299</v>
      </c>
      <c r="AL13" s="17">
        <v>9.5606943788535001E-2</v>
      </c>
      <c r="AM13" s="17">
        <v>8.2454977192012904E-2</v>
      </c>
      <c r="AN13" s="17">
        <v>6.9072276751464795E-2</v>
      </c>
      <c r="AO13" s="17">
        <v>0.12010296752114701</v>
      </c>
      <c r="AP13" s="17">
        <v>0.121642142998589</v>
      </c>
      <c r="AQ13" s="17"/>
      <c r="AR13" s="17">
        <v>9.2321696043613094E-2</v>
      </c>
      <c r="AS13" s="17">
        <v>9.5685177063959806E-2</v>
      </c>
      <c r="AT13" s="17"/>
      <c r="AU13" s="17">
        <v>0.116312916855859</v>
      </c>
      <c r="AV13" s="17">
        <v>9.5249397467589605E-2</v>
      </c>
      <c r="AW13" s="17">
        <v>4.8405239022093698E-2</v>
      </c>
      <c r="AX13" s="17"/>
      <c r="AY13" s="17">
        <v>0.11060299735180899</v>
      </c>
      <c r="AZ13" s="17">
        <v>8.79907742394124E-2</v>
      </c>
      <c r="BA13" s="17">
        <v>8.0894219231603906E-2</v>
      </c>
      <c r="BB13" s="17">
        <v>0.138987600217648</v>
      </c>
      <c r="BC13" s="17"/>
      <c r="BD13" s="17">
        <v>5.8227522045841099E-2</v>
      </c>
      <c r="BE13" s="17">
        <v>8.7437352736861804E-2</v>
      </c>
      <c r="BF13" s="17">
        <v>0.121480599855064</v>
      </c>
      <c r="BG13" s="17">
        <v>6.2322432613396699E-2</v>
      </c>
      <c r="BH13" s="17"/>
      <c r="BI13" s="17">
        <v>8.5565607493203494E-2</v>
      </c>
      <c r="BJ13" s="17">
        <v>0.11587102026118599</v>
      </c>
      <c r="BK13" s="17">
        <v>8.9929570729250702E-2</v>
      </c>
      <c r="BL13" s="17">
        <v>5.8845557794994799E-2</v>
      </c>
      <c r="BM13" s="17"/>
      <c r="BN13" s="17">
        <v>8.2369229752212905E-2</v>
      </c>
      <c r="BO13" s="17">
        <v>0.111355179606141</v>
      </c>
      <c r="BP13" s="17">
        <v>8.7506148960834404E-2</v>
      </c>
      <c r="BQ13" s="17">
        <v>9.2571829155656704E-2</v>
      </c>
      <c r="BR13" s="17"/>
      <c r="BS13" s="17">
        <v>6.3857084636859102E-2</v>
      </c>
      <c r="BT13" s="17">
        <v>0.10728486783495</v>
      </c>
      <c r="BU13" s="17">
        <v>9.7248481363491304E-2</v>
      </c>
      <c r="BV13" s="17">
        <v>0.110493691704449</v>
      </c>
      <c r="BW13" s="17"/>
      <c r="BX13" s="17">
        <v>6.9372588996750403E-2</v>
      </c>
      <c r="BY13" s="17">
        <v>0.11347353634844</v>
      </c>
      <c r="BZ13" s="17">
        <v>9.6459388329246498E-2</v>
      </c>
      <c r="CA13" s="17">
        <v>6.7236037452457903E-2</v>
      </c>
    </row>
    <row r="14" spans="2:79" x14ac:dyDescent="0.3">
      <c r="B14" s="18" t="s">
        <v>233</v>
      </c>
      <c r="C14" s="17">
        <v>0.14212844625210599</v>
      </c>
      <c r="D14" s="17">
        <v>0.15067662919219299</v>
      </c>
      <c r="E14" s="17">
        <v>0.13424793240226299</v>
      </c>
      <c r="F14" s="17"/>
      <c r="G14" s="17">
        <v>0.15450504918153299</v>
      </c>
      <c r="H14" s="17">
        <v>0.134383965368605</v>
      </c>
      <c r="I14" s="17">
        <v>0.142253689388539</v>
      </c>
      <c r="J14" s="17"/>
      <c r="K14" s="17">
        <v>0.14334135413537999</v>
      </c>
      <c r="L14" s="17">
        <v>0.20050225597261201</v>
      </c>
      <c r="M14" s="17">
        <v>0.11931480088802</v>
      </c>
      <c r="N14" s="17">
        <v>9.3884064452530697E-2</v>
      </c>
      <c r="O14" s="17"/>
      <c r="P14" s="17">
        <v>0.14493121268574499</v>
      </c>
      <c r="Q14" s="17">
        <v>0.13958103234868899</v>
      </c>
      <c r="R14" s="17">
        <v>0.117051906175082</v>
      </c>
      <c r="S14" s="17">
        <v>0.158179448469523</v>
      </c>
      <c r="T14" s="17">
        <v>0.145674310635344</v>
      </c>
      <c r="U14" s="17"/>
      <c r="V14" s="17">
        <v>0.109236726642225</v>
      </c>
      <c r="W14" s="17">
        <v>0.14551371047856901</v>
      </c>
      <c r="X14" s="17">
        <v>0.16126150647371401</v>
      </c>
      <c r="Y14" s="17"/>
      <c r="Z14" s="17">
        <v>0.14067742085983001</v>
      </c>
      <c r="AA14" s="17">
        <v>0.151067191855498</v>
      </c>
      <c r="AB14" s="17"/>
      <c r="AC14" s="17">
        <v>0.13410893599136001</v>
      </c>
      <c r="AD14" s="17">
        <v>0.16055232266366001</v>
      </c>
      <c r="AE14" s="17"/>
      <c r="AF14" s="17">
        <v>0.126989440768039</v>
      </c>
      <c r="AG14" s="17">
        <v>0.12682673960744001</v>
      </c>
      <c r="AH14" s="17">
        <v>0.14558594587776599</v>
      </c>
      <c r="AI14" s="17"/>
      <c r="AJ14" s="17">
        <v>0.20285884352319999</v>
      </c>
      <c r="AK14" s="17">
        <v>9.0975972586741005E-2</v>
      </c>
      <c r="AL14" s="17">
        <v>0.13157434750241701</v>
      </c>
      <c r="AM14" s="17">
        <v>0.139462836272263</v>
      </c>
      <c r="AN14" s="17">
        <v>0.14292030680444101</v>
      </c>
      <c r="AO14" s="17">
        <v>0.14511729191605099</v>
      </c>
      <c r="AP14" s="17">
        <v>0.14876157138044499</v>
      </c>
      <c r="AQ14" s="17"/>
      <c r="AR14" s="17">
        <v>0.129909929726234</v>
      </c>
      <c r="AS14" s="17">
        <v>0.14570999124058001</v>
      </c>
      <c r="AT14" s="17"/>
      <c r="AU14" s="17">
        <v>0.17396563807961299</v>
      </c>
      <c r="AV14" s="17">
        <v>0.129962505993515</v>
      </c>
      <c r="AW14" s="17">
        <v>0.13373849481004199</v>
      </c>
      <c r="AX14" s="17"/>
      <c r="AY14" s="17">
        <v>0.27610771410218199</v>
      </c>
      <c r="AZ14" s="17">
        <v>0.14590552669385001</v>
      </c>
      <c r="BA14" s="17">
        <v>0.123738109391151</v>
      </c>
      <c r="BB14" s="17">
        <v>7.9446558105605705E-2</v>
      </c>
      <c r="BC14" s="17"/>
      <c r="BD14" s="17">
        <v>0.12201507502778</v>
      </c>
      <c r="BE14" s="17">
        <v>0.17336857701898101</v>
      </c>
      <c r="BF14" s="17">
        <v>0.14577642062624399</v>
      </c>
      <c r="BG14" s="17">
        <v>9.1251100419882797E-2</v>
      </c>
      <c r="BH14" s="17"/>
      <c r="BI14" s="17">
        <v>0.12978817043385699</v>
      </c>
      <c r="BJ14" s="17">
        <v>0.16659080585886901</v>
      </c>
      <c r="BK14" s="17">
        <v>0.134598650722936</v>
      </c>
      <c r="BL14" s="17">
        <v>0.117359173170063</v>
      </c>
      <c r="BM14" s="17"/>
      <c r="BN14" s="17">
        <v>0.27050685436833999</v>
      </c>
      <c r="BO14" s="17">
        <v>0.187840474364838</v>
      </c>
      <c r="BP14" s="17">
        <v>0.124150132553468</v>
      </c>
      <c r="BQ14" s="17">
        <v>9.8347804428703195E-2</v>
      </c>
      <c r="BR14" s="17"/>
      <c r="BS14" s="17">
        <v>0.16810650786686099</v>
      </c>
      <c r="BT14" s="17">
        <v>0.182572335005727</v>
      </c>
      <c r="BU14" s="17">
        <v>0.109577642536442</v>
      </c>
      <c r="BV14" s="17">
        <v>8.6974189155875598E-2</v>
      </c>
      <c r="BW14" s="17"/>
      <c r="BX14" s="17">
        <v>0.172321667286883</v>
      </c>
      <c r="BY14" s="17">
        <v>0.15804550978255</v>
      </c>
      <c r="BZ14" s="17">
        <v>0.15431901214087801</v>
      </c>
      <c r="CA14" s="17">
        <v>8.0233807965745294E-2</v>
      </c>
    </row>
    <row r="15" spans="2:79" x14ac:dyDescent="0.3">
      <c r="B15" s="18" t="s">
        <v>234</v>
      </c>
      <c r="C15" s="17">
        <v>0.109435353808104</v>
      </c>
      <c r="D15" s="17">
        <v>0.106007601537615</v>
      </c>
      <c r="E15" s="17">
        <v>0.11112348637375299</v>
      </c>
      <c r="F15" s="17"/>
      <c r="G15" s="17">
        <v>9.5751159207938905E-2</v>
      </c>
      <c r="H15" s="17">
        <v>9.3190426124036094E-2</v>
      </c>
      <c r="I15" s="17">
        <v>0.13484729155448599</v>
      </c>
      <c r="J15" s="17"/>
      <c r="K15" s="17">
        <v>0.111638051083467</v>
      </c>
      <c r="L15" s="17">
        <v>0.129029247293593</v>
      </c>
      <c r="M15" s="17">
        <v>0.11234560890147099</v>
      </c>
      <c r="N15" s="17">
        <v>8.1018468346732694E-2</v>
      </c>
      <c r="O15" s="17"/>
      <c r="P15" s="17">
        <v>0.110929843451354</v>
      </c>
      <c r="Q15" s="17">
        <v>0.115908775861777</v>
      </c>
      <c r="R15" s="17">
        <v>0.102803040118303</v>
      </c>
      <c r="S15" s="17">
        <v>0.123183923881981</v>
      </c>
      <c r="T15" s="17">
        <v>8.34024335545651E-2</v>
      </c>
      <c r="U15" s="17"/>
      <c r="V15" s="17">
        <v>9.3733797317103906E-2</v>
      </c>
      <c r="W15" s="17">
        <v>0.11720199448163</v>
      </c>
      <c r="X15" s="17">
        <v>0.113560848428024</v>
      </c>
      <c r="Y15" s="17"/>
      <c r="Z15" s="17">
        <v>0.11255854530959</v>
      </c>
      <c r="AA15" s="17">
        <v>9.3907655245580895E-2</v>
      </c>
      <c r="AB15" s="17"/>
      <c r="AC15" s="17">
        <v>0.105380816931786</v>
      </c>
      <c r="AD15" s="17">
        <v>0.11875017277916</v>
      </c>
      <c r="AE15" s="17"/>
      <c r="AF15" s="17">
        <v>0.116637591144008</v>
      </c>
      <c r="AG15" s="17">
        <v>0.120682330656529</v>
      </c>
      <c r="AH15" s="17">
        <v>0.10882035621821901</v>
      </c>
      <c r="AI15" s="17"/>
      <c r="AJ15" s="17">
        <v>8.9671423173533105E-2</v>
      </c>
      <c r="AK15" s="17">
        <v>9.1433581390615706E-2</v>
      </c>
      <c r="AL15" s="17">
        <v>9.0320920233586094E-2</v>
      </c>
      <c r="AM15" s="17">
        <v>0.120896333845101</v>
      </c>
      <c r="AN15" s="17">
        <v>0.100259432986744</v>
      </c>
      <c r="AO15" s="17">
        <v>0.12260697951277701</v>
      </c>
      <c r="AP15" s="17">
        <v>0.13663695515623001</v>
      </c>
      <c r="AQ15" s="17"/>
      <c r="AR15" s="17">
        <v>0.144304895918687</v>
      </c>
      <c r="AS15" s="17">
        <v>8.7431749553619806E-2</v>
      </c>
      <c r="AT15" s="17"/>
      <c r="AU15" s="17">
        <v>0.101119781516046</v>
      </c>
      <c r="AV15" s="17">
        <v>0.118428147296835</v>
      </c>
      <c r="AW15" s="17">
        <v>8.7446911659466997E-2</v>
      </c>
      <c r="AX15" s="17"/>
      <c r="AY15" s="17">
        <v>0.105954278156461</v>
      </c>
      <c r="AZ15" s="17">
        <v>0.13051103044124401</v>
      </c>
      <c r="BA15" s="17">
        <v>5.7947799419365703E-2</v>
      </c>
      <c r="BB15" s="17">
        <v>0.16766434076421199</v>
      </c>
      <c r="BC15" s="17"/>
      <c r="BD15" s="17">
        <v>0.13337910626837199</v>
      </c>
      <c r="BE15" s="17">
        <v>8.6781174703981806E-2</v>
      </c>
      <c r="BF15" s="17">
        <v>0.114730669440058</v>
      </c>
      <c r="BG15" s="17">
        <v>0.114559911700347</v>
      </c>
      <c r="BH15" s="17"/>
      <c r="BI15" s="17">
        <v>7.8453178177075894E-2</v>
      </c>
      <c r="BJ15" s="17">
        <v>0.12104535146527901</v>
      </c>
      <c r="BK15" s="17">
        <v>9.7416870807023395E-2</v>
      </c>
      <c r="BL15" s="17">
        <v>0.161752707587207</v>
      </c>
      <c r="BM15" s="17"/>
      <c r="BN15" s="17">
        <v>0.118382464860861</v>
      </c>
      <c r="BO15" s="17">
        <v>0.14239925868032599</v>
      </c>
      <c r="BP15" s="17">
        <v>0.13080862203461199</v>
      </c>
      <c r="BQ15" s="17">
        <v>6.3504069884139994E-2</v>
      </c>
      <c r="BR15" s="17"/>
      <c r="BS15" s="17">
        <v>0.109974284078784</v>
      </c>
      <c r="BT15" s="17">
        <v>0.13504196724734799</v>
      </c>
      <c r="BU15" s="17">
        <v>9.3601634951945803E-2</v>
      </c>
      <c r="BV15" s="17">
        <v>9.25941795731587E-2</v>
      </c>
      <c r="BW15" s="17"/>
      <c r="BX15" s="17">
        <v>0.14048132997531401</v>
      </c>
      <c r="BY15" s="17">
        <v>0.109283841717797</v>
      </c>
      <c r="BZ15" s="17">
        <v>0.11474977011103001</v>
      </c>
      <c r="CA15" s="17">
        <v>8.6864731358977001E-2</v>
      </c>
    </row>
    <row r="16" spans="2:79" x14ac:dyDescent="0.3">
      <c r="B16" s="18" t="s">
        <v>235</v>
      </c>
      <c r="C16" s="17">
        <v>8.31527673482262E-2</v>
      </c>
      <c r="D16" s="17">
        <v>6.3149813456461798E-2</v>
      </c>
      <c r="E16" s="17">
        <v>0.10348355301170301</v>
      </c>
      <c r="F16" s="17"/>
      <c r="G16" s="17">
        <v>4.6220153078572801E-2</v>
      </c>
      <c r="H16" s="17">
        <v>9.4385880609734296E-2</v>
      </c>
      <c r="I16" s="17">
        <v>9.5011594296933496E-2</v>
      </c>
      <c r="J16" s="17"/>
      <c r="K16" s="17">
        <v>7.7524832903285906E-2</v>
      </c>
      <c r="L16" s="17">
        <v>6.8368738534127907E-2</v>
      </c>
      <c r="M16" s="17">
        <v>0.10769835594146</v>
      </c>
      <c r="N16" s="17">
        <v>8.5138455956450601E-2</v>
      </c>
      <c r="O16" s="17"/>
      <c r="P16" s="17">
        <v>8.6109769935854702E-2</v>
      </c>
      <c r="Q16" s="17">
        <v>0.10749966988844201</v>
      </c>
      <c r="R16" s="17">
        <v>6.5641643548772305E-2</v>
      </c>
      <c r="S16" s="17">
        <v>8.1770521034022006E-2</v>
      </c>
      <c r="T16" s="17">
        <v>5.3985282752287402E-2</v>
      </c>
      <c r="U16" s="17"/>
      <c r="V16" s="17">
        <v>9.1107546492656705E-2</v>
      </c>
      <c r="W16" s="17">
        <v>9.2230656157725494E-2</v>
      </c>
      <c r="X16" s="17">
        <v>5.5573003263765797E-2</v>
      </c>
      <c r="Y16" s="17"/>
      <c r="Z16" s="17">
        <v>8.6482033058916497E-2</v>
      </c>
      <c r="AA16" s="17">
        <v>6.6301095845892596E-2</v>
      </c>
      <c r="AB16" s="17"/>
      <c r="AC16" s="17">
        <v>7.7006451856442101E-2</v>
      </c>
      <c r="AD16" s="17">
        <v>9.7273200307996299E-2</v>
      </c>
      <c r="AE16" s="17"/>
      <c r="AF16" s="17">
        <v>0.14557896765391301</v>
      </c>
      <c r="AG16" s="17">
        <v>2.6477963494952499E-2</v>
      </c>
      <c r="AH16" s="17">
        <v>8.4020367704076102E-2</v>
      </c>
      <c r="AI16" s="17"/>
      <c r="AJ16" s="17">
        <v>4.02983045253964E-2</v>
      </c>
      <c r="AK16" s="17">
        <v>5.6918935890537502E-2</v>
      </c>
      <c r="AL16" s="17">
        <v>8.3092443320698303E-2</v>
      </c>
      <c r="AM16" s="17">
        <v>9.04679021729103E-2</v>
      </c>
      <c r="AN16" s="17">
        <v>0.12818688444642701</v>
      </c>
      <c r="AO16" s="17">
        <v>0.10398690823333499</v>
      </c>
      <c r="AP16" s="17">
        <v>8.2645409153840096E-2</v>
      </c>
      <c r="AQ16" s="17"/>
      <c r="AR16" s="17">
        <v>7.0854705459291595E-2</v>
      </c>
      <c r="AS16" s="17">
        <v>8.69620433782331E-2</v>
      </c>
      <c r="AT16" s="17"/>
      <c r="AU16" s="17">
        <v>7.9587851143451904E-2</v>
      </c>
      <c r="AV16" s="17">
        <v>9.2082614457037207E-2</v>
      </c>
      <c r="AW16" s="17">
        <v>5.2625725395649803E-2</v>
      </c>
      <c r="AX16" s="17"/>
      <c r="AY16" s="17">
        <v>0.120767991890115</v>
      </c>
      <c r="AZ16" s="17">
        <v>8.8207095115693704E-2</v>
      </c>
      <c r="BA16" s="17">
        <v>7.1765086382387905E-2</v>
      </c>
      <c r="BB16" s="17">
        <v>6.6992733093992701E-2</v>
      </c>
      <c r="BC16" s="17"/>
      <c r="BD16" s="17">
        <v>6.7854289754977107E-2</v>
      </c>
      <c r="BE16" s="17">
        <v>0.100545974806121</v>
      </c>
      <c r="BF16" s="17">
        <v>7.1312019467035401E-2</v>
      </c>
      <c r="BG16" s="17">
        <v>9.8668948022999706E-2</v>
      </c>
      <c r="BH16" s="17"/>
      <c r="BI16" s="17">
        <v>8.3242772771298199E-2</v>
      </c>
      <c r="BJ16" s="17">
        <v>9.1921095266073199E-2</v>
      </c>
      <c r="BK16" s="17">
        <v>7.4888442066024102E-2</v>
      </c>
      <c r="BL16" s="17">
        <v>9.2927942274671493E-2</v>
      </c>
      <c r="BM16" s="17"/>
      <c r="BN16" s="17">
        <v>0.149776210209974</v>
      </c>
      <c r="BO16" s="17">
        <v>8.6365181934106597E-2</v>
      </c>
      <c r="BP16" s="17">
        <v>0.121588431051751</v>
      </c>
      <c r="BQ16" s="17">
        <v>2.4771230737374601E-2</v>
      </c>
      <c r="BR16" s="17"/>
      <c r="BS16" s="17">
        <v>0.12958299188189301</v>
      </c>
      <c r="BT16" s="17">
        <v>6.9511589297546694E-2</v>
      </c>
      <c r="BU16" s="17">
        <v>7.7139240263980502E-2</v>
      </c>
      <c r="BV16" s="17">
        <v>4.10213255393585E-2</v>
      </c>
      <c r="BW16" s="17"/>
      <c r="BX16" s="17">
        <v>5.7432304762799903E-2</v>
      </c>
      <c r="BY16" s="17">
        <v>8.2867875155089907E-2</v>
      </c>
      <c r="BZ16" s="17">
        <v>8.5846018629504806E-2</v>
      </c>
      <c r="CA16" s="17">
        <v>9.1420759483629502E-2</v>
      </c>
    </row>
    <row r="17" spans="2:79" x14ac:dyDescent="0.3">
      <c r="B17" s="18" t="s">
        <v>236</v>
      </c>
      <c r="C17" s="17">
        <v>6.1587578535973998E-2</v>
      </c>
      <c r="D17" s="17">
        <v>4.5918763682325503E-2</v>
      </c>
      <c r="E17" s="17">
        <v>7.7497060545784605E-2</v>
      </c>
      <c r="F17" s="17"/>
      <c r="G17" s="17">
        <v>1.6503604519968299E-2</v>
      </c>
      <c r="H17" s="17">
        <v>5.45358229240945E-2</v>
      </c>
      <c r="I17" s="17">
        <v>9.7449598946731997E-2</v>
      </c>
      <c r="J17" s="17"/>
      <c r="K17" s="17">
        <v>6.2995763022567999E-2</v>
      </c>
      <c r="L17" s="17">
        <v>7.3747741668054201E-2</v>
      </c>
      <c r="M17" s="17">
        <v>6.5416874275762205E-2</v>
      </c>
      <c r="N17" s="17">
        <v>4.19240109648834E-2</v>
      </c>
      <c r="O17" s="17"/>
      <c r="P17" s="17">
        <v>3.8672948455061897E-2</v>
      </c>
      <c r="Q17" s="17">
        <v>6.8329623053440897E-2</v>
      </c>
      <c r="R17" s="17">
        <v>8.0876815050029E-2</v>
      </c>
      <c r="S17" s="17">
        <v>4.5086582382296403E-2</v>
      </c>
      <c r="T17" s="17">
        <v>7.3627036690932193E-2</v>
      </c>
      <c r="U17" s="17"/>
      <c r="V17" s="17">
        <v>5.7427746618170503E-2</v>
      </c>
      <c r="W17" s="17">
        <v>6.7673625802143894E-2</v>
      </c>
      <c r="X17" s="17">
        <v>6.1687470069254E-2</v>
      </c>
      <c r="Y17" s="17"/>
      <c r="Z17" s="17">
        <v>6.1555075161122901E-2</v>
      </c>
      <c r="AA17" s="17">
        <v>6.2309774739265203E-2</v>
      </c>
      <c r="AB17" s="17"/>
      <c r="AC17" s="17">
        <v>4.6392775435727701E-2</v>
      </c>
      <c r="AD17" s="17">
        <v>9.6495841673578997E-2</v>
      </c>
      <c r="AE17" s="17"/>
      <c r="AF17" s="17">
        <v>2.44941608463272E-2</v>
      </c>
      <c r="AG17" s="17">
        <v>9.9724251556941396E-2</v>
      </c>
      <c r="AH17" s="17">
        <v>5.8913904757139202E-2</v>
      </c>
      <c r="AI17" s="17"/>
      <c r="AJ17" s="17">
        <v>9.1828209410453106E-3</v>
      </c>
      <c r="AK17" s="17">
        <v>4.63827821249276E-2</v>
      </c>
      <c r="AL17" s="17">
        <v>1.8900552249008599E-2</v>
      </c>
      <c r="AM17" s="17">
        <v>5.3417212384635197E-2</v>
      </c>
      <c r="AN17" s="17">
        <v>7.1856453531389503E-2</v>
      </c>
      <c r="AO17" s="17">
        <v>0.103108551547149</v>
      </c>
      <c r="AP17" s="17">
        <v>0.101979960670265</v>
      </c>
      <c r="AQ17" s="17"/>
      <c r="AR17" s="17">
        <v>7.72321093801627E-2</v>
      </c>
      <c r="AS17" s="17">
        <v>5.1282558966905999E-2</v>
      </c>
      <c r="AT17" s="17"/>
      <c r="AU17" s="17">
        <v>3.7069148434105602E-2</v>
      </c>
      <c r="AV17" s="17">
        <v>6.09733123947791E-2</v>
      </c>
      <c r="AW17" s="17">
        <v>0.109560807529634</v>
      </c>
      <c r="AX17" s="17"/>
      <c r="AY17" s="17">
        <v>6.5039845819316294E-2</v>
      </c>
      <c r="AZ17" s="17">
        <v>6.5092164649727294E-2</v>
      </c>
      <c r="BA17" s="17">
        <v>5.8714975684132399E-2</v>
      </c>
      <c r="BB17" s="17">
        <v>5.3680908636173197E-2</v>
      </c>
      <c r="BC17" s="17"/>
      <c r="BD17" s="17">
        <v>4.42134852774001E-2</v>
      </c>
      <c r="BE17" s="17">
        <v>7.2122233653305695E-2</v>
      </c>
      <c r="BF17" s="17">
        <v>4.9977978168928801E-2</v>
      </c>
      <c r="BG17" s="17">
        <v>9.1480098008169294E-2</v>
      </c>
      <c r="BH17" s="17"/>
      <c r="BI17" s="17">
        <v>5.9621741222687201E-2</v>
      </c>
      <c r="BJ17" s="17">
        <v>2.6741040355949101E-2</v>
      </c>
      <c r="BK17" s="17">
        <v>6.9762391828818104E-2</v>
      </c>
      <c r="BL17" s="17">
        <v>0.129601334383984</v>
      </c>
      <c r="BM17" s="17"/>
      <c r="BN17" s="17">
        <v>0.11781282890734</v>
      </c>
      <c r="BO17" s="17">
        <v>5.8987214882550099E-2</v>
      </c>
      <c r="BP17" s="17">
        <v>6.0397347864485598E-2</v>
      </c>
      <c r="BQ17" s="17">
        <v>5.0419694573504897E-2</v>
      </c>
      <c r="BR17" s="17"/>
      <c r="BS17" s="17">
        <v>4.2275281472408902E-2</v>
      </c>
      <c r="BT17" s="17">
        <v>6.6291051538944004E-2</v>
      </c>
      <c r="BU17" s="17">
        <v>6.8950662359560794E-2</v>
      </c>
      <c r="BV17" s="17">
        <v>5.9765498850425001E-2</v>
      </c>
      <c r="BW17" s="17"/>
      <c r="BX17" s="17">
        <v>2.9263031435279099E-2</v>
      </c>
      <c r="BY17" s="17">
        <v>4.8550214491296602E-2</v>
      </c>
      <c r="BZ17" s="17">
        <v>8.5472760801544506E-2</v>
      </c>
      <c r="CA17" s="17">
        <v>6.2514519034374202E-2</v>
      </c>
    </row>
    <row r="18" spans="2:79" x14ac:dyDescent="0.3">
      <c r="B18" s="18" t="s">
        <v>237</v>
      </c>
      <c r="C18" s="17">
        <v>2.6059108120534798E-2</v>
      </c>
      <c r="D18" s="17">
        <v>1.90387001449643E-2</v>
      </c>
      <c r="E18" s="17">
        <v>3.08623274579112E-2</v>
      </c>
      <c r="F18" s="17"/>
      <c r="G18" s="17">
        <v>2.2046640333675999E-2</v>
      </c>
      <c r="H18" s="17">
        <v>1.1854454899771801E-2</v>
      </c>
      <c r="I18" s="17">
        <v>4.3234399502845799E-2</v>
      </c>
      <c r="J18" s="17"/>
      <c r="K18" s="17">
        <v>3.0738589576205899E-2</v>
      </c>
      <c r="L18" s="17">
        <v>1.40197238255784E-2</v>
      </c>
      <c r="M18" s="17">
        <v>5.1814003927435201E-3</v>
      </c>
      <c r="N18" s="17">
        <v>5.4205387155558497E-2</v>
      </c>
      <c r="O18" s="17"/>
      <c r="P18" s="17">
        <v>4.3568038321400798E-2</v>
      </c>
      <c r="Q18" s="17">
        <v>3.34695015846984E-2</v>
      </c>
      <c r="R18" s="17">
        <v>2.3490257780589899E-2</v>
      </c>
      <c r="S18" s="17">
        <v>2.5871278116726699E-2</v>
      </c>
      <c r="T18" s="17">
        <v>0</v>
      </c>
      <c r="U18" s="17"/>
      <c r="V18" s="17">
        <v>5.0789535602445098E-2</v>
      </c>
      <c r="W18" s="17">
        <v>1.9931429917590501E-2</v>
      </c>
      <c r="X18" s="17">
        <v>1.31967369714026E-2</v>
      </c>
      <c r="Y18" s="17"/>
      <c r="Z18" s="17">
        <v>2.4808127538400001E-2</v>
      </c>
      <c r="AA18" s="17">
        <v>3.2903305204909097E-2</v>
      </c>
      <c r="AB18" s="17"/>
      <c r="AC18" s="17">
        <v>1.5666585272801101E-2</v>
      </c>
      <c r="AD18" s="17">
        <v>4.9934700310760402E-2</v>
      </c>
      <c r="AE18" s="17"/>
      <c r="AF18" s="17">
        <v>1.19780584986071E-2</v>
      </c>
      <c r="AG18" s="17">
        <v>3.7476617961278602E-2</v>
      </c>
      <c r="AH18" s="17">
        <v>2.4807329492009499E-2</v>
      </c>
      <c r="AI18" s="17"/>
      <c r="AJ18" s="17">
        <v>1.3652469299476701E-2</v>
      </c>
      <c r="AK18" s="17">
        <v>2.29603166877832E-2</v>
      </c>
      <c r="AL18" s="17">
        <v>1.45325672688951E-2</v>
      </c>
      <c r="AM18" s="17">
        <v>1.5994746913830502E-2</v>
      </c>
      <c r="AN18" s="17">
        <v>5.5137399761512702E-3</v>
      </c>
      <c r="AO18" s="17">
        <v>2.80117092175402E-2</v>
      </c>
      <c r="AP18" s="17">
        <v>6.3261611706610099E-2</v>
      </c>
      <c r="AQ18" s="17"/>
      <c r="AR18" s="17">
        <v>2.02325668389545E-2</v>
      </c>
      <c r="AS18" s="17">
        <v>3.0171756235960599E-2</v>
      </c>
      <c r="AT18" s="17"/>
      <c r="AU18" s="17">
        <v>4.3591140084219403E-2</v>
      </c>
      <c r="AV18" s="17">
        <v>2.28296135452556E-2</v>
      </c>
      <c r="AW18" s="17">
        <v>7.0104008486109003E-3</v>
      </c>
      <c r="AX18" s="17"/>
      <c r="AY18" s="17">
        <v>2.59798349878591E-2</v>
      </c>
      <c r="AZ18" s="17">
        <v>3.3807073751617303E-2</v>
      </c>
      <c r="BA18" s="17">
        <v>2.3122111909087702E-2</v>
      </c>
      <c r="BB18" s="17">
        <v>5.3081017765777899E-3</v>
      </c>
      <c r="BC18" s="17"/>
      <c r="BD18" s="17">
        <v>4.5653423209890701E-2</v>
      </c>
      <c r="BE18" s="17">
        <v>2.4994248659636301E-2</v>
      </c>
      <c r="BF18" s="17">
        <v>2.4236968007804199E-2</v>
      </c>
      <c r="BG18" s="17">
        <v>1.4685613141832501E-2</v>
      </c>
      <c r="BH18" s="17"/>
      <c r="BI18" s="17">
        <v>8.1208886364005001E-2</v>
      </c>
      <c r="BJ18" s="17">
        <v>2.9473449682708999E-2</v>
      </c>
      <c r="BK18" s="17">
        <v>1.2888208684907299E-2</v>
      </c>
      <c r="BL18" s="17">
        <v>1.05984040127082E-2</v>
      </c>
      <c r="BM18" s="17"/>
      <c r="BN18" s="17">
        <v>1.26170650987681E-2</v>
      </c>
      <c r="BO18" s="17">
        <v>9.6135553029418203E-3</v>
      </c>
      <c r="BP18" s="17">
        <v>4.0243244347147301E-2</v>
      </c>
      <c r="BQ18" s="17">
        <v>2.5655143599697401E-2</v>
      </c>
      <c r="BR18" s="17"/>
      <c r="BS18" s="17">
        <v>2.36181573182043E-2</v>
      </c>
      <c r="BT18" s="17">
        <v>3.2837127790138303E-2</v>
      </c>
      <c r="BU18" s="17">
        <v>2.2429595175773399E-2</v>
      </c>
      <c r="BV18" s="17">
        <v>2.5537799693253201E-2</v>
      </c>
      <c r="BW18" s="17"/>
      <c r="BX18" s="17">
        <v>4.1132677827183703E-2</v>
      </c>
      <c r="BY18" s="17">
        <v>1.0660063922172501E-2</v>
      </c>
      <c r="BZ18" s="17">
        <v>4.28608505309475E-2</v>
      </c>
      <c r="CA18" s="17">
        <v>2.0278514787711099E-2</v>
      </c>
    </row>
    <row r="19" spans="2:79" x14ac:dyDescent="0.3">
      <c r="B19" s="18" t="s">
        <v>238</v>
      </c>
      <c r="C19" s="17">
        <v>3.1817369175710597E-2</v>
      </c>
      <c r="D19" s="17">
        <v>2.3296010083065699E-2</v>
      </c>
      <c r="E19" s="17">
        <v>4.0461990588768398E-2</v>
      </c>
      <c r="F19" s="17"/>
      <c r="G19" s="17">
        <v>8.39413601607031E-3</v>
      </c>
      <c r="H19" s="17">
        <v>3.6513311427668303E-2</v>
      </c>
      <c r="I19" s="17">
        <v>4.18393993739248E-2</v>
      </c>
      <c r="J19" s="17"/>
      <c r="K19" s="17">
        <v>1.8561611618710502E-2</v>
      </c>
      <c r="L19" s="17">
        <v>2.3712351770355002E-2</v>
      </c>
      <c r="M19" s="17">
        <v>5.2290209847211999E-2</v>
      </c>
      <c r="N19" s="17">
        <v>3.9762429333255897E-2</v>
      </c>
      <c r="O19" s="17"/>
      <c r="P19" s="17">
        <v>2.73311663039278E-2</v>
      </c>
      <c r="Q19" s="17">
        <v>2.55126182467681E-2</v>
      </c>
      <c r="R19" s="17">
        <v>9.4975593695406802E-3</v>
      </c>
      <c r="S19" s="17">
        <v>4.1239910519759601E-2</v>
      </c>
      <c r="T19" s="17">
        <v>5.5146852265177099E-2</v>
      </c>
      <c r="U19" s="17"/>
      <c r="V19" s="17">
        <v>4.4453396722471797E-2</v>
      </c>
      <c r="W19" s="17">
        <v>3.4671907490596399E-2</v>
      </c>
      <c r="X19" s="17">
        <v>1.9472717177638699E-2</v>
      </c>
      <c r="Y19" s="17"/>
      <c r="Z19" s="17">
        <v>3.4678612261834503E-2</v>
      </c>
      <c r="AA19" s="17">
        <v>1.6980354851603499E-2</v>
      </c>
      <c r="AB19" s="17"/>
      <c r="AC19" s="17">
        <v>3.32462604622379E-2</v>
      </c>
      <c r="AD19" s="17">
        <v>2.8534660430092298E-2</v>
      </c>
      <c r="AE19" s="17"/>
      <c r="AF19" s="17">
        <v>3.0626754684592E-2</v>
      </c>
      <c r="AG19" s="17">
        <v>3.9873834242093398E-2</v>
      </c>
      <c r="AH19" s="17">
        <v>2.9737096211123699E-2</v>
      </c>
      <c r="AI19" s="17"/>
      <c r="AJ19" s="17">
        <v>0</v>
      </c>
      <c r="AK19" s="17">
        <v>3.6598588166137001E-2</v>
      </c>
      <c r="AL19" s="17">
        <v>2.9781924994107201E-2</v>
      </c>
      <c r="AM19" s="17">
        <v>2.8090527347116999E-2</v>
      </c>
      <c r="AN19" s="17">
        <v>5.635584322685E-2</v>
      </c>
      <c r="AO19" s="17">
        <v>2.4368586854448E-2</v>
      </c>
      <c r="AP19" s="17">
        <v>4.4805819492155501E-2</v>
      </c>
      <c r="AQ19" s="17"/>
      <c r="AR19" s="17">
        <v>5.0370285369720297E-2</v>
      </c>
      <c r="AS19" s="17">
        <v>2.36739901258055E-2</v>
      </c>
      <c r="AT19" s="17"/>
      <c r="AU19" s="17">
        <v>4.93678251235833E-2</v>
      </c>
      <c r="AV19" s="17">
        <v>2.0606155666713501E-2</v>
      </c>
      <c r="AW19" s="17">
        <v>4.5923014166796901E-2</v>
      </c>
      <c r="AX19" s="17"/>
      <c r="AY19" s="17">
        <v>8.4335635579292606E-2</v>
      </c>
      <c r="AZ19" s="17">
        <v>2.0964848965150398E-2</v>
      </c>
      <c r="BA19" s="17">
        <v>3.1167202249646801E-2</v>
      </c>
      <c r="BB19" s="17">
        <v>3.5504713171961702E-2</v>
      </c>
      <c r="BC19" s="17"/>
      <c r="BD19" s="17">
        <v>8.0203032454900403E-2</v>
      </c>
      <c r="BE19" s="17">
        <v>2.1070441887525999E-2</v>
      </c>
      <c r="BF19" s="17">
        <v>2.66537773842806E-2</v>
      </c>
      <c r="BG19" s="17">
        <v>2.1108622863466899E-2</v>
      </c>
      <c r="BH19" s="17"/>
      <c r="BI19" s="17">
        <v>6.3596436664569905E-2</v>
      </c>
      <c r="BJ19" s="17">
        <v>1.7196292686377599E-2</v>
      </c>
      <c r="BK19" s="17">
        <v>3.2691158885230998E-2</v>
      </c>
      <c r="BL19" s="17">
        <v>3.4768562232547803E-2</v>
      </c>
      <c r="BM19" s="17"/>
      <c r="BN19" s="17">
        <v>2.46694211737447E-2</v>
      </c>
      <c r="BO19" s="17">
        <v>2.3720666206672101E-2</v>
      </c>
      <c r="BP19" s="17">
        <v>2.5635480616077198E-2</v>
      </c>
      <c r="BQ19" s="17">
        <v>4.5300206115779097E-2</v>
      </c>
      <c r="BR19" s="17"/>
      <c r="BS19" s="17">
        <v>6.10618617331668E-2</v>
      </c>
      <c r="BT19" s="17">
        <v>3.2306560488960197E-2</v>
      </c>
      <c r="BU19" s="17">
        <v>1.17458704549987E-2</v>
      </c>
      <c r="BV19" s="17">
        <v>4.9691684188030001E-2</v>
      </c>
      <c r="BW19" s="17"/>
      <c r="BX19" s="17">
        <v>8.2151150715398302E-2</v>
      </c>
      <c r="BY19" s="17">
        <v>2.7579757092250901E-2</v>
      </c>
      <c r="BZ19" s="17">
        <v>2.1830461894429401E-2</v>
      </c>
      <c r="CA19" s="17">
        <v>3.1684590274810201E-2</v>
      </c>
    </row>
    <row r="20" spans="2:79" x14ac:dyDescent="0.3">
      <c r="B20" s="18" t="s">
        <v>169</v>
      </c>
      <c r="C20" s="19">
        <v>2.3405071597244202E-2</v>
      </c>
      <c r="D20" s="19">
        <v>3.3424034440720701E-2</v>
      </c>
      <c r="E20" s="19">
        <v>1.35176822125444E-2</v>
      </c>
      <c r="F20" s="19"/>
      <c r="G20" s="19">
        <v>3.50198375813923E-2</v>
      </c>
      <c r="H20" s="19">
        <v>2.0243982381286701E-2</v>
      </c>
      <c r="I20" s="19">
        <v>1.92929586233428E-2</v>
      </c>
      <c r="J20" s="19"/>
      <c r="K20" s="19">
        <v>1.1141265475755301E-2</v>
      </c>
      <c r="L20" s="19">
        <v>7.0330180456547996E-3</v>
      </c>
      <c r="M20" s="19">
        <v>3.5949647753441401E-2</v>
      </c>
      <c r="N20" s="19">
        <v>4.7379804800847303E-2</v>
      </c>
      <c r="O20" s="19"/>
      <c r="P20" s="19">
        <v>5.57981758157539E-2</v>
      </c>
      <c r="Q20" s="19">
        <v>1.66033660294264E-2</v>
      </c>
      <c r="R20" s="19">
        <v>3.4367479734770702E-2</v>
      </c>
      <c r="S20" s="19">
        <v>1.47196475133548E-2</v>
      </c>
      <c r="T20" s="19">
        <v>9.8628763597428792E-3</v>
      </c>
      <c r="U20" s="19"/>
      <c r="V20" s="19">
        <v>2.9954253236521299E-2</v>
      </c>
      <c r="W20" s="19">
        <v>1.89578227297332E-2</v>
      </c>
      <c r="X20" s="19">
        <v>9.5290224966900795E-3</v>
      </c>
      <c r="Y20" s="19"/>
      <c r="Z20" s="19">
        <v>1.63243294482135E-2</v>
      </c>
      <c r="AA20" s="19">
        <v>5.2098052505551898E-2</v>
      </c>
      <c r="AB20" s="19"/>
      <c r="AC20" s="19">
        <v>2.5085252964803201E-2</v>
      </c>
      <c r="AD20" s="19">
        <v>1.9545053608811098E-2</v>
      </c>
      <c r="AE20" s="19"/>
      <c r="AF20" s="19">
        <v>0</v>
      </c>
      <c r="AG20" s="19">
        <v>1.8458837257180699E-2</v>
      </c>
      <c r="AH20" s="19">
        <v>2.5542947547249801E-2</v>
      </c>
      <c r="AI20" s="19"/>
      <c r="AJ20" s="19">
        <v>2.0630852462078901E-2</v>
      </c>
      <c r="AK20" s="19">
        <v>4.2002694658838699E-2</v>
      </c>
      <c r="AL20" s="19">
        <v>2.0390440679475499E-2</v>
      </c>
      <c r="AM20" s="19">
        <v>2.1391553743613501E-2</v>
      </c>
      <c r="AN20" s="19">
        <v>6.4836885227172597E-3</v>
      </c>
      <c r="AO20" s="19">
        <v>2.7021185255629802E-2</v>
      </c>
      <c r="AP20" s="19">
        <v>2.0844486662810899E-2</v>
      </c>
      <c r="AQ20" s="19"/>
      <c r="AR20" s="19">
        <v>2.3897058827085399E-2</v>
      </c>
      <c r="AS20" s="19">
        <v>2.4162399586033698E-2</v>
      </c>
      <c r="AT20" s="19"/>
      <c r="AU20" s="19">
        <v>3.2037660923808699E-2</v>
      </c>
      <c r="AV20" s="19">
        <v>2.5188033114541E-2</v>
      </c>
      <c r="AW20" s="19">
        <v>0</v>
      </c>
      <c r="AX20" s="19"/>
      <c r="AY20" s="19">
        <v>2.6795324938718602E-2</v>
      </c>
      <c r="AZ20" s="19">
        <v>1.8976620890353402E-2</v>
      </c>
      <c r="BA20" s="19">
        <v>3.5607171727396303E-2</v>
      </c>
      <c r="BB20" s="19">
        <v>5.6856937859362097E-3</v>
      </c>
      <c r="BC20" s="19"/>
      <c r="BD20" s="19">
        <v>5.7439575896652301E-2</v>
      </c>
      <c r="BE20" s="19">
        <v>3.24560956969756E-2</v>
      </c>
      <c r="BF20" s="19">
        <v>1.42950084089694E-2</v>
      </c>
      <c r="BG20" s="19">
        <v>0</v>
      </c>
      <c r="BH20" s="19"/>
      <c r="BI20" s="19">
        <v>2.7452900920634501E-2</v>
      </c>
      <c r="BJ20" s="19">
        <v>3.5172900490331803E-2</v>
      </c>
      <c r="BK20" s="19">
        <v>1.9858049302720601E-2</v>
      </c>
      <c r="BL20" s="19">
        <v>0</v>
      </c>
      <c r="BM20" s="19"/>
      <c r="BN20" s="19">
        <v>3.0776695793581301E-2</v>
      </c>
      <c r="BO20" s="19">
        <v>2.3646517395989299E-2</v>
      </c>
      <c r="BP20" s="19">
        <v>1.5610654076774901E-2</v>
      </c>
      <c r="BQ20" s="19">
        <v>2.9418554641972201E-2</v>
      </c>
      <c r="BR20" s="19"/>
      <c r="BS20" s="19">
        <v>3.8189117201614803E-2</v>
      </c>
      <c r="BT20" s="19">
        <v>3.4861082033305103E-2</v>
      </c>
      <c r="BU20" s="19">
        <v>1.1815501629864699E-2</v>
      </c>
      <c r="BV20" s="19">
        <v>0</v>
      </c>
      <c r="BW20" s="19"/>
      <c r="BX20" s="19">
        <v>4.2566730882900097E-2</v>
      </c>
      <c r="BY20" s="19">
        <v>2.1945975187287001E-2</v>
      </c>
      <c r="BZ20" s="19">
        <v>1.8480236825225101E-2</v>
      </c>
      <c r="CA20" s="19">
        <v>2.4844756799719901E-2</v>
      </c>
    </row>
    <row r="21" spans="2:79" x14ac:dyDescent="0.3">
      <c r="B21" s="16" t="s">
        <v>336</v>
      </c>
    </row>
    <row r="22" spans="2:79" x14ac:dyDescent="0.3">
      <c r="B22" t="s">
        <v>76</v>
      </c>
    </row>
    <row r="23" spans="2:79" x14ac:dyDescent="0.3">
      <c r="B23" t="s">
        <v>77</v>
      </c>
    </row>
    <row r="25" spans="2:79" x14ac:dyDescent="0.3">
      <c r="B25" s="8" t="str">
        <f>HYPERLINK("#'Contents'!A1", "Return to Contents")</f>
        <v>Return to Contents</v>
      </c>
    </row>
  </sheetData>
  <mergeCells count="18">
    <mergeCell ref="BX5:CA5"/>
    <mergeCell ref="D2:BL2"/>
    <mergeCell ref="AU5:AW5"/>
    <mergeCell ref="AY5:BB5"/>
    <mergeCell ref="BD5:BG5"/>
    <mergeCell ref="BI5:BL5"/>
    <mergeCell ref="BN5:BQ5"/>
    <mergeCell ref="Z5:AA5"/>
    <mergeCell ref="AC5:AD5"/>
    <mergeCell ref="AF5:AH5"/>
    <mergeCell ref="AJ5:AP5"/>
    <mergeCell ref="AR5:AS5"/>
    <mergeCell ref="D5:E5"/>
    <mergeCell ref="G5:I5"/>
    <mergeCell ref="K5:N5"/>
    <mergeCell ref="P5:T5"/>
    <mergeCell ref="V5:X5"/>
    <mergeCell ref="BS5:BV5"/>
  </mergeCells>
  <pageMargins left="0.7" right="0.7" top="0.75" bottom="0.75" header="0.3" footer="0.3"/>
  <pageSetup paperSize="9" orientation="portrait" horizontalDpi="300" verticalDpi="300"/>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B2:CA25"/>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9" width="10.77734375" customWidth="1"/>
    <col min="10" max="10" width="2.21875" customWidth="1"/>
    <col min="11" max="14" width="10.77734375" customWidth="1"/>
    <col min="15" max="15" width="2.21875" customWidth="1"/>
    <col min="16" max="20" width="10.77734375" customWidth="1"/>
    <col min="21" max="21" width="2.21875" customWidth="1"/>
    <col min="22" max="24" width="10.77734375" customWidth="1"/>
    <col min="25" max="25" width="2.21875" customWidth="1"/>
    <col min="26" max="27" width="10.77734375" customWidth="1"/>
    <col min="28" max="28" width="2.21875" customWidth="1"/>
    <col min="29" max="30" width="10.77734375" customWidth="1"/>
    <col min="31" max="31" width="2.21875" customWidth="1"/>
    <col min="32" max="34" width="10.77734375" customWidth="1"/>
    <col min="35" max="35" width="2.21875" customWidth="1"/>
    <col min="36" max="42" width="10.77734375" customWidth="1"/>
    <col min="43" max="43" width="2.21875" customWidth="1"/>
    <col min="44" max="45" width="10.77734375" customWidth="1"/>
    <col min="46" max="46" width="2.21875" customWidth="1"/>
    <col min="47" max="49" width="10.77734375" customWidth="1"/>
    <col min="50" max="50" width="2.21875" customWidth="1"/>
    <col min="51" max="54" width="10.77734375" customWidth="1"/>
    <col min="55" max="55" width="2.21875" customWidth="1"/>
    <col min="56" max="59" width="10.77734375" customWidth="1"/>
    <col min="60" max="60" width="2.21875" customWidth="1"/>
    <col min="61" max="64" width="10.77734375" customWidth="1"/>
    <col min="65" max="65" width="2.21875" customWidth="1"/>
    <col min="66" max="69" width="10.77734375" customWidth="1"/>
    <col min="70" max="70" width="2.21875" customWidth="1"/>
    <col min="71" max="74" width="10.77734375" customWidth="1"/>
    <col min="75" max="75" width="2.21875" customWidth="1"/>
    <col min="76" max="79" width="10.77734375" customWidth="1"/>
    <col min="80" max="80" width="2.21875" customWidth="1"/>
  </cols>
  <sheetData>
    <row r="2" spans="2:79" ht="40.049999999999997" customHeight="1" x14ac:dyDescent="0.3">
      <c r="D2" s="30" t="s">
        <v>244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9" ht="30" customHeight="1" x14ac:dyDescent="0.3">
      <c r="B5" s="15"/>
      <c r="C5" s="15"/>
      <c r="D5" s="29" t="s">
        <v>54</v>
      </c>
      <c r="E5" s="29"/>
      <c r="F5" s="15"/>
      <c r="G5" s="29" t="s">
        <v>55</v>
      </c>
      <c r="H5" s="29"/>
      <c r="I5" s="29"/>
      <c r="J5" s="15"/>
      <c r="K5" s="29" t="s">
        <v>56</v>
      </c>
      <c r="L5" s="29"/>
      <c r="M5" s="29"/>
      <c r="N5" s="29"/>
      <c r="O5" s="15"/>
      <c r="P5" s="29" t="s">
        <v>57</v>
      </c>
      <c r="Q5" s="29"/>
      <c r="R5" s="29"/>
      <c r="S5" s="29"/>
      <c r="T5" s="29"/>
      <c r="U5" s="15"/>
      <c r="V5" s="29" t="s">
        <v>58</v>
      </c>
      <c r="W5" s="29"/>
      <c r="X5" s="29"/>
      <c r="Y5" s="15"/>
      <c r="Z5" s="29" t="s">
        <v>59</v>
      </c>
      <c r="AA5" s="29"/>
      <c r="AB5" s="15"/>
      <c r="AC5" s="29" t="s">
        <v>60</v>
      </c>
      <c r="AD5" s="29"/>
      <c r="AE5" s="15"/>
      <c r="AF5" s="29" t="s">
        <v>61</v>
      </c>
      <c r="AG5" s="29"/>
      <c r="AH5" s="29"/>
      <c r="AI5" s="15"/>
      <c r="AJ5" s="29" t="s">
        <v>62</v>
      </c>
      <c r="AK5" s="29"/>
      <c r="AL5" s="29"/>
      <c r="AM5" s="29"/>
      <c r="AN5" s="29"/>
      <c r="AO5" s="29"/>
      <c r="AP5" s="29"/>
      <c r="AQ5" s="15"/>
      <c r="AR5" s="29" t="s">
        <v>63</v>
      </c>
      <c r="AS5" s="29"/>
      <c r="AT5" s="15"/>
      <c r="AU5" s="29" t="s">
        <v>64</v>
      </c>
      <c r="AV5" s="29"/>
      <c r="AW5" s="29"/>
      <c r="AX5" s="15"/>
      <c r="AY5" s="29" t="s">
        <v>65</v>
      </c>
      <c r="AZ5" s="29"/>
      <c r="BA5" s="29"/>
      <c r="BB5" s="29"/>
      <c r="BC5" s="15"/>
      <c r="BD5" s="29" t="s">
        <v>66</v>
      </c>
      <c r="BE5" s="29"/>
      <c r="BF5" s="29"/>
      <c r="BG5" s="29"/>
      <c r="BH5" s="15"/>
      <c r="BI5" s="29" t="s">
        <v>67</v>
      </c>
      <c r="BJ5" s="29"/>
      <c r="BK5" s="29"/>
      <c r="BL5" s="29"/>
      <c r="BM5" s="15"/>
      <c r="BN5" s="29" t="s">
        <v>68</v>
      </c>
      <c r="BO5" s="29"/>
      <c r="BP5" s="29"/>
      <c r="BQ5" s="29"/>
      <c r="BR5" s="15"/>
      <c r="BS5" s="29" t="s">
        <v>69</v>
      </c>
      <c r="BT5" s="29"/>
      <c r="BU5" s="29"/>
      <c r="BV5" s="29"/>
      <c r="BW5" s="15"/>
      <c r="BX5" s="29" t="s">
        <v>70</v>
      </c>
      <c r="BY5" s="29"/>
      <c r="BZ5" s="29"/>
      <c r="CA5" s="29"/>
    </row>
    <row r="6" spans="2:79" ht="43.2" x14ac:dyDescent="0.3">
      <c r="B6" t="s">
        <v>13</v>
      </c>
      <c r="C6" s="9" t="s">
        <v>14</v>
      </c>
      <c r="D6" s="12" t="s">
        <v>15</v>
      </c>
      <c r="E6" s="12" t="s">
        <v>16</v>
      </c>
      <c r="G6" s="12" t="s">
        <v>19</v>
      </c>
      <c r="H6" s="12" t="s">
        <v>20</v>
      </c>
      <c r="I6" s="12" t="s">
        <v>21</v>
      </c>
      <c r="K6" s="12" t="s">
        <v>22</v>
      </c>
      <c r="L6" s="12" t="s">
        <v>23</v>
      </c>
      <c r="M6" s="12" t="s">
        <v>24</v>
      </c>
      <c r="N6" s="12" t="s">
        <v>25</v>
      </c>
      <c r="P6" s="12" t="s">
        <v>26</v>
      </c>
      <c r="Q6" s="12" t="s">
        <v>27</v>
      </c>
      <c r="R6" s="12" t="s">
        <v>28</v>
      </c>
      <c r="S6" s="12" t="s">
        <v>29</v>
      </c>
      <c r="T6" s="12" t="s">
        <v>30</v>
      </c>
      <c r="V6" s="12" t="s">
        <v>31</v>
      </c>
      <c r="W6" s="12" t="s">
        <v>32</v>
      </c>
      <c r="X6" s="12" t="s">
        <v>33</v>
      </c>
      <c r="Z6" s="12" t="s">
        <v>34</v>
      </c>
      <c r="AA6" s="12" t="s">
        <v>35</v>
      </c>
      <c r="AC6" s="12" t="s">
        <v>36</v>
      </c>
      <c r="AD6" s="12" t="s">
        <v>37</v>
      </c>
      <c r="AF6" s="12" t="s">
        <v>38</v>
      </c>
      <c r="AG6" s="12" t="s">
        <v>39</v>
      </c>
      <c r="AH6" s="12" t="s">
        <v>40</v>
      </c>
      <c r="AJ6" s="12" t="s">
        <v>41</v>
      </c>
      <c r="AK6" s="12" t="s">
        <v>42</v>
      </c>
      <c r="AL6" s="12" t="s">
        <v>43</v>
      </c>
      <c r="AM6" s="12" t="s">
        <v>44</v>
      </c>
      <c r="AN6" s="12" t="s">
        <v>45</v>
      </c>
      <c r="AO6" s="12" t="s">
        <v>46</v>
      </c>
      <c r="AP6" s="12" t="s">
        <v>47</v>
      </c>
      <c r="AR6" s="12" t="s">
        <v>48</v>
      </c>
      <c r="AS6" s="12" t="s">
        <v>49</v>
      </c>
      <c r="AU6" s="12" t="s">
        <v>50</v>
      </c>
      <c r="AV6" s="12" t="s">
        <v>51</v>
      </c>
      <c r="AW6" s="12" t="s">
        <v>52</v>
      </c>
      <c r="AY6" s="12" t="s">
        <v>50</v>
      </c>
      <c r="AZ6" s="12" t="s">
        <v>51</v>
      </c>
      <c r="BA6" s="12" t="s">
        <v>52</v>
      </c>
      <c r="BB6" s="12" t="s">
        <v>53</v>
      </c>
      <c r="BD6" s="12" t="s">
        <v>50</v>
      </c>
      <c r="BE6" s="12" t="s">
        <v>51</v>
      </c>
      <c r="BF6" s="12" t="s">
        <v>52</v>
      </c>
      <c r="BG6" s="12" t="s">
        <v>53</v>
      </c>
      <c r="BI6" s="12" t="s">
        <v>50</v>
      </c>
      <c r="BJ6" s="12" t="s">
        <v>51</v>
      </c>
      <c r="BK6" s="12" t="s">
        <v>52</v>
      </c>
      <c r="BL6" s="12" t="s">
        <v>53</v>
      </c>
      <c r="BN6" s="12" t="s">
        <v>50</v>
      </c>
      <c r="BO6" s="12" t="s">
        <v>51</v>
      </c>
      <c r="BP6" s="12" t="s">
        <v>52</v>
      </c>
      <c r="BQ6" s="12" t="s">
        <v>53</v>
      </c>
      <c r="BS6" s="12" t="s">
        <v>50</v>
      </c>
      <c r="BT6" s="12" t="s">
        <v>51</v>
      </c>
      <c r="BU6" s="12" t="s">
        <v>52</v>
      </c>
      <c r="BV6" s="12" t="s">
        <v>53</v>
      </c>
      <c r="BX6" s="12" t="s">
        <v>50</v>
      </c>
      <c r="BY6" s="12" t="s">
        <v>51</v>
      </c>
      <c r="BZ6" s="12" t="s">
        <v>52</v>
      </c>
      <c r="CA6" s="12" t="s">
        <v>53</v>
      </c>
    </row>
    <row r="7" spans="2:79" ht="30" customHeight="1" x14ac:dyDescent="0.3">
      <c r="B7" s="10" t="s">
        <v>17</v>
      </c>
      <c r="C7" s="10">
        <v>866</v>
      </c>
      <c r="D7" s="10">
        <v>443</v>
      </c>
      <c r="E7" s="10">
        <v>421</v>
      </c>
      <c r="F7" s="10"/>
      <c r="G7" s="10">
        <v>178</v>
      </c>
      <c r="H7" s="10">
        <v>400</v>
      </c>
      <c r="I7" s="10">
        <v>288</v>
      </c>
      <c r="J7" s="10"/>
      <c r="K7" s="10">
        <v>354</v>
      </c>
      <c r="L7" s="10">
        <v>230</v>
      </c>
      <c r="M7" s="10">
        <v>153</v>
      </c>
      <c r="N7" s="10">
        <v>128</v>
      </c>
      <c r="O7" s="10"/>
      <c r="P7" s="10">
        <v>124</v>
      </c>
      <c r="Q7" s="10">
        <v>272</v>
      </c>
      <c r="R7" s="10">
        <v>123</v>
      </c>
      <c r="S7" s="10">
        <v>225</v>
      </c>
      <c r="T7" s="10">
        <v>122</v>
      </c>
      <c r="U7" s="10"/>
      <c r="V7" s="10">
        <v>205</v>
      </c>
      <c r="W7" s="10">
        <v>329</v>
      </c>
      <c r="X7" s="10">
        <v>305</v>
      </c>
      <c r="Y7" s="10"/>
      <c r="Z7" s="10">
        <v>723</v>
      </c>
      <c r="AA7" s="10">
        <v>142</v>
      </c>
      <c r="AB7" s="10"/>
      <c r="AC7" s="10">
        <v>636</v>
      </c>
      <c r="AD7" s="10">
        <v>230</v>
      </c>
      <c r="AE7" s="10"/>
      <c r="AF7" s="10">
        <v>63</v>
      </c>
      <c r="AG7" s="10">
        <v>76</v>
      </c>
      <c r="AH7" s="10">
        <v>722</v>
      </c>
      <c r="AI7" s="10"/>
      <c r="AJ7" s="10">
        <v>97</v>
      </c>
      <c r="AK7" s="10">
        <v>123</v>
      </c>
      <c r="AL7" s="10">
        <v>129</v>
      </c>
      <c r="AM7" s="10">
        <v>133</v>
      </c>
      <c r="AN7" s="10">
        <v>126</v>
      </c>
      <c r="AO7" s="10">
        <v>133</v>
      </c>
      <c r="AP7" s="10">
        <v>125</v>
      </c>
      <c r="AQ7" s="10"/>
      <c r="AR7" s="10">
        <v>265</v>
      </c>
      <c r="AS7" s="10">
        <v>576</v>
      </c>
      <c r="AT7" s="10"/>
      <c r="AU7" s="10">
        <v>204</v>
      </c>
      <c r="AV7" s="10">
        <v>520</v>
      </c>
      <c r="AW7" s="10">
        <v>142</v>
      </c>
      <c r="AX7" s="10"/>
      <c r="AY7" s="10">
        <v>76</v>
      </c>
      <c r="AZ7" s="10">
        <v>391</v>
      </c>
      <c r="BA7" s="10">
        <v>278</v>
      </c>
      <c r="BB7" s="10">
        <v>121</v>
      </c>
      <c r="BC7" s="10"/>
      <c r="BD7" s="10">
        <v>119</v>
      </c>
      <c r="BE7" s="10">
        <v>242</v>
      </c>
      <c r="BF7" s="10">
        <v>368</v>
      </c>
      <c r="BG7" s="10">
        <v>137</v>
      </c>
      <c r="BH7" s="10"/>
      <c r="BI7" s="10">
        <v>99</v>
      </c>
      <c r="BJ7" s="10">
        <v>265</v>
      </c>
      <c r="BK7" s="10">
        <v>400</v>
      </c>
      <c r="BL7" s="10">
        <v>102</v>
      </c>
      <c r="BM7" s="10"/>
      <c r="BN7" s="10">
        <v>73</v>
      </c>
      <c r="BO7" s="10">
        <v>192</v>
      </c>
      <c r="BP7" s="10">
        <v>297</v>
      </c>
      <c r="BQ7" s="10">
        <v>304</v>
      </c>
      <c r="BR7" s="10"/>
      <c r="BS7" s="10">
        <v>180</v>
      </c>
      <c r="BT7" s="10">
        <v>245</v>
      </c>
      <c r="BU7" s="10">
        <v>352</v>
      </c>
      <c r="BV7" s="10">
        <v>89</v>
      </c>
      <c r="BW7" s="10"/>
      <c r="BX7" s="10">
        <v>81</v>
      </c>
      <c r="BY7" s="10">
        <v>311</v>
      </c>
      <c r="BZ7" s="10">
        <v>286</v>
      </c>
      <c r="CA7" s="10">
        <v>188</v>
      </c>
    </row>
    <row r="8" spans="2:79" ht="30" customHeight="1" x14ac:dyDescent="0.3">
      <c r="B8" s="11" t="s">
        <v>18</v>
      </c>
      <c r="C8" s="11">
        <v>868</v>
      </c>
      <c r="D8" s="11">
        <v>432</v>
      </c>
      <c r="E8" s="11">
        <v>433</v>
      </c>
      <c r="F8" s="11"/>
      <c r="G8" s="11">
        <v>207</v>
      </c>
      <c r="H8" s="11">
        <v>335</v>
      </c>
      <c r="I8" s="11">
        <v>326</v>
      </c>
      <c r="J8" s="11"/>
      <c r="K8" s="11">
        <v>259</v>
      </c>
      <c r="L8" s="11">
        <v>229</v>
      </c>
      <c r="M8" s="11">
        <v>185</v>
      </c>
      <c r="N8" s="11">
        <v>193</v>
      </c>
      <c r="O8" s="11"/>
      <c r="P8" s="11">
        <v>124</v>
      </c>
      <c r="Q8" s="11">
        <v>266</v>
      </c>
      <c r="R8" s="11">
        <v>135</v>
      </c>
      <c r="S8" s="11">
        <v>199</v>
      </c>
      <c r="T8" s="11">
        <v>144</v>
      </c>
      <c r="U8" s="11"/>
      <c r="V8" s="11">
        <v>247</v>
      </c>
      <c r="W8" s="11">
        <v>339</v>
      </c>
      <c r="X8" s="11">
        <v>250</v>
      </c>
      <c r="Y8" s="11"/>
      <c r="Z8" s="11">
        <v>729</v>
      </c>
      <c r="AA8" s="11">
        <v>138</v>
      </c>
      <c r="AB8" s="11"/>
      <c r="AC8" s="11">
        <v>605</v>
      </c>
      <c r="AD8" s="11">
        <v>263</v>
      </c>
      <c r="AE8" s="11"/>
      <c r="AF8" s="11">
        <v>48</v>
      </c>
      <c r="AG8" s="11">
        <v>67</v>
      </c>
      <c r="AH8" s="11">
        <v>747</v>
      </c>
      <c r="AI8" s="11"/>
      <c r="AJ8" s="11">
        <v>110</v>
      </c>
      <c r="AK8" s="11">
        <v>133</v>
      </c>
      <c r="AL8" s="11">
        <v>107</v>
      </c>
      <c r="AM8" s="11">
        <v>116</v>
      </c>
      <c r="AN8" s="11">
        <v>101</v>
      </c>
      <c r="AO8" s="11">
        <v>140</v>
      </c>
      <c r="AP8" s="11">
        <v>161</v>
      </c>
      <c r="AQ8" s="11"/>
      <c r="AR8" s="11">
        <v>286</v>
      </c>
      <c r="AS8" s="11">
        <v>558</v>
      </c>
      <c r="AT8" s="11"/>
      <c r="AU8" s="11">
        <v>229</v>
      </c>
      <c r="AV8" s="11">
        <v>515</v>
      </c>
      <c r="AW8" s="11">
        <v>124</v>
      </c>
      <c r="AX8" s="11"/>
      <c r="AY8" s="11">
        <v>78</v>
      </c>
      <c r="AZ8" s="11">
        <v>399</v>
      </c>
      <c r="BA8" s="11">
        <v>281</v>
      </c>
      <c r="BB8" s="11">
        <v>109</v>
      </c>
      <c r="BC8" s="11"/>
      <c r="BD8" s="11">
        <v>123</v>
      </c>
      <c r="BE8" s="11">
        <v>245</v>
      </c>
      <c r="BF8" s="11">
        <v>371</v>
      </c>
      <c r="BG8" s="11">
        <v>129</v>
      </c>
      <c r="BH8" s="11"/>
      <c r="BI8" s="11">
        <v>105</v>
      </c>
      <c r="BJ8" s="11">
        <v>270</v>
      </c>
      <c r="BK8" s="11">
        <v>399</v>
      </c>
      <c r="BL8" s="11">
        <v>94</v>
      </c>
      <c r="BM8" s="11"/>
      <c r="BN8" s="11">
        <v>74</v>
      </c>
      <c r="BO8" s="11">
        <v>194</v>
      </c>
      <c r="BP8" s="11">
        <v>304</v>
      </c>
      <c r="BQ8" s="11">
        <v>295</v>
      </c>
      <c r="BR8" s="11"/>
      <c r="BS8" s="11">
        <v>188</v>
      </c>
      <c r="BT8" s="11">
        <v>259</v>
      </c>
      <c r="BU8" s="11">
        <v>346</v>
      </c>
      <c r="BV8" s="11">
        <v>74</v>
      </c>
      <c r="BW8" s="11"/>
      <c r="BX8" s="11">
        <v>84</v>
      </c>
      <c r="BY8" s="11">
        <v>322</v>
      </c>
      <c r="BZ8" s="11">
        <v>282</v>
      </c>
      <c r="CA8" s="11">
        <v>179</v>
      </c>
    </row>
    <row r="9" spans="2:79" x14ac:dyDescent="0.3">
      <c r="B9" s="18" t="s">
        <v>230</v>
      </c>
      <c r="C9" s="17">
        <v>0.14783184394948001</v>
      </c>
      <c r="D9" s="17">
        <v>0.157029920564692</v>
      </c>
      <c r="E9" s="17">
        <v>0.13932899957584899</v>
      </c>
      <c r="F9" s="17"/>
      <c r="G9" s="17">
        <v>0.21260021763881001</v>
      </c>
      <c r="H9" s="17">
        <v>0.128382519186438</v>
      </c>
      <c r="I9" s="17">
        <v>0.126777565280382</v>
      </c>
      <c r="J9" s="17"/>
      <c r="K9" s="17">
        <v>0.14222700434723301</v>
      </c>
      <c r="L9" s="17">
        <v>0.10603638260890499</v>
      </c>
      <c r="M9" s="17">
        <v>0.14039325965653399</v>
      </c>
      <c r="N9" s="17">
        <v>0.20763968302646801</v>
      </c>
      <c r="O9" s="17"/>
      <c r="P9" s="17">
        <v>0.19831995720884099</v>
      </c>
      <c r="Q9" s="17">
        <v>0.112169526743904</v>
      </c>
      <c r="R9" s="17">
        <v>0.15914074080568699</v>
      </c>
      <c r="S9" s="17">
        <v>0.13290550294356801</v>
      </c>
      <c r="T9" s="17">
        <v>0.18027602616676</v>
      </c>
      <c r="U9" s="17"/>
      <c r="V9" s="17">
        <v>0.181287983498883</v>
      </c>
      <c r="W9" s="17">
        <v>0.117733744591501</v>
      </c>
      <c r="X9" s="17">
        <v>0.142721010733737</v>
      </c>
      <c r="Y9" s="17"/>
      <c r="Z9" s="17">
        <v>0.135423786691688</v>
      </c>
      <c r="AA9" s="17">
        <v>0.21472833467121599</v>
      </c>
      <c r="AB9" s="17"/>
      <c r="AC9" s="17">
        <v>0.15370928070348</v>
      </c>
      <c r="AD9" s="17">
        <v>0.134329128091323</v>
      </c>
      <c r="AE9" s="17"/>
      <c r="AF9" s="17">
        <v>0.20940011676079101</v>
      </c>
      <c r="AG9" s="17">
        <v>0.116069530700246</v>
      </c>
      <c r="AH9" s="17">
        <v>0.14784717723031501</v>
      </c>
      <c r="AI9" s="17"/>
      <c r="AJ9" s="17">
        <v>0.22072068293418601</v>
      </c>
      <c r="AK9" s="17">
        <v>0.215333421035</v>
      </c>
      <c r="AL9" s="17">
        <v>0.113617369125683</v>
      </c>
      <c r="AM9" s="17">
        <v>0.111702536816882</v>
      </c>
      <c r="AN9" s="17">
        <v>8.3008840943911297E-2</v>
      </c>
      <c r="AO9" s="17">
        <v>0.161146462477018</v>
      </c>
      <c r="AP9" s="17">
        <v>0.120133507671562</v>
      </c>
      <c r="AQ9" s="17"/>
      <c r="AR9" s="17">
        <v>0.189061631342823</v>
      </c>
      <c r="AS9" s="17">
        <v>0.12606661773664801</v>
      </c>
      <c r="AT9" s="17"/>
      <c r="AU9" s="17">
        <v>0.14363850275003801</v>
      </c>
      <c r="AV9" s="17">
        <v>0.16136351598085999</v>
      </c>
      <c r="AW9" s="17">
        <v>9.9334252423272706E-2</v>
      </c>
      <c r="AX9" s="17"/>
      <c r="AY9" s="17">
        <v>7.4529001478444296E-2</v>
      </c>
      <c r="AZ9" s="17">
        <v>0.124071343137814</v>
      </c>
      <c r="BA9" s="17">
        <v>0.182713425415095</v>
      </c>
      <c r="BB9" s="17">
        <v>0.197530728695442</v>
      </c>
      <c r="BC9" s="17"/>
      <c r="BD9" s="17">
        <v>0.140510318241515</v>
      </c>
      <c r="BE9" s="17">
        <v>9.6531056191788395E-2</v>
      </c>
      <c r="BF9" s="17">
        <v>0.140899966297511</v>
      </c>
      <c r="BG9" s="17">
        <v>0.27249324551006199</v>
      </c>
      <c r="BH9" s="17"/>
      <c r="BI9" s="17">
        <v>0.129148652873078</v>
      </c>
      <c r="BJ9" s="17">
        <v>0.11635599031063699</v>
      </c>
      <c r="BK9" s="17">
        <v>0.161482724034437</v>
      </c>
      <c r="BL9" s="17">
        <v>0.20149073424587399</v>
      </c>
      <c r="BM9" s="17"/>
      <c r="BN9" s="17">
        <v>9.5677463246575598E-2</v>
      </c>
      <c r="BO9" s="17">
        <v>0.122263983658719</v>
      </c>
      <c r="BP9" s="17">
        <v>0.10142780665574901</v>
      </c>
      <c r="BQ9" s="17">
        <v>0.225494771428741</v>
      </c>
      <c r="BR9" s="17"/>
      <c r="BS9" s="17">
        <v>0.13292912194998499</v>
      </c>
      <c r="BT9" s="17">
        <v>0.13704212226425699</v>
      </c>
      <c r="BU9" s="17">
        <v>0.13095447260652801</v>
      </c>
      <c r="BV9" s="17">
        <v>0.30235312200160103</v>
      </c>
      <c r="BW9" s="17"/>
      <c r="BX9" s="17">
        <v>0.17417743578511999</v>
      </c>
      <c r="BY9" s="17">
        <v>9.1466553296157396E-2</v>
      </c>
      <c r="BZ9" s="17">
        <v>0.117254257459078</v>
      </c>
      <c r="CA9" s="17">
        <v>0.285045110656032</v>
      </c>
    </row>
    <row r="10" spans="2:79" x14ac:dyDescent="0.3">
      <c r="B10" s="18" t="s">
        <v>128</v>
      </c>
      <c r="C10" s="17">
        <v>6.1585879493076798E-2</v>
      </c>
      <c r="D10" s="17">
        <v>7.6095756748260704E-2</v>
      </c>
      <c r="E10" s="17">
        <v>4.7392446614188399E-2</v>
      </c>
      <c r="F10" s="17"/>
      <c r="G10" s="17">
        <v>5.3907067115299502E-2</v>
      </c>
      <c r="H10" s="17">
        <v>8.1764784820849604E-2</v>
      </c>
      <c r="I10" s="17">
        <v>4.5673842499249599E-2</v>
      </c>
      <c r="J10" s="17"/>
      <c r="K10" s="17">
        <v>5.4045760478108398E-2</v>
      </c>
      <c r="L10" s="17">
        <v>5.3994535706659699E-2</v>
      </c>
      <c r="M10" s="17">
        <v>7.5015106354095903E-2</v>
      </c>
      <c r="N10" s="17">
        <v>6.8155292854459801E-2</v>
      </c>
      <c r="O10" s="17"/>
      <c r="P10" s="17">
        <v>6.15312499997707E-2</v>
      </c>
      <c r="Q10" s="17">
        <v>4.2101619653074497E-2</v>
      </c>
      <c r="R10" s="17">
        <v>7.5145063013235605E-2</v>
      </c>
      <c r="S10" s="17">
        <v>5.2350000359144E-2</v>
      </c>
      <c r="T10" s="17">
        <v>9.7664680547988394E-2</v>
      </c>
      <c r="U10" s="17"/>
      <c r="V10" s="17">
        <v>7.1143901195539497E-2</v>
      </c>
      <c r="W10" s="17">
        <v>5.4552510841876699E-2</v>
      </c>
      <c r="X10" s="17">
        <v>6.0639319726024501E-2</v>
      </c>
      <c r="Y10" s="17"/>
      <c r="Z10" s="17">
        <v>5.9410175068516598E-2</v>
      </c>
      <c r="AA10" s="17">
        <v>7.3634654961302906E-2</v>
      </c>
      <c r="AB10" s="17"/>
      <c r="AC10" s="17">
        <v>7.3573534885376907E-2</v>
      </c>
      <c r="AD10" s="17">
        <v>3.4045658927102103E-2</v>
      </c>
      <c r="AE10" s="17"/>
      <c r="AF10" s="17">
        <v>4.84052003940941E-2</v>
      </c>
      <c r="AG10" s="17">
        <v>9.1090153782504305E-2</v>
      </c>
      <c r="AH10" s="17">
        <v>6.0282390982194303E-2</v>
      </c>
      <c r="AI10" s="17"/>
      <c r="AJ10" s="17">
        <v>9.1394349842644704E-2</v>
      </c>
      <c r="AK10" s="17">
        <v>4.9374123220040603E-2</v>
      </c>
      <c r="AL10" s="17">
        <v>2.7472354746029399E-2</v>
      </c>
      <c r="AM10" s="17">
        <v>8.9589439244096E-2</v>
      </c>
      <c r="AN10" s="17">
        <v>0.121238559667753</v>
      </c>
      <c r="AO10" s="17">
        <v>3.5639197121905698E-2</v>
      </c>
      <c r="AP10" s="17">
        <v>3.9021636051892301E-2</v>
      </c>
      <c r="AQ10" s="17"/>
      <c r="AR10" s="17">
        <v>4.6689757343732603E-2</v>
      </c>
      <c r="AS10" s="17">
        <v>6.99216603226364E-2</v>
      </c>
      <c r="AT10" s="17"/>
      <c r="AU10" s="17">
        <v>7.9252798509272401E-2</v>
      </c>
      <c r="AV10" s="17">
        <v>5.11218990414469E-2</v>
      </c>
      <c r="AW10" s="17">
        <v>7.2368741582382795E-2</v>
      </c>
      <c r="AX10" s="17"/>
      <c r="AY10" s="17">
        <v>9.7679911524912594E-2</v>
      </c>
      <c r="AZ10" s="17">
        <v>5.2608387955825099E-2</v>
      </c>
      <c r="BA10" s="17">
        <v>6.9230264099277294E-2</v>
      </c>
      <c r="BB10" s="17">
        <v>4.8791967405639299E-2</v>
      </c>
      <c r="BC10" s="17"/>
      <c r="BD10" s="17">
        <v>4.7977689609533497E-2</v>
      </c>
      <c r="BE10" s="17">
        <v>9.6197813067723903E-2</v>
      </c>
      <c r="BF10" s="17">
        <v>5.45742805844215E-2</v>
      </c>
      <c r="BG10" s="17">
        <v>2.87851357007517E-2</v>
      </c>
      <c r="BH10" s="17"/>
      <c r="BI10" s="17">
        <v>9.7286042471073003E-2</v>
      </c>
      <c r="BJ10" s="17">
        <v>6.7976734606501596E-2</v>
      </c>
      <c r="BK10" s="17">
        <v>5.56685579691183E-2</v>
      </c>
      <c r="BL10" s="17">
        <v>2.83948126835347E-2</v>
      </c>
      <c r="BM10" s="17"/>
      <c r="BN10" s="17">
        <v>2.9917551914860101E-2</v>
      </c>
      <c r="BO10" s="17">
        <v>5.9128110015870303E-2</v>
      </c>
      <c r="BP10" s="17">
        <v>5.8462457133343797E-2</v>
      </c>
      <c r="BQ10" s="17">
        <v>7.4361444886549596E-2</v>
      </c>
      <c r="BR10" s="17"/>
      <c r="BS10" s="17">
        <v>5.6095134346810897E-2</v>
      </c>
      <c r="BT10" s="17">
        <v>6.9387148922048197E-2</v>
      </c>
      <c r="BU10" s="17">
        <v>6.2522624202564797E-2</v>
      </c>
      <c r="BV10" s="17">
        <v>4.3877583160057701E-2</v>
      </c>
      <c r="BW10" s="17"/>
      <c r="BX10" s="17">
        <v>4.22661388831315E-2</v>
      </c>
      <c r="BY10" s="17">
        <v>8.5543200984771306E-2</v>
      </c>
      <c r="BZ10" s="17">
        <v>4.70282532058105E-2</v>
      </c>
      <c r="CA10" s="17">
        <v>5.04227221643406E-2</v>
      </c>
    </row>
    <row r="11" spans="2:79" x14ac:dyDescent="0.3">
      <c r="B11" s="18" t="s">
        <v>129</v>
      </c>
      <c r="C11" s="17">
        <v>0.114196553370915</v>
      </c>
      <c r="D11" s="17">
        <v>0.120774970556419</v>
      </c>
      <c r="E11" s="17">
        <v>0.10815386331967</v>
      </c>
      <c r="F11" s="17"/>
      <c r="G11" s="17">
        <v>0.12975145102118199</v>
      </c>
      <c r="H11" s="17">
        <v>9.4104247134326899E-2</v>
      </c>
      <c r="I11" s="17">
        <v>0.12502318614507199</v>
      </c>
      <c r="J11" s="17"/>
      <c r="K11" s="17">
        <v>0.119174371193598</v>
      </c>
      <c r="L11" s="17">
        <v>0.103783229383887</v>
      </c>
      <c r="M11" s="17">
        <v>0.12699306924063</v>
      </c>
      <c r="N11" s="17">
        <v>0.10818515497089801</v>
      </c>
      <c r="O11" s="17"/>
      <c r="P11" s="17">
        <v>8.1710930837722101E-2</v>
      </c>
      <c r="Q11" s="17">
        <v>0.12083938301942999</v>
      </c>
      <c r="R11" s="17">
        <v>6.8043526422835704E-2</v>
      </c>
      <c r="S11" s="17">
        <v>0.15217525425480199</v>
      </c>
      <c r="T11" s="17">
        <v>0.120516143041559</v>
      </c>
      <c r="U11" s="17"/>
      <c r="V11" s="17">
        <v>9.1840495105655007E-2</v>
      </c>
      <c r="W11" s="17">
        <v>0.10144774730256</v>
      </c>
      <c r="X11" s="17">
        <v>0.15482395662545201</v>
      </c>
      <c r="Y11" s="17"/>
      <c r="Z11" s="17">
        <v>0.120597671843357</v>
      </c>
      <c r="AA11" s="17">
        <v>8.1387903680774601E-2</v>
      </c>
      <c r="AB11" s="17"/>
      <c r="AC11" s="17">
        <v>0.116287243111348</v>
      </c>
      <c r="AD11" s="17">
        <v>0.10939344094381399</v>
      </c>
      <c r="AE11" s="17"/>
      <c r="AF11" s="17">
        <v>5.9313719149706297E-2</v>
      </c>
      <c r="AG11" s="17">
        <v>0.11427506904090701</v>
      </c>
      <c r="AH11" s="17">
        <v>0.11465459704643</v>
      </c>
      <c r="AI11" s="17"/>
      <c r="AJ11" s="17">
        <v>0.16516470382039899</v>
      </c>
      <c r="AK11" s="17">
        <v>8.7298987889809401E-2</v>
      </c>
      <c r="AL11" s="17">
        <v>0.134352687529878</v>
      </c>
      <c r="AM11" s="17">
        <v>5.40236307371183E-2</v>
      </c>
      <c r="AN11" s="17">
        <v>0.105155886502265</v>
      </c>
      <c r="AO11" s="17">
        <v>0.14316797667374401</v>
      </c>
      <c r="AP11" s="17">
        <v>0.11211953695146699</v>
      </c>
      <c r="AQ11" s="17"/>
      <c r="AR11" s="17">
        <v>8.4496517598352305E-2</v>
      </c>
      <c r="AS11" s="17">
        <v>0.13023522154212699</v>
      </c>
      <c r="AT11" s="17"/>
      <c r="AU11" s="17">
        <v>0.12790419483542001</v>
      </c>
      <c r="AV11" s="17">
        <v>0.11688414981760301</v>
      </c>
      <c r="AW11" s="17">
        <v>7.7628692728226506E-2</v>
      </c>
      <c r="AX11" s="17"/>
      <c r="AY11" s="17">
        <v>7.6096644159979202E-2</v>
      </c>
      <c r="AZ11" s="17">
        <v>0.13169249109033901</v>
      </c>
      <c r="BA11" s="17">
        <v>9.8076629243523297E-2</v>
      </c>
      <c r="BB11" s="17">
        <v>0.119103581390459</v>
      </c>
      <c r="BC11" s="17"/>
      <c r="BD11" s="17">
        <v>0.101058585413937</v>
      </c>
      <c r="BE11" s="17">
        <v>0.12414639970510299</v>
      </c>
      <c r="BF11" s="17">
        <v>0.12081386958986</v>
      </c>
      <c r="BG11" s="17">
        <v>8.8691776291413393E-2</v>
      </c>
      <c r="BH11" s="17"/>
      <c r="BI11" s="17">
        <v>0.104268541205382</v>
      </c>
      <c r="BJ11" s="17">
        <v>0.11230023486276</v>
      </c>
      <c r="BK11" s="17">
        <v>0.122181609905858</v>
      </c>
      <c r="BL11" s="17">
        <v>9.6771159166167103E-2</v>
      </c>
      <c r="BM11" s="17"/>
      <c r="BN11" s="17">
        <v>9.1038045996140807E-2</v>
      </c>
      <c r="BO11" s="17">
        <v>0.12672709116689801</v>
      </c>
      <c r="BP11" s="17">
        <v>0.133655267199981</v>
      </c>
      <c r="BQ11" s="17">
        <v>9.1734776158698794E-2</v>
      </c>
      <c r="BR11" s="17"/>
      <c r="BS11" s="17">
        <v>8.4638316083550394E-2</v>
      </c>
      <c r="BT11" s="17">
        <v>0.120948504976068</v>
      </c>
      <c r="BU11" s="17">
        <v>0.13285849500039901</v>
      </c>
      <c r="BV11" s="17">
        <v>7.8394666580445693E-2</v>
      </c>
      <c r="BW11" s="17"/>
      <c r="BX11" s="17">
        <v>0.117260528964582</v>
      </c>
      <c r="BY11" s="17">
        <v>0.131120625208731</v>
      </c>
      <c r="BZ11" s="17">
        <v>9.9289331556191407E-2</v>
      </c>
      <c r="CA11" s="17">
        <v>0.105794039949102</v>
      </c>
    </row>
    <row r="12" spans="2:79" x14ac:dyDescent="0.3">
      <c r="B12" s="18" t="s">
        <v>231</v>
      </c>
      <c r="C12" s="17">
        <v>0.121432409598767</v>
      </c>
      <c r="D12" s="17">
        <v>0.121970471957388</v>
      </c>
      <c r="E12" s="17">
        <v>0.12144780442002399</v>
      </c>
      <c r="F12" s="17"/>
      <c r="G12" s="17">
        <v>0.13673454805003701</v>
      </c>
      <c r="H12" s="17">
        <v>0.111903216683699</v>
      </c>
      <c r="I12" s="17">
        <v>0.121539983249497</v>
      </c>
      <c r="J12" s="17"/>
      <c r="K12" s="17">
        <v>0.115793756076918</v>
      </c>
      <c r="L12" s="17">
        <v>0.13779866060398799</v>
      </c>
      <c r="M12" s="17">
        <v>0.129057656316033</v>
      </c>
      <c r="N12" s="17">
        <v>0.10291248494543</v>
      </c>
      <c r="O12" s="17"/>
      <c r="P12" s="17">
        <v>6.7538385308353793E-2</v>
      </c>
      <c r="Q12" s="17">
        <v>0.12857355360362099</v>
      </c>
      <c r="R12" s="17">
        <v>0.131539990649442</v>
      </c>
      <c r="S12" s="17">
        <v>0.144396441353074</v>
      </c>
      <c r="T12" s="17">
        <v>0.113387892821722</v>
      </c>
      <c r="U12" s="17"/>
      <c r="V12" s="17">
        <v>0.12988161376930599</v>
      </c>
      <c r="W12" s="17">
        <v>0.102495347832619</v>
      </c>
      <c r="X12" s="17">
        <v>0.144284727179809</v>
      </c>
      <c r="Y12" s="17"/>
      <c r="Z12" s="17">
        <v>0.123479603285678</v>
      </c>
      <c r="AA12" s="17">
        <v>0.11169846732177301</v>
      </c>
      <c r="AB12" s="17"/>
      <c r="AC12" s="17">
        <v>0.1181854295254</v>
      </c>
      <c r="AD12" s="17">
        <v>0.12889196231924899</v>
      </c>
      <c r="AE12" s="17"/>
      <c r="AF12" s="17">
        <v>0.131427015281712</v>
      </c>
      <c r="AG12" s="17">
        <v>8.6423356721628805E-2</v>
      </c>
      <c r="AH12" s="17">
        <v>0.12486494624180999</v>
      </c>
      <c r="AI12" s="17"/>
      <c r="AJ12" s="17">
        <v>0.17155406103114099</v>
      </c>
      <c r="AK12" s="17">
        <v>9.4186412333150393E-2</v>
      </c>
      <c r="AL12" s="17">
        <v>0.131978881734722</v>
      </c>
      <c r="AM12" s="17">
        <v>0.10608112015001001</v>
      </c>
      <c r="AN12" s="17">
        <v>0.12322467990746699</v>
      </c>
      <c r="AO12" s="17">
        <v>0.126158561557729</v>
      </c>
      <c r="AP12" s="17">
        <v>0.108494669427037</v>
      </c>
      <c r="AQ12" s="17"/>
      <c r="AR12" s="17">
        <v>0.113376721916797</v>
      </c>
      <c r="AS12" s="17">
        <v>0.1284646449489</v>
      </c>
      <c r="AT12" s="17"/>
      <c r="AU12" s="17">
        <v>0.119472484645657</v>
      </c>
      <c r="AV12" s="17">
        <v>0.12759617767291501</v>
      </c>
      <c r="AW12" s="17">
        <v>9.9433735676257406E-2</v>
      </c>
      <c r="AX12" s="17"/>
      <c r="AY12" s="17">
        <v>0.106226019399251</v>
      </c>
      <c r="AZ12" s="17">
        <v>0.133273666644661</v>
      </c>
      <c r="BA12" s="17">
        <v>0.116577758087961</v>
      </c>
      <c r="BB12" s="17">
        <v>0.10150996562360801</v>
      </c>
      <c r="BC12" s="17"/>
      <c r="BD12" s="17">
        <v>0.15915156263771699</v>
      </c>
      <c r="BE12" s="17">
        <v>0.10279324025364101</v>
      </c>
      <c r="BF12" s="17">
        <v>0.12779800141987199</v>
      </c>
      <c r="BG12" s="17">
        <v>0.10271574368917399</v>
      </c>
      <c r="BH12" s="17"/>
      <c r="BI12" s="17">
        <v>0.12330505963704801</v>
      </c>
      <c r="BJ12" s="17">
        <v>0.12176501687226</v>
      </c>
      <c r="BK12" s="17">
        <v>0.131429700681369</v>
      </c>
      <c r="BL12" s="17">
        <v>7.5799176636975898E-2</v>
      </c>
      <c r="BM12" s="17"/>
      <c r="BN12" s="17">
        <v>0.15111652322611899</v>
      </c>
      <c r="BO12" s="17">
        <v>0.12613632696678601</v>
      </c>
      <c r="BP12" s="17">
        <v>9.5250608461229597E-2</v>
      </c>
      <c r="BQ12" s="17">
        <v>0.137835575766175</v>
      </c>
      <c r="BR12" s="17"/>
      <c r="BS12" s="17">
        <v>0.14072953442076999</v>
      </c>
      <c r="BT12" s="17">
        <v>9.9431148404247105E-2</v>
      </c>
      <c r="BU12" s="17">
        <v>0.13313176147596401</v>
      </c>
      <c r="BV12" s="17">
        <v>9.4613618748937603E-2</v>
      </c>
      <c r="BW12" s="17"/>
      <c r="BX12" s="17">
        <v>7.0798946699488399E-2</v>
      </c>
      <c r="BY12" s="17">
        <v>0.142859845015116</v>
      </c>
      <c r="BZ12" s="17">
        <v>0.13932358335633399</v>
      </c>
      <c r="CA12" s="17">
        <v>7.8348484201754096E-2</v>
      </c>
    </row>
    <row r="13" spans="2:79" x14ac:dyDescent="0.3">
      <c r="B13" s="18" t="s">
        <v>232</v>
      </c>
      <c r="C13" s="17">
        <v>9.0988477688422401E-2</v>
      </c>
      <c r="D13" s="17">
        <v>6.7050892236363693E-2</v>
      </c>
      <c r="E13" s="17">
        <v>0.115279640168594</v>
      </c>
      <c r="F13" s="17"/>
      <c r="G13" s="17">
        <v>9.0374997366693799E-2</v>
      </c>
      <c r="H13" s="17">
        <v>0.100381585722774</v>
      </c>
      <c r="I13" s="17">
        <v>8.1703280773155806E-2</v>
      </c>
      <c r="J13" s="17"/>
      <c r="K13" s="17">
        <v>9.6520060059520796E-2</v>
      </c>
      <c r="L13" s="17">
        <v>9.14937722003029E-2</v>
      </c>
      <c r="M13" s="17">
        <v>7.3249751963581994E-2</v>
      </c>
      <c r="N13" s="17">
        <v>0.10044093874914201</v>
      </c>
      <c r="O13" s="17"/>
      <c r="P13" s="17">
        <v>5.3011704401170499E-2</v>
      </c>
      <c r="Q13" s="17">
        <v>8.9018772120936396E-2</v>
      </c>
      <c r="R13" s="17">
        <v>0.102883784945588</v>
      </c>
      <c r="S13" s="17">
        <v>0.11970365941587099</v>
      </c>
      <c r="T13" s="17">
        <v>7.6443581886682793E-2</v>
      </c>
      <c r="U13" s="17"/>
      <c r="V13" s="17">
        <v>9.50090980637322E-2</v>
      </c>
      <c r="W13" s="17">
        <v>9.9885063158112894E-2</v>
      </c>
      <c r="X13" s="17">
        <v>7.81973601129691E-2</v>
      </c>
      <c r="Y13" s="17"/>
      <c r="Z13" s="17">
        <v>9.5382606836189404E-2</v>
      </c>
      <c r="AA13" s="17">
        <v>6.85791429195233E-2</v>
      </c>
      <c r="AB13" s="17"/>
      <c r="AC13" s="17">
        <v>8.72320869687888E-2</v>
      </c>
      <c r="AD13" s="17">
        <v>9.9618341124197998E-2</v>
      </c>
      <c r="AE13" s="17"/>
      <c r="AF13" s="17">
        <v>7.01159126940753E-2</v>
      </c>
      <c r="AG13" s="17">
        <v>9.7428831701009494E-2</v>
      </c>
      <c r="AH13" s="17">
        <v>9.2473442102957396E-2</v>
      </c>
      <c r="AI13" s="17"/>
      <c r="AJ13" s="17">
        <v>6.9532297038122096E-2</v>
      </c>
      <c r="AK13" s="17">
        <v>9.6970615878533895E-2</v>
      </c>
      <c r="AL13" s="17">
        <v>0.100303397725855</v>
      </c>
      <c r="AM13" s="17">
        <v>0.10560771533488</v>
      </c>
      <c r="AN13" s="17">
        <v>9.5019247974906296E-2</v>
      </c>
      <c r="AO13" s="17">
        <v>8.6858780303311997E-2</v>
      </c>
      <c r="AP13" s="17">
        <v>8.4987143270391904E-2</v>
      </c>
      <c r="AQ13" s="17"/>
      <c r="AR13" s="17">
        <v>8.7680795183604096E-2</v>
      </c>
      <c r="AS13" s="17">
        <v>9.3093122683930704E-2</v>
      </c>
      <c r="AT13" s="17"/>
      <c r="AU13" s="17">
        <v>9.4163251161453104E-2</v>
      </c>
      <c r="AV13" s="17">
        <v>7.8168530792984497E-2</v>
      </c>
      <c r="AW13" s="17">
        <v>0.13841351391627499</v>
      </c>
      <c r="AX13" s="17"/>
      <c r="AY13" s="17">
        <v>6.9516891171671202E-2</v>
      </c>
      <c r="AZ13" s="17">
        <v>9.2540243846545897E-2</v>
      </c>
      <c r="BA13" s="17">
        <v>0.102970633346658</v>
      </c>
      <c r="BB13" s="17">
        <v>6.9798252758923596E-2</v>
      </c>
      <c r="BC13" s="17"/>
      <c r="BD13" s="17">
        <v>0.119142369498527</v>
      </c>
      <c r="BE13" s="17">
        <v>9.8394350269292899E-2</v>
      </c>
      <c r="BF13" s="17">
        <v>8.9828795149853605E-2</v>
      </c>
      <c r="BG13" s="17">
        <v>5.3423315871247198E-2</v>
      </c>
      <c r="BH13" s="17"/>
      <c r="BI13" s="17">
        <v>9.7073128025660704E-2</v>
      </c>
      <c r="BJ13" s="17">
        <v>0.11324874466054501</v>
      </c>
      <c r="BK13" s="17">
        <v>7.8499889566452694E-2</v>
      </c>
      <c r="BL13" s="17">
        <v>7.3086125326909002E-2</v>
      </c>
      <c r="BM13" s="17"/>
      <c r="BN13" s="17">
        <v>9.5463602033269201E-2</v>
      </c>
      <c r="BO13" s="17">
        <v>6.8884727265376894E-2</v>
      </c>
      <c r="BP13" s="17">
        <v>9.8009151131657701E-2</v>
      </c>
      <c r="BQ13" s="17">
        <v>9.7185444452085795E-2</v>
      </c>
      <c r="BR13" s="17"/>
      <c r="BS13" s="17">
        <v>9.6207344504996101E-2</v>
      </c>
      <c r="BT13" s="17">
        <v>8.2124003311351501E-2</v>
      </c>
      <c r="BU13" s="17">
        <v>0.102193707725679</v>
      </c>
      <c r="BV13" s="17">
        <v>5.6314866193464999E-2</v>
      </c>
      <c r="BW13" s="17"/>
      <c r="BX13" s="17">
        <v>0.14198750541920899</v>
      </c>
      <c r="BY13" s="17">
        <v>8.7758837855900398E-2</v>
      </c>
      <c r="BZ13" s="17">
        <v>8.6413588711830094E-2</v>
      </c>
      <c r="CA13" s="17">
        <v>8.0214235122267205E-2</v>
      </c>
    </row>
    <row r="14" spans="2:79" x14ac:dyDescent="0.3">
      <c r="B14" s="18" t="s">
        <v>233</v>
      </c>
      <c r="C14" s="17">
        <v>0.15871085754602901</v>
      </c>
      <c r="D14" s="17">
        <v>0.16418163511578401</v>
      </c>
      <c r="E14" s="17">
        <v>0.15174684289604701</v>
      </c>
      <c r="F14" s="17"/>
      <c r="G14" s="17">
        <v>0.174361030738757</v>
      </c>
      <c r="H14" s="17">
        <v>0.14431245731126499</v>
      </c>
      <c r="I14" s="17">
        <v>0.16361265728928101</v>
      </c>
      <c r="J14" s="17"/>
      <c r="K14" s="17">
        <v>0.157143410618205</v>
      </c>
      <c r="L14" s="17">
        <v>0.202681678747858</v>
      </c>
      <c r="M14" s="17">
        <v>0.13549595669664799</v>
      </c>
      <c r="N14" s="17">
        <v>0.13175026185571401</v>
      </c>
      <c r="O14" s="17"/>
      <c r="P14" s="17">
        <v>0.21774153273031099</v>
      </c>
      <c r="Q14" s="17">
        <v>0.16325787282277801</v>
      </c>
      <c r="R14" s="17">
        <v>0.185186153423259</v>
      </c>
      <c r="S14" s="17">
        <v>9.8775984203693698E-2</v>
      </c>
      <c r="T14" s="17">
        <v>0.15768782494001199</v>
      </c>
      <c r="U14" s="17"/>
      <c r="V14" s="17">
        <v>0.154872704552482</v>
      </c>
      <c r="W14" s="17">
        <v>0.160431795525451</v>
      </c>
      <c r="X14" s="17">
        <v>0.15807588453969401</v>
      </c>
      <c r="Y14" s="17"/>
      <c r="Z14" s="17">
        <v>0.154679342910332</v>
      </c>
      <c r="AA14" s="17">
        <v>0.18143542017091299</v>
      </c>
      <c r="AB14" s="17"/>
      <c r="AC14" s="17">
        <v>0.15448028821406501</v>
      </c>
      <c r="AD14" s="17">
        <v>0.16843009026578101</v>
      </c>
      <c r="AE14" s="17"/>
      <c r="AF14" s="17">
        <v>0.22583707087452601</v>
      </c>
      <c r="AG14" s="17">
        <v>0.17637890753223201</v>
      </c>
      <c r="AH14" s="17">
        <v>0.15403410544528001</v>
      </c>
      <c r="AI14" s="17"/>
      <c r="AJ14" s="17">
        <v>0.14042243955421399</v>
      </c>
      <c r="AK14" s="17">
        <v>0.18316104070301001</v>
      </c>
      <c r="AL14" s="17">
        <v>0.174896709775679</v>
      </c>
      <c r="AM14" s="17">
        <v>0.12574190242086</v>
      </c>
      <c r="AN14" s="17">
        <v>0.13284122595044101</v>
      </c>
      <c r="AO14" s="17">
        <v>0.166594420581856</v>
      </c>
      <c r="AP14" s="17">
        <v>0.17338553185290501</v>
      </c>
      <c r="AQ14" s="17"/>
      <c r="AR14" s="17">
        <v>0.152669345947688</v>
      </c>
      <c r="AS14" s="17">
        <v>0.16451422724196699</v>
      </c>
      <c r="AT14" s="17"/>
      <c r="AU14" s="17">
        <v>0.16380426169436099</v>
      </c>
      <c r="AV14" s="17">
        <v>0.159023251330003</v>
      </c>
      <c r="AW14" s="17">
        <v>0.14797664775411901</v>
      </c>
      <c r="AX14" s="17"/>
      <c r="AY14" s="17">
        <v>0.218763583176945</v>
      </c>
      <c r="AZ14" s="17">
        <v>0.15848296085133801</v>
      </c>
      <c r="BA14" s="17">
        <v>0.154260927731425</v>
      </c>
      <c r="BB14" s="17">
        <v>0.12785942940172301</v>
      </c>
      <c r="BC14" s="17"/>
      <c r="BD14" s="17">
        <v>0.109716952816521</v>
      </c>
      <c r="BE14" s="17">
        <v>0.187968076579828</v>
      </c>
      <c r="BF14" s="17">
        <v>0.16428654031901799</v>
      </c>
      <c r="BG14" s="17">
        <v>0.133547462038725</v>
      </c>
      <c r="BH14" s="17"/>
      <c r="BI14" s="17">
        <v>0.15921115621874399</v>
      </c>
      <c r="BJ14" s="17">
        <v>0.15906556177699199</v>
      </c>
      <c r="BK14" s="17">
        <v>0.16070485751590899</v>
      </c>
      <c r="BL14" s="17">
        <v>0.14863454205319501</v>
      </c>
      <c r="BM14" s="17"/>
      <c r="BN14" s="17">
        <v>0.24153230365785999</v>
      </c>
      <c r="BO14" s="17">
        <v>0.200607352214002</v>
      </c>
      <c r="BP14" s="17">
        <v>0.158792324248826</v>
      </c>
      <c r="BQ14" s="17">
        <v>0.110282767293579</v>
      </c>
      <c r="BR14" s="17"/>
      <c r="BS14" s="17">
        <v>0.15378993855508799</v>
      </c>
      <c r="BT14" s="17">
        <v>0.16890289654791299</v>
      </c>
      <c r="BU14" s="17">
        <v>0.16574152583128901</v>
      </c>
      <c r="BV14" s="17">
        <v>0.102693865368039</v>
      </c>
      <c r="BW14" s="17"/>
      <c r="BX14" s="17">
        <v>0.18930641773036599</v>
      </c>
      <c r="BY14" s="17">
        <v>0.177755971132568</v>
      </c>
      <c r="BZ14" s="17">
        <v>0.16472357176192801</v>
      </c>
      <c r="CA14" s="17">
        <v>0.100726734371005</v>
      </c>
    </row>
    <row r="15" spans="2:79" x14ac:dyDescent="0.3">
      <c r="B15" s="18" t="s">
        <v>234</v>
      </c>
      <c r="C15" s="17">
        <v>9.23418047499866E-2</v>
      </c>
      <c r="D15" s="17">
        <v>7.7032667797007598E-2</v>
      </c>
      <c r="E15" s="17">
        <v>0.108032339604387</v>
      </c>
      <c r="F15" s="17"/>
      <c r="G15" s="17">
        <v>6.79246070347925E-2</v>
      </c>
      <c r="H15" s="17">
        <v>0.103650293620782</v>
      </c>
      <c r="I15" s="17">
        <v>9.6183816935959801E-2</v>
      </c>
      <c r="J15" s="17"/>
      <c r="K15" s="17">
        <v>0.103069567475522</v>
      </c>
      <c r="L15" s="17">
        <v>9.69446162127897E-2</v>
      </c>
      <c r="M15" s="17">
        <v>8.2647488128049201E-2</v>
      </c>
      <c r="N15" s="17">
        <v>8.2253130411043499E-2</v>
      </c>
      <c r="O15" s="17"/>
      <c r="P15" s="17">
        <v>0.12840363575438499</v>
      </c>
      <c r="Q15" s="17">
        <v>9.2777545264903102E-2</v>
      </c>
      <c r="R15" s="17">
        <v>9.87763439167888E-2</v>
      </c>
      <c r="S15" s="17">
        <v>7.3473186049620803E-2</v>
      </c>
      <c r="T15" s="17">
        <v>8.0608714476058704E-2</v>
      </c>
      <c r="U15" s="17"/>
      <c r="V15" s="17">
        <v>7.2849489105554596E-2</v>
      </c>
      <c r="W15" s="17">
        <v>0.109032074338703</v>
      </c>
      <c r="X15" s="17">
        <v>9.6210129470037403E-2</v>
      </c>
      <c r="Y15" s="17"/>
      <c r="Z15" s="17">
        <v>9.0618943363572693E-2</v>
      </c>
      <c r="AA15" s="17">
        <v>0.102272223128512</v>
      </c>
      <c r="AB15" s="17"/>
      <c r="AC15" s="17">
        <v>9.2849505271430696E-2</v>
      </c>
      <c r="AD15" s="17">
        <v>9.1175422844229401E-2</v>
      </c>
      <c r="AE15" s="17"/>
      <c r="AF15" s="17">
        <v>8.5417079292688505E-2</v>
      </c>
      <c r="AG15" s="17">
        <v>7.8688991234423106E-2</v>
      </c>
      <c r="AH15" s="17">
        <v>9.4731695225518206E-2</v>
      </c>
      <c r="AI15" s="17"/>
      <c r="AJ15" s="17">
        <v>2.3775021347948001E-2</v>
      </c>
      <c r="AK15" s="17">
        <v>0.11252978228299799</v>
      </c>
      <c r="AL15" s="17">
        <v>5.5453584532879997E-2</v>
      </c>
      <c r="AM15" s="17">
        <v>0.15681289755521199</v>
      </c>
      <c r="AN15" s="17">
        <v>0.106963583841709</v>
      </c>
      <c r="AO15" s="17">
        <v>5.9499560631586498E-2</v>
      </c>
      <c r="AP15" s="17">
        <v>0.11995398671435401</v>
      </c>
      <c r="AQ15" s="17"/>
      <c r="AR15" s="17">
        <v>9.75541905115688E-2</v>
      </c>
      <c r="AS15" s="17">
        <v>8.9420274918272397E-2</v>
      </c>
      <c r="AT15" s="17"/>
      <c r="AU15" s="17">
        <v>9.8834212744178807E-2</v>
      </c>
      <c r="AV15" s="17">
        <v>8.6267512452037801E-2</v>
      </c>
      <c r="AW15" s="17">
        <v>0.10557225192995801</v>
      </c>
      <c r="AX15" s="17"/>
      <c r="AY15" s="17">
        <v>8.9728729326675805E-2</v>
      </c>
      <c r="AZ15" s="17">
        <v>0.10679675507330701</v>
      </c>
      <c r="BA15" s="17">
        <v>7.1172250063500406E-2</v>
      </c>
      <c r="BB15" s="17">
        <v>9.5917340690822903E-2</v>
      </c>
      <c r="BC15" s="17"/>
      <c r="BD15" s="17">
        <v>7.4958246830588798E-2</v>
      </c>
      <c r="BE15" s="17">
        <v>8.8514377840293895E-2</v>
      </c>
      <c r="BF15" s="17">
        <v>0.10577044349402</v>
      </c>
      <c r="BG15" s="17">
        <v>7.7513729502994899E-2</v>
      </c>
      <c r="BH15" s="17"/>
      <c r="BI15" s="17">
        <v>0.109277344116624</v>
      </c>
      <c r="BJ15" s="17">
        <v>7.0851485092618294E-2</v>
      </c>
      <c r="BK15" s="17">
        <v>0.102350502596885</v>
      </c>
      <c r="BL15" s="17">
        <v>9.28302532135859E-2</v>
      </c>
      <c r="BM15" s="17"/>
      <c r="BN15" s="17">
        <v>0.102307427978565</v>
      </c>
      <c r="BO15" s="17">
        <v>0.116622500759889</v>
      </c>
      <c r="BP15" s="17">
        <v>0.10472606592735299</v>
      </c>
      <c r="BQ15" s="17">
        <v>6.1119668593369897E-2</v>
      </c>
      <c r="BR15" s="17"/>
      <c r="BS15" s="17">
        <v>8.3994574245403006E-2</v>
      </c>
      <c r="BT15" s="17">
        <v>0.13032730004541401</v>
      </c>
      <c r="BU15" s="17">
        <v>7.3669995478911801E-2</v>
      </c>
      <c r="BV15" s="17">
        <v>6.80687655889676E-2</v>
      </c>
      <c r="BW15" s="17"/>
      <c r="BX15" s="17">
        <v>9.9517406033716699E-2</v>
      </c>
      <c r="BY15" s="17">
        <v>8.4971399770476103E-2</v>
      </c>
      <c r="BZ15" s="17">
        <v>0.12744380166165101</v>
      </c>
      <c r="CA15" s="17">
        <v>4.7000928580894802E-2</v>
      </c>
    </row>
    <row r="16" spans="2:79" x14ac:dyDescent="0.3">
      <c r="B16" s="18" t="s">
        <v>235</v>
      </c>
      <c r="C16" s="17">
        <v>9.04731731408671E-2</v>
      </c>
      <c r="D16" s="17">
        <v>8.5077851170975993E-2</v>
      </c>
      <c r="E16" s="17">
        <v>9.6266292712443594E-2</v>
      </c>
      <c r="F16" s="17"/>
      <c r="G16" s="17">
        <v>3.1586660134703903E-2</v>
      </c>
      <c r="H16" s="17">
        <v>0.108078983079268</v>
      </c>
      <c r="I16" s="17">
        <v>0.109694994390641</v>
      </c>
      <c r="J16" s="17"/>
      <c r="K16" s="17">
        <v>7.0482773231954093E-2</v>
      </c>
      <c r="L16" s="17">
        <v>0.11301439488328199</v>
      </c>
      <c r="M16" s="17">
        <v>0.105082279397034</v>
      </c>
      <c r="N16" s="17">
        <v>7.7042796851825704E-2</v>
      </c>
      <c r="O16" s="17"/>
      <c r="P16" s="17">
        <v>0.102164417804584</v>
      </c>
      <c r="Q16" s="17">
        <v>9.1414383990932394E-2</v>
      </c>
      <c r="R16" s="17">
        <v>7.0445346742515999E-2</v>
      </c>
      <c r="S16" s="17">
        <v>8.6033076814352002E-2</v>
      </c>
      <c r="T16" s="17">
        <v>0.103553117053553</v>
      </c>
      <c r="U16" s="17"/>
      <c r="V16" s="17">
        <v>7.0154311840983502E-2</v>
      </c>
      <c r="W16" s="17">
        <v>0.122084850392766</v>
      </c>
      <c r="X16" s="17">
        <v>6.7177481579355394E-2</v>
      </c>
      <c r="Y16" s="17"/>
      <c r="Z16" s="17">
        <v>9.3304155539171194E-2</v>
      </c>
      <c r="AA16" s="17">
        <v>7.6320300856651202E-2</v>
      </c>
      <c r="AB16" s="17"/>
      <c r="AC16" s="17">
        <v>8.4570036609916396E-2</v>
      </c>
      <c r="AD16" s="17">
        <v>0.10403493119723101</v>
      </c>
      <c r="AE16" s="17"/>
      <c r="AF16" s="17">
        <v>3.00522727906712E-2</v>
      </c>
      <c r="AG16" s="17">
        <v>9.3722538925364002E-2</v>
      </c>
      <c r="AH16" s="17">
        <v>9.2296425450777306E-2</v>
      </c>
      <c r="AI16" s="17"/>
      <c r="AJ16" s="17">
        <v>4.2848280046408303E-2</v>
      </c>
      <c r="AK16" s="17">
        <v>3.4803632444259602E-2</v>
      </c>
      <c r="AL16" s="17">
        <v>0.11156144075284199</v>
      </c>
      <c r="AM16" s="17">
        <v>0.14193464832720701</v>
      </c>
      <c r="AN16" s="17">
        <v>9.6283732870508301E-2</v>
      </c>
      <c r="AO16" s="17">
        <v>9.7118240741581E-2</v>
      </c>
      <c r="AP16" s="17">
        <v>0.108376587646228</v>
      </c>
      <c r="AQ16" s="17"/>
      <c r="AR16" s="17">
        <v>9.9627859761173304E-2</v>
      </c>
      <c r="AS16" s="17">
        <v>8.2019250871346094E-2</v>
      </c>
      <c r="AT16" s="17"/>
      <c r="AU16" s="17">
        <v>5.5834709919882902E-2</v>
      </c>
      <c r="AV16" s="17">
        <v>9.5857013499760405E-2</v>
      </c>
      <c r="AW16" s="17">
        <v>0.13225272054822901</v>
      </c>
      <c r="AX16" s="17"/>
      <c r="AY16" s="17">
        <v>0.12760353172705699</v>
      </c>
      <c r="AZ16" s="17">
        <v>0.10562412226142499</v>
      </c>
      <c r="BA16" s="17">
        <v>7.0222426612621999E-2</v>
      </c>
      <c r="BB16" s="17">
        <v>6.0550176378660801E-2</v>
      </c>
      <c r="BC16" s="17"/>
      <c r="BD16" s="17">
        <v>0.10807300096976</v>
      </c>
      <c r="BE16" s="17">
        <v>6.5661387870408497E-2</v>
      </c>
      <c r="BF16" s="17">
        <v>0.108461511087483</v>
      </c>
      <c r="BG16" s="17">
        <v>6.9199653803952293E-2</v>
      </c>
      <c r="BH16" s="17"/>
      <c r="BI16" s="17">
        <v>5.01060202173539E-2</v>
      </c>
      <c r="BJ16" s="17">
        <v>0.10559394331788501</v>
      </c>
      <c r="BK16" s="17">
        <v>9.5707696207893697E-2</v>
      </c>
      <c r="BL16" s="17">
        <v>6.9671316588617305E-2</v>
      </c>
      <c r="BM16" s="17"/>
      <c r="BN16" s="17">
        <v>7.1411854641182507E-2</v>
      </c>
      <c r="BO16" s="17">
        <v>0.105300925882627</v>
      </c>
      <c r="BP16" s="17">
        <v>0.114791537018122</v>
      </c>
      <c r="BQ16" s="17">
        <v>6.0470781201804602E-2</v>
      </c>
      <c r="BR16" s="17"/>
      <c r="BS16" s="17">
        <v>0.103903397814713</v>
      </c>
      <c r="BT16" s="17">
        <v>6.9731287179916807E-2</v>
      </c>
      <c r="BU16" s="17">
        <v>0.11364984029153399</v>
      </c>
      <c r="BV16" s="17">
        <v>2.0474327926169499E-2</v>
      </c>
      <c r="BW16" s="17"/>
      <c r="BX16" s="17">
        <v>3.8839517872219398E-2</v>
      </c>
      <c r="BY16" s="17">
        <v>8.9917163220403204E-2</v>
      </c>
      <c r="BZ16" s="17">
        <v>9.7195492467807801E-2</v>
      </c>
      <c r="CA16" s="17">
        <v>0.104971711739604</v>
      </c>
    </row>
    <row r="17" spans="2:79" x14ac:dyDescent="0.3">
      <c r="B17" s="18" t="s">
        <v>236</v>
      </c>
      <c r="C17" s="17">
        <v>5.7310468688075301E-2</v>
      </c>
      <c r="D17" s="17">
        <v>4.9509496398990202E-2</v>
      </c>
      <c r="E17" s="17">
        <v>6.3034379976699598E-2</v>
      </c>
      <c r="F17" s="17"/>
      <c r="G17" s="17">
        <v>5.27117530594007E-2</v>
      </c>
      <c r="H17" s="17">
        <v>6.0655581810829598E-2</v>
      </c>
      <c r="I17" s="17">
        <v>5.6782400557245899E-2</v>
      </c>
      <c r="J17" s="17"/>
      <c r="K17" s="17">
        <v>9.0988719800966095E-2</v>
      </c>
      <c r="L17" s="17">
        <v>3.1696652501808399E-2</v>
      </c>
      <c r="M17" s="17">
        <v>3.0874667739822E-2</v>
      </c>
      <c r="N17" s="17">
        <v>6.8111724856921504E-2</v>
      </c>
      <c r="O17" s="17"/>
      <c r="P17" s="17">
        <v>4.0256080879285797E-2</v>
      </c>
      <c r="Q17" s="17">
        <v>6.4971120016072095E-2</v>
      </c>
      <c r="R17" s="17">
        <v>4.2892124490526103E-2</v>
      </c>
      <c r="S17" s="17">
        <v>6.0941072309438897E-2</v>
      </c>
      <c r="T17" s="17">
        <v>6.6302756728162604E-2</v>
      </c>
      <c r="U17" s="17"/>
      <c r="V17" s="17">
        <v>6.8451131739127799E-2</v>
      </c>
      <c r="W17" s="17">
        <v>5.4835708325478801E-2</v>
      </c>
      <c r="X17" s="17">
        <v>5.6918773948190303E-2</v>
      </c>
      <c r="Y17" s="17"/>
      <c r="Z17" s="17">
        <v>6.3265759192909096E-2</v>
      </c>
      <c r="AA17" s="17">
        <v>2.63495722422495E-2</v>
      </c>
      <c r="AB17" s="17"/>
      <c r="AC17" s="17">
        <v>5.6652541624276902E-2</v>
      </c>
      <c r="AD17" s="17">
        <v>5.8821978308627801E-2</v>
      </c>
      <c r="AE17" s="17"/>
      <c r="AF17" s="17">
        <v>5.1968833055226801E-2</v>
      </c>
      <c r="AG17" s="17">
        <v>2.34223336834322E-2</v>
      </c>
      <c r="AH17" s="17">
        <v>5.9787455962383197E-2</v>
      </c>
      <c r="AI17" s="17"/>
      <c r="AJ17" s="17">
        <v>4.4320653769074798E-2</v>
      </c>
      <c r="AK17" s="17">
        <v>6.4387764642758596E-2</v>
      </c>
      <c r="AL17" s="17">
        <v>5.7723063282233103E-2</v>
      </c>
      <c r="AM17" s="17">
        <v>5.3970094173757803E-2</v>
      </c>
      <c r="AN17" s="17">
        <v>6.2217868994830401E-2</v>
      </c>
      <c r="AO17" s="17">
        <v>4.5838765803544103E-2</v>
      </c>
      <c r="AP17" s="17">
        <v>6.9379900211731793E-2</v>
      </c>
      <c r="AQ17" s="17"/>
      <c r="AR17" s="17">
        <v>5.6888008544857198E-2</v>
      </c>
      <c r="AS17" s="17">
        <v>5.62211266705318E-2</v>
      </c>
      <c r="AT17" s="17"/>
      <c r="AU17" s="17">
        <v>4.5776142478247003E-2</v>
      </c>
      <c r="AV17" s="17">
        <v>6.4317275904101606E-2</v>
      </c>
      <c r="AW17" s="17">
        <v>4.95424488894236E-2</v>
      </c>
      <c r="AX17" s="17"/>
      <c r="AY17" s="17">
        <v>6.5903664045178195E-2</v>
      </c>
      <c r="AZ17" s="17">
        <v>5.2996494755846099E-2</v>
      </c>
      <c r="BA17" s="17">
        <v>5.0975481485279799E-2</v>
      </c>
      <c r="BB17" s="17">
        <v>8.3299456709501105E-2</v>
      </c>
      <c r="BC17" s="17"/>
      <c r="BD17" s="17">
        <v>6.4478215221610694E-2</v>
      </c>
      <c r="BE17" s="17">
        <v>6.2954528238822999E-2</v>
      </c>
      <c r="BF17" s="17">
        <v>5.0285293060676799E-2</v>
      </c>
      <c r="BG17" s="17">
        <v>5.9963216746708299E-2</v>
      </c>
      <c r="BH17" s="17"/>
      <c r="BI17" s="17">
        <v>4.55121533164385E-2</v>
      </c>
      <c r="BJ17" s="17">
        <v>6.7545923925527898E-2</v>
      </c>
      <c r="BK17" s="17">
        <v>4.3519389865271901E-2</v>
      </c>
      <c r="BL17" s="17">
        <v>9.9686111790687704E-2</v>
      </c>
      <c r="BM17" s="17"/>
      <c r="BN17" s="17">
        <v>3.01743127859736E-2</v>
      </c>
      <c r="BO17" s="17">
        <v>3.8340297263270103E-2</v>
      </c>
      <c r="BP17" s="17">
        <v>7.3372639755890007E-2</v>
      </c>
      <c r="BQ17" s="17">
        <v>6.0070123599575503E-2</v>
      </c>
      <c r="BR17" s="17"/>
      <c r="BS17" s="17">
        <v>8.7560610625897095E-2</v>
      </c>
      <c r="BT17" s="17">
        <v>4.8605955143560198E-2</v>
      </c>
      <c r="BU17" s="17">
        <v>4.3187451524858499E-2</v>
      </c>
      <c r="BV17" s="17">
        <v>7.6952162507803401E-2</v>
      </c>
      <c r="BW17" s="17"/>
      <c r="BX17" s="17">
        <v>4.66478429411065E-2</v>
      </c>
      <c r="BY17" s="17">
        <v>5.95264060833866E-2</v>
      </c>
      <c r="BZ17" s="17">
        <v>6.2961834773765199E-2</v>
      </c>
      <c r="CA17" s="17">
        <v>4.9402554335182702E-2</v>
      </c>
    </row>
    <row r="18" spans="2:79" x14ac:dyDescent="0.3">
      <c r="B18" s="18" t="s">
        <v>237</v>
      </c>
      <c r="C18" s="17">
        <v>2.2372555102873701E-2</v>
      </c>
      <c r="D18" s="17">
        <v>1.81187506749294E-2</v>
      </c>
      <c r="E18" s="17">
        <v>2.6717396664097399E-2</v>
      </c>
      <c r="F18" s="17"/>
      <c r="G18" s="17">
        <v>1.20108052173386E-2</v>
      </c>
      <c r="H18" s="17">
        <v>2.2134798398995001E-2</v>
      </c>
      <c r="I18" s="17">
        <v>2.9190429802349802E-2</v>
      </c>
      <c r="J18" s="17"/>
      <c r="K18" s="17">
        <v>2.3467191275934898E-2</v>
      </c>
      <c r="L18" s="17">
        <v>2.11149255696081E-2</v>
      </c>
      <c r="M18" s="17">
        <v>2.9898957130912101E-2</v>
      </c>
      <c r="N18" s="17">
        <v>1.52942189283239E-2</v>
      </c>
      <c r="O18" s="17"/>
      <c r="P18" s="17">
        <v>9.3359208852197909E-3</v>
      </c>
      <c r="Q18" s="17">
        <v>4.1367371534073397E-2</v>
      </c>
      <c r="R18" s="17">
        <v>1.5741341598644199E-2</v>
      </c>
      <c r="S18" s="17">
        <v>2.5802214044363302E-2</v>
      </c>
      <c r="T18" s="17">
        <v>0</v>
      </c>
      <c r="U18" s="17"/>
      <c r="V18" s="17">
        <v>2.0093307450804201E-2</v>
      </c>
      <c r="W18" s="17">
        <v>2.5028329251872299E-2</v>
      </c>
      <c r="X18" s="17">
        <v>2.38678683769671E-2</v>
      </c>
      <c r="Y18" s="17"/>
      <c r="Z18" s="17">
        <v>2.53532295727193E-2</v>
      </c>
      <c r="AA18" s="17">
        <v>6.8199483484153497E-3</v>
      </c>
      <c r="AB18" s="17"/>
      <c r="AC18" s="17">
        <v>1.8925966455429599E-2</v>
      </c>
      <c r="AD18" s="17">
        <v>3.02906849159616E-2</v>
      </c>
      <c r="AE18" s="17"/>
      <c r="AF18" s="17">
        <v>7.5695759806631402E-2</v>
      </c>
      <c r="AG18" s="17">
        <v>6.4044107480895701E-2</v>
      </c>
      <c r="AH18" s="17">
        <v>1.53765031429465E-2</v>
      </c>
      <c r="AI18" s="17"/>
      <c r="AJ18" s="17">
        <v>2.2553736471678E-2</v>
      </c>
      <c r="AK18" s="17">
        <v>5.37536271031168E-3</v>
      </c>
      <c r="AL18" s="17">
        <v>0</v>
      </c>
      <c r="AM18" s="17">
        <v>2.5068801503219398E-2</v>
      </c>
      <c r="AN18" s="17">
        <v>4.3629618377513002E-2</v>
      </c>
      <c r="AO18" s="17">
        <v>3.8034469507656397E-2</v>
      </c>
      <c r="AP18" s="17">
        <v>2.2400325791864201E-2</v>
      </c>
      <c r="AQ18" s="17"/>
      <c r="AR18" s="17">
        <v>2.1638124345037601E-2</v>
      </c>
      <c r="AS18" s="17">
        <v>2.2349281026855902E-2</v>
      </c>
      <c r="AT18" s="17"/>
      <c r="AU18" s="17">
        <v>2.1024506123481199E-2</v>
      </c>
      <c r="AV18" s="17">
        <v>2.0308416492421499E-2</v>
      </c>
      <c r="AW18" s="17">
        <v>3.34525594854009E-2</v>
      </c>
      <c r="AX18" s="17"/>
      <c r="AY18" s="17">
        <v>3.3404725340985403E-2</v>
      </c>
      <c r="AZ18" s="17">
        <v>1.8276318308856999E-2</v>
      </c>
      <c r="BA18" s="17">
        <v>1.8578577469643E-2</v>
      </c>
      <c r="BB18" s="17">
        <v>3.9248324966536102E-2</v>
      </c>
      <c r="BC18" s="17"/>
      <c r="BD18" s="17">
        <v>1.1066500950272E-2</v>
      </c>
      <c r="BE18" s="17">
        <v>1.7149722728479502E-2</v>
      </c>
      <c r="BF18" s="17">
        <v>2.17737986682691E-2</v>
      </c>
      <c r="BG18" s="17">
        <v>4.4807055616403302E-2</v>
      </c>
      <c r="BH18" s="17"/>
      <c r="BI18" s="17">
        <v>3.1129189908066499E-2</v>
      </c>
      <c r="BJ18" s="17">
        <v>6.0789203978574404E-3</v>
      </c>
      <c r="BK18" s="17">
        <v>2.1957357775517401E-2</v>
      </c>
      <c r="BL18" s="17">
        <v>6.1398153156955501E-2</v>
      </c>
      <c r="BM18" s="17"/>
      <c r="BN18" s="17">
        <v>4.3952773981392503E-2</v>
      </c>
      <c r="BO18" s="17">
        <v>7.4715342807411701E-3</v>
      </c>
      <c r="BP18" s="17">
        <v>2.6772044879005499E-2</v>
      </c>
      <c r="BQ18" s="17">
        <v>2.2236771543602499E-2</v>
      </c>
      <c r="BR18" s="17"/>
      <c r="BS18" s="17">
        <v>1.4753480550002199E-2</v>
      </c>
      <c r="BT18" s="17">
        <v>1.7855282918293101E-2</v>
      </c>
      <c r="BU18" s="17">
        <v>2.8493703638820801E-2</v>
      </c>
      <c r="BV18" s="17">
        <v>2.8892335654724401E-2</v>
      </c>
      <c r="BW18" s="17"/>
      <c r="BX18" s="17">
        <v>9.1026245231135595E-3</v>
      </c>
      <c r="BY18" s="17">
        <v>1.8657923875306001E-2</v>
      </c>
      <c r="BZ18" s="17">
        <v>1.7629823159532002E-2</v>
      </c>
      <c r="CA18" s="17">
        <v>4.2706605745628699E-2</v>
      </c>
    </row>
    <row r="19" spans="2:79" x14ac:dyDescent="0.3">
      <c r="B19" s="18" t="s">
        <v>238</v>
      </c>
      <c r="C19" s="17">
        <v>2.54581176544263E-2</v>
      </c>
      <c r="D19" s="17">
        <v>3.1596547849869601E-2</v>
      </c>
      <c r="E19" s="17">
        <v>1.9450850499614099E-2</v>
      </c>
      <c r="F19" s="17"/>
      <c r="G19" s="17">
        <v>2.4149001266109901E-2</v>
      </c>
      <c r="H19" s="17">
        <v>2.93259083462609E-2</v>
      </c>
      <c r="I19" s="17">
        <v>2.23049572037405E-2</v>
      </c>
      <c r="J19" s="17"/>
      <c r="K19" s="17">
        <v>1.33010351050566E-2</v>
      </c>
      <c r="L19" s="17">
        <v>3.1648425397332799E-2</v>
      </c>
      <c r="M19" s="17">
        <v>4.9689556270509999E-2</v>
      </c>
      <c r="N19" s="17">
        <v>1.13389584564363E-2</v>
      </c>
      <c r="O19" s="17"/>
      <c r="P19" s="17">
        <v>3.00389415463055E-2</v>
      </c>
      <c r="Q19" s="17">
        <v>3.16522277927382E-2</v>
      </c>
      <c r="R19" s="17">
        <v>2.53356636262481E-2</v>
      </c>
      <c r="S19" s="17">
        <v>3.2841940887307901E-2</v>
      </c>
      <c r="T19" s="17">
        <v>0</v>
      </c>
      <c r="U19" s="17"/>
      <c r="V19" s="17">
        <v>2.7381253044753098E-2</v>
      </c>
      <c r="W19" s="17">
        <v>3.5112677133511599E-2</v>
      </c>
      <c r="X19" s="17">
        <v>1.36851473018198E-2</v>
      </c>
      <c r="Y19" s="17"/>
      <c r="Z19" s="17">
        <v>2.35225668795815E-2</v>
      </c>
      <c r="AA19" s="17">
        <v>3.59148257866891E-2</v>
      </c>
      <c r="AB19" s="17"/>
      <c r="AC19" s="17">
        <v>2.7214382247301199E-2</v>
      </c>
      <c r="AD19" s="17">
        <v>2.1423307453671499E-2</v>
      </c>
      <c r="AE19" s="17"/>
      <c r="AF19" s="17">
        <v>1.2367019899877299E-2</v>
      </c>
      <c r="AG19" s="17">
        <v>3.9997341940176602E-2</v>
      </c>
      <c r="AH19" s="17">
        <v>2.5203862001664901E-2</v>
      </c>
      <c r="AI19" s="17"/>
      <c r="AJ19" s="17">
        <v>0</v>
      </c>
      <c r="AK19" s="17">
        <v>3.7524620848172499E-2</v>
      </c>
      <c r="AL19" s="17">
        <v>4.9628150571353398E-2</v>
      </c>
      <c r="AM19" s="17">
        <v>2.9467213736756401E-2</v>
      </c>
      <c r="AN19" s="17">
        <v>1.6747653598913601E-2</v>
      </c>
      <c r="AO19" s="17">
        <v>2.36126161560723E-2</v>
      </c>
      <c r="AP19" s="17">
        <v>2.09026877477555E-2</v>
      </c>
      <c r="AQ19" s="17"/>
      <c r="AR19" s="17">
        <v>4.0085879834964297E-2</v>
      </c>
      <c r="AS19" s="17">
        <v>1.6025933216917702E-2</v>
      </c>
      <c r="AT19" s="17"/>
      <c r="AU19" s="17">
        <v>1.9465911243307502E-2</v>
      </c>
      <c r="AV19" s="17">
        <v>2.5096309564736501E-2</v>
      </c>
      <c r="AW19" s="17">
        <v>3.8062778013929897E-2</v>
      </c>
      <c r="AX19" s="17"/>
      <c r="AY19" s="17">
        <v>2.5991035031242699E-2</v>
      </c>
      <c r="AZ19" s="17">
        <v>1.33238711130784E-2</v>
      </c>
      <c r="BA19" s="17">
        <v>3.5743871294800098E-2</v>
      </c>
      <c r="BB19" s="17">
        <v>4.2979530382043503E-2</v>
      </c>
      <c r="BC19" s="17"/>
      <c r="BD19" s="17">
        <v>1.7880915939344901E-2</v>
      </c>
      <c r="BE19" s="17">
        <v>3.10236394550929E-2</v>
      </c>
      <c r="BF19" s="17">
        <v>1.23657548129737E-2</v>
      </c>
      <c r="BG19" s="17">
        <v>5.9762683407133602E-2</v>
      </c>
      <c r="BH19" s="17"/>
      <c r="BI19" s="17">
        <v>2.7259170245841201E-2</v>
      </c>
      <c r="BJ19" s="17">
        <v>3.7822144045446898E-2</v>
      </c>
      <c r="BK19" s="17">
        <v>1.0313631898583199E-2</v>
      </c>
      <c r="BL19" s="17">
        <v>5.2237615137498201E-2</v>
      </c>
      <c r="BM19" s="17"/>
      <c r="BN19" s="17">
        <v>1.6631444744480701E-2</v>
      </c>
      <c r="BO19" s="17">
        <v>6.7588394468093898E-3</v>
      </c>
      <c r="BP19" s="17">
        <v>2.5452801636589601E-2</v>
      </c>
      <c r="BQ19" s="17">
        <v>3.9982259299686802E-2</v>
      </c>
      <c r="BR19" s="17"/>
      <c r="BS19" s="17">
        <v>3.03980008050883E-2</v>
      </c>
      <c r="BT19" s="17">
        <v>1.7613551509813599E-2</v>
      </c>
      <c r="BU19" s="17">
        <v>6.8509100273768898E-3</v>
      </c>
      <c r="BV19" s="17">
        <v>0.127364686269789</v>
      </c>
      <c r="BW19" s="17"/>
      <c r="BX19" s="17">
        <v>3.26825387904493E-2</v>
      </c>
      <c r="BY19" s="17">
        <v>1.52878298971868E-2</v>
      </c>
      <c r="BZ19" s="17">
        <v>2.2152370632070501E-2</v>
      </c>
      <c r="CA19" s="17">
        <v>4.5583091171106198E-2</v>
      </c>
    </row>
    <row r="20" spans="2:79" x14ac:dyDescent="0.3">
      <c r="B20" s="18" t="s">
        <v>169</v>
      </c>
      <c r="C20" s="19">
        <v>1.7297859017081401E-2</v>
      </c>
      <c r="D20" s="19">
        <v>3.1561038929319697E-2</v>
      </c>
      <c r="E20" s="19">
        <v>3.1491435483871301E-3</v>
      </c>
      <c r="F20" s="19"/>
      <c r="G20" s="19">
        <v>1.38878613568754E-2</v>
      </c>
      <c r="H20" s="19">
        <v>1.53056238845127E-2</v>
      </c>
      <c r="I20" s="19">
        <v>2.15128858734254E-2</v>
      </c>
      <c r="J20" s="19"/>
      <c r="K20" s="19">
        <v>1.3786350336983701E-2</v>
      </c>
      <c r="L20" s="19">
        <v>9.7927261835796496E-3</v>
      </c>
      <c r="M20" s="19">
        <v>2.1602251106150501E-2</v>
      </c>
      <c r="N20" s="19">
        <v>2.68753540933373E-2</v>
      </c>
      <c r="O20" s="19"/>
      <c r="P20" s="19">
        <v>9.9472426440517393E-3</v>
      </c>
      <c r="Q20" s="19">
        <v>2.18566234375379E-2</v>
      </c>
      <c r="R20" s="19">
        <v>2.4869920365229999E-2</v>
      </c>
      <c r="S20" s="19">
        <v>2.0601667364764601E-2</v>
      </c>
      <c r="T20" s="19">
        <v>3.55926233750217E-3</v>
      </c>
      <c r="U20" s="19"/>
      <c r="V20" s="19">
        <v>1.7034710633179399E-2</v>
      </c>
      <c r="W20" s="19">
        <v>1.7360151305548601E-2</v>
      </c>
      <c r="X20" s="19">
        <v>3.3983404059438698E-3</v>
      </c>
      <c r="Y20" s="19"/>
      <c r="Z20" s="19">
        <v>1.4962158816285501E-2</v>
      </c>
      <c r="AA20" s="19">
        <v>2.0859205911980299E-2</v>
      </c>
      <c r="AB20" s="19"/>
      <c r="AC20" s="19">
        <v>1.6319704383186601E-2</v>
      </c>
      <c r="AD20" s="19">
        <v>1.9545053608811098E-2</v>
      </c>
      <c r="AE20" s="19"/>
      <c r="AF20" s="19">
        <v>0</v>
      </c>
      <c r="AG20" s="19">
        <v>1.8458837257180699E-2</v>
      </c>
      <c r="AH20" s="19">
        <v>1.84473991677239E-2</v>
      </c>
      <c r="AI20" s="19"/>
      <c r="AJ20" s="19">
        <v>7.7137741441841001E-3</v>
      </c>
      <c r="AK20" s="19">
        <v>1.9054236011954901E-2</v>
      </c>
      <c r="AL20" s="19">
        <v>4.3012360222844499E-2</v>
      </c>
      <c r="AM20" s="19">
        <v>0</v>
      </c>
      <c r="AN20" s="19">
        <v>1.36691013697815E-2</v>
      </c>
      <c r="AO20" s="19">
        <v>1.6330948443995599E-2</v>
      </c>
      <c r="AP20" s="19">
        <v>2.0844486662810899E-2</v>
      </c>
      <c r="AQ20" s="19"/>
      <c r="AR20" s="19">
        <v>1.02311676694009E-2</v>
      </c>
      <c r="AS20" s="19">
        <v>2.1668638819867601E-2</v>
      </c>
      <c r="AT20" s="19"/>
      <c r="AU20" s="19">
        <v>3.08290238947013E-2</v>
      </c>
      <c r="AV20" s="19">
        <v>1.399594745113E-2</v>
      </c>
      <c r="AW20" s="19">
        <v>5.9616570525246899E-3</v>
      </c>
      <c r="AX20" s="19"/>
      <c r="AY20" s="19">
        <v>1.4556263617656801E-2</v>
      </c>
      <c r="AZ20" s="19">
        <v>1.03133449609637E-2</v>
      </c>
      <c r="BA20" s="19">
        <v>2.9477755150214599E-2</v>
      </c>
      <c r="BB20" s="19">
        <v>1.34112455966412E-2</v>
      </c>
      <c r="BC20" s="19"/>
      <c r="BD20" s="19">
        <v>4.5985641870673603E-2</v>
      </c>
      <c r="BE20" s="19">
        <v>2.86654077995246E-2</v>
      </c>
      <c r="BF20" s="19">
        <v>3.1417455160408698E-3</v>
      </c>
      <c r="BG20" s="19">
        <v>9.0969818214334391E-3</v>
      </c>
      <c r="BH20" s="19"/>
      <c r="BI20" s="19">
        <v>2.6423541764689501E-2</v>
      </c>
      <c r="BJ20" s="19">
        <v>2.13953001309686E-2</v>
      </c>
      <c r="BK20" s="19">
        <v>1.61840819827038E-2</v>
      </c>
      <c r="BL20" s="19">
        <v>0</v>
      </c>
      <c r="BM20" s="19"/>
      <c r="BN20" s="19">
        <v>3.0776695793581301E-2</v>
      </c>
      <c r="BO20" s="19">
        <v>2.17583110790113E-2</v>
      </c>
      <c r="BP20" s="19">
        <v>9.2872959522522607E-3</v>
      </c>
      <c r="BQ20" s="19">
        <v>1.9225615776132399E-2</v>
      </c>
      <c r="BR20" s="19"/>
      <c r="BS20" s="19">
        <v>1.5000546097695799E-2</v>
      </c>
      <c r="BT20" s="19">
        <v>3.80307987771187E-2</v>
      </c>
      <c r="BU20" s="19">
        <v>6.7455121960743802E-3</v>
      </c>
      <c r="BV20" s="19">
        <v>0</v>
      </c>
      <c r="BW20" s="19"/>
      <c r="BX20" s="19">
        <v>3.74130963574974E-2</v>
      </c>
      <c r="BY20" s="19">
        <v>1.51342436599978E-2</v>
      </c>
      <c r="BZ20" s="19">
        <v>1.85840912540014E-2</v>
      </c>
      <c r="CA20" s="19">
        <v>9.7837819630827803E-3</v>
      </c>
    </row>
    <row r="21" spans="2:79" x14ac:dyDescent="0.3">
      <c r="B21" s="16" t="s">
        <v>336</v>
      </c>
    </row>
    <row r="22" spans="2:79" x14ac:dyDescent="0.3">
      <c r="B22" t="s">
        <v>76</v>
      </c>
    </row>
    <row r="23" spans="2:79" x14ac:dyDescent="0.3">
      <c r="B23" t="s">
        <v>77</v>
      </c>
    </row>
    <row r="25" spans="2:79" x14ac:dyDescent="0.3">
      <c r="B25" s="8" t="str">
        <f>HYPERLINK("#'Contents'!A1", "Return to Contents")</f>
        <v>Return to Contents</v>
      </c>
    </row>
  </sheetData>
  <mergeCells count="18">
    <mergeCell ref="BX5:CA5"/>
    <mergeCell ref="D2:BL2"/>
    <mergeCell ref="AU5:AW5"/>
    <mergeCell ref="AY5:BB5"/>
    <mergeCell ref="BD5:BG5"/>
    <mergeCell ref="BI5:BL5"/>
    <mergeCell ref="BN5:BQ5"/>
    <mergeCell ref="Z5:AA5"/>
    <mergeCell ref="AC5:AD5"/>
    <mergeCell ref="AF5:AH5"/>
    <mergeCell ref="AJ5:AP5"/>
    <mergeCell ref="AR5:AS5"/>
    <mergeCell ref="D5:E5"/>
    <mergeCell ref="G5:I5"/>
    <mergeCell ref="K5:N5"/>
    <mergeCell ref="P5:T5"/>
    <mergeCell ref="V5:X5"/>
    <mergeCell ref="BS5:BV5"/>
  </mergeCells>
  <pageMargins left="0.7" right="0.7" top="0.75" bottom="0.75" header="0.3" footer="0.3"/>
  <pageSetup paperSize="9" orientation="portrait" horizontalDpi="300" verticalDpi="300"/>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B2:H18"/>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8" width="20.77734375" customWidth="1"/>
  </cols>
  <sheetData>
    <row r="2" spans="2:8" ht="40.049999999999997" customHeight="1" x14ac:dyDescent="0.3">
      <c r="D2" s="30" t="s">
        <v>254</v>
      </c>
      <c r="E2" s="26"/>
      <c r="F2" s="26"/>
      <c r="G2" s="26"/>
      <c r="H2" s="26"/>
    </row>
    <row r="6" spans="2:8" ht="49.95" customHeight="1" x14ac:dyDescent="0.3">
      <c r="B6" s="20" t="s">
        <v>13</v>
      </c>
      <c r="C6" s="20" t="s">
        <v>245</v>
      </c>
      <c r="D6" s="20" t="s">
        <v>246</v>
      </c>
      <c r="E6" s="20" t="s">
        <v>247</v>
      </c>
      <c r="F6" s="20" t="s">
        <v>248</v>
      </c>
      <c r="G6" s="20" t="s">
        <v>249</v>
      </c>
    </row>
    <row r="7" spans="2:8" x14ac:dyDescent="0.3">
      <c r="B7" s="18" t="s">
        <v>250</v>
      </c>
      <c r="C7" s="17">
        <v>2.3211513593720499E-2</v>
      </c>
      <c r="D7" s="17">
        <v>2.50008907390625E-2</v>
      </c>
      <c r="E7" s="17">
        <v>3.8552227843863703E-2</v>
      </c>
      <c r="F7" s="17">
        <v>0.103837749782193</v>
      </c>
      <c r="G7" s="17">
        <v>7.4190219473914895E-2</v>
      </c>
    </row>
    <row r="8" spans="2:8" x14ac:dyDescent="0.3">
      <c r="B8" s="18" t="s">
        <v>251</v>
      </c>
      <c r="C8" s="17">
        <v>8.16944159389206E-2</v>
      </c>
      <c r="D8" s="17">
        <v>5.0784934847100401E-2</v>
      </c>
      <c r="E8" s="17">
        <v>0.14160533572449299</v>
      </c>
      <c r="F8" s="17">
        <v>0.226835259646926</v>
      </c>
      <c r="G8" s="17">
        <v>0.19139097724092199</v>
      </c>
    </row>
    <row r="9" spans="2:8" x14ac:dyDescent="0.3">
      <c r="B9" s="18" t="s">
        <v>252</v>
      </c>
      <c r="C9" s="17">
        <v>0.26030288523232697</v>
      </c>
      <c r="D9" s="17">
        <v>0.163576935150436</v>
      </c>
      <c r="E9" s="17">
        <v>0.26495449002407401</v>
      </c>
      <c r="F9" s="17">
        <v>0.37286914778090702</v>
      </c>
      <c r="G9" s="17">
        <v>0.34699707410860497</v>
      </c>
    </row>
    <row r="10" spans="2:8" ht="28.8" x14ac:dyDescent="0.3">
      <c r="B10" s="18" t="s">
        <v>253</v>
      </c>
      <c r="C10" s="17">
        <v>0.60247149596212302</v>
      </c>
      <c r="D10" s="17">
        <v>0.65920029266454105</v>
      </c>
      <c r="E10" s="17">
        <v>0.50940104761139704</v>
      </c>
      <c r="F10" s="17">
        <v>0.26319181962331201</v>
      </c>
      <c r="G10" s="17">
        <v>0.32096766432915003</v>
      </c>
    </row>
    <row r="11" spans="2:8" x14ac:dyDescent="0.3">
      <c r="B11" s="18" t="s">
        <v>73</v>
      </c>
      <c r="C11" s="17">
        <v>3.2319689272909097E-2</v>
      </c>
      <c r="D11" s="17">
        <v>0.10143694659886</v>
      </c>
      <c r="E11" s="17">
        <v>4.54868987961723E-2</v>
      </c>
      <c r="F11" s="17">
        <v>3.3266023166663203E-2</v>
      </c>
      <c r="G11" s="17">
        <v>6.6454064847407901E-2</v>
      </c>
    </row>
    <row r="12" spans="2:8" x14ac:dyDescent="0.3">
      <c r="B12" s="16" t="s">
        <v>336</v>
      </c>
      <c r="C12" s="16"/>
      <c r="D12" s="16"/>
      <c r="E12" s="16"/>
      <c r="F12" s="16"/>
      <c r="G12" s="16"/>
    </row>
    <row r="13" spans="2:8" x14ac:dyDescent="0.3">
      <c r="B13" t="s">
        <v>76</v>
      </c>
    </row>
    <row r="14" spans="2:8" x14ac:dyDescent="0.3">
      <c r="B14" t="s">
        <v>77</v>
      </c>
    </row>
    <row r="18" spans="2:2" x14ac:dyDescent="0.3">
      <c r="B18" s="8" t="str">
        <f>HYPERLINK("#'Contents'!A1", "Return to Contents")</f>
        <v>Return to Contents</v>
      </c>
    </row>
  </sheetData>
  <mergeCells count="1">
    <mergeCell ref="D2:H2"/>
  </mergeCells>
  <pageMargins left="0.7" right="0.7" top="0.75" bottom="0.75" header="0.3" footer="0.3"/>
  <pageSetup paperSize="9" orientation="portrait" horizontalDpi="300" verticalDpi="300"/>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B2:CA18"/>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9" width="10.77734375" customWidth="1"/>
    <col min="10" max="10" width="2.21875" customWidth="1"/>
    <col min="11" max="14" width="10.77734375" customWidth="1"/>
    <col min="15" max="15" width="2.21875" customWidth="1"/>
    <col min="16" max="20" width="10.77734375" customWidth="1"/>
    <col min="21" max="21" width="2.21875" customWidth="1"/>
    <col min="22" max="24" width="10.77734375" customWidth="1"/>
    <col min="25" max="25" width="2.21875" customWidth="1"/>
    <col min="26" max="27" width="10.77734375" customWidth="1"/>
    <col min="28" max="28" width="2.21875" customWidth="1"/>
    <col min="29" max="30" width="10.77734375" customWidth="1"/>
    <col min="31" max="31" width="2.21875" customWidth="1"/>
    <col min="32" max="34" width="10.77734375" customWidth="1"/>
    <col min="35" max="35" width="2.21875" customWidth="1"/>
    <col min="36" max="42" width="10.77734375" customWidth="1"/>
    <col min="43" max="43" width="2.21875" customWidth="1"/>
    <col min="44" max="45" width="10.77734375" customWidth="1"/>
    <col min="46" max="46" width="2.21875" customWidth="1"/>
    <col min="47" max="49" width="10.77734375" customWidth="1"/>
    <col min="50" max="50" width="2.21875" customWidth="1"/>
    <col min="51" max="54" width="10.77734375" customWidth="1"/>
    <col min="55" max="55" width="2.21875" customWidth="1"/>
    <col min="56" max="59" width="10.77734375" customWidth="1"/>
    <col min="60" max="60" width="2.21875" customWidth="1"/>
    <col min="61" max="64" width="10.77734375" customWidth="1"/>
    <col min="65" max="65" width="2.21875" customWidth="1"/>
    <col min="66" max="69" width="10.77734375" customWidth="1"/>
    <col min="70" max="70" width="2.21875" customWidth="1"/>
    <col min="71" max="74" width="10.77734375" customWidth="1"/>
    <col min="75" max="75" width="2.21875" customWidth="1"/>
    <col min="76" max="79" width="10.77734375" customWidth="1"/>
    <col min="80" max="80" width="2.21875" customWidth="1"/>
  </cols>
  <sheetData>
    <row r="2" spans="2:79" ht="40.049999999999997" customHeight="1" x14ac:dyDescent="0.3">
      <c r="D2" s="30" t="s">
        <v>255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9" ht="30" customHeight="1" x14ac:dyDescent="0.3">
      <c r="B5" s="15"/>
      <c r="C5" s="15"/>
      <c r="D5" s="29" t="s">
        <v>54</v>
      </c>
      <c r="E5" s="29"/>
      <c r="F5" s="15"/>
      <c r="G5" s="29" t="s">
        <v>55</v>
      </c>
      <c r="H5" s="29"/>
      <c r="I5" s="29"/>
      <c r="J5" s="15"/>
      <c r="K5" s="29" t="s">
        <v>56</v>
      </c>
      <c r="L5" s="29"/>
      <c r="M5" s="29"/>
      <c r="N5" s="29"/>
      <c r="O5" s="15"/>
      <c r="P5" s="29" t="s">
        <v>57</v>
      </c>
      <c r="Q5" s="29"/>
      <c r="R5" s="29"/>
      <c r="S5" s="29"/>
      <c r="T5" s="29"/>
      <c r="U5" s="15"/>
      <c r="V5" s="29" t="s">
        <v>58</v>
      </c>
      <c r="W5" s="29"/>
      <c r="X5" s="29"/>
      <c r="Y5" s="15"/>
      <c r="Z5" s="29" t="s">
        <v>59</v>
      </c>
      <c r="AA5" s="29"/>
      <c r="AB5" s="15"/>
      <c r="AC5" s="29" t="s">
        <v>60</v>
      </c>
      <c r="AD5" s="29"/>
      <c r="AE5" s="15"/>
      <c r="AF5" s="29" t="s">
        <v>61</v>
      </c>
      <c r="AG5" s="29"/>
      <c r="AH5" s="29"/>
      <c r="AI5" s="15"/>
      <c r="AJ5" s="29" t="s">
        <v>62</v>
      </c>
      <c r="AK5" s="29"/>
      <c r="AL5" s="29"/>
      <c r="AM5" s="29"/>
      <c r="AN5" s="29"/>
      <c r="AO5" s="29"/>
      <c r="AP5" s="29"/>
      <c r="AQ5" s="15"/>
      <c r="AR5" s="29" t="s">
        <v>63</v>
      </c>
      <c r="AS5" s="29"/>
      <c r="AT5" s="15"/>
      <c r="AU5" s="29" t="s">
        <v>64</v>
      </c>
      <c r="AV5" s="29"/>
      <c r="AW5" s="29"/>
      <c r="AX5" s="15"/>
      <c r="AY5" s="29" t="s">
        <v>65</v>
      </c>
      <c r="AZ5" s="29"/>
      <c r="BA5" s="29"/>
      <c r="BB5" s="29"/>
      <c r="BC5" s="15"/>
      <c r="BD5" s="29" t="s">
        <v>66</v>
      </c>
      <c r="BE5" s="29"/>
      <c r="BF5" s="29"/>
      <c r="BG5" s="29"/>
      <c r="BH5" s="15"/>
      <c r="BI5" s="29" t="s">
        <v>67</v>
      </c>
      <c r="BJ5" s="29"/>
      <c r="BK5" s="29"/>
      <c r="BL5" s="29"/>
      <c r="BM5" s="15"/>
      <c r="BN5" s="29" t="s">
        <v>68</v>
      </c>
      <c r="BO5" s="29"/>
      <c r="BP5" s="29"/>
      <c r="BQ5" s="29"/>
      <c r="BR5" s="15"/>
      <c r="BS5" s="29" t="s">
        <v>69</v>
      </c>
      <c r="BT5" s="29"/>
      <c r="BU5" s="29"/>
      <c r="BV5" s="29"/>
      <c r="BW5" s="15"/>
      <c r="BX5" s="29" t="s">
        <v>70</v>
      </c>
      <c r="BY5" s="29"/>
      <c r="BZ5" s="29"/>
      <c r="CA5" s="29"/>
    </row>
    <row r="6" spans="2:79" ht="43.2" x14ac:dyDescent="0.3">
      <c r="B6" t="s">
        <v>13</v>
      </c>
      <c r="C6" s="9" t="s">
        <v>14</v>
      </c>
      <c r="D6" s="12" t="s">
        <v>15</v>
      </c>
      <c r="E6" s="12" t="s">
        <v>16</v>
      </c>
      <c r="G6" s="12" t="s">
        <v>19</v>
      </c>
      <c r="H6" s="12" t="s">
        <v>20</v>
      </c>
      <c r="I6" s="12" t="s">
        <v>21</v>
      </c>
      <c r="K6" s="12" t="s">
        <v>22</v>
      </c>
      <c r="L6" s="12" t="s">
        <v>23</v>
      </c>
      <c r="M6" s="12" t="s">
        <v>24</v>
      </c>
      <c r="N6" s="12" t="s">
        <v>25</v>
      </c>
      <c r="P6" s="12" t="s">
        <v>26</v>
      </c>
      <c r="Q6" s="12" t="s">
        <v>27</v>
      </c>
      <c r="R6" s="12" t="s">
        <v>28</v>
      </c>
      <c r="S6" s="12" t="s">
        <v>29</v>
      </c>
      <c r="T6" s="12" t="s">
        <v>30</v>
      </c>
      <c r="V6" s="12" t="s">
        <v>31</v>
      </c>
      <c r="W6" s="12" t="s">
        <v>32</v>
      </c>
      <c r="X6" s="12" t="s">
        <v>33</v>
      </c>
      <c r="Z6" s="12" t="s">
        <v>34</v>
      </c>
      <c r="AA6" s="12" t="s">
        <v>35</v>
      </c>
      <c r="AC6" s="12" t="s">
        <v>36</v>
      </c>
      <c r="AD6" s="12" t="s">
        <v>37</v>
      </c>
      <c r="AF6" s="12" t="s">
        <v>38</v>
      </c>
      <c r="AG6" s="12" t="s">
        <v>39</v>
      </c>
      <c r="AH6" s="12" t="s">
        <v>40</v>
      </c>
      <c r="AJ6" s="12" t="s">
        <v>41</v>
      </c>
      <c r="AK6" s="12" t="s">
        <v>42</v>
      </c>
      <c r="AL6" s="12" t="s">
        <v>43</v>
      </c>
      <c r="AM6" s="12" t="s">
        <v>44</v>
      </c>
      <c r="AN6" s="12" t="s">
        <v>45</v>
      </c>
      <c r="AO6" s="12" t="s">
        <v>46</v>
      </c>
      <c r="AP6" s="12" t="s">
        <v>47</v>
      </c>
      <c r="AR6" s="12" t="s">
        <v>48</v>
      </c>
      <c r="AS6" s="12" t="s">
        <v>49</v>
      </c>
      <c r="AU6" s="12" t="s">
        <v>50</v>
      </c>
      <c r="AV6" s="12" t="s">
        <v>51</v>
      </c>
      <c r="AW6" s="12" t="s">
        <v>52</v>
      </c>
      <c r="AY6" s="12" t="s">
        <v>50</v>
      </c>
      <c r="AZ6" s="12" t="s">
        <v>51</v>
      </c>
      <c r="BA6" s="12" t="s">
        <v>52</v>
      </c>
      <c r="BB6" s="12" t="s">
        <v>53</v>
      </c>
      <c r="BD6" s="12" t="s">
        <v>50</v>
      </c>
      <c r="BE6" s="12" t="s">
        <v>51</v>
      </c>
      <c r="BF6" s="12" t="s">
        <v>52</v>
      </c>
      <c r="BG6" s="12" t="s">
        <v>53</v>
      </c>
      <c r="BI6" s="12" t="s">
        <v>50</v>
      </c>
      <c r="BJ6" s="12" t="s">
        <v>51</v>
      </c>
      <c r="BK6" s="12" t="s">
        <v>52</v>
      </c>
      <c r="BL6" s="12" t="s">
        <v>53</v>
      </c>
      <c r="BN6" s="12" t="s">
        <v>50</v>
      </c>
      <c r="BO6" s="12" t="s">
        <v>51</v>
      </c>
      <c r="BP6" s="12" t="s">
        <v>52</v>
      </c>
      <c r="BQ6" s="12" t="s">
        <v>53</v>
      </c>
      <c r="BS6" s="12" t="s">
        <v>50</v>
      </c>
      <c r="BT6" s="12" t="s">
        <v>51</v>
      </c>
      <c r="BU6" s="12" t="s">
        <v>52</v>
      </c>
      <c r="BV6" s="12" t="s">
        <v>53</v>
      </c>
      <c r="BX6" s="12" t="s">
        <v>50</v>
      </c>
      <c r="BY6" s="12" t="s">
        <v>51</v>
      </c>
      <c r="BZ6" s="12" t="s">
        <v>52</v>
      </c>
      <c r="CA6" s="12" t="s">
        <v>53</v>
      </c>
    </row>
    <row r="7" spans="2:79" ht="30" customHeight="1" x14ac:dyDescent="0.3">
      <c r="B7" s="10" t="s">
        <v>17</v>
      </c>
      <c r="C7" s="10">
        <v>866</v>
      </c>
      <c r="D7" s="10">
        <v>443</v>
      </c>
      <c r="E7" s="10">
        <v>421</v>
      </c>
      <c r="F7" s="10"/>
      <c r="G7" s="10">
        <v>178</v>
      </c>
      <c r="H7" s="10">
        <v>400</v>
      </c>
      <c r="I7" s="10">
        <v>288</v>
      </c>
      <c r="J7" s="10"/>
      <c r="K7" s="10">
        <v>354</v>
      </c>
      <c r="L7" s="10">
        <v>230</v>
      </c>
      <c r="M7" s="10">
        <v>153</v>
      </c>
      <c r="N7" s="10">
        <v>128</v>
      </c>
      <c r="O7" s="10"/>
      <c r="P7" s="10">
        <v>124</v>
      </c>
      <c r="Q7" s="10">
        <v>272</v>
      </c>
      <c r="R7" s="10">
        <v>123</v>
      </c>
      <c r="S7" s="10">
        <v>225</v>
      </c>
      <c r="T7" s="10">
        <v>122</v>
      </c>
      <c r="U7" s="10"/>
      <c r="V7" s="10">
        <v>205</v>
      </c>
      <c r="W7" s="10">
        <v>329</v>
      </c>
      <c r="X7" s="10">
        <v>305</v>
      </c>
      <c r="Y7" s="10"/>
      <c r="Z7" s="10">
        <v>723</v>
      </c>
      <c r="AA7" s="10">
        <v>142</v>
      </c>
      <c r="AB7" s="10"/>
      <c r="AC7" s="10">
        <v>636</v>
      </c>
      <c r="AD7" s="10">
        <v>230</v>
      </c>
      <c r="AE7" s="10"/>
      <c r="AF7" s="10">
        <v>63</v>
      </c>
      <c r="AG7" s="10">
        <v>76</v>
      </c>
      <c r="AH7" s="10">
        <v>722</v>
      </c>
      <c r="AI7" s="10"/>
      <c r="AJ7" s="10">
        <v>97</v>
      </c>
      <c r="AK7" s="10">
        <v>123</v>
      </c>
      <c r="AL7" s="10">
        <v>129</v>
      </c>
      <c r="AM7" s="10">
        <v>133</v>
      </c>
      <c r="AN7" s="10">
        <v>126</v>
      </c>
      <c r="AO7" s="10">
        <v>133</v>
      </c>
      <c r="AP7" s="10">
        <v>125</v>
      </c>
      <c r="AQ7" s="10"/>
      <c r="AR7" s="10">
        <v>265</v>
      </c>
      <c r="AS7" s="10">
        <v>576</v>
      </c>
      <c r="AT7" s="10"/>
      <c r="AU7" s="10">
        <v>204</v>
      </c>
      <c r="AV7" s="10">
        <v>520</v>
      </c>
      <c r="AW7" s="10">
        <v>142</v>
      </c>
      <c r="AX7" s="10"/>
      <c r="AY7" s="10">
        <v>76</v>
      </c>
      <c r="AZ7" s="10">
        <v>391</v>
      </c>
      <c r="BA7" s="10">
        <v>278</v>
      </c>
      <c r="BB7" s="10">
        <v>121</v>
      </c>
      <c r="BC7" s="10"/>
      <c r="BD7" s="10">
        <v>119</v>
      </c>
      <c r="BE7" s="10">
        <v>242</v>
      </c>
      <c r="BF7" s="10">
        <v>368</v>
      </c>
      <c r="BG7" s="10">
        <v>137</v>
      </c>
      <c r="BH7" s="10"/>
      <c r="BI7" s="10">
        <v>99</v>
      </c>
      <c r="BJ7" s="10">
        <v>265</v>
      </c>
      <c r="BK7" s="10">
        <v>400</v>
      </c>
      <c r="BL7" s="10">
        <v>102</v>
      </c>
      <c r="BM7" s="10"/>
      <c r="BN7" s="10">
        <v>73</v>
      </c>
      <c r="BO7" s="10">
        <v>192</v>
      </c>
      <c r="BP7" s="10">
        <v>297</v>
      </c>
      <c r="BQ7" s="10">
        <v>304</v>
      </c>
      <c r="BR7" s="10"/>
      <c r="BS7" s="10">
        <v>180</v>
      </c>
      <c r="BT7" s="10">
        <v>245</v>
      </c>
      <c r="BU7" s="10">
        <v>352</v>
      </c>
      <c r="BV7" s="10">
        <v>89</v>
      </c>
      <c r="BW7" s="10"/>
      <c r="BX7" s="10">
        <v>81</v>
      </c>
      <c r="BY7" s="10">
        <v>311</v>
      </c>
      <c r="BZ7" s="10">
        <v>286</v>
      </c>
      <c r="CA7" s="10">
        <v>188</v>
      </c>
    </row>
    <row r="8" spans="2:79" ht="30" customHeight="1" x14ac:dyDescent="0.3">
      <c r="B8" s="11" t="s">
        <v>18</v>
      </c>
      <c r="C8" s="11">
        <v>868</v>
      </c>
      <c r="D8" s="11">
        <v>432</v>
      </c>
      <c r="E8" s="11">
        <v>433</v>
      </c>
      <c r="F8" s="11"/>
      <c r="G8" s="11">
        <v>207</v>
      </c>
      <c r="H8" s="11">
        <v>335</v>
      </c>
      <c r="I8" s="11">
        <v>326</v>
      </c>
      <c r="J8" s="11"/>
      <c r="K8" s="11">
        <v>259</v>
      </c>
      <c r="L8" s="11">
        <v>229</v>
      </c>
      <c r="M8" s="11">
        <v>185</v>
      </c>
      <c r="N8" s="11">
        <v>193</v>
      </c>
      <c r="O8" s="11"/>
      <c r="P8" s="11">
        <v>124</v>
      </c>
      <c r="Q8" s="11">
        <v>266</v>
      </c>
      <c r="R8" s="11">
        <v>135</v>
      </c>
      <c r="S8" s="11">
        <v>199</v>
      </c>
      <c r="T8" s="11">
        <v>144</v>
      </c>
      <c r="U8" s="11"/>
      <c r="V8" s="11">
        <v>247</v>
      </c>
      <c r="W8" s="11">
        <v>339</v>
      </c>
      <c r="X8" s="11">
        <v>250</v>
      </c>
      <c r="Y8" s="11"/>
      <c r="Z8" s="11">
        <v>729</v>
      </c>
      <c r="AA8" s="11">
        <v>138</v>
      </c>
      <c r="AB8" s="11"/>
      <c r="AC8" s="11">
        <v>605</v>
      </c>
      <c r="AD8" s="11">
        <v>263</v>
      </c>
      <c r="AE8" s="11"/>
      <c r="AF8" s="11">
        <v>48</v>
      </c>
      <c r="AG8" s="11">
        <v>67</v>
      </c>
      <c r="AH8" s="11">
        <v>747</v>
      </c>
      <c r="AI8" s="11"/>
      <c r="AJ8" s="11">
        <v>110</v>
      </c>
      <c r="AK8" s="11">
        <v>133</v>
      </c>
      <c r="AL8" s="11">
        <v>107</v>
      </c>
      <c r="AM8" s="11">
        <v>116</v>
      </c>
      <c r="AN8" s="11">
        <v>101</v>
      </c>
      <c r="AO8" s="11">
        <v>140</v>
      </c>
      <c r="AP8" s="11">
        <v>161</v>
      </c>
      <c r="AQ8" s="11"/>
      <c r="AR8" s="11">
        <v>286</v>
      </c>
      <c r="AS8" s="11">
        <v>558</v>
      </c>
      <c r="AT8" s="11"/>
      <c r="AU8" s="11">
        <v>229</v>
      </c>
      <c r="AV8" s="11">
        <v>515</v>
      </c>
      <c r="AW8" s="11">
        <v>124</v>
      </c>
      <c r="AX8" s="11"/>
      <c r="AY8" s="11">
        <v>78</v>
      </c>
      <c r="AZ8" s="11">
        <v>399</v>
      </c>
      <c r="BA8" s="11">
        <v>281</v>
      </c>
      <c r="BB8" s="11">
        <v>109</v>
      </c>
      <c r="BC8" s="11"/>
      <c r="BD8" s="11">
        <v>123</v>
      </c>
      <c r="BE8" s="11">
        <v>245</v>
      </c>
      <c r="BF8" s="11">
        <v>371</v>
      </c>
      <c r="BG8" s="11">
        <v>129</v>
      </c>
      <c r="BH8" s="11"/>
      <c r="BI8" s="11">
        <v>105</v>
      </c>
      <c r="BJ8" s="11">
        <v>270</v>
      </c>
      <c r="BK8" s="11">
        <v>399</v>
      </c>
      <c r="BL8" s="11">
        <v>94</v>
      </c>
      <c r="BM8" s="11"/>
      <c r="BN8" s="11">
        <v>74</v>
      </c>
      <c r="BO8" s="11">
        <v>194</v>
      </c>
      <c r="BP8" s="11">
        <v>304</v>
      </c>
      <c r="BQ8" s="11">
        <v>295</v>
      </c>
      <c r="BR8" s="11"/>
      <c r="BS8" s="11">
        <v>188</v>
      </c>
      <c r="BT8" s="11">
        <v>259</v>
      </c>
      <c r="BU8" s="11">
        <v>346</v>
      </c>
      <c r="BV8" s="11">
        <v>74</v>
      </c>
      <c r="BW8" s="11"/>
      <c r="BX8" s="11">
        <v>84</v>
      </c>
      <c r="BY8" s="11">
        <v>322</v>
      </c>
      <c r="BZ8" s="11">
        <v>282</v>
      </c>
      <c r="CA8" s="11">
        <v>179</v>
      </c>
    </row>
    <row r="9" spans="2:79" x14ac:dyDescent="0.3">
      <c r="B9" s="18" t="s">
        <v>250</v>
      </c>
      <c r="C9" s="17">
        <v>2.3211513593720499E-2</v>
      </c>
      <c r="D9" s="17">
        <v>2.35616385895333E-2</v>
      </c>
      <c r="E9" s="17">
        <v>2.29678015696607E-2</v>
      </c>
      <c r="F9" s="17"/>
      <c r="G9" s="17">
        <v>1.7866929974573401E-2</v>
      </c>
      <c r="H9" s="17">
        <v>1.6377430632793701E-2</v>
      </c>
      <c r="I9" s="17">
        <v>3.3640573345370399E-2</v>
      </c>
      <c r="J9" s="17"/>
      <c r="K9" s="17">
        <v>2.7413168948127401E-2</v>
      </c>
      <c r="L9" s="17">
        <v>1.5453606773308801E-2</v>
      </c>
      <c r="M9" s="17">
        <v>2.6233127811202499E-2</v>
      </c>
      <c r="N9" s="17">
        <v>2.39936469351455E-2</v>
      </c>
      <c r="O9" s="17"/>
      <c r="P9" s="17">
        <v>4.5461828463689298E-2</v>
      </c>
      <c r="Q9" s="17">
        <v>2.2890646341927699E-2</v>
      </c>
      <c r="R9" s="17">
        <v>2.5626236549526699E-2</v>
      </c>
      <c r="S9" s="17">
        <v>1.25544892911143E-2</v>
      </c>
      <c r="T9" s="17">
        <v>1.71525214016904E-2</v>
      </c>
      <c r="U9" s="17"/>
      <c r="V9" s="17">
        <v>2.3024843630439801E-2</v>
      </c>
      <c r="W9" s="17">
        <v>2.22663474880977E-2</v>
      </c>
      <c r="X9" s="17">
        <v>2.27334910121769E-2</v>
      </c>
      <c r="Y9" s="17"/>
      <c r="Z9" s="17">
        <v>2.1534682717769701E-2</v>
      </c>
      <c r="AA9" s="17">
        <v>3.2280835687984698E-2</v>
      </c>
      <c r="AB9" s="17"/>
      <c r="AC9" s="17">
        <v>1.9540773960653599E-2</v>
      </c>
      <c r="AD9" s="17">
        <v>3.1644603787476203E-2</v>
      </c>
      <c r="AE9" s="17"/>
      <c r="AF9" s="17">
        <v>5.7066933263646299E-2</v>
      </c>
      <c r="AG9" s="17">
        <v>4.7259878551646199E-2</v>
      </c>
      <c r="AH9" s="17">
        <v>1.90554183961625E-2</v>
      </c>
      <c r="AI9" s="17"/>
      <c r="AJ9" s="17">
        <v>0</v>
      </c>
      <c r="AK9" s="17">
        <v>3.3782894461655499E-2</v>
      </c>
      <c r="AL9" s="17">
        <v>7.58730758840099E-3</v>
      </c>
      <c r="AM9" s="17">
        <v>2.51810478266212E-2</v>
      </c>
      <c r="AN9" s="17">
        <v>3.6696853179988102E-2</v>
      </c>
      <c r="AO9" s="17">
        <v>4.8222512729831198E-2</v>
      </c>
      <c r="AP9" s="17">
        <v>9.20859438218391E-3</v>
      </c>
      <c r="AQ9" s="17"/>
      <c r="AR9" s="17">
        <v>3.9451802072499598E-2</v>
      </c>
      <c r="AS9" s="17">
        <v>1.5883052753701998E-2</v>
      </c>
      <c r="AT9" s="17"/>
      <c r="AU9" s="17">
        <v>2.9440638390539401E-2</v>
      </c>
      <c r="AV9" s="17">
        <v>2.4434784137294399E-2</v>
      </c>
      <c r="AW9" s="17">
        <v>6.5859604332467701E-3</v>
      </c>
      <c r="AX9" s="17"/>
      <c r="AY9" s="17">
        <v>5.5105548409469698E-2</v>
      </c>
      <c r="AZ9" s="17">
        <v>9.4089344343120697E-3</v>
      </c>
      <c r="BA9" s="17">
        <v>3.1374890040464301E-2</v>
      </c>
      <c r="BB9" s="17">
        <v>2.9778626197039401E-2</v>
      </c>
      <c r="BC9" s="17"/>
      <c r="BD9" s="17">
        <v>1.5144067737782801E-2</v>
      </c>
      <c r="BE9" s="17">
        <v>2.31314604118751E-2</v>
      </c>
      <c r="BF9" s="17">
        <v>1.6741338240344499E-2</v>
      </c>
      <c r="BG9" s="17">
        <v>4.9671312844403098E-2</v>
      </c>
      <c r="BH9" s="17"/>
      <c r="BI9" s="17">
        <v>2.50923295766101E-2</v>
      </c>
      <c r="BJ9" s="17">
        <v>9.7419780748066905E-3</v>
      </c>
      <c r="BK9" s="17">
        <v>1.7823218872204099E-2</v>
      </c>
      <c r="BL9" s="17">
        <v>8.2953533861044995E-2</v>
      </c>
      <c r="BM9" s="17"/>
      <c r="BN9" s="17">
        <v>5.8255564219086398E-2</v>
      </c>
      <c r="BO9" s="17">
        <v>3.4143006627826801E-2</v>
      </c>
      <c r="BP9" s="17">
        <v>1.44381537002225E-2</v>
      </c>
      <c r="BQ9" s="17">
        <v>1.6256653577102501E-2</v>
      </c>
      <c r="BR9" s="17"/>
      <c r="BS9" s="17">
        <v>1.5270928460168399E-2</v>
      </c>
      <c r="BT9" s="17">
        <v>1.66639789640134E-2</v>
      </c>
      <c r="BU9" s="17">
        <v>2.6121096528253899E-2</v>
      </c>
      <c r="BV9" s="17">
        <v>5.2667488295350499E-2</v>
      </c>
      <c r="BW9" s="17"/>
      <c r="BX9" s="17">
        <v>2.0754776890585701E-2</v>
      </c>
      <c r="BY9" s="17">
        <v>1.4970685979605E-2</v>
      </c>
      <c r="BZ9" s="17">
        <v>2.87507667450345E-2</v>
      </c>
      <c r="CA9" s="17">
        <v>3.0459358525440801E-2</v>
      </c>
    </row>
    <row r="10" spans="2:79" x14ac:dyDescent="0.3">
      <c r="B10" s="18" t="s">
        <v>251</v>
      </c>
      <c r="C10" s="17">
        <v>8.16944159389206E-2</v>
      </c>
      <c r="D10" s="17">
        <v>6.9056533163665001E-2</v>
      </c>
      <c r="E10" s="17">
        <v>9.46719951472203E-2</v>
      </c>
      <c r="F10" s="17"/>
      <c r="G10" s="17">
        <v>9.5174044445261202E-2</v>
      </c>
      <c r="H10" s="17">
        <v>7.7175647114630402E-2</v>
      </c>
      <c r="I10" s="17">
        <v>7.7797654981343903E-2</v>
      </c>
      <c r="J10" s="17"/>
      <c r="K10" s="17">
        <v>9.4116233731819002E-2</v>
      </c>
      <c r="L10" s="17">
        <v>5.9427981094251701E-2</v>
      </c>
      <c r="M10" s="17">
        <v>0.100829215160655</v>
      </c>
      <c r="N10" s="17">
        <v>7.35000315587509E-2</v>
      </c>
      <c r="O10" s="17"/>
      <c r="P10" s="17">
        <v>9.0134862296343099E-2</v>
      </c>
      <c r="Q10" s="17">
        <v>9.3810303632455794E-2</v>
      </c>
      <c r="R10" s="17">
        <v>1.28193848244519E-2</v>
      </c>
      <c r="S10" s="17">
        <v>0.10741087201526001</v>
      </c>
      <c r="T10" s="17">
        <v>8.0937009443051003E-2</v>
      </c>
      <c r="U10" s="17"/>
      <c r="V10" s="17">
        <v>8.7574882670372001E-2</v>
      </c>
      <c r="W10" s="17">
        <v>6.6066470965814902E-2</v>
      </c>
      <c r="X10" s="17">
        <v>9.5993482172073E-2</v>
      </c>
      <c r="Y10" s="17"/>
      <c r="Z10" s="17">
        <v>8.2157780601844393E-2</v>
      </c>
      <c r="AA10" s="17">
        <v>7.1038519994823995E-2</v>
      </c>
      <c r="AB10" s="17"/>
      <c r="AC10" s="17">
        <v>8.6157610366115203E-2</v>
      </c>
      <c r="AD10" s="17">
        <v>7.1440754573853404E-2</v>
      </c>
      <c r="AE10" s="17"/>
      <c r="AF10" s="17">
        <v>0.109055500126337</v>
      </c>
      <c r="AG10" s="17">
        <v>0.167378551125966</v>
      </c>
      <c r="AH10" s="17">
        <v>7.1075609863008996E-2</v>
      </c>
      <c r="AI10" s="17"/>
      <c r="AJ10" s="17">
        <v>0.101754319745559</v>
      </c>
      <c r="AK10" s="17">
        <v>8.3085642179403202E-2</v>
      </c>
      <c r="AL10" s="17">
        <v>0.12051209630547299</v>
      </c>
      <c r="AM10" s="17">
        <v>5.6483404225212197E-2</v>
      </c>
      <c r="AN10" s="17">
        <v>7.4869438276757697E-2</v>
      </c>
      <c r="AO10" s="17">
        <v>8.2354750129333895E-2</v>
      </c>
      <c r="AP10" s="17">
        <v>6.2809786756185898E-2</v>
      </c>
      <c r="AQ10" s="17"/>
      <c r="AR10" s="17">
        <v>8.8554326152857604E-2</v>
      </c>
      <c r="AS10" s="17">
        <v>8.0585890443354E-2</v>
      </c>
      <c r="AT10" s="17"/>
      <c r="AU10" s="17">
        <v>5.8950817672680102E-2</v>
      </c>
      <c r="AV10" s="17">
        <v>0.104072779054484</v>
      </c>
      <c r="AW10" s="17">
        <v>3.07750878886533E-2</v>
      </c>
      <c r="AX10" s="17"/>
      <c r="AY10" s="17">
        <v>0.17458739872106099</v>
      </c>
      <c r="AZ10" s="17">
        <v>8.1309687648189494E-2</v>
      </c>
      <c r="BA10" s="17">
        <v>6.2322085527372603E-2</v>
      </c>
      <c r="BB10" s="17">
        <v>6.63401283906805E-2</v>
      </c>
      <c r="BC10" s="17"/>
      <c r="BD10" s="17">
        <v>0.101954979112389</v>
      </c>
      <c r="BE10" s="17">
        <v>7.7119168610702393E-2</v>
      </c>
      <c r="BF10" s="17">
        <v>7.7079322409757997E-2</v>
      </c>
      <c r="BG10" s="17">
        <v>8.4416174283072104E-2</v>
      </c>
      <c r="BH10" s="17"/>
      <c r="BI10" s="17">
        <v>5.2224395595362599E-2</v>
      </c>
      <c r="BJ10" s="17">
        <v>8.6067228182868799E-2</v>
      </c>
      <c r="BK10" s="17">
        <v>7.65655617587057E-2</v>
      </c>
      <c r="BL10" s="17">
        <v>0.123877373487728</v>
      </c>
      <c r="BM10" s="17"/>
      <c r="BN10" s="17">
        <v>0.21340951678293199</v>
      </c>
      <c r="BO10" s="17">
        <v>6.4218810359109493E-2</v>
      </c>
      <c r="BP10" s="17">
        <v>9.7429088791262095E-2</v>
      </c>
      <c r="BQ10" s="17">
        <v>4.39604278260564E-2</v>
      </c>
      <c r="BR10" s="17"/>
      <c r="BS10" s="17">
        <v>0.103423679209006</v>
      </c>
      <c r="BT10" s="17">
        <v>6.7625819661045194E-2</v>
      </c>
      <c r="BU10" s="17">
        <v>7.9736206913491106E-2</v>
      </c>
      <c r="BV10" s="17">
        <v>8.4840425796772603E-2</v>
      </c>
      <c r="BW10" s="17"/>
      <c r="BX10" s="17">
        <v>9.2345887362554405E-2</v>
      </c>
      <c r="BY10" s="17">
        <v>7.5464080739530495E-2</v>
      </c>
      <c r="BZ10" s="17">
        <v>9.6090973724828499E-2</v>
      </c>
      <c r="CA10" s="17">
        <v>6.5272195604761898E-2</v>
      </c>
    </row>
    <row r="11" spans="2:79" x14ac:dyDescent="0.3">
      <c r="B11" s="18" t="s">
        <v>252</v>
      </c>
      <c r="C11" s="17">
        <v>0.26030288523232697</v>
      </c>
      <c r="D11" s="17">
        <v>0.269790390959883</v>
      </c>
      <c r="E11" s="17">
        <v>0.249794128745366</v>
      </c>
      <c r="F11" s="17"/>
      <c r="G11" s="17">
        <v>0.22958474582649299</v>
      </c>
      <c r="H11" s="17">
        <v>0.27767006500430003</v>
      </c>
      <c r="I11" s="17">
        <v>0.26190181155988701</v>
      </c>
      <c r="J11" s="17"/>
      <c r="K11" s="17">
        <v>0.30273699657942699</v>
      </c>
      <c r="L11" s="17">
        <v>0.24188569865498</v>
      </c>
      <c r="M11" s="17">
        <v>0.217016434952265</v>
      </c>
      <c r="N11" s="17">
        <v>0.26284190479687197</v>
      </c>
      <c r="O11" s="17"/>
      <c r="P11" s="17">
        <v>0.223976646945895</v>
      </c>
      <c r="Q11" s="17">
        <v>0.300490611427919</v>
      </c>
      <c r="R11" s="17">
        <v>0.25528641306559502</v>
      </c>
      <c r="S11" s="17">
        <v>0.222419793526698</v>
      </c>
      <c r="T11" s="17">
        <v>0.27446767723780102</v>
      </c>
      <c r="U11" s="17"/>
      <c r="V11" s="17">
        <v>0.22019402188630599</v>
      </c>
      <c r="W11" s="17">
        <v>0.28899193231868398</v>
      </c>
      <c r="X11" s="17">
        <v>0.27537098835519602</v>
      </c>
      <c r="Y11" s="17"/>
      <c r="Z11" s="17">
        <v>0.25922482179826101</v>
      </c>
      <c r="AA11" s="17">
        <v>0.26832671189594198</v>
      </c>
      <c r="AB11" s="17"/>
      <c r="AC11" s="17">
        <v>0.26314353222845499</v>
      </c>
      <c r="AD11" s="17">
        <v>0.25377683470257301</v>
      </c>
      <c r="AE11" s="17"/>
      <c r="AF11" s="17">
        <v>0.39465159968675301</v>
      </c>
      <c r="AG11" s="17">
        <v>0.172214059480082</v>
      </c>
      <c r="AH11" s="17">
        <v>0.257697591207598</v>
      </c>
      <c r="AI11" s="17"/>
      <c r="AJ11" s="17">
        <v>0.24866405193742999</v>
      </c>
      <c r="AK11" s="17">
        <v>0.224674439011215</v>
      </c>
      <c r="AL11" s="17">
        <v>0.280011756260443</v>
      </c>
      <c r="AM11" s="17">
        <v>0.30537348237881701</v>
      </c>
      <c r="AN11" s="17">
        <v>0.231519783741714</v>
      </c>
      <c r="AO11" s="17">
        <v>0.274396436542301</v>
      </c>
      <c r="AP11" s="17">
        <v>0.25773126282688502</v>
      </c>
      <c r="AQ11" s="17"/>
      <c r="AR11" s="17">
        <v>0.26443906613172202</v>
      </c>
      <c r="AS11" s="17">
        <v>0.251294044855013</v>
      </c>
      <c r="AT11" s="17"/>
      <c r="AU11" s="17">
        <v>0.19180637333369899</v>
      </c>
      <c r="AV11" s="17">
        <v>0.28653634075977702</v>
      </c>
      <c r="AW11" s="17">
        <v>0.278108654516876</v>
      </c>
      <c r="AX11" s="17"/>
      <c r="AY11" s="17">
        <v>0.27923865004021498</v>
      </c>
      <c r="AZ11" s="17">
        <v>0.31121206431707499</v>
      </c>
      <c r="BA11" s="17">
        <v>0.204105071262557</v>
      </c>
      <c r="BB11" s="17">
        <v>0.20525332800760501</v>
      </c>
      <c r="BC11" s="17"/>
      <c r="BD11" s="17">
        <v>0.256923132785638</v>
      </c>
      <c r="BE11" s="17">
        <v>0.24431874398566</v>
      </c>
      <c r="BF11" s="17">
        <v>0.28615777168315798</v>
      </c>
      <c r="BG11" s="17">
        <v>0.219528814353628</v>
      </c>
      <c r="BH11" s="17"/>
      <c r="BI11" s="17">
        <v>0.26147063888165401</v>
      </c>
      <c r="BJ11" s="17">
        <v>0.25446547450950802</v>
      </c>
      <c r="BK11" s="17">
        <v>0.25684140324200799</v>
      </c>
      <c r="BL11" s="17">
        <v>0.29059619084366001</v>
      </c>
      <c r="BM11" s="17"/>
      <c r="BN11" s="17">
        <v>0.34042129344762501</v>
      </c>
      <c r="BO11" s="17">
        <v>0.32350744236754497</v>
      </c>
      <c r="BP11" s="17">
        <v>0.29959170306706601</v>
      </c>
      <c r="BQ11" s="17">
        <v>0.158182036969164</v>
      </c>
      <c r="BR11" s="17"/>
      <c r="BS11" s="17">
        <v>0.22805211430618899</v>
      </c>
      <c r="BT11" s="17">
        <v>0.28596154012331598</v>
      </c>
      <c r="BU11" s="17">
        <v>0.25986262380582598</v>
      </c>
      <c r="BV11" s="17">
        <v>0.254581256697342</v>
      </c>
      <c r="BW11" s="17"/>
      <c r="BX11" s="17">
        <v>0.27482919833451902</v>
      </c>
      <c r="BY11" s="17">
        <v>0.24002044086344901</v>
      </c>
      <c r="BZ11" s="17">
        <v>0.30377270367141501</v>
      </c>
      <c r="CA11" s="17">
        <v>0.22158503292968099</v>
      </c>
    </row>
    <row r="12" spans="2:79" ht="28.8" x14ac:dyDescent="0.3">
      <c r="B12" s="18" t="s">
        <v>253</v>
      </c>
      <c r="C12" s="17">
        <v>0.60247149596212302</v>
      </c>
      <c r="D12" s="17">
        <v>0.60147249362997102</v>
      </c>
      <c r="E12" s="17">
        <v>0.60620719344398499</v>
      </c>
      <c r="F12" s="17"/>
      <c r="G12" s="17">
        <v>0.62966393694394696</v>
      </c>
      <c r="H12" s="17">
        <v>0.59822200998039399</v>
      </c>
      <c r="I12" s="17">
        <v>0.58959863621875497</v>
      </c>
      <c r="J12" s="17"/>
      <c r="K12" s="17">
        <v>0.55367947502622905</v>
      </c>
      <c r="L12" s="17">
        <v>0.65465228566209199</v>
      </c>
      <c r="M12" s="17">
        <v>0.61303066038105802</v>
      </c>
      <c r="N12" s="17">
        <v>0.59909541219377305</v>
      </c>
      <c r="O12" s="17"/>
      <c r="P12" s="17">
        <v>0.57703726214366002</v>
      </c>
      <c r="Q12" s="17">
        <v>0.55246673991644502</v>
      </c>
      <c r="R12" s="17">
        <v>0.68087863329707699</v>
      </c>
      <c r="S12" s="17">
        <v>0.63749784416212696</v>
      </c>
      <c r="T12" s="17">
        <v>0.59483147990541896</v>
      </c>
      <c r="U12" s="17"/>
      <c r="V12" s="17">
        <v>0.641201114213649</v>
      </c>
      <c r="W12" s="17">
        <v>0.60007199021844504</v>
      </c>
      <c r="X12" s="17">
        <v>0.57680526345173</v>
      </c>
      <c r="Y12" s="17"/>
      <c r="Z12" s="17">
        <v>0.60727239655411003</v>
      </c>
      <c r="AA12" s="17">
        <v>0.58248363205169895</v>
      </c>
      <c r="AB12" s="17"/>
      <c r="AC12" s="17">
        <v>0.59780179345067996</v>
      </c>
      <c r="AD12" s="17">
        <v>0.61319958522845497</v>
      </c>
      <c r="AE12" s="17"/>
      <c r="AF12" s="17">
        <v>0.41841705371674998</v>
      </c>
      <c r="AG12" s="17">
        <v>0.59107353176692301</v>
      </c>
      <c r="AH12" s="17">
        <v>0.61928445902378804</v>
      </c>
      <c r="AI12" s="17"/>
      <c r="AJ12" s="17">
        <v>0.63201205501511604</v>
      </c>
      <c r="AK12" s="17">
        <v>0.62558853257393099</v>
      </c>
      <c r="AL12" s="17">
        <v>0.56815444431008799</v>
      </c>
      <c r="AM12" s="17">
        <v>0.59257063097520501</v>
      </c>
      <c r="AN12" s="17">
        <v>0.60556097810423304</v>
      </c>
      <c r="AO12" s="17">
        <v>0.539224078758755</v>
      </c>
      <c r="AP12" s="17">
        <v>0.64622985260191501</v>
      </c>
      <c r="AQ12" s="17"/>
      <c r="AR12" s="17">
        <v>0.57993008513362898</v>
      </c>
      <c r="AS12" s="17">
        <v>0.61611499232036904</v>
      </c>
      <c r="AT12" s="17"/>
      <c r="AU12" s="17">
        <v>0.656032227434034</v>
      </c>
      <c r="AV12" s="17">
        <v>0.56061444563725404</v>
      </c>
      <c r="AW12" s="17">
        <v>0.67729733103575795</v>
      </c>
      <c r="AX12" s="17"/>
      <c r="AY12" s="17">
        <v>0.40221967551350701</v>
      </c>
      <c r="AZ12" s="17">
        <v>0.57635042265194403</v>
      </c>
      <c r="BA12" s="17">
        <v>0.66690971849410297</v>
      </c>
      <c r="BB12" s="17">
        <v>0.67577173294833204</v>
      </c>
      <c r="BC12" s="17"/>
      <c r="BD12" s="17">
        <v>0.59272924126562798</v>
      </c>
      <c r="BE12" s="17">
        <v>0.60749103292851603</v>
      </c>
      <c r="BF12" s="17">
        <v>0.59951810802726502</v>
      </c>
      <c r="BG12" s="17">
        <v>0.61068419065072499</v>
      </c>
      <c r="BH12" s="17"/>
      <c r="BI12" s="17">
        <v>0.65162281028475899</v>
      </c>
      <c r="BJ12" s="17">
        <v>0.60552222218845597</v>
      </c>
      <c r="BK12" s="17">
        <v>0.61735320222804102</v>
      </c>
      <c r="BL12" s="17">
        <v>0.47529690223054999</v>
      </c>
      <c r="BM12" s="17"/>
      <c r="BN12" s="17">
        <v>0.319725443577069</v>
      </c>
      <c r="BO12" s="17">
        <v>0.54346243790489301</v>
      </c>
      <c r="BP12" s="17">
        <v>0.56185857509909098</v>
      </c>
      <c r="BQ12" s="17">
        <v>0.75402265790394096</v>
      </c>
      <c r="BR12" s="17"/>
      <c r="BS12" s="17">
        <v>0.61725690156762603</v>
      </c>
      <c r="BT12" s="17">
        <v>0.58181417600310104</v>
      </c>
      <c r="BU12" s="17">
        <v>0.61537479092888803</v>
      </c>
      <c r="BV12" s="17">
        <v>0.57678442156061405</v>
      </c>
      <c r="BW12" s="17"/>
      <c r="BX12" s="17">
        <v>0.53838747246648999</v>
      </c>
      <c r="BY12" s="17">
        <v>0.64311530031842601</v>
      </c>
      <c r="BZ12" s="17">
        <v>0.55248824485550296</v>
      </c>
      <c r="CA12" s="17">
        <v>0.63793347396285704</v>
      </c>
    </row>
    <row r="13" spans="2:79" x14ac:dyDescent="0.3">
      <c r="B13" s="18" t="s">
        <v>73</v>
      </c>
      <c r="C13" s="19">
        <v>3.2319689272909097E-2</v>
      </c>
      <c r="D13" s="19">
        <v>3.6118943656947997E-2</v>
      </c>
      <c r="E13" s="19">
        <v>2.63588810937673E-2</v>
      </c>
      <c r="F13" s="19"/>
      <c r="G13" s="19">
        <v>2.77103428097253E-2</v>
      </c>
      <c r="H13" s="19">
        <v>3.05548472678825E-2</v>
      </c>
      <c r="I13" s="19">
        <v>3.70613238946444E-2</v>
      </c>
      <c r="J13" s="19"/>
      <c r="K13" s="19">
        <v>2.2054125714397702E-2</v>
      </c>
      <c r="L13" s="19">
        <v>2.85804278153678E-2</v>
      </c>
      <c r="M13" s="19">
        <v>4.2890561694819099E-2</v>
      </c>
      <c r="N13" s="19">
        <v>4.0569004515457703E-2</v>
      </c>
      <c r="O13" s="19"/>
      <c r="P13" s="19">
        <v>6.3389400150412806E-2</v>
      </c>
      <c r="Q13" s="19">
        <v>3.0341698681252E-2</v>
      </c>
      <c r="R13" s="19">
        <v>2.53893322633496E-2</v>
      </c>
      <c r="S13" s="19">
        <v>2.01170010048006E-2</v>
      </c>
      <c r="T13" s="19">
        <v>3.2611312012038797E-2</v>
      </c>
      <c r="U13" s="19"/>
      <c r="V13" s="19">
        <v>2.8005137599232802E-2</v>
      </c>
      <c r="W13" s="19">
        <v>2.2603259008958401E-2</v>
      </c>
      <c r="X13" s="19">
        <v>2.90967750088241E-2</v>
      </c>
      <c r="Y13" s="19"/>
      <c r="Z13" s="19">
        <v>2.9810318328014999E-2</v>
      </c>
      <c r="AA13" s="19">
        <v>4.5870300369550199E-2</v>
      </c>
      <c r="AB13" s="19"/>
      <c r="AC13" s="19">
        <v>3.3356289994096698E-2</v>
      </c>
      <c r="AD13" s="19">
        <v>2.9938221707642598E-2</v>
      </c>
      <c r="AE13" s="19"/>
      <c r="AF13" s="19">
        <v>2.0808913206515001E-2</v>
      </c>
      <c r="AG13" s="19">
        <v>2.20739790753832E-2</v>
      </c>
      <c r="AH13" s="19">
        <v>3.28869215094428E-2</v>
      </c>
      <c r="AI13" s="19"/>
      <c r="AJ13" s="19">
        <v>1.75695733018956E-2</v>
      </c>
      <c r="AK13" s="19">
        <v>3.2868491773795097E-2</v>
      </c>
      <c r="AL13" s="19">
        <v>2.37343955355954E-2</v>
      </c>
      <c r="AM13" s="19">
        <v>2.03914345941449E-2</v>
      </c>
      <c r="AN13" s="19">
        <v>5.1352946697307701E-2</v>
      </c>
      <c r="AO13" s="19">
        <v>5.5802221839778399E-2</v>
      </c>
      <c r="AP13" s="19">
        <v>2.4020503432829701E-2</v>
      </c>
      <c r="AQ13" s="19"/>
      <c r="AR13" s="19">
        <v>2.7624720509291201E-2</v>
      </c>
      <c r="AS13" s="19">
        <v>3.6122019627562701E-2</v>
      </c>
      <c r="AT13" s="19"/>
      <c r="AU13" s="19">
        <v>6.3769943169047702E-2</v>
      </c>
      <c r="AV13" s="19">
        <v>2.4341650411191001E-2</v>
      </c>
      <c r="AW13" s="19">
        <v>7.2329661254664796E-3</v>
      </c>
      <c r="AX13" s="19"/>
      <c r="AY13" s="19">
        <v>8.8848727315747E-2</v>
      </c>
      <c r="AZ13" s="19">
        <v>2.1718890948479098E-2</v>
      </c>
      <c r="BA13" s="19">
        <v>3.5288234675503197E-2</v>
      </c>
      <c r="BB13" s="19">
        <v>2.2856184456343701E-2</v>
      </c>
      <c r="BC13" s="19"/>
      <c r="BD13" s="19">
        <v>3.3248579098561701E-2</v>
      </c>
      <c r="BE13" s="19">
        <v>4.7939594063245897E-2</v>
      </c>
      <c r="BF13" s="19">
        <v>2.05034596394741E-2</v>
      </c>
      <c r="BG13" s="19">
        <v>3.5699507868171901E-2</v>
      </c>
      <c r="BH13" s="19"/>
      <c r="BI13" s="19">
        <v>9.5898256616145407E-3</v>
      </c>
      <c r="BJ13" s="19">
        <v>4.4203097044360998E-2</v>
      </c>
      <c r="BK13" s="19">
        <v>3.1416613899041199E-2</v>
      </c>
      <c r="BL13" s="19">
        <v>2.72759995770183E-2</v>
      </c>
      <c r="BM13" s="19"/>
      <c r="BN13" s="19">
        <v>6.8188181973288201E-2</v>
      </c>
      <c r="BO13" s="19">
        <v>3.4668302740625503E-2</v>
      </c>
      <c r="BP13" s="19">
        <v>2.66824793423594E-2</v>
      </c>
      <c r="BQ13" s="19">
        <v>2.75782237237365E-2</v>
      </c>
      <c r="BR13" s="19"/>
      <c r="BS13" s="19">
        <v>3.5996376457010898E-2</v>
      </c>
      <c r="BT13" s="19">
        <v>4.7934485248524498E-2</v>
      </c>
      <c r="BU13" s="19">
        <v>1.8905281823541099E-2</v>
      </c>
      <c r="BV13" s="19">
        <v>3.1126407649920598E-2</v>
      </c>
      <c r="BW13" s="19"/>
      <c r="BX13" s="19">
        <v>7.3682664945851198E-2</v>
      </c>
      <c r="BY13" s="19">
        <v>2.6429492098989499E-2</v>
      </c>
      <c r="BZ13" s="19">
        <v>1.8897311003219099E-2</v>
      </c>
      <c r="CA13" s="19">
        <v>4.4749938977259603E-2</v>
      </c>
    </row>
    <row r="14" spans="2:79" x14ac:dyDescent="0.3">
      <c r="B14" s="16" t="s">
        <v>336</v>
      </c>
    </row>
    <row r="15" spans="2:79" x14ac:dyDescent="0.3">
      <c r="B15" t="s">
        <v>76</v>
      </c>
    </row>
    <row r="16" spans="2:79" x14ac:dyDescent="0.3">
      <c r="B16" t="s">
        <v>77</v>
      </c>
    </row>
    <row r="18" spans="2:2" x14ac:dyDescent="0.3">
      <c r="B18" s="8" t="str">
        <f>HYPERLINK("#'Contents'!A1", "Return to Contents")</f>
        <v>Return to Contents</v>
      </c>
    </row>
  </sheetData>
  <mergeCells count="18">
    <mergeCell ref="BX5:CA5"/>
    <mergeCell ref="D2:BL2"/>
    <mergeCell ref="AU5:AW5"/>
    <mergeCell ref="AY5:BB5"/>
    <mergeCell ref="BD5:BG5"/>
    <mergeCell ref="BI5:BL5"/>
    <mergeCell ref="BN5:BQ5"/>
    <mergeCell ref="Z5:AA5"/>
    <mergeCell ref="AC5:AD5"/>
    <mergeCell ref="AF5:AH5"/>
    <mergeCell ref="AJ5:AP5"/>
    <mergeCell ref="AR5:AS5"/>
    <mergeCell ref="D5:E5"/>
    <mergeCell ref="G5:I5"/>
    <mergeCell ref="K5:N5"/>
    <mergeCell ref="P5:T5"/>
    <mergeCell ref="V5:X5"/>
    <mergeCell ref="BS5:BV5"/>
  </mergeCells>
  <pageMargins left="0.7" right="0.7" top="0.75" bottom="0.75" header="0.3" footer="0.3"/>
  <pageSetup paperSize="9" orientation="portrait" horizontalDpi="300" verticalDpi="300"/>
  <drawing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B2:CA18"/>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9" width="10.77734375" customWidth="1"/>
    <col min="10" max="10" width="2.21875" customWidth="1"/>
    <col min="11" max="14" width="10.77734375" customWidth="1"/>
    <col min="15" max="15" width="2.21875" customWidth="1"/>
    <col min="16" max="20" width="10.77734375" customWidth="1"/>
    <col min="21" max="21" width="2.21875" customWidth="1"/>
    <col min="22" max="24" width="10.77734375" customWidth="1"/>
    <col min="25" max="25" width="2.21875" customWidth="1"/>
    <col min="26" max="27" width="10.77734375" customWidth="1"/>
    <col min="28" max="28" width="2.21875" customWidth="1"/>
    <col min="29" max="30" width="10.77734375" customWidth="1"/>
    <col min="31" max="31" width="2.21875" customWidth="1"/>
    <col min="32" max="34" width="10.77734375" customWidth="1"/>
    <col min="35" max="35" width="2.21875" customWidth="1"/>
    <col min="36" max="42" width="10.77734375" customWidth="1"/>
    <col min="43" max="43" width="2.21875" customWidth="1"/>
    <col min="44" max="45" width="10.77734375" customWidth="1"/>
    <col min="46" max="46" width="2.21875" customWidth="1"/>
    <col min="47" max="49" width="10.77734375" customWidth="1"/>
    <col min="50" max="50" width="2.21875" customWidth="1"/>
    <col min="51" max="54" width="10.77734375" customWidth="1"/>
    <col min="55" max="55" width="2.21875" customWidth="1"/>
    <col min="56" max="59" width="10.77734375" customWidth="1"/>
    <col min="60" max="60" width="2.21875" customWidth="1"/>
    <col min="61" max="64" width="10.77734375" customWidth="1"/>
    <col min="65" max="65" width="2.21875" customWidth="1"/>
    <col min="66" max="69" width="10.77734375" customWidth="1"/>
    <col min="70" max="70" width="2.21875" customWidth="1"/>
    <col min="71" max="74" width="10.77734375" customWidth="1"/>
    <col min="75" max="75" width="2.21875" customWidth="1"/>
    <col min="76" max="79" width="10.77734375" customWidth="1"/>
    <col min="80" max="80" width="2.21875" customWidth="1"/>
  </cols>
  <sheetData>
    <row r="2" spans="2:79" ht="40.049999999999997" customHeight="1" x14ac:dyDescent="0.3">
      <c r="D2" s="30" t="s">
        <v>256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9" ht="30" customHeight="1" x14ac:dyDescent="0.3">
      <c r="B5" s="15"/>
      <c r="C5" s="15"/>
      <c r="D5" s="29" t="s">
        <v>54</v>
      </c>
      <c r="E5" s="29"/>
      <c r="F5" s="15"/>
      <c r="G5" s="29" t="s">
        <v>55</v>
      </c>
      <c r="H5" s="29"/>
      <c r="I5" s="29"/>
      <c r="J5" s="15"/>
      <c r="K5" s="29" t="s">
        <v>56</v>
      </c>
      <c r="L5" s="29"/>
      <c r="M5" s="29"/>
      <c r="N5" s="29"/>
      <c r="O5" s="15"/>
      <c r="P5" s="29" t="s">
        <v>57</v>
      </c>
      <c r="Q5" s="29"/>
      <c r="R5" s="29"/>
      <c r="S5" s="29"/>
      <c r="T5" s="29"/>
      <c r="U5" s="15"/>
      <c r="V5" s="29" t="s">
        <v>58</v>
      </c>
      <c r="W5" s="29"/>
      <c r="X5" s="29"/>
      <c r="Y5" s="15"/>
      <c r="Z5" s="29" t="s">
        <v>59</v>
      </c>
      <c r="AA5" s="29"/>
      <c r="AB5" s="15"/>
      <c r="AC5" s="29" t="s">
        <v>60</v>
      </c>
      <c r="AD5" s="29"/>
      <c r="AE5" s="15"/>
      <c r="AF5" s="29" t="s">
        <v>61</v>
      </c>
      <c r="AG5" s="29"/>
      <c r="AH5" s="29"/>
      <c r="AI5" s="15"/>
      <c r="AJ5" s="29" t="s">
        <v>62</v>
      </c>
      <c r="AK5" s="29"/>
      <c r="AL5" s="29"/>
      <c r="AM5" s="29"/>
      <c r="AN5" s="29"/>
      <c r="AO5" s="29"/>
      <c r="AP5" s="29"/>
      <c r="AQ5" s="15"/>
      <c r="AR5" s="29" t="s">
        <v>63</v>
      </c>
      <c r="AS5" s="29"/>
      <c r="AT5" s="15"/>
      <c r="AU5" s="29" t="s">
        <v>64</v>
      </c>
      <c r="AV5" s="29"/>
      <c r="AW5" s="29"/>
      <c r="AX5" s="15"/>
      <c r="AY5" s="29" t="s">
        <v>65</v>
      </c>
      <c r="AZ5" s="29"/>
      <c r="BA5" s="29"/>
      <c r="BB5" s="29"/>
      <c r="BC5" s="15"/>
      <c r="BD5" s="29" t="s">
        <v>66</v>
      </c>
      <c r="BE5" s="29"/>
      <c r="BF5" s="29"/>
      <c r="BG5" s="29"/>
      <c r="BH5" s="15"/>
      <c r="BI5" s="29" t="s">
        <v>67</v>
      </c>
      <c r="BJ5" s="29"/>
      <c r="BK5" s="29"/>
      <c r="BL5" s="29"/>
      <c r="BM5" s="15"/>
      <c r="BN5" s="29" t="s">
        <v>68</v>
      </c>
      <c r="BO5" s="29"/>
      <c r="BP5" s="29"/>
      <c r="BQ5" s="29"/>
      <c r="BR5" s="15"/>
      <c r="BS5" s="29" t="s">
        <v>69</v>
      </c>
      <c r="BT5" s="29"/>
      <c r="BU5" s="29"/>
      <c r="BV5" s="29"/>
      <c r="BW5" s="15"/>
      <c r="BX5" s="29" t="s">
        <v>70</v>
      </c>
      <c r="BY5" s="29"/>
      <c r="BZ5" s="29"/>
      <c r="CA5" s="29"/>
    </row>
    <row r="6" spans="2:79" ht="43.2" x14ac:dyDescent="0.3">
      <c r="B6" t="s">
        <v>13</v>
      </c>
      <c r="C6" s="9" t="s">
        <v>14</v>
      </c>
      <c r="D6" s="12" t="s">
        <v>15</v>
      </c>
      <c r="E6" s="12" t="s">
        <v>16</v>
      </c>
      <c r="G6" s="12" t="s">
        <v>19</v>
      </c>
      <c r="H6" s="12" t="s">
        <v>20</v>
      </c>
      <c r="I6" s="12" t="s">
        <v>21</v>
      </c>
      <c r="K6" s="12" t="s">
        <v>22</v>
      </c>
      <c r="L6" s="12" t="s">
        <v>23</v>
      </c>
      <c r="M6" s="12" t="s">
        <v>24</v>
      </c>
      <c r="N6" s="12" t="s">
        <v>25</v>
      </c>
      <c r="P6" s="12" t="s">
        <v>26</v>
      </c>
      <c r="Q6" s="12" t="s">
        <v>27</v>
      </c>
      <c r="R6" s="12" t="s">
        <v>28</v>
      </c>
      <c r="S6" s="12" t="s">
        <v>29</v>
      </c>
      <c r="T6" s="12" t="s">
        <v>30</v>
      </c>
      <c r="V6" s="12" t="s">
        <v>31</v>
      </c>
      <c r="W6" s="12" t="s">
        <v>32</v>
      </c>
      <c r="X6" s="12" t="s">
        <v>33</v>
      </c>
      <c r="Z6" s="12" t="s">
        <v>34</v>
      </c>
      <c r="AA6" s="12" t="s">
        <v>35</v>
      </c>
      <c r="AC6" s="12" t="s">
        <v>36</v>
      </c>
      <c r="AD6" s="12" t="s">
        <v>37</v>
      </c>
      <c r="AF6" s="12" t="s">
        <v>38</v>
      </c>
      <c r="AG6" s="12" t="s">
        <v>39</v>
      </c>
      <c r="AH6" s="12" t="s">
        <v>40</v>
      </c>
      <c r="AJ6" s="12" t="s">
        <v>41</v>
      </c>
      <c r="AK6" s="12" t="s">
        <v>42</v>
      </c>
      <c r="AL6" s="12" t="s">
        <v>43</v>
      </c>
      <c r="AM6" s="12" t="s">
        <v>44</v>
      </c>
      <c r="AN6" s="12" t="s">
        <v>45</v>
      </c>
      <c r="AO6" s="12" t="s">
        <v>46</v>
      </c>
      <c r="AP6" s="12" t="s">
        <v>47</v>
      </c>
      <c r="AR6" s="12" t="s">
        <v>48</v>
      </c>
      <c r="AS6" s="12" t="s">
        <v>49</v>
      </c>
      <c r="AU6" s="12" t="s">
        <v>50</v>
      </c>
      <c r="AV6" s="12" t="s">
        <v>51</v>
      </c>
      <c r="AW6" s="12" t="s">
        <v>52</v>
      </c>
      <c r="AY6" s="12" t="s">
        <v>50</v>
      </c>
      <c r="AZ6" s="12" t="s">
        <v>51</v>
      </c>
      <c r="BA6" s="12" t="s">
        <v>52</v>
      </c>
      <c r="BB6" s="12" t="s">
        <v>53</v>
      </c>
      <c r="BD6" s="12" t="s">
        <v>50</v>
      </c>
      <c r="BE6" s="12" t="s">
        <v>51</v>
      </c>
      <c r="BF6" s="12" t="s">
        <v>52</v>
      </c>
      <c r="BG6" s="12" t="s">
        <v>53</v>
      </c>
      <c r="BI6" s="12" t="s">
        <v>50</v>
      </c>
      <c r="BJ6" s="12" t="s">
        <v>51</v>
      </c>
      <c r="BK6" s="12" t="s">
        <v>52</v>
      </c>
      <c r="BL6" s="12" t="s">
        <v>53</v>
      </c>
      <c r="BN6" s="12" t="s">
        <v>50</v>
      </c>
      <c r="BO6" s="12" t="s">
        <v>51</v>
      </c>
      <c r="BP6" s="12" t="s">
        <v>52</v>
      </c>
      <c r="BQ6" s="12" t="s">
        <v>53</v>
      </c>
      <c r="BS6" s="12" t="s">
        <v>50</v>
      </c>
      <c r="BT6" s="12" t="s">
        <v>51</v>
      </c>
      <c r="BU6" s="12" t="s">
        <v>52</v>
      </c>
      <c r="BV6" s="12" t="s">
        <v>53</v>
      </c>
      <c r="BX6" s="12" t="s">
        <v>50</v>
      </c>
      <c r="BY6" s="12" t="s">
        <v>51</v>
      </c>
      <c r="BZ6" s="12" t="s">
        <v>52</v>
      </c>
      <c r="CA6" s="12" t="s">
        <v>53</v>
      </c>
    </row>
    <row r="7" spans="2:79" ht="30" customHeight="1" x14ac:dyDescent="0.3">
      <c r="B7" s="10" t="s">
        <v>17</v>
      </c>
      <c r="C7" s="10">
        <v>866</v>
      </c>
      <c r="D7" s="10">
        <v>443</v>
      </c>
      <c r="E7" s="10">
        <v>421</v>
      </c>
      <c r="F7" s="10"/>
      <c r="G7" s="10">
        <v>178</v>
      </c>
      <c r="H7" s="10">
        <v>400</v>
      </c>
      <c r="I7" s="10">
        <v>288</v>
      </c>
      <c r="J7" s="10"/>
      <c r="K7" s="10">
        <v>354</v>
      </c>
      <c r="L7" s="10">
        <v>230</v>
      </c>
      <c r="M7" s="10">
        <v>153</v>
      </c>
      <c r="N7" s="10">
        <v>128</v>
      </c>
      <c r="O7" s="10"/>
      <c r="P7" s="10">
        <v>124</v>
      </c>
      <c r="Q7" s="10">
        <v>272</v>
      </c>
      <c r="R7" s="10">
        <v>123</v>
      </c>
      <c r="S7" s="10">
        <v>225</v>
      </c>
      <c r="T7" s="10">
        <v>122</v>
      </c>
      <c r="U7" s="10"/>
      <c r="V7" s="10">
        <v>205</v>
      </c>
      <c r="W7" s="10">
        <v>329</v>
      </c>
      <c r="X7" s="10">
        <v>305</v>
      </c>
      <c r="Y7" s="10"/>
      <c r="Z7" s="10">
        <v>723</v>
      </c>
      <c r="AA7" s="10">
        <v>142</v>
      </c>
      <c r="AB7" s="10"/>
      <c r="AC7" s="10">
        <v>636</v>
      </c>
      <c r="AD7" s="10">
        <v>230</v>
      </c>
      <c r="AE7" s="10"/>
      <c r="AF7" s="10">
        <v>63</v>
      </c>
      <c r="AG7" s="10">
        <v>76</v>
      </c>
      <c r="AH7" s="10">
        <v>722</v>
      </c>
      <c r="AI7" s="10"/>
      <c r="AJ7" s="10">
        <v>97</v>
      </c>
      <c r="AK7" s="10">
        <v>123</v>
      </c>
      <c r="AL7" s="10">
        <v>129</v>
      </c>
      <c r="AM7" s="10">
        <v>133</v>
      </c>
      <c r="AN7" s="10">
        <v>126</v>
      </c>
      <c r="AO7" s="10">
        <v>133</v>
      </c>
      <c r="AP7" s="10">
        <v>125</v>
      </c>
      <c r="AQ7" s="10"/>
      <c r="AR7" s="10">
        <v>265</v>
      </c>
      <c r="AS7" s="10">
        <v>576</v>
      </c>
      <c r="AT7" s="10"/>
      <c r="AU7" s="10">
        <v>204</v>
      </c>
      <c r="AV7" s="10">
        <v>520</v>
      </c>
      <c r="AW7" s="10">
        <v>142</v>
      </c>
      <c r="AX7" s="10"/>
      <c r="AY7" s="10">
        <v>76</v>
      </c>
      <c r="AZ7" s="10">
        <v>391</v>
      </c>
      <c r="BA7" s="10">
        <v>278</v>
      </c>
      <c r="BB7" s="10">
        <v>121</v>
      </c>
      <c r="BC7" s="10"/>
      <c r="BD7" s="10">
        <v>119</v>
      </c>
      <c r="BE7" s="10">
        <v>242</v>
      </c>
      <c r="BF7" s="10">
        <v>368</v>
      </c>
      <c r="BG7" s="10">
        <v>137</v>
      </c>
      <c r="BH7" s="10"/>
      <c r="BI7" s="10">
        <v>99</v>
      </c>
      <c r="BJ7" s="10">
        <v>265</v>
      </c>
      <c r="BK7" s="10">
        <v>400</v>
      </c>
      <c r="BL7" s="10">
        <v>102</v>
      </c>
      <c r="BM7" s="10"/>
      <c r="BN7" s="10">
        <v>73</v>
      </c>
      <c r="BO7" s="10">
        <v>192</v>
      </c>
      <c r="BP7" s="10">
        <v>297</v>
      </c>
      <c r="BQ7" s="10">
        <v>304</v>
      </c>
      <c r="BR7" s="10"/>
      <c r="BS7" s="10">
        <v>180</v>
      </c>
      <c r="BT7" s="10">
        <v>245</v>
      </c>
      <c r="BU7" s="10">
        <v>352</v>
      </c>
      <c r="BV7" s="10">
        <v>89</v>
      </c>
      <c r="BW7" s="10"/>
      <c r="BX7" s="10">
        <v>81</v>
      </c>
      <c r="BY7" s="10">
        <v>311</v>
      </c>
      <c r="BZ7" s="10">
        <v>286</v>
      </c>
      <c r="CA7" s="10">
        <v>188</v>
      </c>
    </row>
    <row r="8" spans="2:79" ht="30" customHeight="1" x14ac:dyDescent="0.3">
      <c r="B8" s="11" t="s">
        <v>18</v>
      </c>
      <c r="C8" s="11">
        <v>868</v>
      </c>
      <c r="D8" s="11">
        <v>432</v>
      </c>
      <c r="E8" s="11">
        <v>433</v>
      </c>
      <c r="F8" s="11"/>
      <c r="G8" s="11">
        <v>207</v>
      </c>
      <c r="H8" s="11">
        <v>335</v>
      </c>
      <c r="I8" s="11">
        <v>326</v>
      </c>
      <c r="J8" s="11"/>
      <c r="K8" s="11">
        <v>259</v>
      </c>
      <c r="L8" s="11">
        <v>229</v>
      </c>
      <c r="M8" s="11">
        <v>185</v>
      </c>
      <c r="N8" s="11">
        <v>193</v>
      </c>
      <c r="O8" s="11"/>
      <c r="P8" s="11">
        <v>124</v>
      </c>
      <c r="Q8" s="11">
        <v>266</v>
      </c>
      <c r="R8" s="11">
        <v>135</v>
      </c>
      <c r="S8" s="11">
        <v>199</v>
      </c>
      <c r="T8" s="11">
        <v>144</v>
      </c>
      <c r="U8" s="11"/>
      <c r="V8" s="11">
        <v>247</v>
      </c>
      <c r="W8" s="11">
        <v>339</v>
      </c>
      <c r="X8" s="11">
        <v>250</v>
      </c>
      <c r="Y8" s="11"/>
      <c r="Z8" s="11">
        <v>729</v>
      </c>
      <c r="AA8" s="11">
        <v>138</v>
      </c>
      <c r="AB8" s="11"/>
      <c r="AC8" s="11">
        <v>605</v>
      </c>
      <c r="AD8" s="11">
        <v>263</v>
      </c>
      <c r="AE8" s="11"/>
      <c r="AF8" s="11">
        <v>48</v>
      </c>
      <c r="AG8" s="11">
        <v>67</v>
      </c>
      <c r="AH8" s="11">
        <v>747</v>
      </c>
      <c r="AI8" s="11"/>
      <c r="AJ8" s="11">
        <v>110</v>
      </c>
      <c r="AK8" s="11">
        <v>133</v>
      </c>
      <c r="AL8" s="11">
        <v>107</v>
      </c>
      <c r="AM8" s="11">
        <v>116</v>
      </c>
      <c r="AN8" s="11">
        <v>101</v>
      </c>
      <c r="AO8" s="11">
        <v>140</v>
      </c>
      <c r="AP8" s="11">
        <v>161</v>
      </c>
      <c r="AQ8" s="11"/>
      <c r="AR8" s="11">
        <v>286</v>
      </c>
      <c r="AS8" s="11">
        <v>558</v>
      </c>
      <c r="AT8" s="11"/>
      <c r="AU8" s="11">
        <v>229</v>
      </c>
      <c r="AV8" s="11">
        <v>515</v>
      </c>
      <c r="AW8" s="11">
        <v>124</v>
      </c>
      <c r="AX8" s="11"/>
      <c r="AY8" s="11">
        <v>78</v>
      </c>
      <c r="AZ8" s="11">
        <v>399</v>
      </c>
      <c r="BA8" s="11">
        <v>281</v>
      </c>
      <c r="BB8" s="11">
        <v>109</v>
      </c>
      <c r="BC8" s="11"/>
      <c r="BD8" s="11">
        <v>123</v>
      </c>
      <c r="BE8" s="11">
        <v>245</v>
      </c>
      <c r="BF8" s="11">
        <v>371</v>
      </c>
      <c r="BG8" s="11">
        <v>129</v>
      </c>
      <c r="BH8" s="11"/>
      <c r="BI8" s="11">
        <v>105</v>
      </c>
      <c r="BJ8" s="11">
        <v>270</v>
      </c>
      <c r="BK8" s="11">
        <v>399</v>
      </c>
      <c r="BL8" s="11">
        <v>94</v>
      </c>
      <c r="BM8" s="11"/>
      <c r="BN8" s="11">
        <v>74</v>
      </c>
      <c r="BO8" s="11">
        <v>194</v>
      </c>
      <c r="BP8" s="11">
        <v>304</v>
      </c>
      <c r="BQ8" s="11">
        <v>295</v>
      </c>
      <c r="BR8" s="11"/>
      <c r="BS8" s="11">
        <v>188</v>
      </c>
      <c r="BT8" s="11">
        <v>259</v>
      </c>
      <c r="BU8" s="11">
        <v>346</v>
      </c>
      <c r="BV8" s="11">
        <v>74</v>
      </c>
      <c r="BW8" s="11"/>
      <c r="BX8" s="11">
        <v>84</v>
      </c>
      <c r="BY8" s="11">
        <v>322</v>
      </c>
      <c r="BZ8" s="11">
        <v>282</v>
      </c>
      <c r="CA8" s="11">
        <v>179</v>
      </c>
    </row>
    <row r="9" spans="2:79" x14ac:dyDescent="0.3">
      <c r="B9" s="18" t="s">
        <v>250</v>
      </c>
      <c r="C9" s="17">
        <v>2.50008907390625E-2</v>
      </c>
      <c r="D9" s="17">
        <v>2.9237883652335199E-2</v>
      </c>
      <c r="E9" s="17">
        <v>2.0888207130506299E-2</v>
      </c>
      <c r="F9" s="17"/>
      <c r="G9" s="17">
        <v>2.4406760934992899E-2</v>
      </c>
      <c r="H9" s="17">
        <v>1.16849258542424E-2</v>
      </c>
      <c r="I9" s="17">
        <v>3.90924541151179E-2</v>
      </c>
      <c r="J9" s="17"/>
      <c r="K9" s="17">
        <v>1.34047167669059E-2</v>
      </c>
      <c r="L9" s="17">
        <v>2.88903681733442E-2</v>
      </c>
      <c r="M9" s="17">
        <v>3.6650694147084897E-2</v>
      </c>
      <c r="N9" s="17">
        <v>2.49175123021038E-2</v>
      </c>
      <c r="O9" s="17"/>
      <c r="P9" s="17">
        <v>3.6680603962330603E-2</v>
      </c>
      <c r="Q9" s="17">
        <v>2.66017208876623E-2</v>
      </c>
      <c r="R9" s="17">
        <v>1.8508207638094801E-2</v>
      </c>
      <c r="S9" s="17">
        <v>2.3212720325748799E-2</v>
      </c>
      <c r="T9" s="17">
        <v>2.0551030271081499E-2</v>
      </c>
      <c r="U9" s="17"/>
      <c r="V9" s="17">
        <v>2.4384543887846201E-2</v>
      </c>
      <c r="W9" s="17">
        <v>2.4643168171384001E-2</v>
      </c>
      <c r="X9" s="17">
        <v>1.7750446342848801E-2</v>
      </c>
      <c r="Y9" s="17"/>
      <c r="Z9" s="17">
        <v>2.1882709656931901E-2</v>
      </c>
      <c r="AA9" s="17">
        <v>4.1703590619477003E-2</v>
      </c>
      <c r="AB9" s="17"/>
      <c r="AC9" s="17">
        <v>2.5137115510498902E-2</v>
      </c>
      <c r="AD9" s="17">
        <v>2.4687930437057401E-2</v>
      </c>
      <c r="AE9" s="17"/>
      <c r="AF9" s="17">
        <v>1.65592131228323E-2</v>
      </c>
      <c r="AG9" s="17">
        <v>4.7259878551646199E-2</v>
      </c>
      <c r="AH9" s="17">
        <v>2.3752579321274898E-2</v>
      </c>
      <c r="AI9" s="17"/>
      <c r="AJ9" s="17">
        <v>1.02922050570818E-2</v>
      </c>
      <c r="AK9" s="17">
        <v>2.94082943516796E-2</v>
      </c>
      <c r="AL9" s="17">
        <v>1.07637159069681E-2</v>
      </c>
      <c r="AM9" s="17">
        <v>1.5124207166794501E-2</v>
      </c>
      <c r="AN9" s="17">
        <v>2.7343122113542902E-2</v>
      </c>
      <c r="AO9" s="17">
        <v>3.7839201967363602E-2</v>
      </c>
      <c r="AP9" s="17">
        <v>3.5466744150295902E-2</v>
      </c>
      <c r="AQ9" s="17"/>
      <c r="AR9" s="17">
        <v>3.9781431524897E-2</v>
      </c>
      <c r="AS9" s="17">
        <v>1.8498339046944302E-2</v>
      </c>
      <c r="AT9" s="17"/>
      <c r="AU9" s="17">
        <v>2.3912901311125199E-2</v>
      </c>
      <c r="AV9" s="17">
        <v>3.1498228442262403E-2</v>
      </c>
      <c r="AW9" s="17">
        <v>0</v>
      </c>
      <c r="AX9" s="17"/>
      <c r="AY9" s="17">
        <v>8.49446805547973E-3</v>
      </c>
      <c r="AZ9" s="17">
        <v>2.64901532423551E-2</v>
      </c>
      <c r="BA9" s="17">
        <v>2.21272625089548E-2</v>
      </c>
      <c r="BB9" s="17">
        <v>3.8832217387480598E-2</v>
      </c>
      <c r="BC9" s="17"/>
      <c r="BD9" s="17">
        <v>4.6689565302899999E-2</v>
      </c>
      <c r="BE9" s="17">
        <v>2.1835130266367801E-2</v>
      </c>
      <c r="BF9" s="17">
        <v>1.00885134117264E-2</v>
      </c>
      <c r="BG9" s="17">
        <v>5.3326619089534601E-2</v>
      </c>
      <c r="BH9" s="17"/>
      <c r="BI9" s="17">
        <v>5.5616499592134702E-2</v>
      </c>
      <c r="BJ9" s="17">
        <v>2.6452940443302601E-2</v>
      </c>
      <c r="BK9" s="17">
        <v>1.2221243905703101E-2</v>
      </c>
      <c r="BL9" s="17">
        <v>4.0986399469990303E-2</v>
      </c>
      <c r="BM9" s="17"/>
      <c r="BN9" s="17">
        <v>4.6607024048002897E-2</v>
      </c>
      <c r="BO9" s="17">
        <v>4.3550595573741101E-2</v>
      </c>
      <c r="BP9" s="17">
        <v>1.9396827664432001E-2</v>
      </c>
      <c r="BQ9" s="17">
        <v>1.31422982186611E-2</v>
      </c>
      <c r="BR9" s="17"/>
      <c r="BS9" s="17">
        <v>3.1598110031570599E-2</v>
      </c>
      <c r="BT9" s="17">
        <v>2.1871402294066099E-2</v>
      </c>
      <c r="BU9" s="17">
        <v>1.63597536697597E-2</v>
      </c>
      <c r="BV9" s="17">
        <v>5.9598903971976501E-2</v>
      </c>
      <c r="BW9" s="17"/>
      <c r="BX9" s="17">
        <v>1.4617498627755901E-2</v>
      </c>
      <c r="BY9" s="17">
        <v>2.68928812831652E-2</v>
      </c>
      <c r="BZ9" s="17">
        <v>2.11143156009614E-2</v>
      </c>
      <c r="CA9" s="17">
        <v>3.2557917745198298E-2</v>
      </c>
    </row>
    <row r="10" spans="2:79" x14ac:dyDescent="0.3">
      <c r="B10" s="18" t="s">
        <v>251</v>
      </c>
      <c r="C10" s="17">
        <v>5.0784934847100401E-2</v>
      </c>
      <c r="D10" s="17">
        <v>4.1134275667893398E-2</v>
      </c>
      <c r="E10" s="17">
        <v>6.0642258593179101E-2</v>
      </c>
      <c r="F10" s="17"/>
      <c r="G10" s="17">
        <v>5.5330087492859802E-2</v>
      </c>
      <c r="H10" s="17">
        <v>7.0739735328401596E-2</v>
      </c>
      <c r="I10" s="17">
        <v>2.73494136117566E-2</v>
      </c>
      <c r="J10" s="17"/>
      <c r="K10" s="17">
        <v>6.4756591124662699E-2</v>
      </c>
      <c r="L10" s="17">
        <v>3.9084009110675097E-2</v>
      </c>
      <c r="M10" s="17">
        <v>5.2624075295233601E-2</v>
      </c>
      <c r="N10" s="17">
        <v>4.4402446085954797E-2</v>
      </c>
      <c r="O10" s="17"/>
      <c r="P10" s="17">
        <v>7.9157162982852303E-2</v>
      </c>
      <c r="Q10" s="17">
        <v>3.9043408000776103E-2</v>
      </c>
      <c r="R10" s="17">
        <v>2.89711967622494E-2</v>
      </c>
      <c r="S10" s="17">
        <v>4.7808460490050199E-2</v>
      </c>
      <c r="T10" s="17">
        <v>7.2566342037270998E-2</v>
      </c>
      <c r="U10" s="17"/>
      <c r="V10" s="17">
        <v>5.7945017324401597E-2</v>
      </c>
      <c r="W10" s="17">
        <v>4.46741339342367E-2</v>
      </c>
      <c r="X10" s="17">
        <v>5.84408481040046E-2</v>
      </c>
      <c r="Y10" s="17"/>
      <c r="Z10" s="17">
        <v>4.5291173999341898E-2</v>
      </c>
      <c r="AA10" s="17">
        <v>7.1335583531556696E-2</v>
      </c>
      <c r="AB10" s="17"/>
      <c r="AC10" s="17">
        <v>6.2646323428683898E-2</v>
      </c>
      <c r="AD10" s="17">
        <v>2.3534797346037101E-2</v>
      </c>
      <c r="AE10" s="17"/>
      <c r="AF10" s="17">
        <v>7.8784437504605898E-2</v>
      </c>
      <c r="AG10" s="17">
        <v>7.6194177778396294E-2</v>
      </c>
      <c r="AH10" s="17">
        <v>4.52703320731037E-2</v>
      </c>
      <c r="AI10" s="17"/>
      <c r="AJ10" s="17">
        <v>7.0517094233687405E-2</v>
      </c>
      <c r="AK10" s="17">
        <v>5.4601559157709201E-2</v>
      </c>
      <c r="AL10" s="17">
        <v>0.109134487222566</v>
      </c>
      <c r="AM10" s="17">
        <v>5.02963975762638E-2</v>
      </c>
      <c r="AN10" s="17">
        <v>4.4772222793424903E-2</v>
      </c>
      <c r="AO10" s="17">
        <v>3.3966569230229497E-2</v>
      </c>
      <c r="AP10" s="17">
        <v>1.3850824048060401E-2</v>
      </c>
      <c r="AQ10" s="17"/>
      <c r="AR10" s="17">
        <v>6.0373638603291598E-2</v>
      </c>
      <c r="AS10" s="17">
        <v>4.8057620011072701E-2</v>
      </c>
      <c r="AT10" s="17"/>
      <c r="AU10" s="17">
        <v>2.89995537642357E-2</v>
      </c>
      <c r="AV10" s="17">
        <v>6.5330323412608401E-2</v>
      </c>
      <c r="AW10" s="17">
        <v>3.0660554371991201E-2</v>
      </c>
      <c r="AX10" s="17"/>
      <c r="AY10" s="17">
        <v>8.3915420957377806E-2</v>
      </c>
      <c r="AZ10" s="17">
        <v>4.3599011703268499E-2</v>
      </c>
      <c r="BA10" s="17">
        <v>4.3306970720393502E-2</v>
      </c>
      <c r="BB10" s="17">
        <v>7.2607433979018102E-2</v>
      </c>
      <c r="BC10" s="17"/>
      <c r="BD10" s="17">
        <v>1.9690255684763101E-2</v>
      </c>
      <c r="BE10" s="17">
        <v>4.1730288204895202E-2</v>
      </c>
      <c r="BF10" s="17">
        <v>5.4853454219926601E-2</v>
      </c>
      <c r="BG10" s="17">
        <v>8.5914818257002007E-2</v>
      </c>
      <c r="BH10" s="17"/>
      <c r="BI10" s="17">
        <v>6.6826555232591803E-2</v>
      </c>
      <c r="BJ10" s="17">
        <v>2.2522205543576201E-2</v>
      </c>
      <c r="BK10" s="17">
        <v>5.6996721810076E-2</v>
      </c>
      <c r="BL10" s="17">
        <v>8.8001714196109304E-2</v>
      </c>
      <c r="BM10" s="17"/>
      <c r="BN10" s="17">
        <v>6.3059652136181393E-2</v>
      </c>
      <c r="BO10" s="17">
        <v>6.4725036133334607E-2</v>
      </c>
      <c r="BP10" s="17">
        <v>4.3407219192547003E-2</v>
      </c>
      <c r="BQ10" s="17">
        <v>4.6125638870756103E-2</v>
      </c>
      <c r="BR10" s="17"/>
      <c r="BS10" s="17">
        <v>5.57334763489487E-2</v>
      </c>
      <c r="BT10" s="17">
        <v>1.7417045852887801E-2</v>
      </c>
      <c r="BU10" s="17">
        <v>5.8711135247833501E-2</v>
      </c>
      <c r="BV10" s="17">
        <v>0.117806274217509</v>
      </c>
      <c r="BW10" s="17"/>
      <c r="BX10" s="17">
        <v>7.3950751944955401E-2</v>
      </c>
      <c r="BY10" s="17">
        <v>3.95163826924428E-2</v>
      </c>
      <c r="BZ10" s="17">
        <v>5.2400323745145999E-2</v>
      </c>
      <c r="CA10" s="17">
        <v>5.7705033641888497E-2</v>
      </c>
    </row>
    <row r="11" spans="2:79" x14ac:dyDescent="0.3">
      <c r="B11" s="18" t="s">
        <v>252</v>
      </c>
      <c r="C11" s="17">
        <v>0.163576935150436</v>
      </c>
      <c r="D11" s="17">
        <v>0.146369211191794</v>
      </c>
      <c r="E11" s="17">
        <v>0.179256595780003</v>
      </c>
      <c r="F11" s="17"/>
      <c r="G11" s="17">
        <v>0.175410901426162</v>
      </c>
      <c r="H11" s="17">
        <v>0.18292448944258299</v>
      </c>
      <c r="I11" s="17">
        <v>0.136143167384015</v>
      </c>
      <c r="J11" s="17"/>
      <c r="K11" s="17">
        <v>0.17495572611714999</v>
      </c>
      <c r="L11" s="17">
        <v>0.144586554555729</v>
      </c>
      <c r="M11" s="17">
        <v>0.17033616085546199</v>
      </c>
      <c r="N11" s="17">
        <v>0.160007803936874</v>
      </c>
      <c r="O11" s="17"/>
      <c r="P11" s="17">
        <v>0.108322494926478</v>
      </c>
      <c r="Q11" s="17">
        <v>0.17766367967169699</v>
      </c>
      <c r="R11" s="17">
        <v>0.18001233805923</v>
      </c>
      <c r="S11" s="17">
        <v>0.165403724315483</v>
      </c>
      <c r="T11" s="17">
        <v>0.16719740964171201</v>
      </c>
      <c r="U11" s="17"/>
      <c r="V11" s="17">
        <v>0.13911652570960101</v>
      </c>
      <c r="W11" s="17">
        <v>0.20619903862191399</v>
      </c>
      <c r="X11" s="17">
        <v>0.14757512205090001</v>
      </c>
      <c r="Y11" s="17"/>
      <c r="Z11" s="17">
        <v>0.15265755992062499</v>
      </c>
      <c r="AA11" s="17">
        <v>0.222746613027694</v>
      </c>
      <c r="AB11" s="17"/>
      <c r="AC11" s="17">
        <v>0.180088357078796</v>
      </c>
      <c r="AD11" s="17">
        <v>0.12564389596272499</v>
      </c>
      <c r="AE11" s="17"/>
      <c r="AF11" s="17">
        <v>0.15968406988879599</v>
      </c>
      <c r="AG11" s="17">
        <v>0.21524468863920801</v>
      </c>
      <c r="AH11" s="17">
        <v>0.16048975739687901</v>
      </c>
      <c r="AI11" s="17"/>
      <c r="AJ11" s="17">
        <v>0.169560243392812</v>
      </c>
      <c r="AK11" s="17">
        <v>0.193876540734882</v>
      </c>
      <c r="AL11" s="17">
        <v>0.1746730324562</v>
      </c>
      <c r="AM11" s="17">
        <v>0.15427015209509601</v>
      </c>
      <c r="AN11" s="17">
        <v>0.21683594442213999</v>
      </c>
      <c r="AO11" s="17">
        <v>0.14133291596783301</v>
      </c>
      <c r="AP11" s="17">
        <v>0.11972344174042999</v>
      </c>
      <c r="AQ11" s="17"/>
      <c r="AR11" s="17">
        <v>0.21046265047825299</v>
      </c>
      <c r="AS11" s="17">
        <v>0.143648107940998</v>
      </c>
      <c r="AT11" s="17"/>
      <c r="AU11" s="17">
        <v>0.125465837317385</v>
      </c>
      <c r="AV11" s="17">
        <v>0.18061187912221799</v>
      </c>
      <c r="AW11" s="17">
        <v>0.163343340826207</v>
      </c>
      <c r="AX11" s="17"/>
      <c r="AY11" s="17">
        <v>0.212089672938062</v>
      </c>
      <c r="AZ11" s="17">
        <v>0.19384248122282699</v>
      </c>
      <c r="BA11" s="17">
        <v>0.109759402289042</v>
      </c>
      <c r="BB11" s="17">
        <v>0.15676319215927001</v>
      </c>
      <c r="BC11" s="17"/>
      <c r="BD11" s="17">
        <v>0.12163749802627701</v>
      </c>
      <c r="BE11" s="17">
        <v>0.176978401951774</v>
      </c>
      <c r="BF11" s="17">
        <v>0.15885203541175</v>
      </c>
      <c r="BG11" s="17">
        <v>0.19156473940673499</v>
      </c>
      <c r="BH11" s="17"/>
      <c r="BI11" s="17">
        <v>0.145830750115995</v>
      </c>
      <c r="BJ11" s="17">
        <v>0.14872835793734299</v>
      </c>
      <c r="BK11" s="17">
        <v>0.15900567984423</v>
      </c>
      <c r="BL11" s="17">
        <v>0.24577791526721099</v>
      </c>
      <c r="BM11" s="17"/>
      <c r="BN11" s="17">
        <v>0.248029045290345</v>
      </c>
      <c r="BO11" s="17">
        <v>0.18302617330666299</v>
      </c>
      <c r="BP11" s="17">
        <v>0.18926044447316101</v>
      </c>
      <c r="BQ11" s="17">
        <v>0.103162641899775</v>
      </c>
      <c r="BR11" s="17"/>
      <c r="BS11" s="17">
        <v>0.14781932062708</v>
      </c>
      <c r="BT11" s="17">
        <v>0.15952947971533901</v>
      </c>
      <c r="BU11" s="17">
        <v>0.16641005810697199</v>
      </c>
      <c r="BV11" s="17">
        <v>0.20450786683547001</v>
      </c>
      <c r="BW11" s="17"/>
      <c r="BX11" s="17">
        <v>0.165840317066941</v>
      </c>
      <c r="BY11" s="17">
        <v>0.15416128519004099</v>
      </c>
      <c r="BZ11" s="17">
        <v>0.20480964621648601</v>
      </c>
      <c r="CA11" s="17">
        <v>0.114555537023648</v>
      </c>
    </row>
    <row r="12" spans="2:79" ht="28.8" x14ac:dyDescent="0.3">
      <c r="B12" s="18" t="s">
        <v>253</v>
      </c>
      <c r="C12" s="17">
        <v>0.65920029266454105</v>
      </c>
      <c r="D12" s="17">
        <v>0.68307473594515999</v>
      </c>
      <c r="E12" s="17">
        <v>0.63838293070744101</v>
      </c>
      <c r="F12" s="17"/>
      <c r="G12" s="17">
        <v>0.64473780439328199</v>
      </c>
      <c r="H12" s="17">
        <v>0.65853113294060295</v>
      </c>
      <c r="I12" s="17">
        <v>0.66906380007755095</v>
      </c>
      <c r="J12" s="17"/>
      <c r="K12" s="17">
        <v>0.66045581835841605</v>
      </c>
      <c r="L12" s="17">
        <v>0.65691143647034</v>
      </c>
      <c r="M12" s="17">
        <v>0.64180984027513499</v>
      </c>
      <c r="N12" s="17">
        <v>0.68031632494473004</v>
      </c>
      <c r="O12" s="17"/>
      <c r="P12" s="17">
        <v>0.66093325079888099</v>
      </c>
      <c r="Q12" s="17">
        <v>0.64616498695571101</v>
      </c>
      <c r="R12" s="17">
        <v>0.66921138569759298</v>
      </c>
      <c r="S12" s="17">
        <v>0.66886622550967001</v>
      </c>
      <c r="T12" s="17">
        <v>0.65903044781626796</v>
      </c>
      <c r="U12" s="17"/>
      <c r="V12" s="17">
        <v>0.67535026522089403</v>
      </c>
      <c r="W12" s="17">
        <v>0.63418795279687001</v>
      </c>
      <c r="X12" s="17">
        <v>0.67909666882659503</v>
      </c>
      <c r="Y12" s="17"/>
      <c r="Z12" s="17">
        <v>0.67111937445599901</v>
      </c>
      <c r="AA12" s="17">
        <v>0.60210057753211099</v>
      </c>
      <c r="AB12" s="17"/>
      <c r="AC12" s="17">
        <v>0.647898173623913</v>
      </c>
      <c r="AD12" s="17">
        <v>0.68516557453623606</v>
      </c>
      <c r="AE12" s="17"/>
      <c r="AF12" s="17">
        <v>0.68532673355774298</v>
      </c>
      <c r="AG12" s="17">
        <v>0.54878036250236994</v>
      </c>
      <c r="AH12" s="17">
        <v>0.66957784401134302</v>
      </c>
      <c r="AI12" s="17"/>
      <c r="AJ12" s="17">
        <v>0.648486958480334</v>
      </c>
      <c r="AK12" s="17">
        <v>0.61392457238573395</v>
      </c>
      <c r="AL12" s="17">
        <v>0.61903940520232903</v>
      </c>
      <c r="AM12" s="17">
        <v>0.71191684792167598</v>
      </c>
      <c r="AN12" s="17">
        <v>0.65248661457791701</v>
      </c>
      <c r="AO12" s="17">
        <v>0.68361655886810102</v>
      </c>
      <c r="AP12" s="17">
        <v>0.67567625491281802</v>
      </c>
      <c r="AQ12" s="17"/>
      <c r="AR12" s="17">
        <v>0.62734521324610404</v>
      </c>
      <c r="AS12" s="17">
        <v>0.66828213854275298</v>
      </c>
      <c r="AT12" s="17"/>
      <c r="AU12" s="17">
        <v>0.68184504065483498</v>
      </c>
      <c r="AV12" s="17">
        <v>0.63318075064587898</v>
      </c>
      <c r="AW12" s="17">
        <v>0.72544298293980003</v>
      </c>
      <c r="AX12" s="17"/>
      <c r="AY12" s="17">
        <v>0.51757092909833202</v>
      </c>
      <c r="AZ12" s="17">
        <v>0.65921171038378801</v>
      </c>
      <c r="BA12" s="17">
        <v>0.69913166036740104</v>
      </c>
      <c r="BB12" s="17">
        <v>0.65787377509845402</v>
      </c>
      <c r="BC12" s="17"/>
      <c r="BD12" s="17">
        <v>0.67479180063728295</v>
      </c>
      <c r="BE12" s="17">
        <v>0.669794085589827</v>
      </c>
      <c r="BF12" s="17">
        <v>0.66094627468585498</v>
      </c>
      <c r="BG12" s="17">
        <v>0.61915165620486201</v>
      </c>
      <c r="BH12" s="17"/>
      <c r="BI12" s="17">
        <v>0.66487222726783901</v>
      </c>
      <c r="BJ12" s="17">
        <v>0.68318389616419195</v>
      </c>
      <c r="BK12" s="17">
        <v>0.67367371760179595</v>
      </c>
      <c r="BL12" s="17">
        <v>0.52195342712418302</v>
      </c>
      <c r="BM12" s="17"/>
      <c r="BN12" s="17">
        <v>0.50134023081620405</v>
      </c>
      <c r="BO12" s="17">
        <v>0.57629701427893998</v>
      </c>
      <c r="BP12" s="17">
        <v>0.68308475230263099</v>
      </c>
      <c r="BQ12" s="17">
        <v>0.72877073152848804</v>
      </c>
      <c r="BR12" s="17"/>
      <c r="BS12" s="17">
        <v>0.61973738351992902</v>
      </c>
      <c r="BT12" s="17">
        <v>0.69764105287770295</v>
      </c>
      <c r="BU12" s="17">
        <v>0.67389096269443305</v>
      </c>
      <c r="BV12" s="17">
        <v>0.55634042174580101</v>
      </c>
      <c r="BW12" s="17"/>
      <c r="BX12" s="17">
        <v>0.54075524759179405</v>
      </c>
      <c r="BY12" s="17">
        <v>0.68016379442666597</v>
      </c>
      <c r="BZ12" s="17">
        <v>0.64648001103984998</v>
      </c>
      <c r="CA12" s="17">
        <v>0.69675661591297899</v>
      </c>
    </row>
    <row r="13" spans="2:79" x14ac:dyDescent="0.3">
      <c r="B13" s="18" t="s">
        <v>73</v>
      </c>
      <c r="C13" s="19">
        <v>0.10143694659886</v>
      </c>
      <c r="D13" s="19">
        <v>0.100183893542817</v>
      </c>
      <c r="E13" s="19">
        <v>0.10083000778887</v>
      </c>
      <c r="F13" s="19"/>
      <c r="G13" s="19">
        <v>0.10011444575270401</v>
      </c>
      <c r="H13" s="19">
        <v>7.6119716434170606E-2</v>
      </c>
      <c r="I13" s="19">
        <v>0.128351164811559</v>
      </c>
      <c r="J13" s="19"/>
      <c r="K13" s="19">
        <v>8.6427147632864798E-2</v>
      </c>
      <c r="L13" s="19">
        <v>0.13052763168991099</v>
      </c>
      <c r="M13" s="19">
        <v>9.8579229427084206E-2</v>
      </c>
      <c r="N13" s="19">
        <v>9.0355912730336996E-2</v>
      </c>
      <c r="O13" s="19"/>
      <c r="P13" s="19">
        <v>0.114906487329458</v>
      </c>
      <c r="Q13" s="19">
        <v>0.110526204484153</v>
      </c>
      <c r="R13" s="19">
        <v>0.103296871842833</v>
      </c>
      <c r="S13" s="19">
        <v>9.4708869359047695E-2</v>
      </c>
      <c r="T13" s="19">
        <v>8.0654770233668197E-2</v>
      </c>
      <c r="U13" s="19"/>
      <c r="V13" s="19">
        <v>0.103203647857257</v>
      </c>
      <c r="W13" s="19">
        <v>9.0295706475595802E-2</v>
      </c>
      <c r="X13" s="19">
        <v>9.7136914675652095E-2</v>
      </c>
      <c r="Y13" s="19"/>
      <c r="Z13" s="19">
        <v>0.109049181967102</v>
      </c>
      <c r="AA13" s="19">
        <v>6.2113635289161001E-2</v>
      </c>
      <c r="AB13" s="19"/>
      <c r="AC13" s="19">
        <v>8.4230030358108707E-2</v>
      </c>
      <c r="AD13" s="19">
        <v>0.14096780171794501</v>
      </c>
      <c r="AE13" s="19"/>
      <c r="AF13" s="19">
        <v>5.96455459260231E-2</v>
      </c>
      <c r="AG13" s="19">
        <v>0.112520892528379</v>
      </c>
      <c r="AH13" s="19">
        <v>0.10090948719739901</v>
      </c>
      <c r="AI13" s="19"/>
      <c r="AJ13" s="19">
        <v>0.10114349883608501</v>
      </c>
      <c r="AK13" s="19">
        <v>0.108189033369996</v>
      </c>
      <c r="AL13" s="19">
        <v>8.6389359211936301E-2</v>
      </c>
      <c r="AM13" s="19">
        <v>6.8392395240170503E-2</v>
      </c>
      <c r="AN13" s="19">
        <v>5.8562096092974997E-2</v>
      </c>
      <c r="AO13" s="19">
        <v>0.10324475396647299</v>
      </c>
      <c r="AP13" s="19">
        <v>0.15528273514839699</v>
      </c>
      <c r="AQ13" s="19"/>
      <c r="AR13" s="19">
        <v>6.2037066147454099E-2</v>
      </c>
      <c r="AS13" s="19">
        <v>0.121513794458232</v>
      </c>
      <c r="AT13" s="19"/>
      <c r="AU13" s="19">
        <v>0.139776666952419</v>
      </c>
      <c r="AV13" s="19">
        <v>8.9378818377032002E-2</v>
      </c>
      <c r="AW13" s="19">
        <v>8.0553121862001906E-2</v>
      </c>
      <c r="AX13" s="19"/>
      <c r="AY13" s="19">
        <v>0.17792950895074799</v>
      </c>
      <c r="AZ13" s="19">
        <v>7.6856643447761303E-2</v>
      </c>
      <c r="BA13" s="19">
        <v>0.125674704114209</v>
      </c>
      <c r="BB13" s="19">
        <v>7.3923381375777406E-2</v>
      </c>
      <c r="BC13" s="19"/>
      <c r="BD13" s="19">
        <v>0.13719088034877699</v>
      </c>
      <c r="BE13" s="19">
        <v>8.9662093987135302E-2</v>
      </c>
      <c r="BF13" s="19">
        <v>0.11525972227074199</v>
      </c>
      <c r="BG13" s="19">
        <v>5.0042167041866301E-2</v>
      </c>
      <c r="BH13" s="19"/>
      <c r="BI13" s="19">
        <v>6.68539677914394E-2</v>
      </c>
      <c r="BJ13" s="19">
        <v>0.119112599911586</v>
      </c>
      <c r="BK13" s="19">
        <v>9.8102636838194202E-2</v>
      </c>
      <c r="BL13" s="19">
        <v>0.10328054394250601</v>
      </c>
      <c r="BM13" s="19"/>
      <c r="BN13" s="19">
        <v>0.14096404770926699</v>
      </c>
      <c r="BO13" s="19">
        <v>0.13240118070732201</v>
      </c>
      <c r="BP13" s="19">
        <v>6.4850756367228798E-2</v>
      </c>
      <c r="BQ13" s="19">
        <v>0.10879868948231999</v>
      </c>
      <c r="BR13" s="19"/>
      <c r="BS13" s="19">
        <v>0.14511170947247101</v>
      </c>
      <c r="BT13" s="19">
        <v>0.103541019260004</v>
      </c>
      <c r="BU13" s="19">
        <v>8.4628090281001503E-2</v>
      </c>
      <c r="BV13" s="19">
        <v>6.1746533229243498E-2</v>
      </c>
      <c r="BW13" s="19"/>
      <c r="BX13" s="19">
        <v>0.204836184768553</v>
      </c>
      <c r="BY13" s="19">
        <v>9.9265656407684699E-2</v>
      </c>
      <c r="BZ13" s="19">
        <v>7.5195703397556504E-2</v>
      </c>
      <c r="CA13" s="19">
        <v>9.84248956762864E-2</v>
      </c>
    </row>
    <row r="14" spans="2:79" x14ac:dyDescent="0.3">
      <c r="B14" s="16" t="s">
        <v>336</v>
      </c>
    </row>
    <row r="15" spans="2:79" x14ac:dyDescent="0.3">
      <c r="B15" t="s">
        <v>76</v>
      </c>
    </row>
    <row r="16" spans="2:79" x14ac:dyDescent="0.3">
      <c r="B16" t="s">
        <v>77</v>
      </c>
    </row>
    <row r="18" spans="2:2" x14ac:dyDescent="0.3">
      <c r="B18" s="8" t="str">
        <f>HYPERLINK("#'Contents'!A1", "Return to Contents")</f>
        <v>Return to Contents</v>
      </c>
    </row>
  </sheetData>
  <mergeCells count="18">
    <mergeCell ref="BX5:CA5"/>
    <mergeCell ref="D2:BL2"/>
    <mergeCell ref="AU5:AW5"/>
    <mergeCell ref="AY5:BB5"/>
    <mergeCell ref="BD5:BG5"/>
    <mergeCell ref="BI5:BL5"/>
    <mergeCell ref="BN5:BQ5"/>
    <mergeCell ref="Z5:AA5"/>
    <mergeCell ref="AC5:AD5"/>
    <mergeCell ref="AF5:AH5"/>
    <mergeCell ref="AJ5:AP5"/>
    <mergeCell ref="AR5:AS5"/>
    <mergeCell ref="D5:E5"/>
    <mergeCell ref="G5:I5"/>
    <mergeCell ref="K5:N5"/>
    <mergeCell ref="P5:T5"/>
    <mergeCell ref="V5:X5"/>
    <mergeCell ref="BS5:BV5"/>
  </mergeCells>
  <pageMargins left="0.7" right="0.7" top="0.75" bottom="0.75" header="0.3" footer="0.3"/>
  <pageSetup paperSize="9" orientation="portrait" horizontalDpi="300" verticalDpi="300"/>
  <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B2:CA18"/>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9" width="10.77734375" customWidth="1"/>
    <col min="10" max="10" width="2.21875" customWidth="1"/>
    <col min="11" max="14" width="10.77734375" customWidth="1"/>
    <col min="15" max="15" width="2.21875" customWidth="1"/>
    <col min="16" max="20" width="10.77734375" customWidth="1"/>
    <col min="21" max="21" width="2.21875" customWidth="1"/>
    <col min="22" max="24" width="10.77734375" customWidth="1"/>
    <col min="25" max="25" width="2.21875" customWidth="1"/>
    <col min="26" max="27" width="10.77734375" customWidth="1"/>
    <col min="28" max="28" width="2.21875" customWidth="1"/>
    <col min="29" max="30" width="10.77734375" customWidth="1"/>
    <col min="31" max="31" width="2.21875" customWidth="1"/>
    <col min="32" max="34" width="10.77734375" customWidth="1"/>
    <col min="35" max="35" width="2.21875" customWidth="1"/>
    <col min="36" max="42" width="10.77734375" customWidth="1"/>
    <col min="43" max="43" width="2.21875" customWidth="1"/>
    <col min="44" max="45" width="10.77734375" customWidth="1"/>
    <col min="46" max="46" width="2.21875" customWidth="1"/>
    <col min="47" max="49" width="10.77734375" customWidth="1"/>
    <col min="50" max="50" width="2.21875" customWidth="1"/>
    <col min="51" max="54" width="10.77734375" customWidth="1"/>
    <col min="55" max="55" width="2.21875" customWidth="1"/>
    <col min="56" max="59" width="10.77734375" customWidth="1"/>
    <col min="60" max="60" width="2.21875" customWidth="1"/>
    <col min="61" max="64" width="10.77734375" customWidth="1"/>
    <col min="65" max="65" width="2.21875" customWidth="1"/>
    <col min="66" max="69" width="10.77734375" customWidth="1"/>
    <col min="70" max="70" width="2.21875" customWidth="1"/>
    <col min="71" max="74" width="10.77734375" customWidth="1"/>
    <col min="75" max="75" width="2.21875" customWidth="1"/>
    <col min="76" max="79" width="10.77734375" customWidth="1"/>
    <col min="80" max="80" width="2.21875" customWidth="1"/>
  </cols>
  <sheetData>
    <row r="2" spans="2:79" ht="40.049999999999997" customHeight="1" x14ac:dyDescent="0.3">
      <c r="D2" s="30" t="s">
        <v>257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9" ht="30" customHeight="1" x14ac:dyDescent="0.3">
      <c r="B5" s="15"/>
      <c r="C5" s="15"/>
      <c r="D5" s="29" t="s">
        <v>54</v>
      </c>
      <c r="E5" s="29"/>
      <c r="F5" s="15"/>
      <c r="G5" s="29" t="s">
        <v>55</v>
      </c>
      <c r="H5" s="29"/>
      <c r="I5" s="29"/>
      <c r="J5" s="15"/>
      <c r="K5" s="29" t="s">
        <v>56</v>
      </c>
      <c r="L5" s="29"/>
      <c r="M5" s="29"/>
      <c r="N5" s="29"/>
      <c r="O5" s="15"/>
      <c r="P5" s="29" t="s">
        <v>57</v>
      </c>
      <c r="Q5" s="29"/>
      <c r="R5" s="29"/>
      <c r="S5" s="29"/>
      <c r="T5" s="29"/>
      <c r="U5" s="15"/>
      <c r="V5" s="29" t="s">
        <v>58</v>
      </c>
      <c r="W5" s="29"/>
      <c r="X5" s="29"/>
      <c r="Y5" s="15"/>
      <c r="Z5" s="29" t="s">
        <v>59</v>
      </c>
      <c r="AA5" s="29"/>
      <c r="AB5" s="15"/>
      <c r="AC5" s="29" t="s">
        <v>60</v>
      </c>
      <c r="AD5" s="29"/>
      <c r="AE5" s="15"/>
      <c r="AF5" s="29" t="s">
        <v>61</v>
      </c>
      <c r="AG5" s="29"/>
      <c r="AH5" s="29"/>
      <c r="AI5" s="15"/>
      <c r="AJ5" s="29" t="s">
        <v>62</v>
      </c>
      <c r="AK5" s="29"/>
      <c r="AL5" s="29"/>
      <c r="AM5" s="29"/>
      <c r="AN5" s="29"/>
      <c r="AO5" s="29"/>
      <c r="AP5" s="29"/>
      <c r="AQ5" s="15"/>
      <c r="AR5" s="29" t="s">
        <v>63</v>
      </c>
      <c r="AS5" s="29"/>
      <c r="AT5" s="15"/>
      <c r="AU5" s="29" t="s">
        <v>64</v>
      </c>
      <c r="AV5" s="29"/>
      <c r="AW5" s="29"/>
      <c r="AX5" s="15"/>
      <c r="AY5" s="29" t="s">
        <v>65</v>
      </c>
      <c r="AZ5" s="29"/>
      <c r="BA5" s="29"/>
      <c r="BB5" s="29"/>
      <c r="BC5" s="15"/>
      <c r="BD5" s="29" t="s">
        <v>66</v>
      </c>
      <c r="BE5" s="29"/>
      <c r="BF5" s="29"/>
      <c r="BG5" s="29"/>
      <c r="BH5" s="15"/>
      <c r="BI5" s="29" t="s">
        <v>67</v>
      </c>
      <c r="BJ5" s="29"/>
      <c r="BK5" s="29"/>
      <c r="BL5" s="29"/>
      <c r="BM5" s="15"/>
      <c r="BN5" s="29" t="s">
        <v>68</v>
      </c>
      <c r="BO5" s="29"/>
      <c r="BP5" s="29"/>
      <c r="BQ5" s="29"/>
      <c r="BR5" s="15"/>
      <c r="BS5" s="29" t="s">
        <v>69</v>
      </c>
      <c r="BT5" s="29"/>
      <c r="BU5" s="29"/>
      <c r="BV5" s="29"/>
      <c r="BW5" s="15"/>
      <c r="BX5" s="29" t="s">
        <v>70</v>
      </c>
      <c r="BY5" s="29"/>
      <c r="BZ5" s="29"/>
      <c r="CA5" s="29"/>
    </row>
    <row r="6" spans="2:79" ht="43.2" x14ac:dyDescent="0.3">
      <c r="B6" t="s">
        <v>13</v>
      </c>
      <c r="C6" s="9" t="s">
        <v>14</v>
      </c>
      <c r="D6" s="12" t="s">
        <v>15</v>
      </c>
      <c r="E6" s="12" t="s">
        <v>16</v>
      </c>
      <c r="G6" s="12" t="s">
        <v>19</v>
      </c>
      <c r="H6" s="12" t="s">
        <v>20</v>
      </c>
      <c r="I6" s="12" t="s">
        <v>21</v>
      </c>
      <c r="K6" s="12" t="s">
        <v>22</v>
      </c>
      <c r="L6" s="12" t="s">
        <v>23</v>
      </c>
      <c r="M6" s="12" t="s">
        <v>24</v>
      </c>
      <c r="N6" s="12" t="s">
        <v>25</v>
      </c>
      <c r="P6" s="12" t="s">
        <v>26</v>
      </c>
      <c r="Q6" s="12" t="s">
        <v>27</v>
      </c>
      <c r="R6" s="12" t="s">
        <v>28</v>
      </c>
      <c r="S6" s="12" t="s">
        <v>29</v>
      </c>
      <c r="T6" s="12" t="s">
        <v>30</v>
      </c>
      <c r="V6" s="12" t="s">
        <v>31</v>
      </c>
      <c r="W6" s="12" t="s">
        <v>32</v>
      </c>
      <c r="X6" s="12" t="s">
        <v>33</v>
      </c>
      <c r="Z6" s="12" t="s">
        <v>34</v>
      </c>
      <c r="AA6" s="12" t="s">
        <v>35</v>
      </c>
      <c r="AC6" s="12" t="s">
        <v>36</v>
      </c>
      <c r="AD6" s="12" t="s">
        <v>37</v>
      </c>
      <c r="AF6" s="12" t="s">
        <v>38</v>
      </c>
      <c r="AG6" s="12" t="s">
        <v>39</v>
      </c>
      <c r="AH6" s="12" t="s">
        <v>40</v>
      </c>
      <c r="AJ6" s="12" t="s">
        <v>41</v>
      </c>
      <c r="AK6" s="12" t="s">
        <v>42</v>
      </c>
      <c r="AL6" s="12" t="s">
        <v>43</v>
      </c>
      <c r="AM6" s="12" t="s">
        <v>44</v>
      </c>
      <c r="AN6" s="12" t="s">
        <v>45</v>
      </c>
      <c r="AO6" s="12" t="s">
        <v>46</v>
      </c>
      <c r="AP6" s="12" t="s">
        <v>47</v>
      </c>
      <c r="AR6" s="12" t="s">
        <v>48</v>
      </c>
      <c r="AS6" s="12" t="s">
        <v>49</v>
      </c>
      <c r="AU6" s="12" t="s">
        <v>50</v>
      </c>
      <c r="AV6" s="12" t="s">
        <v>51</v>
      </c>
      <c r="AW6" s="12" t="s">
        <v>52</v>
      </c>
      <c r="AY6" s="12" t="s">
        <v>50</v>
      </c>
      <c r="AZ6" s="12" t="s">
        <v>51</v>
      </c>
      <c r="BA6" s="12" t="s">
        <v>52</v>
      </c>
      <c r="BB6" s="12" t="s">
        <v>53</v>
      </c>
      <c r="BD6" s="12" t="s">
        <v>50</v>
      </c>
      <c r="BE6" s="12" t="s">
        <v>51</v>
      </c>
      <c r="BF6" s="12" t="s">
        <v>52</v>
      </c>
      <c r="BG6" s="12" t="s">
        <v>53</v>
      </c>
      <c r="BI6" s="12" t="s">
        <v>50</v>
      </c>
      <c r="BJ6" s="12" t="s">
        <v>51</v>
      </c>
      <c r="BK6" s="12" t="s">
        <v>52</v>
      </c>
      <c r="BL6" s="12" t="s">
        <v>53</v>
      </c>
      <c r="BN6" s="12" t="s">
        <v>50</v>
      </c>
      <c r="BO6" s="12" t="s">
        <v>51</v>
      </c>
      <c r="BP6" s="12" t="s">
        <v>52</v>
      </c>
      <c r="BQ6" s="12" t="s">
        <v>53</v>
      </c>
      <c r="BS6" s="12" t="s">
        <v>50</v>
      </c>
      <c r="BT6" s="12" t="s">
        <v>51</v>
      </c>
      <c r="BU6" s="12" t="s">
        <v>52</v>
      </c>
      <c r="BV6" s="12" t="s">
        <v>53</v>
      </c>
      <c r="BX6" s="12" t="s">
        <v>50</v>
      </c>
      <c r="BY6" s="12" t="s">
        <v>51</v>
      </c>
      <c r="BZ6" s="12" t="s">
        <v>52</v>
      </c>
      <c r="CA6" s="12" t="s">
        <v>53</v>
      </c>
    </row>
    <row r="7" spans="2:79" ht="30" customHeight="1" x14ac:dyDescent="0.3">
      <c r="B7" s="10" t="s">
        <v>17</v>
      </c>
      <c r="C7" s="10">
        <v>866</v>
      </c>
      <c r="D7" s="10">
        <v>443</v>
      </c>
      <c r="E7" s="10">
        <v>421</v>
      </c>
      <c r="F7" s="10"/>
      <c r="G7" s="10">
        <v>178</v>
      </c>
      <c r="H7" s="10">
        <v>400</v>
      </c>
      <c r="I7" s="10">
        <v>288</v>
      </c>
      <c r="J7" s="10"/>
      <c r="K7" s="10">
        <v>354</v>
      </c>
      <c r="L7" s="10">
        <v>230</v>
      </c>
      <c r="M7" s="10">
        <v>153</v>
      </c>
      <c r="N7" s="10">
        <v>128</v>
      </c>
      <c r="O7" s="10"/>
      <c r="P7" s="10">
        <v>124</v>
      </c>
      <c r="Q7" s="10">
        <v>272</v>
      </c>
      <c r="R7" s="10">
        <v>123</v>
      </c>
      <c r="S7" s="10">
        <v>225</v>
      </c>
      <c r="T7" s="10">
        <v>122</v>
      </c>
      <c r="U7" s="10"/>
      <c r="V7" s="10">
        <v>205</v>
      </c>
      <c r="W7" s="10">
        <v>329</v>
      </c>
      <c r="X7" s="10">
        <v>305</v>
      </c>
      <c r="Y7" s="10"/>
      <c r="Z7" s="10">
        <v>723</v>
      </c>
      <c r="AA7" s="10">
        <v>142</v>
      </c>
      <c r="AB7" s="10"/>
      <c r="AC7" s="10">
        <v>636</v>
      </c>
      <c r="AD7" s="10">
        <v>230</v>
      </c>
      <c r="AE7" s="10"/>
      <c r="AF7" s="10">
        <v>63</v>
      </c>
      <c r="AG7" s="10">
        <v>76</v>
      </c>
      <c r="AH7" s="10">
        <v>722</v>
      </c>
      <c r="AI7" s="10"/>
      <c r="AJ7" s="10">
        <v>97</v>
      </c>
      <c r="AK7" s="10">
        <v>123</v>
      </c>
      <c r="AL7" s="10">
        <v>129</v>
      </c>
      <c r="AM7" s="10">
        <v>133</v>
      </c>
      <c r="AN7" s="10">
        <v>126</v>
      </c>
      <c r="AO7" s="10">
        <v>133</v>
      </c>
      <c r="AP7" s="10">
        <v>125</v>
      </c>
      <c r="AQ7" s="10"/>
      <c r="AR7" s="10">
        <v>265</v>
      </c>
      <c r="AS7" s="10">
        <v>576</v>
      </c>
      <c r="AT7" s="10"/>
      <c r="AU7" s="10">
        <v>204</v>
      </c>
      <c r="AV7" s="10">
        <v>520</v>
      </c>
      <c r="AW7" s="10">
        <v>142</v>
      </c>
      <c r="AX7" s="10"/>
      <c r="AY7" s="10">
        <v>76</v>
      </c>
      <c r="AZ7" s="10">
        <v>391</v>
      </c>
      <c r="BA7" s="10">
        <v>278</v>
      </c>
      <c r="BB7" s="10">
        <v>121</v>
      </c>
      <c r="BC7" s="10"/>
      <c r="BD7" s="10">
        <v>119</v>
      </c>
      <c r="BE7" s="10">
        <v>242</v>
      </c>
      <c r="BF7" s="10">
        <v>368</v>
      </c>
      <c r="BG7" s="10">
        <v>137</v>
      </c>
      <c r="BH7" s="10"/>
      <c r="BI7" s="10">
        <v>99</v>
      </c>
      <c r="BJ7" s="10">
        <v>265</v>
      </c>
      <c r="BK7" s="10">
        <v>400</v>
      </c>
      <c r="BL7" s="10">
        <v>102</v>
      </c>
      <c r="BM7" s="10"/>
      <c r="BN7" s="10">
        <v>73</v>
      </c>
      <c r="BO7" s="10">
        <v>192</v>
      </c>
      <c r="BP7" s="10">
        <v>297</v>
      </c>
      <c r="BQ7" s="10">
        <v>304</v>
      </c>
      <c r="BR7" s="10"/>
      <c r="BS7" s="10">
        <v>180</v>
      </c>
      <c r="BT7" s="10">
        <v>245</v>
      </c>
      <c r="BU7" s="10">
        <v>352</v>
      </c>
      <c r="BV7" s="10">
        <v>89</v>
      </c>
      <c r="BW7" s="10"/>
      <c r="BX7" s="10">
        <v>81</v>
      </c>
      <c r="BY7" s="10">
        <v>311</v>
      </c>
      <c r="BZ7" s="10">
        <v>286</v>
      </c>
      <c r="CA7" s="10">
        <v>188</v>
      </c>
    </row>
    <row r="8" spans="2:79" ht="30" customHeight="1" x14ac:dyDescent="0.3">
      <c r="B8" s="11" t="s">
        <v>18</v>
      </c>
      <c r="C8" s="11">
        <v>868</v>
      </c>
      <c r="D8" s="11">
        <v>432</v>
      </c>
      <c r="E8" s="11">
        <v>433</v>
      </c>
      <c r="F8" s="11"/>
      <c r="G8" s="11">
        <v>207</v>
      </c>
      <c r="H8" s="11">
        <v>335</v>
      </c>
      <c r="I8" s="11">
        <v>326</v>
      </c>
      <c r="J8" s="11"/>
      <c r="K8" s="11">
        <v>259</v>
      </c>
      <c r="L8" s="11">
        <v>229</v>
      </c>
      <c r="M8" s="11">
        <v>185</v>
      </c>
      <c r="N8" s="11">
        <v>193</v>
      </c>
      <c r="O8" s="11"/>
      <c r="P8" s="11">
        <v>124</v>
      </c>
      <c r="Q8" s="11">
        <v>266</v>
      </c>
      <c r="R8" s="11">
        <v>135</v>
      </c>
      <c r="S8" s="11">
        <v>199</v>
      </c>
      <c r="T8" s="11">
        <v>144</v>
      </c>
      <c r="U8" s="11"/>
      <c r="V8" s="11">
        <v>247</v>
      </c>
      <c r="W8" s="11">
        <v>339</v>
      </c>
      <c r="X8" s="11">
        <v>250</v>
      </c>
      <c r="Y8" s="11"/>
      <c r="Z8" s="11">
        <v>729</v>
      </c>
      <c r="AA8" s="11">
        <v>138</v>
      </c>
      <c r="AB8" s="11"/>
      <c r="AC8" s="11">
        <v>605</v>
      </c>
      <c r="AD8" s="11">
        <v>263</v>
      </c>
      <c r="AE8" s="11"/>
      <c r="AF8" s="11">
        <v>48</v>
      </c>
      <c r="AG8" s="11">
        <v>67</v>
      </c>
      <c r="AH8" s="11">
        <v>747</v>
      </c>
      <c r="AI8" s="11"/>
      <c r="AJ8" s="11">
        <v>110</v>
      </c>
      <c r="AK8" s="11">
        <v>133</v>
      </c>
      <c r="AL8" s="11">
        <v>107</v>
      </c>
      <c r="AM8" s="11">
        <v>116</v>
      </c>
      <c r="AN8" s="11">
        <v>101</v>
      </c>
      <c r="AO8" s="11">
        <v>140</v>
      </c>
      <c r="AP8" s="11">
        <v>161</v>
      </c>
      <c r="AQ8" s="11"/>
      <c r="AR8" s="11">
        <v>286</v>
      </c>
      <c r="AS8" s="11">
        <v>558</v>
      </c>
      <c r="AT8" s="11"/>
      <c r="AU8" s="11">
        <v>229</v>
      </c>
      <c r="AV8" s="11">
        <v>515</v>
      </c>
      <c r="AW8" s="11">
        <v>124</v>
      </c>
      <c r="AX8" s="11"/>
      <c r="AY8" s="11">
        <v>78</v>
      </c>
      <c r="AZ8" s="11">
        <v>399</v>
      </c>
      <c r="BA8" s="11">
        <v>281</v>
      </c>
      <c r="BB8" s="11">
        <v>109</v>
      </c>
      <c r="BC8" s="11"/>
      <c r="BD8" s="11">
        <v>123</v>
      </c>
      <c r="BE8" s="11">
        <v>245</v>
      </c>
      <c r="BF8" s="11">
        <v>371</v>
      </c>
      <c r="BG8" s="11">
        <v>129</v>
      </c>
      <c r="BH8" s="11"/>
      <c r="BI8" s="11">
        <v>105</v>
      </c>
      <c r="BJ8" s="11">
        <v>270</v>
      </c>
      <c r="BK8" s="11">
        <v>399</v>
      </c>
      <c r="BL8" s="11">
        <v>94</v>
      </c>
      <c r="BM8" s="11"/>
      <c r="BN8" s="11">
        <v>74</v>
      </c>
      <c r="BO8" s="11">
        <v>194</v>
      </c>
      <c r="BP8" s="11">
        <v>304</v>
      </c>
      <c r="BQ8" s="11">
        <v>295</v>
      </c>
      <c r="BR8" s="11"/>
      <c r="BS8" s="11">
        <v>188</v>
      </c>
      <c r="BT8" s="11">
        <v>259</v>
      </c>
      <c r="BU8" s="11">
        <v>346</v>
      </c>
      <c r="BV8" s="11">
        <v>74</v>
      </c>
      <c r="BW8" s="11"/>
      <c r="BX8" s="11">
        <v>84</v>
      </c>
      <c r="BY8" s="11">
        <v>322</v>
      </c>
      <c r="BZ8" s="11">
        <v>282</v>
      </c>
      <c r="CA8" s="11">
        <v>179</v>
      </c>
    </row>
    <row r="9" spans="2:79" x14ac:dyDescent="0.3">
      <c r="B9" s="18" t="s">
        <v>250</v>
      </c>
      <c r="C9" s="17">
        <v>3.8552227843863703E-2</v>
      </c>
      <c r="D9" s="17">
        <v>3.2682385981884797E-2</v>
      </c>
      <c r="E9" s="17">
        <v>4.4582611321163597E-2</v>
      </c>
      <c r="F9" s="17"/>
      <c r="G9" s="17">
        <v>1.36831395951385E-2</v>
      </c>
      <c r="H9" s="17">
        <v>4.7105136981471403E-2</v>
      </c>
      <c r="I9" s="17">
        <v>4.5518985985409703E-2</v>
      </c>
      <c r="J9" s="17"/>
      <c r="K9" s="17">
        <v>4.07774756961575E-2</v>
      </c>
      <c r="L9" s="17">
        <v>1.62048405744111E-2</v>
      </c>
      <c r="M9" s="17">
        <v>4.20903123210997E-2</v>
      </c>
      <c r="N9" s="17">
        <v>5.3694328734789902E-2</v>
      </c>
      <c r="O9" s="17"/>
      <c r="P9" s="17">
        <v>4.7992397645265097E-2</v>
      </c>
      <c r="Q9" s="17">
        <v>3.3689114445815398E-2</v>
      </c>
      <c r="R9" s="17">
        <v>1.37081761151535E-2</v>
      </c>
      <c r="S9" s="17">
        <v>3.92424871480586E-2</v>
      </c>
      <c r="T9" s="17">
        <v>6.1684357063369201E-2</v>
      </c>
      <c r="U9" s="17"/>
      <c r="V9" s="17">
        <v>5.0823218776639902E-2</v>
      </c>
      <c r="W9" s="17">
        <v>2.9195156225391001E-2</v>
      </c>
      <c r="X9" s="17">
        <v>3.0251232994768701E-2</v>
      </c>
      <c r="Y9" s="17"/>
      <c r="Z9" s="17">
        <v>3.6548049254242702E-2</v>
      </c>
      <c r="AA9" s="17">
        <v>4.9488651247854197E-2</v>
      </c>
      <c r="AB9" s="17"/>
      <c r="AC9" s="17">
        <v>3.5724306846317701E-2</v>
      </c>
      <c r="AD9" s="17">
        <v>4.5049041896893002E-2</v>
      </c>
      <c r="AE9" s="17"/>
      <c r="AF9" s="17">
        <v>2.7191524024901801E-2</v>
      </c>
      <c r="AG9" s="17">
        <v>7.6311614940023906E-2</v>
      </c>
      <c r="AH9" s="17">
        <v>3.6213179163408403E-2</v>
      </c>
      <c r="AI9" s="17"/>
      <c r="AJ9" s="17">
        <v>1.83822802535888E-2</v>
      </c>
      <c r="AK9" s="17">
        <v>1.20703578087701E-2</v>
      </c>
      <c r="AL9" s="17">
        <v>6.0902152709256099E-2</v>
      </c>
      <c r="AM9" s="17">
        <v>3.1133850300013002E-2</v>
      </c>
      <c r="AN9" s="17">
        <v>7.3375505305337499E-2</v>
      </c>
      <c r="AO9" s="17">
        <v>3.1912493886162102E-2</v>
      </c>
      <c r="AP9" s="17">
        <v>4.8659032488720298E-2</v>
      </c>
      <c r="AQ9" s="17"/>
      <c r="AR9" s="17">
        <v>5.8871454888480099E-2</v>
      </c>
      <c r="AS9" s="17">
        <v>2.9793428172310499E-2</v>
      </c>
      <c r="AT9" s="17"/>
      <c r="AU9" s="17">
        <v>3.5674600021047199E-2</v>
      </c>
      <c r="AV9" s="17">
        <v>3.8676684907870497E-2</v>
      </c>
      <c r="AW9" s="17">
        <v>4.33653783484843E-2</v>
      </c>
      <c r="AX9" s="17"/>
      <c r="AY9" s="17">
        <v>3.8385555301278601E-2</v>
      </c>
      <c r="AZ9" s="17">
        <v>2.8306812387760599E-2</v>
      </c>
      <c r="BA9" s="17">
        <v>4.6739102595528402E-2</v>
      </c>
      <c r="BB9" s="17">
        <v>5.5075041284287099E-2</v>
      </c>
      <c r="BC9" s="17"/>
      <c r="BD9" s="17">
        <v>6.4952316775296601E-2</v>
      </c>
      <c r="BE9" s="17">
        <v>1.8035548235033699E-2</v>
      </c>
      <c r="BF9" s="17">
        <v>3.9913541580176702E-2</v>
      </c>
      <c r="BG9" s="17">
        <v>4.85937489721927E-2</v>
      </c>
      <c r="BH9" s="17"/>
      <c r="BI9" s="17">
        <v>4.6695612394476102E-2</v>
      </c>
      <c r="BJ9" s="17">
        <v>3.0517868150175001E-2</v>
      </c>
      <c r="BK9" s="17">
        <v>3.7858268339320197E-2</v>
      </c>
      <c r="BL9" s="17">
        <v>5.55997597990752E-2</v>
      </c>
      <c r="BM9" s="17"/>
      <c r="BN9" s="17">
        <v>3.5349829394246503E-2</v>
      </c>
      <c r="BO9" s="17">
        <v>2.0219364271895301E-2</v>
      </c>
      <c r="BP9" s="17">
        <v>4.9981652982142501E-2</v>
      </c>
      <c r="BQ9" s="17">
        <v>3.9656547610006899E-2</v>
      </c>
      <c r="BR9" s="17"/>
      <c r="BS9" s="17">
        <v>4.5856385931723899E-2</v>
      </c>
      <c r="BT9" s="17">
        <v>3.7491390579231003E-2</v>
      </c>
      <c r="BU9" s="17">
        <v>2.76111868213476E-2</v>
      </c>
      <c r="BV9" s="17">
        <v>7.4878678030497095E-2</v>
      </c>
      <c r="BW9" s="17"/>
      <c r="BX9" s="17">
        <v>0.10430717137871801</v>
      </c>
      <c r="BY9" s="17">
        <v>3.71546646331695E-2</v>
      </c>
      <c r="BZ9" s="17">
        <v>1.8954660193872701E-2</v>
      </c>
      <c r="CA9" s="17">
        <v>4.1247067615140298E-2</v>
      </c>
    </row>
    <row r="10" spans="2:79" x14ac:dyDescent="0.3">
      <c r="B10" s="18" t="s">
        <v>251</v>
      </c>
      <c r="C10" s="17">
        <v>0.14160533572449299</v>
      </c>
      <c r="D10" s="17">
        <v>9.8547443058320694E-2</v>
      </c>
      <c r="E10" s="17">
        <v>0.18519892555857501</v>
      </c>
      <c r="F10" s="17"/>
      <c r="G10" s="17">
        <v>0.18943655072309601</v>
      </c>
      <c r="H10" s="17">
        <v>0.12766231908127099</v>
      </c>
      <c r="I10" s="17">
        <v>0.12562400143233099</v>
      </c>
      <c r="J10" s="17"/>
      <c r="K10" s="17">
        <v>0.16115350528589401</v>
      </c>
      <c r="L10" s="17">
        <v>0.118370098803356</v>
      </c>
      <c r="M10" s="17">
        <v>0.14108323913666099</v>
      </c>
      <c r="N10" s="17">
        <v>0.14414849577026501</v>
      </c>
      <c r="O10" s="17"/>
      <c r="P10" s="17">
        <v>0.16027173968210801</v>
      </c>
      <c r="Q10" s="17">
        <v>0.14503300757936599</v>
      </c>
      <c r="R10" s="17">
        <v>0.16608704354638901</v>
      </c>
      <c r="S10" s="17">
        <v>0.132025731407796</v>
      </c>
      <c r="T10" s="17">
        <v>0.10958863188248399</v>
      </c>
      <c r="U10" s="17"/>
      <c r="V10" s="17">
        <v>0.13958460504602299</v>
      </c>
      <c r="W10" s="17">
        <v>0.14072404459005899</v>
      </c>
      <c r="X10" s="17">
        <v>0.141650627683688</v>
      </c>
      <c r="Y10" s="17"/>
      <c r="Z10" s="17">
        <v>0.13209107883915899</v>
      </c>
      <c r="AA10" s="17">
        <v>0.18421556568519501</v>
      </c>
      <c r="AB10" s="17"/>
      <c r="AC10" s="17">
        <v>0.14950590355465301</v>
      </c>
      <c r="AD10" s="17">
        <v>0.123454715480703</v>
      </c>
      <c r="AE10" s="17"/>
      <c r="AF10" s="17">
        <v>0.19716215854702199</v>
      </c>
      <c r="AG10" s="17">
        <v>0.108729536548249</v>
      </c>
      <c r="AH10" s="17">
        <v>0.14022906465650001</v>
      </c>
      <c r="AI10" s="17"/>
      <c r="AJ10" s="17">
        <v>0.21642446219685199</v>
      </c>
      <c r="AK10" s="17">
        <v>0.12845686034252199</v>
      </c>
      <c r="AL10" s="17">
        <v>0.16983789712106701</v>
      </c>
      <c r="AM10" s="17">
        <v>9.2369428549447602E-2</v>
      </c>
      <c r="AN10" s="17">
        <v>0.14694316446456199</v>
      </c>
      <c r="AO10" s="17">
        <v>0.135017897999721</v>
      </c>
      <c r="AP10" s="17">
        <v>0.120406487139347</v>
      </c>
      <c r="AQ10" s="17"/>
      <c r="AR10" s="17">
        <v>0.16972514229441299</v>
      </c>
      <c r="AS10" s="17">
        <v>0.12794765817394399</v>
      </c>
      <c r="AT10" s="17"/>
      <c r="AU10" s="17">
        <v>0.127138711357104</v>
      </c>
      <c r="AV10" s="17">
        <v>0.157768944161847</v>
      </c>
      <c r="AW10" s="17">
        <v>0.101194693827386</v>
      </c>
      <c r="AX10" s="17"/>
      <c r="AY10" s="17">
        <v>0.143157143536918</v>
      </c>
      <c r="AZ10" s="17">
        <v>0.15611606632141001</v>
      </c>
      <c r="BA10" s="17">
        <v>0.122760140733426</v>
      </c>
      <c r="BB10" s="17">
        <v>0.13597967921228901</v>
      </c>
      <c r="BC10" s="17"/>
      <c r="BD10" s="17">
        <v>0.13639226709826099</v>
      </c>
      <c r="BE10" s="17">
        <v>0.121137570675975</v>
      </c>
      <c r="BF10" s="17">
        <v>0.14490918793259</v>
      </c>
      <c r="BG10" s="17">
        <v>0.17604794596735801</v>
      </c>
      <c r="BH10" s="17"/>
      <c r="BI10" s="17">
        <v>0.18407178854628201</v>
      </c>
      <c r="BJ10" s="17">
        <v>9.9979403425593402E-2</v>
      </c>
      <c r="BK10" s="17">
        <v>0.15517623624270399</v>
      </c>
      <c r="BL10" s="17">
        <v>0.15650985894175401</v>
      </c>
      <c r="BM10" s="17"/>
      <c r="BN10" s="17">
        <v>0.20668708273026801</v>
      </c>
      <c r="BO10" s="17">
        <v>0.15133385270222899</v>
      </c>
      <c r="BP10" s="17">
        <v>0.144676807834487</v>
      </c>
      <c r="BQ10" s="17">
        <v>0.115717295791949</v>
      </c>
      <c r="BR10" s="17"/>
      <c r="BS10" s="17">
        <v>0.148409743936363</v>
      </c>
      <c r="BT10" s="17">
        <v>9.4506605608889294E-2</v>
      </c>
      <c r="BU10" s="17">
        <v>0.18496804339804501</v>
      </c>
      <c r="BV10" s="17">
        <v>8.6177376178307397E-2</v>
      </c>
      <c r="BW10" s="17"/>
      <c r="BX10" s="17">
        <v>0.267154517494677</v>
      </c>
      <c r="BY10" s="17">
        <v>0.130952266285213</v>
      </c>
      <c r="BZ10" s="17">
        <v>0.14955955220622</v>
      </c>
      <c r="CA10" s="17">
        <v>8.9694754903419202E-2</v>
      </c>
    </row>
    <row r="11" spans="2:79" x14ac:dyDescent="0.3">
      <c r="B11" s="18" t="s">
        <v>252</v>
      </c>
      <c r="C11" s="17">
        <v>0.26495449002407401</v>
      </c>
      <c r="D11" s="17">
        <v>0.237869331985856</v>
      </c>
      <c r="E11" s="17">
        <v>0.29317627676178598</v>
      </c>
      <c r="F11" s="17"/>
      <c r="G11" s="17">
        <v>0.28271219108426299</v>
      </c>
      <c r="H11" s="17">
        <v>0.28195476704307298</v>
      </c>
      <c r="I11" s="17">
        <v>0.23618054817624401</v>
      </c>
      <c r="J11" s="17"/>
      <c r="K11" s="17">
        <v>0.27655579122094898</v>
      </c>
      <c r="L11" s="17">
        <v>0.28346807822013598</v>
      </c>
      <c r="M11" s="17">
        <v>0.27276583179857</v>
      </c>
      <c r="N11" s="17">
        <v>0.22130679219447699</v>
      </c>
      <c r="O11" s="17"/>
      <c r="P11" s="17">
        <v>0.25050492298011301</v>
      </c>
      <c r="Q11" s="17">
        <v>0.26415300043613399</v>
      </c>
      <c r="R11" s="17">
        <v>0.30079313044274902</v>
      </c>
      <c r="S11" s="17">
        <v>0.25102353516484399</v>
      </c>
      <c r="T11" s="17">
        <v>0.26460364147521098</v>
      </c>
      <c r="U11" s="17"/>
      <c r="V11" s="17">
        <v>0.22753589165469501</v>
      </c>
      <c r="W11" s="17">
        <v>0.29615484967220401</v>
      </c>
      <c r="X11" s="17">
        <v>0.28207829653882599</v>
      </c>
      <c r="Y11" s="17"/>
      <c r="Z11" s="17">
        <v>0.26944542389659798</v>
      </c>
      <c r="AA11" s="17">
        <v>0.24358831785879201</v>
      </c>
      <c r="AB11" s="17"/>
      <c r="AC11" s="17">
        <v>0.27905264020065101</v>
      </c>
      <c r="AD11" s="17">
        <v>0.23256565728497799</v>
      </c>
      <c r="AE11" s="17"/>
      <c r="AF11" s="17">
        <v>0.29229009564033498</v>
      </c>
      <c r="AG11" s="17">
        <v>0.25485911490645602</v>
      </c>
      <c r="AH11" s="17">
        <v>0.26616177162436799</v>
      </c>
      <c r="AI11" s="17"/>
      <c r="AJ11" s="17">
        <v>0.29702184041735702</v>
      </c>
      <c r="AK11" s="17">
        <v>0.272190613805744</v>
      </c>
      <c r="AL11" s="17">
        <v>0.26512992612528702</v>
      </c>
      <c r="AM11" s="17">
        <v>0.34990385580554001</v>
      </c>
      <c r="AN11" s="17">
        <v>0.19779495549880899</v>
      </c>
      <c r="AO11" s="17">
        <v>0.29289568007313299</v>
      </c>
      <c r="AP11" s="17">
        <v>0.19321558876099701</v>
      </c>
      <c r="AQ11" s="17"/>
      <c r="AR11" s="17">
        <v>0.23997564828078699</v>
      </c>
      <c r="AS11" s="17">
        <v>0.277674817282895</v>
      </c>
      <c r="AT11" s="17"/>
      <c r="AU11" s="17">
        <v>0.193707551814333</v>
      </c>
      <c r="AV11" s="17">
        <v>0.27955971223437698</v>
      </c>
      <c r="AW11" s="17">
        <v>0.33620619040709798</v>
      </c>
      <c r="AX11" s="17"/>
      <c r="AY11" s="17">
        <v>0.26651391039314498</v>
      </c>
      <c r="AZ11" s="17">
        <v>0.28127386904371998</v>
      </c>
      <c r="BA11" s="17">
        <v>0.245744995814345</v>
      </c>
      <c r="BB11" s="17">
        <v>0.253636339504757</v>
      </c>
      <c r="BC11" s="17"/>
      <c r="BD11" s="17">
        <v>0.295904714466178</v>
      </c>
      <c r="BE11" s="17">
        <v>0.26606751297554598</v>
      </c>
      <c r="BF11" s="17">
        <v>0.27253169079305301</v>
      </c>
      <c r="BG11" s="17">
        <v>0.21156102817814099</v>
      </c>
      <c r="BH11" s="17"/>
      <c r="BI11" s="17">
        <v>0.32105197817618197</v>
      </c>
      <c r="BJ11" s="17">
        <v>0.25423482642592998</v>
      </c>
      <c r="BK11" s="17">
        <v>0.250008392319157</v>
      </c>
      <c r="BL11" s="17">
        <v>0.296810569645023</v>
      </c>
      <c r="BM11" s="17"/>
      <c r="BN11" s="17">
        <v>0.253410778261356</v>
      </c>
      <c r="BO11" s="17">
        <v>0.24606576423552401</v>
      </c>
      <c r="BP11" s="17">
        <v>0.32730365133154399</v>
      </c>
      <c r="BQ11" s="17">
        <v>0.216113713538509</v>
      </c>
      <c r="BR11" s="17"/>
      <c r="BS11" s="17">
        <v>0.27192958421289598</v>
      </c>
      <c r="BT11" s="17">
        <v>0.26660284823449798</v>
      </c>
      <c r="BU11" s="17">
        <v>0.259066184774631</v>
      </c>
      <c r="BV11" s="17">
        <v>0.26901226621332103</v>
      </c>
      <c r="BW11" s="17"/>
      <c r="BX11" s="17">
        <v>0.19236661515053699</v>
      </c>
      <c r="BY11" s="17">
        <v>0.32965647809843501</v>
      </c>
      <c r="BZ11" s="17">
        <v>0.2539459031804</v>
      </c>
      <c r="CA11" s="17">
        <v>0.199769012363607</v>
      </c>
    </row>
    <row r="12" spans="2:79" ht="28.8" x14ac:dyDescent="0.3">
      <c r="B12" s="18" t="s">
        <v>253</v>
      </c>
      <c r="C12" s="17">
        <v>0.50940104761139704</v>
      </c>
      <c r="D12" s="17">
        <v>0.57951337639328004</v>
      </c>
      <c r="E12" s="17">
        <v>0.4395522621322</v>
      </c>
      <c r="F12" s="17"/>
      <c r="G12" s="17">
        <v>0.46558824251591802</v>
      </c>
      <c r="H12" s="17">
        <v>0.51495014446745202</v>
      </c>
      <c r="I12" s="17">
        <v>0.53147854792634297</v>
      </c>
      <c r="J12" s="17"/>
      <c r="K12" s="17">
        <v>0.48846553893961803</v>
      </c>
      <c r="L12" s="17">
        <v>0.522126184022634</v>
      </c>
      <c r="M12" s="17">
        <v>0.50210977628946696</v>
      </c>
      <c r="N12" s="17">
        <v>0.532047164262623</v>
      </c>
      <c r="O12" s="17"/>
      <c r="P12" s="17">
        <v>0.48753082871333597</v>
      </c>
      <c r="Q12" s="17">
        <v>0.489568349913102</v>
      </c>
      <c r="R12" s="17">
        <v>0.48912890048637497</v>
      </c>
      <c r="S12" s="17">
        <v>0.55333256924975205</v>
      </c>
      <c r="T12" s="17">
        <v>0.52300148197200502</v>
      </c>
      <c r="U12" s="17"/>
      <c r="V12" s="17">
        <v>0.52320796527931601</v>
      </c>
      <c r="W12" s="17">
        <v>0.50228558383267496</v>
      </c>
      <c r="X12" s="17">
        <v>0.50727518718833098</v>
      </c>
      <c r="Y12" s="17"/>
      <c r="Z12" s="17">
        <v>0.51419529875996905</v>
      </c>
      <c r="AA12" s="17">
        <v>0.488616538004638</v>
      </c>
      <c r="AB12" s="17"/>
      <c r="AC12" s="17">
        <v>0.498019363285854</v>
      </c>
      <c r="AD12" s="17">
        <v>0.535549121315541</v>
      </c>
      <c r="AE12" s="17"/>
      <c r="AF12" s="17">
        <v>0.43646280834363599</v>
      </c>
      <c r="AG12" s="17">
        <v>0.50402038715085395</v>
      </c>
      <c r="AH12" s="17">
        <v>0.51643532192760799</v>
      </c>
      <c r="AI12" s="17"/>
      <c r="AJ12" s="17">
        <v>0.42059612202311297</v>
      </c>
      <c r="AK12" s="17">
        <v>0.52274316974136303</v>
      </c>
      <c r="AL12" s="17">
        <v>0.47208283259156197</v>
      </c>
      <c r="AM12" s="17">
        <v>0.51823796827893398</v>
      </c>
      <c r="AN12" s="17">
        <v>0.55923592367852304</v>
      </c>
      <c r="AO12" s="17">
        <v>0.48728215064880398</v>
      </c>
      <c r="AP12" s="17">
        <v>0.56570995857318296</v>
      </c>
      <c r="AQ12" s="17"/>
      <c r="AR12" s="17">
        <v>0.49417187564783199</v>
      </c>
      <c r="AS12" s="17">
        <v>0.51756668596518196</v>
      </c>
      <c r="AT12" s="17"/>
      <c r="AU12" s="17">
        <v>0.55538492688060903</v>
      </c>
      <c r="AV12" s="17">
        <v>0.488289677277495</v>
      </c>
      <c r="AW12" s="17">
        <v>0.51200077129156596</v>
      </c>
      <c r="AX12" s="17"/>
      <c r="AY12" s="17">
        <v>0.405748075259867</v>
      </c>
      <c r="AZ12" s="17">
        <v>0.49603776473495098</v>
      </c>
      <c r="BA12" s="17">
        <v>0.54797291054727504</v>
      </c>
      <c r="BB12" s="17">
        <v>0.533291658219051</v>
      </c>
      <c r="BC12" s="17"/>
      <c r="BD12" s="17">
        <v>0.42397398446465201</v>
      </c>
      <c r="BE12" s="17">
        <v>0.53259807567305995</v>
      </c>
      <c r="BF12" s="17">
        <v>0.514958101705141</v>
      </c>
      <c r="BG12" s="17">
        <v>0.53051142372912097</v>
      </c>
      <c r="BH12" s="17"/>
      <c r="BI12" s="17">
        <v>0.38712719521646999</v>
      </c>
      <c r="BJ12" s="17">
        <v>0.54721613285124704</v>
      </c>
      <c r="BK12" s="17">
        <v>0.532329589828478</v>
      </c>
      <c r="BL12" s="17">
        <v>0.43933135208580498</v>
      </c>
      <c r="BM12" s="17"/>
      <c r="BN12" s="17">
        <v>0.38467015924584003</v>
      </c>
      <c r="BO12" s="17">
        <v>0.53083844496607502</v>
      </c>
      <c r="BP12" s="17">
        <v>0.44718442517470303</v>
      </c>
      <c r="BQ12" s="17">
        <v>0.59061230055569702</v>
      </c>
      <c r="BR12" s="17"/>
      <c r="BS12" s="17">
        <v>0.460962872149067</v>
      </c>
      <c r="BT12" s="17">
        <v>0.53291644998307697</v>
      </c>
      <c r="BU12" s="17">
        <v>0.51184505631694099</v>
      </c>
      <c r="BV12" s="17">
        <v>0.53880527192795402</v>
      </c>
      <c r="BW12" s="17"/>
      <c r="BX12" s="17">
        <v>0.26996766273539402</v>
      </c>
      <c r="BY12" s="17">
        <v>0.46647270107941202</v>
      </c>
      <c r="BZ12" s="17">
        <v>0.54266463926226605</v>
      </c>
      <c r="CA12" s="17">
        <v>0.64590973916120697</v>
      </c>
    </row>
    <row r="13" spans="2:79" x14ac:dyDescent="0.3">
      <c r="B13" s="18" t="s">
        <v>73</v>
      </c>
      <c r="C13" s="19">
        <v>4.54868987961723E-2</v>
      </c>
      <c r="D13" s="19">
        <v>5.1387462580658398E-2</v>
      </c>
      <c r="E13" s="19">
        <v>3.7489924226275298E-2</v>
      </c>
      <c r="F13" s="19"/>
      <c r="G13" s="19">
        <v>4.8579876081584997E-2</v>
      </c>
      <c r="H13" s="19">
        <v>2.83276324267328E-2</v>
      </c>
      <c r="I13" s="19">
        <v>6.11979164796718E-2</v>
      </c>
      <c r="J13" s="19"/>
      <c r="K13" s="19">
        <v>3.3047688857381699E-2</v>
      </c>
      <c r="L13" s="19">
        <v>5.9830798379462702E-2</v>
      </c>
      <c r="M13" s="19">
        <v>4.1950840454202998E-2</v>
      </c>
      <c r="N13" s="19">
        <v>4.8803219037845097E-2</v>
      </c>
      <c r="O13" s="19"/>
      <c r="P13" s="19">
        <v>5.3700110979178699E-2</v>
      </c>
      <c r="Q13" s="19">
        <v>6.7556527625582605E-2</v>
      </c>
      <c r="R13" s="19">
        <v>3.0282749409332399E-2</v>
      </c>
      <c r="S13" s="19">
        <v>2.4375677029549601E-2</v>
      </c>
      <c r="T13" s="19">
        <v>4.11218876069296E-2</v>
      </c>
      <c r="U13" s="19"/>
      <c r="V13" s="19">
        <v>5.8848319243326098E-2</v>
      </c>
      <c r="W13" s="19">
        <v>3.1640365679671198E-2</v>
      </c>
      <c r="X13" s="19">
        <v>3.87446555943868E-2</v>
      </c>
      <c r="Y13" s="19"/>
      <c r="Z13" s="19">
        <v>4.7720149250031201E-2</v>
      </c>
      <c r="AA13" s="19">
        <v>3.4090927203521297E-2</v>
      </c>
      <c r="AB13" s="19"/>
      <c r="AC13" s="19">
        <v>3.7697786112524299E-2</v>
      </c>
      <c r="AD13" s="19">
        <v>6.33814640218862E-2</v>
      </c>
      <c r="AE13" s="19"/>
      <c r="AF13" s="19">
        <v>4.6893413444105199E-2</v>
      </c>
      <c r="AG13" s="19">
        <v>5.6079346454417402E-2</v>
      </c>
      <c r="AH13" s="19">
        <v>4.0960662628115499E-2</v>
      </c>
      <c r="AI13" s="19"/>
      <c r="AJ13" s="19">
        <v>4.7575295109088998E-2</v>
      </c>
      <c r="AK13" s="19">
        <v>6.45389983016003E-2</v>
      </c>
      <c r="AL13" s="19">
        <v>3.20471914528275E-2</v>
      </c>
      <c r="AM13" s="19">
        <v>8.3548970660656807E-3</v>
      </c>
      <c r="AN13" s="19">
        <v>2.2650451052768798E-2</v>
      </c>
      <c r="AO13" s="19">
        <v>5.2891777392180601E-2</v>
      </c>
      <c r="AP13" s="19">
        <v>7.2008933037752104E-2</v>
      </c>
      <c r="AQ13" s="19"/>
      <c r="AR13" s="19">
        <v>3.7255878888488698E-2</v>
      </c>
      <c r="AS13" s="19">
        <v>4.7017410405668099E-2</v>
      </c>
      <c r="AT13" s="19"/>
      <c r="AU13" s="19">
        <v>8.8094209926906197E-2</v>
      </c>
      <c r="AV13" s="19">
        <v>3.5704981418410102E-2</v>
      </c>
      <c r="AW13" s="19">
        <v>7.2329661254664796E-3</v>
      </c>
      <c r="AX13" s="19"/>
      <c r="AY13" s="19">
        <v>0.146195315508792</v>
      </c>
      <c r="AZ13" s="19">
        <v>3.8265487512157803E-2</v>
      </c>
      <c r="BA13" s="19">
        <v>3.6782850309425998E-2</v>
      </c>
      <c r="BB13" s="19">
        <v>2.2017281779616302E-2</v>
      </c>
      <c r="BC13" s="19"/>
      <c r="BD13" s="19">
        <v>7.8776717195611398E-2</v>
      </c>
      <c r="BE13" s="19">
        <v>6.21612924403845E-2</v>
      </c>
      <c r="BF13" s="19">
        <v>2.7687477989039599E-2</v>
      </c>
      <c r="BG13" s="19">
        <v>3.3285853153186898E-2</v>
      </c>
      <c r="BH13" s="19"/>
      <c r="BI13" s="19">
        <v>6.1053425666589903E-2</v>
      </c>
      <c r="BJ13" s="19">
        <v>6.8051769147054603E-2</v>
      </c>
      <c r="BK13" s="19">
        <v>2.46275132703416E-2</v>
      </c>
      <c r="BL13" s="19">
        <v>5.1748459528342901E-2</v>
      </c>
      <c r="BM13" s="19"/>
      <c r="BN13" s="19">
        <v>0.11988215036829</v>
      </c>
      <c r="BO13" s="19">
        <v>5.15425738242773E-2</v>
      </c>
      <c r="BP13" s="19">
        <v>3.0853462677123199E-2</v>
      </c>
      <c r="BQ13" s="19">
        <v>3.7900142503838198E-2</v>
      </c>
      <c r="BR13" s="19"/>
      <c r="BS13" s="19">
        <v>7.2841413769950306E-2</v>
      </c>
      <c r="BT13" s="19">
        <v>6.8482705594304805E-2</v>
      </c>
      <c r="BU13" s="19">
        <v>1.6509528689034901E-2</v>
      </c>
      <c r="BV13" s="19">
        <v>3.1126407649920598E-2</v>
      </c>
      <c r="BW13" s="19"/>
      <c r="BX13" s="19">
        <v>0.16620403324067401</v>
      </c>
      <c r="BY13" s="19">
        <v>3.57638899037706E-2</v>
      </c>
      <c r="BZ13" s="19">
        <v>3.4875245157241198E-2</v>
      </c>
      <c r="CA13" s="19">
        <v>2.3379425956626801E-2</v>
      </c>
    </row>
    <row r="14" spans="2:79" x14ac:dyDescent="0.3">
      <c r="B14" s="16" t="s">
        <v>336</v>
      </c>
    </row>
    <row r="15" spans="2:79" x14ac:dyDescent="0.3">
      <c r="B15" t="s">
        <v>76</v>
      </c>
    </row>
    <row r="16" spans="2:79" x14ac:dyDescent="0.3">
      <c r="B16" t="s">
        <v>77</v>
      </c>
    </row>
    <row r="18" spans="2:2" x14ac:dyDescent="0.3">
      <c r="B18" s="8" t="str">
        <f>HYPERLINK("#'Contents'!A1", "Return to Contents")</f>
        <v>Return to Contents</v>
      </c>
    </row>
  </sheetData>
  <mergeCells count="18">
    <mergeCell ref="BX5:CA5"/>
    <mergeCell ref="D2:BL2"/>
    <mergeCell ref="AU5:AW5"/>
    <mergeCell ref="AY5:BB5"/>
    <mergeCell ref="BD5:BG5"/>
    <mergeCell ref="BI5:BL5"/>
    <mergeCell ref="BN5:BQ5"/>
    <mergeCell ref="Z5:AA5"/>
    <mergeCell ref="AC5:AD5"/>
    <mergeCell ref="AF5:AH5"/>
    <mergeCell ref="AJ5:AP5"/>
    <mergeCell ref="AR5:AS5"/>
    <mergeCell ref="D5:E5"/>
    <mergeCell ref="G5:I5"/>
    <mergeCell ref="K5:N5"/>
    <mergeCell ref="P5:T5"/>
    <mergeCell ref="V5:X5"/>
    <mergeCell ref="BS5:BV5"/>
  </mergeCells>
  <pageMargins left="0.7" right="0.7" top="0.75" bottom="0.75" header="0.3" footer="0.3"/>
  <pageSetup paperSize="9" orientation="portrait" horizontalDpi="300" verticalDpi="300"/>
  <drawing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B2:CA18"/>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9" width="10.77734375" customWidth="1"/>
    <col min="10" max="10" width="2.21875" customWidth="1"/>
    <col min="11" max="14" width="10.77734375" customWidth="1"/>
    <col min="15" max="15" width="2.21875" customWidth="1"/>
    <col min="16" max="20" width="10.77734375" customWidth="1"/>
    <col min="21" max="21" width="2.21875" customWidth="1"/>
    <col min="22" max="24" width="10.77734375" customWidth="1"/>
    <col min="25" max="25" width="2.21875" customWidth="1"/>
    <col min="26" max="27" width="10.77734375" customWidth="1"/>
    <col min="28" max="28" width="2.21875" customWidth="1"/>
    <col min="29" max="30" width="10.77734375" customWidth="1"/>
    <col min="31" max="31" width="2.21875" customWidth="1"/>
    <col min="32" max="34" width="10.77734375" customWidth="1"/>
    <col min="35" max="35" width="2.21875" customWidth="1"/>
    <col min="36" max="42" width="10.77734375" customWidth="1"/>
    <col min="43" max="43" width="2.21875" customWidth="1"/>
    <col min="44" max="45" width="10.77734375" customWidth="1"/>
    <col min="46" max="46" width="2.21875" customWidth="1"/>
    <col min="47" max="49" width="10.77734375" customWidth="1"/>
    <col min="50" max="50" width="2.21875" customWidth="1"/>
    <col min="51" max="54" width="10.77734375" customWidth="1"/>
    <col min="55" max="55" width="2.21875" customWidth="1"/>
    <col min="56" max="59" width="10.77734375" customWidth="1"/>
    <col min="60" max="60" width="2.21875" customWidth="1"/>
    <col min="61" max="64" width="10.77734375" customWidth="1"/>
    <col min="65" max="65" width="2.21875" customWidth="1"/>
    <col min="66" max="69" width="10.77734375" customWidth="1"/>
    <col min="70" max="70" width="2.21875" customWidth="1"/>
    <col min="71" max="74" width="10.77734375" customWidth="1"/>
    <col min="75" max="75" width="2.21875" customWidth="1"/>
    <col min="76" max="79" width="10.77734375" customWidth="1"/>
    <col min="80" max="80" width="2.21875" customWidth="1"/>
  </cols>
  <sheetData>
    <row r="2" spans="2:79" ht="40.049999999999997" customHeight="1" x14ac:dyDescent="0.3">
      <c r="D2" s="30" t="s">
        <v>258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9" ht="30" customHeight="1" x14ac:dyDescent="0.3">
      <c r="B5" s="15"/>
      <c r="C5" s="15"/>
      <c r="D5" s="29" t="s">
        <v>54</v>
      </c>
      <c r="E5" s="29"/>
      <c r="F5" s="15"/>
      <c r="G5" s="29" t="s">
        <v>55</v>
      </c>
      <c r="H5" s="29"/>
      <c r="I5" s="29"/>
      <c r="J5" s="15"/>
      <c r="K5" s="29" t="s">
        <v>56</v>
      </c>
      <c r="L5" s="29"/>
      <c r="M5" s="29"/>
      <c r="N5" s="29"/>
      <c r="O5" s="15"/>
      <c r="P5" s="29" t="s">
        <v>57</v>
      </c>
      <c r="Q5" s="29"/>
      <c r="R5" s="29"/>
      <c r="S5" s="29"/>
      <c r="T5" s="29"/>
      <c r="U5" s="15"/>
      <c r="V5" s="29" t="s">
        <v>58</v>
      </c>
      <c r="W5" s="29"/>
      <c r="X5" s="29"/>
      <c r="Y5" s="15"/>
      <c r="Z5" s="29" t="s">
        <v>59</v>
      </c>
      <c r="AA5" s="29"/>
      <c r="AB5" s="15"/>
      <c r="AC5" s="29" t="s">
        <v>60</v>
      </c>
      <c r="AD5" s="29"/>
      <c r="AE5" s="15"/>
      <c r="AF5" s="29" t="s">
        <v>61</v>
      </c>
      <c r="AG5" s="29"/>
      <c r="AH5" s="29"/>
      <c r="AI5" s="15"/>
      <c r="AJ5" s="29" t="s">
        <v>62</v>
      </c>
      <c r="AK5" s="29"/>
      <c r="AL5" s="29"/>
      <c r="AM5" s="29"/>
      <c r="AN5" s="29"/>
      <c r="AO5" s="29"/>
      <c r="AP5" s="29"/>
      <c r="AQ5" s="15"/>
      <c r="AR5" s="29" t="s">
        <v>63</v>
      </c>
      <c r="AS5" s="29"/>
      <c r="AT5" s="15"/>
      <c r="AU5" s="29" t="s">
        <v>64</v>
      </c>
      <c r="AV5" s="29"/>
      <c r="AW5" s="29"/>
      <c r="AX5" s="15"/>
      <c r="AY5" s="29" t="s">
        <v>65</v>
      </c>
      <c r="AZ5" s="29"/>
      <c r="BA5" s="29"/>
      <c r="BB5" s="29"/>
      <c r="BC5" s="15"/>
      <c r="BD5" s="29" t="s">
        <v>66</v>
      </c>
      <c r="BE5" s="29"/>
      <c r="BF5" s="29"/>
      <c r="BG5" s="29"/>
      <c r="BH5" s="15"/>
      <c r="BI5" s="29" t="s">
        <v>67</v>
      </c>
      <c r="BJ5" s="29"/>
      <c r="BK5" s="29"/>
      <c r="BL5" s="29"/>
      <c r="BM5" s="15"/>
      <c r="BN5" s="29" t="s">
        <v>68</v>
      </c>
      <c r="BO5" s="29"/>
      <c r="BP5" s="29"/>
      <c r="BQ5" s="29"/>
      <c r="BR5" s="15"/>
      <c r="BS5" s="29" t="s">
        <v>69</v>
      </c>
      <c r="BT5" s="29"/>
      <c r="BU5" s="29"/>
      <c r="BV5" s="29"/>
      <c r="BW5" s="15"/>
      <c r="BX5" s="29" t="s">
        <v>70</v>
      </c>
      <c r="BY5" s="29"/>
      <c r="BZ5" s="29"/>
      <c r="CA5" s="29"/>
    </row>
    <row r="6" spans="2:79" ht="43.2" x14ac:dyDescent="0.3">
      <c r="B6" t="s">
        <v>13</v>
      </c>
      <c r="C6" s="9" t="s">
        <v>14</v>
      </c>
      <c r="D6" s="12" t="s">
        <v>15</v>
      </c>
      <c r="E6" s="12" t="s">
        <v>16</v>
      </c>
      <c r="G6" s="12" t="s">
        <v>19</v>
      </c>
      <c r="H6" s="12" t="s">
        <v>20</v>
      </c>
      <c r="I6" s="12" t="s">
        <v>21</v>
      </c>
      <c r="K6" s="12" t="s">
        <v>22</v>
      </c>
      <c r="L6" s="12" t="s">
        <v>23</v>
      </c>
      <c r="M6" s="12" t="s">
        <v>24</v>
      </c>
      <c r="N6" s="12" t="s">
        <v>25</v>
      </c>
      <c r="P6" s="12" t="s">
        <v>26</v>
      </c>
      <c r="Q6" s="12" t="s">
        <v>27</v>
      </c>
      <c r="R6" s="12" t="s">
        <v>28</v>
      </c>
      <c r="S6" s="12" t="s">
        <v>29</v>
      </c>
      <c r="T6" s="12" t="s">
        <v>30</v>
      </c>
      <c r="V6" s="12" t="s">
        <v>31</v>
      </c>
      <c r="W6" s="12" t="s">
        <v>32</v>
      </c>
      <c r="X6" s="12" t="s">
        <v>33</v>
      </c>
      <c r="Z6" s="12" t="s">
        <v>34</v>
      </c>
      <c r="AA6" s="12" t="s">
        <v>35</v>
      </c>
      <c r="AC6" s="12" t="s">
        <v>36</v>
      </c>
      <c r="AD6" s="12" t="s">
        <v>37</v>
      </c>
      <c r="AF6" s="12" t="s">
        <v>38</v>
      </c>
      <c r="AG6" s="12" t="s">
        <v>39</v>
      </c>
      <c r="AH6" s="12" t="s">
        <v>40</v>
      </c>
      <c r="AJ6" s="12" t="s">
        <v>41</v>
      </c>
      <c r="AK6" s="12" t="s">
        <v>42</v>
      </c>
      <c r="AL6" s="12" t="s">
        <v>43</v>
      </c>
      <c r="AM6" s="12" t="s">
        <v>44</v>
      </c>
      <c r="AN6" s="12" t="s">
        <v>45</v>
      </c>
      <c r="AO6" s="12" t="s">
        <v>46</v>
      </c>
      <c r="AP6" s="12" t="s">
        <v>47</v>
      </c>
      <c r="AR6" s="12" t="s">
        <v>48</v>
      </c>
      <c r="AS6" s="12" t="s">
        <v>49</v>
      </c>
      <c r="AU6" s="12" t="s">
        <v>50</v>
      </c>
      <c r="AV6" s="12" t="s">
        <v>51</v>
      </c>
      <c r="AW6" s="12" t="s">
        <v>52</v>
      </c>
      <c r="AY6" s="12" t="s">
        <v>50</v>
      </c>
      <c r="AZ6" s="12" t="s">
        <v>51</v>
      </c>
      <c r="BA6" s="12" t="s">
        <v>52</v>
      </c>
      <c r="BB6" s="12" t="s">
        <v>53</v>
      </c>
      <c r="BD6" s="12" t="s">
        <v>50</v>
      </c>
      <c r="BE6" s="12" t="s">
        <v>51</v>
      </c>
      <c r="BF6" s="12" t="s">
        <v>52</v>
      </c>
      <c r="BG6" s="12" t="s">
        <v>53</v>
      </c>
      <c r="BI6" s="12" t="s">
        <v>50</v>
      </c>
      <c r="BJ6" s="12" t="s">
        <v>51</v>
      </c>
      <c r="BK6" s="12" t="s">
        <v>52</v>
      </c>
      <c r="BL6" s="12" t="s">
        <v>53</v>
      </c>
      <c r="BN6" s="12" t="s">
        <v>50</v>
      </c>
      <c r="BO6" s="12" t="s">
        <v>51</v>
      </c>
      <c r="BP6" s="12" t="s">
        <v>52</v>
      </c>
      <c r="BQ6" s="12" t="s">
        <v>53</v>
      </c>
      <c r="BS6" s="12" t="s">
        <v>50</v>
      </c>
      <c r="BT6" s="12" t="s">
        <v>51</v>
      </c>
      <c r="BU6" s="12" t="s">
        <v>52</v>
      </c>
      <c r="BV6" s="12" t="s">
        <v>53</v>
      </c>
      <c r="BX6" s="12" t="s">
        <v>50</v>
      </c>
      <c r="BY6" s="12" t="s">
        <v>51</v>
      </c>
      <c r="BZ6" s="12" t="s">
        <v>52</v>
      </c>
      <c r="CA6" s="12" t="s">
        <v>53</v>
      </c>
    </row>
    <row r="7" spans="2:79" ht="30" customHeight="1" x14ac:dyDescent="0.3">
      <c r="B7" s="10" t="s">
        <v>17</v>
      </c>
      <c r="C7" s="10">
        <v>866</v>
      </c>
      <c r="D7" s="10">
        <v>443</v>
      </c>
      <c r="E7" s="10">
        <v>421</v>
      </c>
      <c r="F7" s="10"/>
      <c r="G7" s="10">
        <v>178</v>
      </c>
      <c r="H7" s="10">
        <v>400</v>
      </c>
      <c r="I7" s="10">
        <v>288</v>
      </c>
      <c r="J7" s="10"/>
      <c r="K7" s="10">
        <v>354</v>
      </c>
      <c r="L7" s="10">
        <v>230</v>
      </c>
      <c r="M7" s="10">
        <v>153</v>
      </c>
      <c r="N7" s="10">
        <v>128</v>
      </c>
      <c r="O7" s="10"/>
      <c r="P7" s="10">
        <v>124</v>
      </c>
      <c r="Q7" s="10">
        <v>272</v>
      </c>
      <c r="R7" s="10">
        <v>123</v>
      </c>
      <c r="S7" s="10">
        <v>225</v>
      </c>
      <c r="T7" s="10">
        <v>122</v>
      </c>
      <c r="U7" s="10"/>
      <c r="V7" s="10">
        <v>205</v>
      </c>
      <c r="W7" s="10">
        <v>329</v>
      </c>
      <c r="X7" s="10">
        <v>305</v>
      </c>
      <c r="Y7" s="10"/>
      <c r="Z7" s="10">
        <v>723</v>
      </c>
      <c r="AA7" s="10">
        <v>142</v>
      </c>
      <c r="AB7" s="10"/>
      <c r="AC7" s="10">
        <v>636</v>
      </c>
      <c r="AD7" s="10">
        <v>230</v>
      </c>
      <c r="AE7" s="10"/>
      <c r="AF7" s="10">
        <v>63</v>
      </c>
      <c r="AG7" s="10">
        <v>76</v>
      </c>
      <c r="AH7" s="10">
        <v>722</v>
      </c>
      <c r="AI7" s="10"/>
      <c r="AJ7" s="10">
        <v>97</v>
      </c>
      <c r="AK7" s="10">
        <v>123</v>
      </c>
      <c r="AL7" s="10">
        <v>129</v>
      </c>
      <c r="AM7" s="10">
        <v>133</v>
      </c>
      <c r="AN7" s="10">
        <v>126</v>
      </c>
      <c r="AO7" s="10">
        <v>133</v>
      </c>
      <c r="AP7" s="10">
        <v>125</v>
      </c>
      <c r="AQ7" s="10"/>
      <c r="AR7" s="10">
        <v>265</v>
      </c>
      <c r="AS7" s="10">
        <v>576</v>
      </c>
      <c r="AT7" s="10"/>
      <c r="AU7" s="10">
        <v>204</v>
      </c>
      <c r="AV7" s="10">
        <v>520</v>
      </c>
      <c r="AW7" s="10">
        <v>142</v>
      </c>
      <c r="AX7" s="10"/>
      <c r="AY7" s="10">
        <v>76</v>
      </c>
      <c r="AZ7" s="10">
        <v>391</v>
      </c>
      <c r="BA7" s="10">
        <v>278</v>
      </c>
      <c r="BB7" s="10">
        <v>121</v>
      </c>
      <c r="BC7" s="10"/>
      <c r="BD7" s="10">
        <v>119</v>
      </c>
      <c r="BE7" s="10">
        <v>242</v>
      </c>
      <c r="BF7" s="10">
        <v>368</v>
      </c>
      <c r="BG7" s="10">
        <v>137</v>
      </c>
      <c r="BH7" s="10"/>
      <c r="BI7" s="10">
        <v>99</v>
      </c>
      <c r="BJ7" s="10">
        <v>265</v>
      </c>
      <c r="BK7" s="10">
        <v>400</v>
      </c>
      <c r="BL7" s="10">
        <v>102</v>
      </c>
      <c r="BM7" s="10"/>
      <c r="BN7" s="10">
        <v>73</v>
      </c>
      <c r="BO7" s="10">
        <v>192</v>
      </c>
      <c r="BP7" s="10">
        <v>297</v>
      </c>
      <c r="BQ7" s="10">
        <v>304</v>
      </c>
      <c r="BR7" s="10"/>
      <c r="BS7" s="10">
        <v>180</v>
      </c>
      <c r="BT7" s="10">
        <v>245</v>
      </c>
      <c r="BU7" s="10">
        <v>352</v>
      </c>
      <c r="BV7" s="10">
        <v>89</v>
      </c>
      <c r="BW7" s="10"/>
      <c r="BX7" s="10">
        <v>81</v>
      </c>
      <c r="BY7" s="10">
        <v>311</v>
      </c>
      <c r="BZ7" s="10">
        <v>286</v>
      </c>
      <c r="CA7" s="10">
        <v>188</v>
      </c>
    </row>
    <row r="8" spans="2:79" ht="30" customHeight="1" x14ac:dyDescent="0.3">
      <c r="B8" s="11" t="s">
        <v>18</v>
      </c>
      <c r="C8" s="11">
        <v>868</v>
      </c>
      <c r="D8" s="11">
        <v>432</v>
      </c>
      <c r="E8" s="11">
        <v>433</v>
      </c>
      <c r="F8" s="11"/>
      <c r="G8" s="11">
        <v>207</v>
      </c>
      <c r="H8" s="11">
        <v>335</v>
      </c>
      <c r="I8" s="11">
        <v>326</v>
      </c>
      <c r="J8" s="11"/>
      <c r="K8" s="11">
        <v>259</v>
      </c>
      <c r="L8" s="11">
        <v>229</v>
      </c>
      <c r="M8" s="11">
        <v>185</v>
      </c>
      <c r="N8" s="11">
        <v>193</v>
      </c>
      <c r="O8" s="11"/>
      <c r="P8" s="11">
        <v>124</v>
      </c>
      <c r="Q8" s="11">
        <v>266</v>
      </c>
      <c r="R8" s="11">
        <v>135</v>
      </c>
      <c r="S8" s="11">
        <v>199</v>
      </c>
      <c r="T8" s="11">
        <v>144</v>
      </c>
      <c r="U8" s="11"/>
      <c r="V8" s="11">
        <v>247</v>
      </c>
      <c r="W8" s="11">
        <v>339</v>
      </c>
      <c r="X8" s="11">
        <v>250</v>
      </c>
      <c r="Y8" s="11"/>
      <c r="Z8" s="11">
        <v>729</v>
      </c>
      <c r="AA8" s="11">
        <v>138</v>
      </c>
      <c r="AB8" s="11"/>
      <c r="AC8" s="11">
        <v>605</v>
      </c>
      <c r="AD8" s="11">
        <v>263</v>
      </c>
      <c r="AE8" s="11"/>
      <c r="AF8" s="11">
        <v>48</v>
      </c>
      <c r="AG8" s="11">
        <v>67</v>
      </c>
      <c r="AH8" s="11">
        <v>747</v>
      </c>
      <c r="AI8" s="11"/>
      <c r="AJ8" s="11">
        <v>110</v>
      </c>
      <c r="AK8" s="11">
        <v>133</v>
      </c>
      <c r="AL8" s="11">
        <v>107</v>
      </c>
      <c r="AM8" s="11">
        <v>116</v>
      </c>
      <c r="AN8" s="11">
        <v>101</v>
      </c>
      <c r="AO8" s="11">
        <v>140</v>
      </c>
      <c r="AP8" s="11">
        <v>161</v>
      </c>
      <c r="AQ8" s="11"/>
      <c r="AR8" s="11">
        <v>286</v>
      </c>
      <c r="AS8" s="11">
        <v>558</v>
      </c>
      <c r="AT8" s="11"/>
      <c r="AU8" s="11">
        <v>229</v>
      </c>
      <c r="AV8" s="11">
        <v>515</v>
      </c>
      <c r="AW8" s="11">
        <v>124</v>
      </c>
      <c r="AX8" s="11"/>
      <c r="AY8" s="11">
        <v>78</v>
      </c>
      <c r="AZ8" s="11">
        <v>399</v>
      </c>
      <c r="BA8" s="11">
        <v>281</v>
      </c>
      <c r="BB8" s="11">
        <v>109</v>
      </c>
      <c r="BC8" s="11"/>
      <c r="BD8" s="11">
        <v>123</v>
      </c>
      <c r="BE8" s="11">
        <v>245</v>
      </c>
      <c r="BF8" s="11">
        <v>371</v>
      </c>
      <c r="BG8" s="11">
        <v>129</v>
      </c>
      <c r="BH8" s="11"/>
      <c r="BI8" s="11">
        <v>105</v>
      </c>
      <c r="BJ8" s="11">
        <v>270</v>
      </c>
      <c r="BK8" s="11">
        <v>399</v>
      </c>
      <c r="BL8" s="11">
        <v>94</v>
      </c>
      <c r="BM8" s="11"/>
      <c r="BN8" s="11">
        <v>74</v>
      </c>
      <c r="BO8" s="11">
        <v>194</v>
      </c>
      <c r="BP8" s="11">
        <v>304</v>
      </c>
      <c r="BQ8" s="11">
        <v>295</v>
      </c>
      <c r="BR8" s="11"/>
      <c r="BS8" s="11">
        <v>188</v>
      </c>
      <c r="BT8" s="11">
        <v>259</v>
      </c>
      <c r="BU8" s="11">
        <v>346</v>
      </c>
      <c r="BV8" s="11">
        <v>74</v>
      </c>
      <c r="BW8" s="11"/>
      <c r="BX8" s="11">
        <v>84</v>
      </c>
      <c r="BY8" s="11">
        <v>322</v>
      </c>
      <c r="BZ8" s="11">
        <v>282</v>
      </c>
      <c r="CA8" s="11">
        <v>179</v>
      </c>
    </row>
    <row r="9" spans="2:79" x14ac:dyDescent="0.3">
      <c r="B9" s="18" t="s">
        <v>250</v>
      </c>
      <c r="C9" s="17">
        <v>0.103837749782193</v>
      </c>
      <c r="D9" s="17">
        <v>8.0620837355324507E-2</v>
      </c>
      <c r="E9" s="17">
        <v>0.12523989769428601</v>
      </c>
      <c r="F9" s="17"/>
      <c r="G9" s="17">
        <v>0.10075083958936</v>
      </c>
      <c r="H9" s="17">
        <v>0.105914812115513</v>
      </c>
      <c r="I9" s="17">
        <v>0.103656683698966</v>
      </c>
      <c r="J9" s="17"/>
      <c r="K9" s="17">
        <v>7.6588600040863805E-2</v>
      </c>
      <c r="L9" s="17">
        <v>9.8340905295477093E-2</v>
      </c>
      <c r="M9" s="17">
        <v>0.119373636678897</v>
      </c>
      <c r="N9" s="17">
        <v>0.132583545907833</v>
      </c>
      <c r="O9" s="17"/>
      <c r="P9" s="17">
        <v>8.1242592046215506E-2</v>
      </c>
      <c r="Q9" s="17">
        <v>0.13034845296920899</v>
      </c>
      <c r="R9" s="17">
        <v>9.6695863891884198E-2</v>
      </c>
      <c r="S9" s="17">
        <v>0.10363904585127499</v>
      </c>
      <c r="T9" s="17">
        <v>8.1312293606414093E-2</v>
      </c>
      <c r="U9" s="17"/>
      <c r="V9" s="17">
        <v>0.15301188699174101</v>
      </c>
      <c r="W9" s="17">
        <v>8.8169269125908306E-2</v>
      </c>
      <c r="X9" s="17">
        <v>8.1657657697991201E-2</v>
      </c>
      <c r="Y9" s="17"/>
      <c r="Z9" s="17">
        <v>0.10758107558147199</v>
      </c>
      <c r="AA9" s="17">
        <v>7.6045499614038004E-2</v>
      </c>
      <c r="AB9" s="17"/>
      <c r="AC9" s="17">
        <v>0.117974001245937</v>
      </c>
      <c r="AD9" s="17">
        <v>7.1361383841805404E-2</v>
      </c>
      <c r="AE9" s="17"/>
      <c r="AF9" s="17">
        <v>0.10004991953355601</v>
      </c>
      <c r="AG9" s="17">
        <v>9.3084812617766105E-2</v>
      </c>
      <c r="AH9" s="17">
        <v>0.10416963392159601</v>
      </c>
      <c r="AI9" s="17"/>
      <c r="AJ9" s="17">
        <v>6.0454346976698103E-2</v>
      </c>
      <c r="AK9" s="17">
        <v>0.13130196405224101</v>
      </c>
      <c r="AL9" s="17">
        <v>0.116526913349773</v>
      </c>
      <c r="AM9" s="17">
        <v>9.7061616045134996E-2</v>
      </c>
      <c r="AN9" s="17">
        <v>0.12449850880621</v>
      </c>
      <c r="AO9" s="17">
        <v>9.0795325990683906E-2</v>
      </c>
      <c r="AP9" s="17">
        <v>0.105632173683349</v>
      </c>
      <c r="AQ9" s="17"/>
      <c r="AR9" s="17">
        <v>0.11571885068374201</v>
      </c>
      <c r="AS9" s="17">
        <v>9.8127851386099099E-2</v>
      </c>
      <c r="AT9" s="17"/>
      <c r="AU9" s="17">
        <v>0.110216028348639</v>
      </c>
      <c r="AV9" s="17">
        <v>0.106623477155178</v>
      </c>
      <c r="AW9" s="17">
        <v>8.0439105017071202E-2</v>
      </c>
      <c r="AX9" s="17"/>
      <c r="AY9" s="17">
        <v>0.15455814285137301</v>
      </c>
      <c r="AZ9" s="17">
        <v>0.119519586777762</v>
      </c>
      <c r="BA9" s="17">
        <v>8.8624263249156496E-2</v>
      </c>
      <c r="BB9" s="17">
        <v>4.9190297812083797E-2</v>
      </c>
      <c r="BC9" s="17"/>
      <c r="BD9" s="17">
        <v>0.30725098360461001</v>
      </c>
      <c r="BE9" s="17">
        <v>8.9014280587346395E-2</v>
      </c>
      <c r="BF9" s="17">
        <v>5.9370938050028702E-2</v>
      </c>
      <c r="BG9" s="17">
        <v>6.6513927281028895E-2</v>
      </c>
      <c r="BH9" s="17"/>
      <c r="BI9" s="17">
        <v>0.12985168524037699</v>
      </c>
      <c r="BJ9" s="17">
        <v>9.7970211460924495E-2</v>
      </c>
      <c r="BK9" s="17">
        <v>0.100268241756082</v>
      </c>
      <c r="BL9" s="17">
        <v>0.10688331255166</v>
      </c>
      <c r="BM9" s="17"/>
      <c r="BN9" s="17">
        <v>0.121472709993363</v>
      </c>
      <c r="BO9" s="17">
        <v>0.116997331610752</v>
      </c>
      <c r="BP9" s="17">
        <v>0.120625348669225</v>
      </c>
      <c r="BQ9" s="17">
        <v>7.3478099946047801E-2</v>
      </c>
      <c r="BR9" s="17"/>
      <c r="BS9" s="17">
        <v>0.273709484993161</v>
      </c>
      <c r="BT9" s="17">
        <v>7.7062503067008903E-2</v>
      </c>
      <c r="BU9" s="17">
        <v>4.1343970303226001E-2</v>
      </c>
      <c r="BV9" s="17">
        <v>5.82027646265455E-2</v>
      </c>
      <c r="BW9" s="17"/>
      <c r="BX9" s="17">
        <v>0.13549331195634301</v>
      </c>
      <c r="BY9" s="17">
        <v>8.2826241222813096E-2</v>
      </c>
      <c r="BZ9" s="17">
        <v>0.105938090823208</v>
      </c>
      <c r="CA9" s="17">
        <v>0.12355770204906801</v>
      </c>
    </row>
    <row r="10" spans="2:79" x14ac:dyDescent="0.3">
      <c r="B10" s="18" t="s">
        <v>251</v>
      </c>
      <c r="C10" s="17">
        <v>0.226835259646926</v>
      </c>
      <c r="D10" s="17">
        <v>0.206814271714264</v>
      </c>
      <c r="E10" s="17">
        <v>0.24783730254056599</v>
      </c>
      <c r="F10" s="17"/>
      <c r="G10" s="17">
        <v>0.21366935101794801</v>
      </c>
      <c r="H10" s="17">
        <v>0.193893948837178</v>
      </c>
      <c r="I10" s="17">
        <v>0.26911473317519902</v>
      </c>
      <c r="J10" s="17"/>
      <c r="K10" s="17">
        <v>0.21503436829301101</v>
      </c>
      <c r="L10" s="17">
        <v>0.251063815678013</v>
      </c>
      <c r="M10" s="17">
        <v>0.22478400487324299</v>
      </c>
      <c r="N10" s="17">
        <v>0.21190888893026699</v>
      </c>
      <c r="O10" s="17"/>
      <c r="P10" s="17">
        <v>0.22722857521151699</v>
      </c>
      <c r="Q10" s="17">
        <v>0.25770808255793298</v>
      </c>
      <c r="R10" s="17">
        <v>0.184026255452551</v>
      </c>
      <c r="S10" s="17">
        <v>0.21758574651211399</v>
      </c>
      <c r="T10" s="17">
        <v>0.222366578801415</v>
      </c>
      <c r="U10" s="17"/>
      <c r="V10" s="17">
        <v>0.245664450668933</v>
      </c>
      <c r="W10" s="17">
        <v>0.19612433794001599</v>
      </c>
      <c r="X10" s="17">
        <v>0.241132299856545</v>
      </c>
      <c r="Y10" s="17"/>
      <c r="Z10" s="17">
        <v>0.23714171541566001</v>
      </c>
      <c r="AA10" s="17">
        <v>0.17439398122310401</v>
      </c>
      <c r="AB10" s="17"/>
      <c r="AC10" s="17">
        <v>0.20293125975708201</v>
      </c>
      <c r="AD10" s="17">
        <v>0.28175187243162297</v>
      </c>
      <c r="AE10" s="17"/>
      <c r="AF10" s="17">
        <v>0.190102427361414</v>
      </c>
      <c r="AG10" s="17">
        <v>0.22396050679905299</v>
      </c>
      <c r="AH10" s="17">
        <v>0.22940917638480501</v>
      </c>
      <c r="AI10" s="17"/>
      <c r="AJ10" s="17">
        <v>0.25013802619715098</v>
      </c>
      <c r="AK10" s="17">
        <v>0.15540390111925201</v>
      </c>
      <c r="AL10" s="17">
        <v>0.20907429038311601</v>
      </c>
      <c r="AM10" s="17">
        <v>0.18087793027499299</v>
      </c>
      <c r="AN10" s="17">
        <v>0.23805963031112901</v>
      </c>
      <c r="AO10" s="17">
        <v>0.24375550600245599</v>
      </c>
      <c r="AP10" s="17">
        <v>0.29336343061320103</v>
      </c>
      <c r="AQ10" s="17"/>
      <c r="AR10" s="17">
        <v>0.23148627066732899</v>
      </c>
      <c r="AS10" s="17">
        <v>0.217333992249712</v>
      </c>
      <c r="AT10" s="17"/>
      <c r="AU10" s="17">
        <v>0.234370658970141</v>
      </c>
      <c r="AV10" s="17">
        <v>0.22648111102229401</v>
      </c>
      <c r="AW10" s="17">
        <v>0.214348909826408</v>
      </c>
      <c r="AX10" s="17"/>
      <c r="AY10" s="17">
        <v>0.31489658395863501</v>
      </c>
      <c r="AZ10" s="17">
        <v>0.20933706878344599</v>
      </c>
      <c r="BA10" s="17">
        <v>0.21906232148954999</v>
      </c>
      <c r="BB10" s="17">
        <v>0.24771350316248</v>
      </c>
      <c r="BC10" s="17"/>
      <c r="BD10" s="17">
        <v>0.26416286874842798</v>
      </c>
      <c r="BE10" s="17">
        <v>0.25478480028656197</v>
      </c>
      <c r="BF10" s="17">
        <v>0.22397132286454399</v>
      </c>
      <c r="BG10" s="17">
        <v>0.14630776243195501</v>
      </c>
      <c r="BH10" s="17"/>
      <c r="BI10" s="17">
        <v>0.22459759227213499</v>
      </c>
      <c r="BJ10" s="17">
        <v>0.20599069884517399</v>
      </c>
      <c r="BK10" s="17">
        <v>0.22244568132016901</v>
      </c>
      <c r="BL10" s="17">
        <v>0.30822882537901602</v>
      </c>
      <c r="BM10" s="17"/>
      <c r="BN10" s="17">
        <v>0.27393970865917</v>
      </c>
      <c r="BO10" s="17">
        <v>0.17913224734909</v>
      </c>
      <c r="BP10" s="17">
        <v>0.26456663394685698</v>
      </c>
      <c r="BQ10" s="17">
        <v>0.207578259874107</v>
      </c>
      <c r="BR10" s="17"/>
      <c r="BS10" s="17">
        <v>0.34964488726786702</v>
      </c>
      <c r="BT10" s="17">
        <v>0.25076317386555502</v>
      </c>
      <c r="BU10" s="17">
        <v>0.163707509018162</v>
      </c>
      <c r="BV10" s="17">
        <v>0.12644791432307001</v>
      </c>
      <c r="BW10" s="17"/>
      <c r="BX10" s="17">
        <v>0.24957128353830901</v>
      </c>
      <c r="BY10" s="17">
        <v>0.227555061072543</v>
      </c>
      <c r="BZ10" s="17">
        <v>0.23246539628733001</v>
      </c>
      <c r="CA10" s="17">
        <v>0.20607602446551099</v>
      </c>
    </row>
    <row r="11" spans="2:79" x14ac:dyDescent="0.3">
      <c r="B11" s="18" t="s">
        <v>252</v>
      </c>
      <c r="C11" s="17">
        <v>0.37286914778090702</v>
      </c>
      <c r="D11" s="17">
        <v>0.35880690158633</v>
      </c>
      <c r="E11" s="17">
        <v>0.388591371930748</v>
      </c>
      <c r="F11" s="17"/>
      <c r="G11" s="17">
        <v>0.38437715432154002</v>
      </c>
      <c r="H11" s="17">
        <v>0.41936163408902</v>
      </c>
      <c r="I11" s="17">
        <v>0.31768443893338999</v>
      </c>
      <c r="J11" s="17"/>
      <c r="K11" s="17">
        <v>0.39395110911953202</v>
      </c>
      <c r="L11" s="17">
        <v>0.37924795135714601</v>
      </c>
      <c r="M11" s="17">
        <v>0.34058219059807399</v>
      </c>
      <c r="N11" s="17">
        <v>0.36988662175028902</v>
      </c>
      <c r="O11" s="17"/>
      <c r="P11" s="17">
        <v>0.24373336897051701</v>
      </c>
      <c r="Q11" s="17">
        <v>0.34928959660728298</v>
      </c>
      <c r="R11" s="17">
        <v>0.40451109407369301</v>
      </c>
      <c r="S11" s="17">
        <v>0.39890583587913497</v>
      </c>
      <c r="T11" s="17">
        <v>0.46178949414994502</v>
      </c>
      <c r="U11" s="17"/>
      <c r="V11" s="17">
        <v>0.35514030954433901</v>
      </c>
      <c r="W11" s="17">
        <v>0.396444483043847</v>
      </c>
      <c r="X11" s="17">
        <v>0.38233904406488001</v>
      </c>
      <c r="Y11" s="17"/>
      <c r="Z11" s="17">
        <v>0.37197518534500801</v>
      </c>
      <c r="AA11" s="17">
        <v>0.38092604473892899</v>
      </c>
      <c r="AB11" s="17"/>
      <c r="AC11" s="17">
        <v>0.39936240047677402</v>
      </c>
      <c r="AD11" s="17">
        <v>0.31200403288755302</v>
      </c>
      <c r="AE11" s="17"/>
      <c r="AF11" s="17">
        <v>0.36238218072892803</v>
      </c>
      <c r="AG11" s="17">
        <v>0.367498736700268</v>
      </c>
      <c r="AH11" s="17">
        <v>0.374798365859141</v>
      </c>
      <c r="AI11" s="17"/>
      <c r="AJ11" s="17">
        <v>0.37482042525182602</v>
      </c>
      <c r="AK11" s="17">
        <v>0.40026490420891098</v>
      </c>
      <c r="AL11" s="17">
        <v>0.38179502864286302</v>
      </c>
      <c r="AM11" s="17">
        <v>0.468142844440399</v>
      </c>
      <c r="AN11" s="17">
        <v>0.39612588827450801</v>
      </c>
      <c r="AO11" s="17">
        <v>0.35722155651381599</v>
      </c>
      <c r="AP11" s="17">
        <v>0.27301548413647397</v>
      </c>
      <c r="AQ11" s="17"/>
      <c r="AR11" s="17">
        <v>0.35894836197459801</v>
      </c>
      <c r="AS11" s="17">
        <v>0.38560458845574802</v>
      </c>
      <c r="AT11" s="17"/>
      <c r="AU11" s="17">
        <v>0.30256280007875302</v>
      </c>
      <c r="AV11" s="17">
        <v>0.391006493502354</v>
      </c>
      <c r="AW11" s="17">
        <v>0.427691666531612</v>
      </c>
      <c r="AX11" s="17"/>
      <c r="AY11" s="17">
        <v>0.28422193053528799</v>
      </c>
      <c r="AZ11" s="17">
        <v>0.43516312592894302</v>
      </c>
      <c r="BA11" s="17">
        <v>0.298789076138951</v>
      </c>
      <c r="BB11" s="17">
        <v>0.39962979016852002</v>
      </c>
      <c r="BC11" s="17"/>
      <c r="BD11" s="17">
        <v>0.233025395718373</v>
      </c>
      <c r="BE11" s="17">
        <v>0.39827439112494201</v>
      </c>
      <c r="BF11" s="17">
        <v>0.40910528421078601</v>
      </c>
      <c r="BG11" s="17">
        <v>0.35323019909667802</v>
      </c>
      <c r="BH11" s="17"/>
      <c r="BI11" s="17">
        <v>0.36737497461802199</v>
      </c>
      <c r="BJ11" s="17">
        <v>0.39846350897939398</v>
      </c>
      <c r="BK11" s="17">
        <v>0.37672468313172103</v>
      </c>
      <c r="BL11" s="17">
        <v>0.28868287717355401</v>
      </c>
      <c r="BM11" s="17"/>
      <c r="BN11" s="17">
        <v>0.30726396150193702</v>
      </c>
      <c r="BO11" s="17">
        <v>0.43191694194181801</v>
      </c>
      <c r="BP11" s="17">
        <v>0.40893048572009899</v>
      </c>
      <c r="BQ11" s="17">
        <v>0.31335925321756802</v>
      </c>
      <c r="BR11" s="17"/>
      <c r="BS11" s="17">
        <v>0.25757935075121102</v>
      </c>
      <c r="BT11" s="17">
        <v>0.42358551266259897</v>
      </c>
      <c r="BU11" s="17">
        <v>0.41849799411004202</v>
      </c>
      <c r="BV11" s="17">
        <v>0.27501815413707897</v>
      </c>
      <c r="BW11" s="17"/>
      <c r="BX11" s="17">
        <v>0.30466120949803399</v>
      </c>
      <c r="BY11" s="17">
        <v>0.43049650508931397</v>
      </c>
      <c r="BZ11" s="17">
        <v>0.37575462007450899</v>
      </c>
      <c r="CA11" s="17">
        <v>0.296495543800329</v>
      </c>
    </row>
    <row r="12" spans="2:79" ht="28.8" x14ac:dyDescent="0.3">
      <c r="B12" s="18" t="s">
        <v>253</v>
      </c>
      <c r="C12" s="17">
        <v>0.26319181962331201</v>
      </c>
      <c r="D12" s="17">
        <v>0.31501965233169599</v>
      </c>
      <c r="E12" s="17">
        <v>0.212690768297217</v>
      </c>
      <c r="F12" s="17"/>
      <c r="G12" s="17">
        <v>0.26687329604404297</v>
      </c>
      <c r="H12" s="17">
        <v>0.25427759376659798</v>
      </c>
      <c r="I12" s="17">
        <v>0.27003760538987498</v>
      </c>
      <c r="J12" s="17"/>
      <c r="K12" s="17">
        <v>0.28917615034205901</v>
      </c>
      <c r="L12" s="17">
        <v>0.24599692464558501</v>
      </c>
      <c r="M12" s="17">
        <v>0.26784817785048498</v>
      </c>
      <c r="N12" s="17">
        <v>0.245595555989818</v>
      </c>
      <c r="O12" s="17"/>
      <c r="P12" s="17">
        <v>0.39434329234846799</v>
      </c>
      <c r="Q12" s="17">
        <v>0.22297506818328799</v>
      </c>
      <c r="R12" s="17">
        <v>0.30868098564395602</v>
      </c>
      <c r="S12" s="17">
        <v>0.23710987722398699</v>
      </c>
      <c r="T12" s="17">
        <v>0.21815788485295201</v>
      </c>
      <c r="U12" s="17"/>
      <c r="V12" s="17">
        <v>0.22901321247738099</v>
      </c>
      <c r="W12" s="17">
        <v>0.283058811465909</v>
      </c>
      <c r="X12" s="17">
        <v>0.268072782048139</v>
      </c>
      <c r="Y12" s="17"/>
      <c r="Z12" s="17">
        <v>0.249520315155038</v>
      </c>
      <c r="AA12" s="17">
        <v>0.33779649015450702</v>
      </c>
      <c r="AB12" s="17"/>
      <c r="AC12" s="17">
        <v>0.24761912429802599</v>
      </c>
      <c r="AD12" s="17">
        <v>0.298968245457223</v>
      </c>
      <c r="AE12" s="17"/>
      <c r="AF12" s="17">
        <v>0.30316487076491699</v>
      </c>
      <c r="AG12" s="17">
        <v>0.29338196480752898</v>
      </c>
      <c r="AH12" s="17">
        <v>0.259967916527724</v>
      </c>
      <c r="AI12" s="17"/>
      <c r="AJ12" s="17">
        <v>0.28458852424756997</v>
      </c>
      <c r="AK12" s="17">
        <v>0.28016073884580001</v>
      </c>
      <c r="AL12" s="17">
        <v>0.25174863907226303</v>
      </c>
      <c r="AM12" s="17">
        <v>0.23851236426317299</v>
      </c>
      <c r="AN12" s="17">
        <v>0.21997659219097801</v>
      </c>
      <c r="AO12" s="17">
        <v>0.26415895737258699</v>
      </c>
      <c r="AP12" s="17">
        <v>0.28622525124547898</v>
      </c>
      <c r="AQ12" s="17"/>
      <c r="AR12" s="17">
        <v>0.26768681326485599</v>
      </c>
      <c r="AS12" s="17">
        <v>0.26513876844282502</v>
      </c>
      <c r="AT12" s="17"/>
      <c r="AU12" s="17">
        <v>0.28432541716078102</v>
      </c>
      <c r="AV12" s="17">
        <v>0.25207019957119298</v>
      </c>
      <c r="AW12" s="17">
        <v>0.27028735249944202</v>
      </c>
      <c r="AX12" s="17"/>
      <c r="AY12" s="17">
        <v>0.173813572282387</v>
      </c>
      <c r="AZ12" s="17">
        <v>0.206894224685123</v>
      </c>
      <c r="BA12" s="17">
        <v>0.360897175343601</v>
      </c>
      <c r="BB12" s="17">
        <v>0.28144912707729902</v>
      </c>
      <c r="BC12" s="17"/>
      <c r="BD12" s="17">
        <v>0.16269309804705001</v>
      </c>
      <c r="BE12" s="17">
        <v>0.21067801706247999</v>
      </c>
      <c r="BF12" s="17">
        <v>0.28743402051307498</v>
      </c>
      <c r="BG12" s="17">
        <v>0.38908626907883698</v>
      </c>
      <c r="BH12" s="17"/>
      <c r="BI12" s="17">
        <v>0.26858592220785099</v>
      </c>
      <c r="BJ12" s="17">
        <v>0.242512359494232</v>
      </c>
      <c r="BK12" s="17">
        <v>0.277293006486518</v>
      </c>
      <c r="BL12" s="17">
        <v>0.25682012192568399</v>
      </c>
      <c r="BM12" s="17"/>
      <c r="BN12" s="17">
        <v>0.229135437872242</v>
      </c>
      <c r="BO12" s="17">
        <v>0.23884128893018</v>
      </c>
      <c r="BP12" s="17">
        <v>0.179696871631842</v>
      </c>
      <c r="BQ12" s="17">
        <v>0.37368543637482798</v>
      </c>
      <c r="BR12" s="17"/>
      <c r="BS12" s="17">
        <v>9.0118233909846496E-2</v>
      </c>
      <c r="BT12" s="17">
        <v>0.19164201238746001</v>
      </c>
      <c r="BU12" s="17">
        <v>0.36203077050621202</v>
      </c>
      <c r="BV12" s="17">
        <v>0.49074431166155102</v>
      </c>
      <c r="BW12" s="17"/>
      <c r="BX12" s="17">
        <v>0.212886233819087</v>
      </c>
      <c r="BY12" s="17">
        <v>0.23331106350324801</v>
      </c>
      <c r="BZ12" s="17">
        <v>0.26161983208480999</v>
      </c>
      <c r="CA12" s="17">
        <v>0.34286561398208298</v>
      </c>
    </row>
    <row r="13" spans="2:79" x14ac:dyDescent="0.3">
      <c r="B13" s="18" t="s">
        <v>73</v>
      </c>
      <c r="C13" s="19">
        <v>3.3266023166663203E-2</v>
      </c>
      <c r="D13" s="19">
        <v>3.8738337012386402E-2</v>
      </c>
      <c r="E13" s="19">
        <v>2.56406595371826E-2</v>
      </c>
      <c r="F13" s="19"/>
      <c r="G13" s="19">
        <v>3.43293590271085E-2</v>
      </c>
      <c r="H13" s="19">
        <v>2.65520111916899E-2</v>
      </c>
      <c r="I13" s="19">
        <v>3.9506538802569401E-2</v>
      </c>
      <c r="J13" s="19"/>
      <c r="K13" s="19">
        <v>2.5249772204534501E-2</v>
      </c>
      <c r="L13" s="19">
        <v>2.5350403023779802E-2</v>
      </c>
      <c r="M13" s="19">
        <v>4.7411989999300998E-2</v>
      </c>
      <c r="N13" s="19">
        <v>4.0025387421792402E-2</v>
      </c>
      <c r="O13" s="19"/>
      <c r="P13" s="19">
        <v>5.3452171423282097E-2</v>
      </c>
      <c r="Q13" s="19">
        <v>3.9678799682286998E-2</v>
      </c>
      <c r="R13" s="19">
        <v>6.0858009379168099E-3</v>
      </c>
      <c r="S13" s="19">
        <v>4.2759494533489303E-2</v>
      </c>
      <c r="T13" s="19">
        <v>1.6373748589273301E-2</v>
      </c>
      <c r="U13" s="19"/>
      <c r="V13" s="19">
        <v>1.7170140317606001E-2</v>
      </c>
      <c r="W13" s="19">
        <v>3.6203098424319201E-2</v>
      </c>
      <c r="X13" s="19">
        <v>2.6798216332444402E-2</v>
      </c>
      <c r="Y13" s="19"/>
      <c r="Z13" s="19">
        <v>3.3781708502822E-2</v>
      </c>
      <c r="AA13" s="19">
        <v>3.0837984269422299E-2</v>
      </c>
      <c r="AB13" s="19"/>
      <c r="AC13" s="19">
        <v>3.2113214222182301E-2</v>
      </c>
      <c r="AD13" s="19">
        <v>3.5914465381796101E-2</v>
      </c>
      <c r="AE13" s="19"/>
      <c r="AF13" s="19">
        <v>4.4300601611185098E-2</v>
      </c>
      <c r="AG13" s="19">
        <v>2.20739790753832E-2</v>
      </c>
      <c r="AH13" s="19">
        <v>3.1654907306734301E-2</v>
      </c>
      <c r="AI13" s="19"/>
      <c r="AJ13" s="19">
        <v>2.9998677326754899E-2</v>
      </c>
      <c r="AK13" s="19">
        <v>3.2868491773795097E-2</v>
      </c>
      <c r="AL13" s="19">
        <v>4.0855128551985302E-2</v>
      </c>
      <c r="AM13" s="19">
        <v>1.54052449762993E-2</v>
      </c>
      <c r="AN13" s="19">
        <v>2.1339380417175799E-2</v>
      </c>
      <c r="AO13" s="19">
        <v>4.4068654120457101E-2</v>
      </c>
      <c r="AP13" s="19">
        <v>4.1763660321495699E-2</v>
      </c>
      <c r="AQ13" s="19"/>
      <c r="AR13" s="19">
        <v>2.6159703409473999E-2</v>
      </c>
      <c r="AS13" s="19">
        <v>3.3794799465616199E-2</v>
      </c>
      <c r="AT13" s="19"/>
      <c r="AU13" s="19">
        <v>6.8525095441685904E-2</v>
      </c>
      <c r="AV13" s="19">
        <v>2.38187187489814E-2</v>
      </c>
      <c r="AW13" s="19">
        <v>7.2329661254664796E-3</v>
      </c>
      <c r="AX13" s="19"/>
      <c r="AY13" s="19">
        <v>7.2509770372317095E-2</v>
      </c>
      <c r="AZ13" s="19">
        <v>2.90859938247271E-2</v>
      </c>
      <c r="BA13" s="19">
        <v>3.2627163778742002E-2</v>
      </c>
      <c r="BB13" s="19">
        <v>2.2017281779616302E-2</v>
      </c>
      <c r="BC13" s="19"/>
      <c r="BD13" s="19">
        <v>3.28676538815399E-2</v>
      </c>
      <c r="BE13" s="19">
        <v>4.72485109386694E-2</v>
      </c>
      <c r="BF13" s="19">
        <v>2.0118434361566899E-2</v>
      </c>
      <c r="BG13" s="19">
        <v>4.4861842111501099E-2</v>
      </c>
      <c r="BH13" s="19"/>
      <c r="BI13" s="19">
        <v>9.5898256616145407E-3</v>
      </c>
      <c r="BJ13" s="19">
        <v>5.5063221220274697E-2</v>
      </c>
      <c r="BK13" s="19">
        <v>2.3268387305510702E-2</v>
      </c>
      <c r="BL13" s="19">
        <v>3.9384862970086601E-2</v>
      </c>
      <c r="BM13" s="19"/>
      <c r="BN13" s="19">
        <v>6.8188181973288201E-2</v>
      </c>
      <c r="BO13" s="19">
        <v>3.31121901681607E-2</v>
      </c>
      <c r="BP13" s="19">
        <v>2.6180660031977301E-2</v>
      </c>
      <c r="BQ13" s="19">
        <v>3.1898950587448703E-2</v>
      </c>
      <c r="BR13" s="19"/>
      <c r="BS13" s="19">
        <v>2.8948043077915299E-2</v>
      </c>
      <c r="BT13" s="19">
        <v>5.6946798017377398E-2</v>
      </c>
      <c r="BU13" s="19">
        <v>1.4419756062357601E-2</v>
      </c>
      <c r="BV13" s="19">
        <v>4.9586855251755199E-2</v>
      </c>
      <c r="BW13" s="19"/>
      <c r="BX13" s="19">
        <v>9.7387961188227207E-2</v>
      </c>
      <c r="BY13" s="19">
        <v>2.5811129112081901E-2</v>
      </c>
      <c r="BZ13" s="19">
        <v>2.4222060730142402E-2</v>
      </c>
      <c r="CA13" s="19">
        <v>3.1005115703009099E-2</v>
      </c>
    </row>
    <row r="14" spans="2:79" x14ac:dyDescent="0.3">
      <c r="B14" s="16" t="s">
        <v>336</v>
      </c>
    </row>
    <row r="15" spans="2:79" x14ac:dyDescent="0.3">
      <c r="B15" t="s">
        <v>76</v>
      </c>
    </row>
    <row r="16" spans="2:79" x14ac:dyDescent="0.3">
      <c r="B16" t="s">
        <v>77</v>
      </c>
    </row>
    <row r="18" spans="2:2" x14ac:dyDescent="0.3">
      <c r="B18" s="8" t="str">
        <f>HYPERLINK("#'Contents'!A1", "Return to Contents")</f>
        <v>Return to Contents</v>
      </c>
    </row>
  </sheetData>
  <mergeCells count="18">
    <mergeCell ref="BX5:CA5"/>
    <mergeCell ref="D2:BL2"/>
    <mergeCell ref="AU5:AW5"/>
    <mergeCell ref="AY5:BB5"/>
    <mergeCell ref="BD5:BG5"/>
    <mergeCell ref="BI5:BL5"/>
    <mergeCell ref="BN5:BQ5"/>
    <mergeCell ref="Z5:AA5"/>
    <mergeCell ref="AC5:AD5"/>
    <mergeCell ref="AF5:AH5"/>
    <mergeCell ref="AJ5:AP5"/>
    <mergeCell ref="AR5:AS5"/>
    <mergeCell ref="D5:E5"/>
    <mergeCell ref="G5:I5"/>
    <mergeCell ref="K5:N5"/>
    <mergeCell ref="P5:T5"/>
    <mergeCell ref="V5:X5"/>
    <mergeCell ref="BS5:BV5"/>
  </mergeCells>
  <pageMargins left="0.7" right="0.7" top="0.75" bottom="0.75" header="0.3" footer="0.3"/>
  <pageSetup paperSize="9" orientation="portrait" horizontalDpi="300" verticalDpi="300"/>
  <drawing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B2:CA18"/>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9" width="10.77734375" customWidth="1"/>
    <col min="10" max="10" width="2.21875" customWidth="1"/>
    <col min="11" max="14" width="10.77734375" customWidth="1"/>
    <col min="15" max="15" width="2.21875" customWidth="1"/>
    <col min="16" max="20" width="10.77734375" customWidth="1"/>
    <col min="21" max="21" width="2.21875" customWidth="1"/>
    <col min="22" max="24" width="10.77734375" customWidth="1"/>
    <col min="25" max="25" width="2.21875" customWidth="1"/>
    <col min="26" max="27" width="10.77734375" customWidth="1"/>
    <col min="28" max="28" width="2.21875" customWidth="1"/>
    <col min="29" max="30" width="10.77734375" customWidth="1"/>
    <col min="31" max="31" width="2.21875" customWidth="1"/>
    <col min="32" max="34" width="10.77734375" customWidth="1"/>
    <col min="35" max="35" width="2.21875" customWidth="1"/>
    <col min="36" max="42" width="10.77734375" customWidth="1"/>
    <col min="43" max="43" width="2.21875" customWidth="1"/>
    <col min="44" max="45" width="10.77734375" customWidth="1"/>
    <col min="46" max="46" width="2.21875" customWidth="1"/>
    <col min="47" max="49" width="10.77734375" customWidth="1"/>
    <col min="50" max="50" width="2.21875" customWidth="1"/>
    <col min="51" max="54" width="10.77734375" customWidth="1"/>
    <col min="55" max="55" width="2.21875" customWidth="1"/>
    <col min="56" max="59" width="10.77734375" customWidth="1"/>
    <col min="60" max="60" width="2.21875" customWidth="1"/>
    <col min="61" max="64" width="10.77734375" customWidth="1"/>
    <col min="65" max="65" width="2.21875" customWidth="1"/>
    <col min="66" max="69" width="10.77734375" customWidth="1"/>
    <col min="70" max="70" width="2.21875" customWidth="1"/>
    <col min="71" max="74" width="10.77734375" customWidth="1"/>
    <col min="75" max="75" width="2.21875" customWidth="1"/>
    <col min="76" max="79" width="10.77734375" customWidth="1"/>
    <col min="80" max="80" width="2.21875" customWidth="1"/>
  </cols>
  <sheetData>
    <row r="2" spans="2:79" ht="40.049999999999997" customHeight="1" x14ac:dyDescent="0.3">
      <c r="D2" s="30" t="s">
        <v>259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9" ht="30" customHeight="1" x14ac:dyDescent="0.3">
      <c r="B5" s="15"/>
      <c r="C5" s="15"/>
      <c r="D5" s="29" t="s">
        <v>54</v>
      </c>
      <c r="E5" s="29"/>
      <c r="F5" s="15"/>
      <c r="G5" s="29" t="s">
        <v>55</v>
      </c>
      <c r="H5" s="29"/>
      <c r="I5" s="29"/>
      <c r="J5" s="15"/>
      <c r="K5" s="29" t="s">
        <v>56</v>
      </c>
      <c r="L5" s="29"/>
      <c r="M5" s="29"/>
      <c r="N5" s="29"/>
      <c r="O5" s="15"/>
      <c r="P5" s="29" t="s">
        <v>57</v>
      </c>
      <c r="Q5" s="29"/>
      <c r="R5" s="29"/>
      <c r="S5" s="29"/>
      <c r="T5" s="29"/>
      <c r="U5" s="15"/>
      <c r="V5" s="29" t="s">
        <v>58</v>
      </c>
      <c r="W5" s="29"/>
      <c r="X5" s="29"/>
      <c r="Y5" s="15"/>
      <c r="Z5" s="29" t="s">
        <v>59</v>
      </c>
      <c r="AA5" s="29"/>
      <c r="AB5" s="15"/>
      <c r="AC5" s="29" t="s">
        <v>60</v>
      </c>
      <c r="AD5" s="29"/>
      <c r="AE5" s="15"/>
      <c r="AF5" s="29" t="s">
        <v>61</v>
      </c>
      <c r="AG5" s="29"/>
      <c r="AH5" s="29"/>
      <c r="AI5" s="15"/>
      <c r="AJ5" s="29" t="s">
        <v>62</v>
      </c>
      <c r="AK5" s="29"/>
      <c r="AL5" s="29"/>
      <c r="AM5" s="29"/>
      <c r="AN5" s="29"/>
      <c r="AO5" s="29"/>
      <c r="AP5" s="29"/>
      <c r="AQ5" s="15"/>
      <c r="AR5" s="29" t="s">
        <v>63</v>
      </c>
      <c r="AS5" s="29"/>
      <c r="AT5" s="15"/>
      <c r="AU5" s="29" t="s">
        <v>64</v>
      </c>
      <c r="AV5" s="29"/>
      <c r="AW5" s="29"/>
      <c r="AX5" s="15"/>
      <c r="AY5" s="29" t="s">
        <v>65</v>
      </c>
      <c r="AZ5" s="29"/>
      <c r="BA5" s="29"/>
      <c r="BB5" s="29"/>
      <c r="BC5" s="15"/>
      <c r="BD5" s="29" t="s">
        <v>66</v>
      </c>
      <c r="BE5" s="29"/>
      <c r="BF5" s="29"/>
      <c r="BG5" s="29"/>
      <c r="BH5" s="15"/>
      <c r="BI5" s="29" t="s">
        <v>67</v>
      </c>
      <c r="BJ5" s="29"/>
      <c r="BK5" s="29"/>
      <c r="BL5" s="29"/>
      <c r="BM5" s="15"/>
      <c r="BN5" s="29" t="s">
        <v>68</v>
      </c>
      <c r="BO5" s="29"/>
      <c r="BP5" s="29"/>
      <c r="BQ5" s="29"/>
      <c r="BR5" s="15"/>
      <c r="BS5" s="29" t="s">
        <v>69</v>
      </c>
      <c r="BT5" s="29"/>
      <c r="BU5" s="29"/>
      <c r="BV5" s="29"/>
      <c r="BW5" s="15"/>
      <c r="BX5" s="29" t="s">
        <v>70</v>
      </c>
      <c r="BY5" s="29"/>
      <c r="BZ5" s="29"/>
      <c r="CA5" s="29"/>
    </row>
    <row r="6" spans="2:79" ht="43.2" x14ac:dyDescent="0.3">
      <c r="B6" t="s">
        <v>13</v>
      </c>
      <c r="C6" s="9" t="s">
        <v>14</v>
      </c>
      <c r="D6" s="12" t="s">
        <v>15</v>
      </c>
      <c r="E6" s="12" t="s">
        <v>16</v>
      </c>
      <c r="G6" s="12" t="s">
        <v>19</v>
      </c>
      <c r="H6" s="12" t="s">
        <v>20</v>
      </c>
      <c r="I6" s="12" t="s">
        <v>21</v>
      </c>
      <c r="K6" s="12" t="s">
        <v>22</v>
      </c>
      <c r="L6" s="12" t="s">
        <v>23</v>
      </c>
      <c r="M6" s="12" t="s">
        <v>24</v>
      </c>
      <c r="N6" s="12" t="s">
        <v>25</v>
      </c>
      <c r="P6" s="12" t="s">
        <v>26</v>
      </c>
      <c r="Q6" s="12" t="s">
        <v>27</v>
      </c>
      <c r="R6" s="12" t="s">
        <v>28</v>
      </c>
      <c r="S6" s="12" t="s">
        <v>29</v>
      </c>
      <c r="T6" s="12" t="s">
        <v>30</v>
      </c>
      <c r="V6" s="12" t="s">
        <v>31</v>
      </c>
      <c r="W6" s="12" t="s">
        <v>32</v>
      </c>
      <c r="X6" s="12" t="s">
        <v>33</v>
      </c>
      <c r="Z6" s="12" t="s">
        <v>34</v>
      </c>
      <c r="AA6" s="12" t="s">
        <v>35</v>
      </c>
      <c r="AC6" s="12" t="s">
        <v>36</v>
      </c>
      <c r="AD6" s="12" t="s">
        <v>37</v>
      </c>
      <c r="AF6" s="12" t="s">
        <v>38</v>
      </c>
      <c r="AG6" s="12" t="s">
        <v>39</v>
      </c>
      <c r="AH6" s="12" t="s">
        <v>40</v>
      </c>
      <c r="AJ6" s="12" t="s">
        <v>41</v>
      </c>
      <c r="AK6" s="12" t="s">
        <v>42</v>
      </c>
      <c r="AL6" s="12" t="s">
        <v>43</v>
      </c>
      <c r="AM6" s="12" t="s">
        <v>44</v>
      </c>
      <c r="AN6" s="12" t="s">
        <v>45</v>
      </c>
      <c r="AO6" s="12" t="s">
        <v>46</v>
      </c>
      <c r="AP6" s="12" t="s">
        <v>47</v>
      </c>
      <c r="AR6" s="12" t="s">
        <v>48</v>
      </c>
      <c r="AS6" s="12" t="s">
        <v>49</v>
      </c>
      <c r="AU6" s="12" t="s">
        <v>50</v>
      </c>
      <c r="AV6" s="12" t="s">
        <v>51</v>
      </c>
      <c r="AW6" s="12" t="s">
        <v>52</v>
      </c>
      <c r="AY6" s="12" t="s">
        <v>50</v>
      </c>
      <c r="AZ6" s="12" t="s">
        <v>51</v>
      </c>
      <c r="BA6" s="12" t="s">
        <v>52</v>
      </c>
      <c r="BB6" s="12" t="s">
        <v>53</v>
      </c>
      <c r="BD6" s="12" t="s">
        <v>50</v>
      </c>
      <c r="BE6" s="12" t="s">
        <v>51</v>
      </c>
      <c r="BF6" s="12" t="s">
        <v>52</v>
      </c>
      <c r="BG6" s="12" t="s">
        <v>53</v>
      </c>
      <c r="BI6" s="12" t="s">
        <v>50</v>
      </c>
      <c r="BJ6" s="12" t="s">
        <v>51</v>
      </c>
      <c r="BK6" s="12" t="s">
        <v>52</v>
      </c>
      <c r="BL6" s="12" t="s">
        <v>53</v>
      </c>
      <c r="BN6" s="12" t="s">
        <v>50</v>
      </c>
      <c r="BO6" s="12" t="s">
        <v>51</v>
      </c>
      <c r="BP6" s="12" t="s">
        <v>52</v>
      </c>
      <c r="BQ6" s="12" t="s">
        <v>53</v>
      </c>
      <c r="BS6" s="12" t="s">
        <v>50</v>
      </c>
      <c r="BT6" s="12" t="s">
        <v>51</v>
      </c>
      <c r="BU6" s="12" t="s">
        <v>52</v>
      </c>
      <c r="BV6" s="12" t="s">
        <v>53</v>
      </c>
      <c r="BX6" s="12" t="s">
        <v>50</v>
      </c>
      <c r="BY6" s="12" t="s">
        <v>51</v>
      </c>
      <c r="BZ6" s="12" t="s">
        <v>52</v>
      </c>
      <c r="CA6" s="12" t="s">
        <v>53</v>
      </c>
    </row>
    <row r="7" spans="2:79" ht="30" customHeight="1" x14ac:dyDescent="0.3">
      <c r="B7" s="10" t="s">
        <v>17</v>
      </c>
      <c r="C7" s="10">
        <v>866</v>
      </c>
      <c r="D7" s="10">
        <v>443</v>
      </c>
      <c r="E7" s="10">
        <v>421</v>
      </c>
      <c r="F7" s="10"/>
      <c r="G7" s="10">
        <v>178</v>
      </c>
      <c r="H7" s="10">
        <v>400</v>
      </c>
      <c r="I7" s="10">
        <v>288</v>
      </c>
      <c r="J7" s="10"/>
      <c r="K7" s="10">
        <v>354</v>
      </c>
      <c r="L7" s="10">
        <v>230</v>
      </c>
      <c r="M7" s="10">
        <v>153</v>
      </c>
      <c r="N7" s="10">
        <v>128</v>
      </c>
      <c r="O7" s="10"/>
      <c r="P7" s="10">
        <v>124</v>
      </c>
      <c r="Q7" s="10">
        <v>272</v>
      </c>
      <c r="R7" s="10">
        <v>123</v>
      </c>
      <c r="S7" s="10">
        <v>225</v>
      </c>
      <c r="T7" s="10">
        <v>122</v>
      </c>
      <c r="U7" s="10"/>
      <c r="V7" s="10">
        <v>205</v>
      </c>
      <c r="W7" s="10">
        <v>329</v>
      </c>
      <c r="X7" s="10">
        <v>305</v>
      </c>
      <c r="Y7" s="10"/>
      <c r="Z7" s="10">
        <v>723</v>
      </c>
      <c r="AA7" s="10">
        <v>142</v>
      </c>
      <c r="AB7" s="10"/>
      <c r="AC7" s="10">
        <v>636</v>
      </c>
      <c r="AD7" s="10">
        <v>230</v>
      </c>
      <c r="AE7" s="10"/>
      <c r="AF7" s="10">
        <v>63</v>
      </c>
      <c r="AG7" s="10">
        <v>76</v>
      </c>
      <c r="AH7" s="10">
        <v>722</v>
      </c>
      <c r="AI7" s="10"/>
      <c r="AJ7" s="10">
        <v>97</v>
      </c>
      <c r="AK7" s="10">
        <v>123</v>
      </c>
      <c r="AL7" s="10">
        <v>129</v>
      </c>
      <c r="AM7" s="10">
        <v>133</v>
      </c>
      <c r="AN7" s="10">
        <v>126</v>
      </c>
      <c r="AO7" s="10">
        <v>133</v>
      </c>
      <c r="AP7" s="10">
        <v>125</v>
      </c>
      <c r="AQ7" s="10"/>
      <c r="AR7" s="10">
        <v>265</v>
      </c>
      <c r="AS7" s="10">
        <v>576</v>
      </c>
      <c r="AT7" s="10"/>
      <c r="AU7" s="10">
        <v>204</v>
      </c>
      <c r="AV7" s="10">
        <v>520</v>
      </c>
      <c r="AW7" s="10">
        <v>142</v>
      </c>
      <c r="AX7" s="10"/>
      <c r="AY7" s="10">
        <v>76</v>
      </c>
      <c r="AZ7" s="10">
        <v>391</v>
      </c>
      <c r="BA7" s="10">
        <v>278</v>
      </c>
      <c r="BB7" s="10">
        <v>121</v>
      </c>
      <c r="BC7" s="10"/>
      <c r="BD7" s="10">
        <v>119</v>
      </c>
      <c r="BE7" s="10">
        <v>242</v>
      </c>
      <c r="BF7" s="10">
        <v>368</v>
      </c>
      <c r="BG7" s="10">
        <v>137</v>
      </c>
      <c r="BH7" s="10"/>
      <c r="BI7" s="10">
        <v>99</v>
      </c>
      <c r="BJ7" s="10">
        <v>265</v>
      </c>
      <c r="BK7" s="10">
        <v>400</v>
      </c>
      <c r="BL7" s="10">
        <v>102</v>
      </c>
      <c r="BM7" s="10"/>
      <c r="BN7" s="10">
        <v>73</v>
      </c>
      <c r="BO7" s="10">
        <v>192</v>
      </c>
      <c r="BP7" s="10">
        <v>297</v>
      </c>
      <c r="BQ7" s="10">
        <v>304</v>
      </c>
      <c r="BR7" s="10"/>
      <c r="BS7" s="10">
        <v>180</v>
      </c>
      <c r="BT7" s="10">
        <v>245</v>
      </c>
      <c r="BU7" s="10">
        <v>352</v>
      </c>
      <c r="BV7" s="10">
        <v>89</v>
      </c>
      <c r="BW7" s="10"/>
      <c r="BX7" s="10">
        <v>81</v>
      </c>
      <c r="BY7" s="10">
        <v>311</v>
      </c>
      <c r="BZ7" s="10">
        <v>286</v>
      </c>
      <c r="CA7" s="10">
        <v>188</v>
      </c>
    </row>
    <row r="8" spans="2:79" ht="30" customHeight="1" x14ac:dyDescent="0.3">
      <c r="B8" s="11" t="s">
        <v>18</v>
      </c>
      <c r="C8" s="11">
        <v>868</v>
      </c>
      <c r="D8" s="11">
        <v>432</v>
      </c>
      <c r="E8" s="11">
        <v>433</v>
      </c>
      <c r="F8" s="11"/>
      <c r="G8" s="11">
        <v>207</v>
      </c>
      <c r="H8" s="11">
        <v>335</v>
      </c>
      <c r="I8" s="11">
        <v>326</v>
      </c>
      <c r="J8" s="11"/>
      <c r="K8" s="11">
        <v>259</v>
      </c>
      <c r="L8" s="11">
        <v>229</v>
      </c>
      <c r="M8" s="11">
        <v>185</v>
      </c>
      <c r="N8" s="11">
        <v>193</v>
      </c>
      <c r="O8" s="11"/>
      <c r="P8" s="11">
        <v>124</v>
      </c>
      <c r="Q8" s="11">
        <v>266</v>
      </c>
      <c r="R8" s="11">
        <v>135</v>
      </c>
      <c r="S8" s="11">
        <v>199</v>
      </c>
      <c r="T8" s="11">
        <v>144</v>
      </c>
      <c r="U8" s="11"/>
      <c r="V8" s="11">
        <v>247</v>
      </c>
      <c r="W8" s="11">
        <v>339</v>
      </c>
      <c r="X8" s="11">
        <v>250</v>
      </c>
      <c r="Y8" s="11"/>
      <c r="Z8" s="11">
        <v>729</v>
      </c>
      <c r="AA8" s="11">
        <v>138</v>
      </c>
      <c r="AB8" s="11"/>
      <c r="AC8" s="11">
        <v>605</v>
      </c>
      <c r="AD8" s="11">
        <v>263</v>
      </c>
      <c r="AE8" s="11"/>
      <c r="AF8" s="11">
        <v>48</v>
      </c>
      <c r="AG8" s="11">
        <v>67</v>
      </c>
      <c r="AH8" s="11">
        <v>747</v>
      </c>
      <c r="AI8" s="11"/>
      <c r="AJ8" s="11">
        <v>110</v>
      </c>
      <c r="AK8" s="11">
        <v>133</v>
      </c>
      <c r="AL8" s="11">
        <v>107</v>
      </c>
      <c r="AM8" s="11">
        <v>116</v>
      </c>
      <c r="AN8" s="11">
        <v>101</v>
      </c>
      <c r="AO8" s="11">
        <v>140</v>
      </c>
      <c r="AP8" s="11">
        <v>161</v>
      </c>
      <c r="AQ8" s="11"/>
      <c r="AR8" s="11">
        <v>286</v>
      </c>
      <c r="AS8" s="11">
        <v>558</v>
      </c>
      <c r="AT8" s="11"/>
      <c r="AU8" s="11">
        <v>229</v>
      </c>
      <c r="AV8" s="11">
        <v>515</v>
      </c>
      <c r="AW8" s="11">
        <v>124</v>
      </c>
      <c r="AX8" s="11"/>
      <c r="AY8" s="11">
        <v>78</v>
      </c>
      <c r="AZ8" s="11">
        <v>399</v>
      </c>
      <c r="BA8" s="11">
        <v>281</v>
      </c>
      <c r="BB8" s="11">
        <v>109</v>
      </c>
      <c r="BC8" s="11"/>
      <c r="BD8" s="11">
        <v>123</v>
      </c>
      <c r="BE8" s="11">
        <v>245</v>
      </c>
      <c r="BF8" s="11">
        <v>371</v>
      </c>
      <c r="BG8" s="11">
        <v>129</v>
      </c>
      <c r="BH8" s="11"/>
      <c r="BI8" s="11">
        <v>105</v>
      </c>
      <c r="BJ8" s="11">
        <v>270</v>
      </c>
      <c r="BK8" s="11">
        <v>399</v>
      </c>
      <c r="BL8" s="11">
        <v>94</v>
      </c>
      <c r="BM8" s="11"/>
      <c r="BN8" s="11">
        <v>74</v>
      </c>
      <c r="BO8" s="11">
        <v>194</v>
      </c>
      <c r="BP8" s="11">
        <v>304</v>
      </c>
      <c r="BQ8" s="11">
        <v>295</v>
      </c>
      <c r="BR8" s="11"/>
      <c r="BS8" s="11">
        <v>188</v>
      </c>
      <c r="BT8" s="11">
        <v>259</v>
      </c>
      <c r="BU8" s="11">
        <v>346</v>
      </c>
      <c r="BV8" s="11">
        <v>74</v>
      </c>
      <c r="BW8" s="11"/>
      <c r="BX8" s="11">
        <v>84</v>
      </c>
      <c r="BY8" s="11">
        <v>322</v>
      </c>
      <c r="BZ8" s="11">
        <v>282</v>
      </c>
      <c r="CA8" s="11">
        <v>179</v>
      </c>
    </row>
    <row r="9" spans="2:79" x14ac:dyDescent="0.3">
      <c r="B9" s="18" t="s">
        <v>250</v>
      </c>
      <c r="C9" s="17">
        <v>7.4190219473914895E-2</v>
      </c>
      <c r="D9" s="17">
        <v>4.2654085537395199E-2</v>
      </c>
      <c r="E9" s="17">
        <v>0.10598447375534201</v>
      </c>
      <c r="F9" s="17"/>
      <c r="G9" s="17">
        <v>5.1532209852718898E-2</v>
      </c>
      <c r="H9" s="17">
        <v>7.7033420370273095E-2</v>
      </c>
      <c r="I9" s="17">
        <v>8.5635045161648896E-2</v>
      </c>
      <c r="J9" s="17"/>
      <c r="K9" s="17">
        <v>7.2031201564543207E-2</v>
      </c>
      <c r="L9" s="17">
        <v>8.0121941135573901E-2</v>
      </c>
      <c r="M9" s="17">
        <v>4.8795876511750901E-2</v>
      </c>
      <c r="N9" s="17">
        <v>9.4785728485287504E-2</v>
      </c>
      <c r="O9" s="17"/>
      <c r="P9" s="17">
        <v>8.5284096248184796E-2</v>
      </c>
      <c r="Q9" s="17">
        <v>7.7230124415826898E-2</v>
      </c>
      <c r="R9" s="17">
        <v>3.7410364448791297E-2</v>
      </c>
      <c r="S9" s="17">
        <v>8.5869426770301502E-2</v>
      </c>
      <c r="T9" s="17">
        <v>7.7290136301892201E-2</v>
      </c>
      <c r="U9" s="17"/>
      <c r="V9" s="17">
        <v>0.12300847513287901</v>
      </c>
      <c r="W9" s="17">
        <v>5.5779122939655701E-2</v>
      </c>
      <c r="X9" s="17">
        <v>5.7306212808705202E-2</v>
      </c>
      <c r="Y9" s="17"/>
      <c r="Z9" s="17">
        <v>7.2097630209021699E-2</v>
      </c>
      <c r="AA9" s="17">
        <v>8.5912387225416997E-2</v>
      </c>
      <c r="AB9" s="17"/>
      <c r="AC9" s="17">
        <v>6.8304191438958106E-2</v>
      </c>
      <c r="AD9" s="17">
        <v>8.7712672784037701E-2</v>
      </c>
      <c r="AE9" s="17"/>
      <c r="AF9" s="17">
        <v>0.107859282329734</v>
      </c>
      <c r="AG9" s="17">
        <v>0.13885838534993999</v>
      </c>
      <c r="AH9" s="17">
        <v>6.2984115302281707E-2</v>
      </c>
      <c r="AI9" s="17"/>
      <c r="AJ9" s="17">
        <v>6.4390395791500105E-2</v>
      </c>
      <c r="AK9" s="17">
        <v>4.9725578741811501E-2</v>
      </c>
      <c r="AL9" s="17">
        <v>7.1930789833461795E-2</v>
      </c>
      <c r="AM9" s="17">
        <v>8.7291653033514299E-2</v>
      </c>
      <c r="AN9" s="17">
        <v>8.9061844134847107E-2</v>
      </c>
      <c r="AO9" s="17">
        <v>6.27190771705253E-2</v>
      </c>
      <c r="AP9" s="17">
        <v>9.3816913507946506E-2</v>
      </c>
      <c r="AQ9" s="17"/>
      <c r="AR9" s="17">
        <v>0.105281988038741</v>
      </c>
      <c r="AS9" s="17">
        <v>5.83675050921224E-2</v>
      </c>
      <c r="AT9" s="17"/>
      <c r="AU9" s="17">
        <v>7.9931063902026894E-2</v>
      </c>
      <c r="AV9" s="17">
        <v>6.7746935282479007E-2</v>
      </c>
      <c r="AW9" s="17">
        <v>9.0347188863428796E-2</v>
      </c>
      <c r="AX9" s="17"/>
      <c r="AY9" s="17">
        <v>0.146048732413261</v>
      </c>
      <c r="AZ9" s="17">
        <v>6.0403127084429797E-2</v>
      </c>
      <c r="BA9" s="17">
        <v>7.6319834499091493E-2</v>
      </c>
      <c r="BB9" s="17">
        <v>6.7547379263670507E-2</v>
      </c>
      <c r="BC9" s="17"/>
      <c r="BD9" s="17">
        <v>0.13228572756243401</v>
      </c>
      <c r="BE9" s="17">
        <v>7.0026982131017407E-2</v>
      </c>
      <c r="BF9" s="17">
        <v>6.1259727513017698E-2</v>
      </c>
      <c r="BG9" s="17">
        <v>6.4060308252606293E-2</v>
      </c>
      <c r="BH9" s="17"/>
      <c r="BI9" s="17">
        <v>9.9255123472690499E-2</v>
      </c>
      <c r="BJ9" s="17">
        <v>5.7778910655920501E-2</v>
      </c>
      <c r="BK9" s="17">
        <v>6.3515658512897297E-2</v>
      </c>
      <c r="BL9" s="17">
        <v>0.139005957842431</v>
      </c>
      <c r="BM9" s="17"/>
      <c r="BN9" s="17">
        <v>0.11132135467403199</v>
      </c>
      <c r="BO9" s="17">
        <v>7.7477207688242802E-2</v>
      </c>
      <c r="BP9" s="17">
        <v>7.3216543141140997E-2</v>
      </c>
      <c r="BQ9" s="17">
        <v>6.3715150977462998E-2</v>
      </c>
      <c r="BR9" s="17"/>
      <c r="BS9" s="17">
        <v>0.13062560467562501</v>
      </c>
      <c r="BT9" s="17">
        <v>8.3254429257260204E-2</v>
      </c>
      <c r="BU9" s="17">
        <v>4.0657282942939202E-2</v>
      </c>
      <c r="BV9" s="17">
        <v>5.59689380411117E-2</v>
      </c>
      <c r="BW9" s="17"/>
      <c r="BX9" s="17">
        <v>0.14765684822099301</v>
      </c>
      <c r="BY9" s="17">
        <v>6.3270481060823502E-2</v>
      </c>
      <c r="BZ9" s="17">
        <v>5.75063052009109E-2</v>
      </c>
      <c r="CA9" s="17">
        <v>8.5827960424924896E-2</v>
      </c>
    </row>
    <row r="10" spans="2:79" x14ac:dyDescent="0.3">
      <c r="B10" s="18" t="s">
        <v>251</v>
      </c>
      <c r="C10" s="17">
        <v>0.19139097724092199</v>
      </c>
      <c r="D10" s="17">
        <v>0.16168673192296201</v>
      </c>
      <c r="E10" s="17">
        <v>0.221890809472301</v>
      </c>
      <c r="F10" s="17"/>
      <c r="G10" s="17">
        <v>0.17446216332057701</v>
      </c>
      <c r="H10" s="17">
        <v>0.18558632550242399</v>
      </c>
      <c r="I10" s="17">
        <v>0.20810826437584101</v>
      </c>
      <c r="J10" s="17"/>
      <c r="K10" s="17">
        <v>0.21091858989929599</v>
      </c>
      <c r="L10" s="17">
        <v>0.20246933754167801</v>
      </c>
      <c r="M10" s="17">
        <v>0.17350845483612901</v>
      </c>
      <c r="N10" s="17">
        <v>0.16499261984017899</v>
      </c>
      <c r="O10" s="17"/>
      <c r="P10" s="17">
        <v>0.16917426037946601</v>
      </c>
      <c r="Q10" s="17">
        <v>0.21989892099891201</v>
      </c>
      <c r="R10" s="17">
        <v>0.173217867579606</v>
      </c>
      <c r="S10" s="17">
        <v>0.215761614085936</v>
      </c>
      <c r="T10" s="17">
        <v>0.14120130606814599</v>
      </c>
      <c r="U10" s="17"/>
      <c r="V10" s="17">
        <v>0.175444985717261</v>
      </c>
      <c r="W10" s="17">
        <v>0.20746640447467901</v>
      </c>
      <c r="X10" s="17">
        <v>0.18368948835265</v>
      </c>
      <c r="Y10" s="17"/>
      <c r="Z10" s="17">
        <v>0.19331397250211199</v>
      </c>
      <c r="AA10" s="17">
        <v>0.18293864299908999</v>
      </c>
      <c r="AB10" s="17"/>
      <c r="AC10" s="17">
        <v>0.18056560386402601</v>
      </c>
      <c r="AD10" s="17">
        <v>0.21626099233163301</v>
      </c>
      <c r="AE10" s="17"/>
      <c r="AF10" s="17">
        <v>0.27975786664447</v>
      </c>
      <c r="AG10" s="17">
        <v>0.17468864520646399</v>
      </c>
      <c r="AH10" s="17">
        <v>0.186024691920883</v>
      </c>
      <c r="AI10" s="17"/>
      <c r="AJ10" s="17">
        <v>0.204874268382191</v>
      </c>
      <c r="AK10" s="17">
        <v>0.148690711358133</v>
      </c>
      <c r="AL10" s="17">
        <v>0.19285364866313501</v>
      </c>
      <c r="AM10" s="17">
        <v>0.164912586068656</v>
      </c>
      <c r="AN10" s="17">
        <v>0.22196125675071299</v>
      </c>
      <c r="AO10" s="17">
        <v>0.219228898885586</v>
      </c>
      <c r="AP10" s="17">
        <v>0.19234608982771101</v>
      </c>
      <c r="AQ10" s="17"/>
      <c r="AR10" s="17">
        <v>0.17468283174823099</v>
      </c>
      <c r="AS10" s="17">
        <v>0.197310409408017</v>
      </c>
      <c r="AT10" s="17"/>
      <c r="AU10" s="17">
        <v>0.14775753603457401</v>
      </c>
      <c r="AV10" s="17">
        <v>0.20806073924264401</v>
      </c>
      <c r="AW10" s="17">
        <v>0.20290567608733701</v>
      </c>
      <c r="AX10" s="17"/>
      <c r="AY10" s="17">
        <v>0.26173885893063997</v>
      </c>
      <c r="AZ10" s="17">
        <v>0.19394547890632799</v>
      </c>
      <c r="BA10" s="17">
        <v>0.152556587723261</v>
      </c>
      <c r="BB10" s="17">
        <v>0.23173312689011</v>
      </c>
      <c r="BC10" s="17"/>
      <c r="BD10" s="17">
        <v>0.142252042573254</v>
      </c>
      <c r="BE10" s="17">
        <v>0.20526134107043201</v>
      </c>
      <c r="BF10" s="17">
        <v>0.20627950492742</v>
      </c>
      <c r="BG10" s="17">
        <v>0.168865606355008</v>
      </c>
      <c r="BH10" s="17"/>
      <c r="BI10" s="17">
        <v>0.25797310149392699</v>
      </c>
      <c r="BJ10" s="17">
        <v>0.16655108640492999</v>
      </c>
      <c r="BK10" s="17">
        <v>0.19518080892902001</v>
      </c>
      <c r="BL10" s="17">
        <v>0.17249972167359301</v>
      </c>
      <c r="BM10" s="17"/>
      <c r="BN10" s="17">
        <v>0.20836410350759699</v>
      </c>
      <c r="BO10" s="17">
        <v>0.18362086412009801</v>
      </c>
      <c r="BP10" s="17">
        <v>0.21186296510510699</v>
      </c>
      <c r="BQ10" s="17">
        <v>0.17117781130104501</v>
      </c>
      <c r="BR10" s="17"/>
      <c r="BS10" s="17">
        <v>0.207204208177525</v>
      </c>
      <c r="BT10" s="17">
        <v>0.18790167876382699</v>
      </c>
      <c r="BU10" s="17">
        <v>0.186907659540924</v>
      </c>
      <c r="BV10" s="17">
        <v>0.18438784839842101</v>
      </c>
      <c r="BW10" s="17"/>
      <c r="BX10" s="17">
        <v>0.24741052514341499</v>
      </c>
      <c r="BY10" s="17">
        <v>0.183333539675785</v>
      </c>
      <c r="BZ10" s="17">
        <v>0.20853124039955601</v>
      </c>
      <c r="CA10" s="17">
        <v>0.152778757266682</v>
      </c>
    </row>
    <row r="11" spans="2:79" x14ac:dyDescent="0.3">
      <c r="B11" s="18" t="s">
        <v>252</v>
      </c>
      <c r="C11" s="17">
        <v>0.34699707410860497</v>
      </c>
      <c r="D11" s="17">
        <v>0.34170452540561103</v>
      </c>
      <c r="E11" s="17">
        <v>0.35162542107392603</v>
      </c>
      <c r="F11" s="17"/>
      <c r="G11" s="17">
        <v>0.37016854167412699</v>
      </c>
      <c r="H11" s="17">
        <v>0.34246373428348598</v>
      </c>
      <c r="I11" s="17">
        <v>0.33696728085171102</v>
      </c>
      <c r="J11" s="17"/>
      <c r="K11" s="17">
        <v>0.32002206725174798</v>
      </c>
      <c r="L11" s="17">
        <v>0.36685750010859203</v>
      </c>
      <c r="M11" s="17">
        <v>0.35559681068261501</v>
      </c>
      <c r="N11" s="17">
        <v>0.35321340756346398</v>
      </c>
      <c r="O11" s="17"/>
      <c r="P11" s="17">
        <v>0.21782197418664201</v>
      </c>
      <c r="Q11" s="17">
        <v>0.387579810334165</v>
      </c>
      <c r="R11" s="17">
        <v>0.408962099269707</v>
      </c>
      <c r="S11" s="17">
        <v>0.282081750285814</v>
      </c>
      <c r="T11" s="17">
        <v>0.41499260233416102</v>
      </c>
      <c r="U11" s="17"/>
      <c r="V11" s="17">
        <v>0.306971787833905</v>
      </c>
      <c r="W11" s="17">
        <v>0.39476382452462</v>
      </c>
      <c r="X11" s="17">
        <v>0.33724544161000197</v>
      </c>
      <c r="Y11" s="17"/>
      <c r="Z11" s="17">
        <v>0.35556446582588302</v>
      </c>
      <c r="AA11" s="17">
        <v>0.30482047588477001</v>
      </c>
      <c r="AB11" s="17"/>
      <c r="AC11" s="17">
        <v>0.36274170611309398</v>
      </c>
      <c r="AD11" s="17">
        <v>0.31082564408799801</v>
      </c>
      <c r="AE11" s="17"/>
      <c r="AF11" s="17">
        <v>0.26086426284471298</v>
      </c>
      <c r="AG11" s="17">
        <v>0.258229050612794</v>
      </c>
      <c r="AH11" s="17">
        <v>0.36321139026607002</v>
      </c>
      <c r="AI11" s="17"/>
      <c r="AJ11" s="17">
        <v>0.38310433523130299</v>
      </c>
      <c r="AK11" s="17">
        <v>0.31974464010179598</v>
      </c>
      <c r="AL11" s="17">
        <v>0.33183466746363799</v>
      </c>
      <c r="AM11" s="17">
        <v>0.35923319339427401</v>
      </c>
      <c r="AN11" s="17">
        <v>0.36570122799907701</v>
      </c>
      <c r="AO11" s="17">
        <v>0.37311817658754498</v>
      </c>
      <c r="AP11" s="17">
        <v>0.31171223314545299</v>
      </c>
      <c r="AQ11" s="17"/>
      <c r="AR11" s="17">
        <v>0.34535150855896302</v>
      </c>
      <c r="AS11" s="17">
        <v>0.34468667208230203</v>
      </c>
      <c r="AT11" s="17"/>
      <c r="AU11" s="17">
        <v>0.32371501720201901</v>
      </c>
      <c r="AV11" s="17">
        <v>0.35141338185166499</v>
      </c>
      <c r="AW11" s="17">
        <v>0.371762550495013</v>
      </c>
      <c r="AX11" s="17"/>
      <c r="AY11" s="17">
        <v>0.27447108982867102</v>
      </c>
      <c r="AZ11" s="17">
        <v>0.41595411691470002</v>
      </c>
      <c r="BA11" s="17">
        <v>0.27531431292521802</v>
      </c>
      <c r="BB11" s="17">
        <v>0.33155929254175398</v>
      </c>
      <c r="BC11" s="17"/>
      <c r="BD11" s="17">
        <v>0.34450609624893302</v>
      </c>
      <c r="BE11" s="17">
        <v>0.30300234781983498</v>
      </c>
      <c r="BF11" s="17">
        <v>0.37803774076565599</v>
      </c>
      <c r="BG11" s="17">
        <v>0.34380980166717501</v>
      </c>
      <c r="BH11" s="17"/>
      <c r="BI11" s="17">
        <v>0.25085481965847201</v>
      </c>
      <c r="BJ11" s="17">
        <v>0.35286294266441098</v>
      </c>
      <c r="BK11" s="17">
        <v>0.37226967738397698</v>
      </c>
      <c r="BL11" s="17">
        <v>0.32997506887827299</v>
      </c>
      <c r="BM11" s="17"/>
      <c r="BN11" s="17">
        <v>0.30227129003425801</v>
      </c>
      <c r="BO11" s="17">
        <v>0.375796814068796</v>
      </c>
      <c r="BP11" s="17">
        <v>0.39201415682246699</v>
      </c>
      <c r="BQ11" s="17">
        <v>0.29293687787647998</v>
      </c>
      <c r="BR11" s="17"/>
      <c r="BS11" s="17">
        <v>0.31926663170285902</v>
      </c>
      <c r="BT11" s="17">
        <v>0.37358086594034001</v>
      </c>
      <c r="BU11" s="17">
        <v>0.35711621384319298</v>
      </c>
      <c r="BV11" s="17">
        <v>0.277169466953261</v>
      </c>
      <c r="BW11" s="17"/>
      <c r="BX11" s="17">
        <v>0.23489398844686901</v>
      </c>
      <c r="BY11" s="17">
        <v>0.36220667026097703</v>
      </c>
      <c r="BZ11" s="17">
        <v>0.35433865258035202</v>
      </c>
      <c r="CA11" s="17">
        <v>0.36036699093652602</v>
      </c>
    </row>
    <row r="12" spans="2:79" ht="28.8" x14ac:dyDescent="0.3">
      <c r="B12" s="18" t="s">
        <v>253</v>
      </c>
      <c r="C12" s="17">
        <v>0.32096766432915003</v>
      </c>
      <c r="D12" s="17">
        <v>0.38175966700246999</v>
      </c>
      <c r="E12" s="17">
        <v>0.261787638246951</v>
      </c>
      <c r="F12" s="17"/>
      <c r="G12" s="17">
        <v>0.32142023397321701</v>
      </c>
      <c r="H12" s="17">
        <v>0.338705297837258</v>
      </c>
      <c r="I12" s="17">
        <v>0.30241183629715901</v>
      </c>
      <c r="J12" s="17"/>
      <c r="K12" s="17">
        <v>0.34904151473395301</v>
      </c>
      <c r="L12" s="17">
        <v>0.27397888268974901</v>
      </c>
      <c r="M12" s="17">
        <v>0.35294682693250301</v>
      </c>
      <c r="N12" s="17">
        <v>0.31000160358489498</v>
      </c>
      <c r="O12" s="17"/>
      <c r="P12" s="17">
        <v>0.42328635075273402</v>
      </c>
      <c r="Q12" s="17">
        <v>0.256038731580912</v>
      </c>
      <c r="R12" s="17">
        <v>0.34002368317348403</v>
      </c>
      <c r="S12" s="17">
        <v>0.35277787406021199</v>
      </c>
      <c r="T12" s="17">
        <v>0.290979242933122</v>
      </c>
      <c r="U12" s="17"/>
      <c r="V12" s="17">
        <v>0.33099450014923598</v>
      </c>
      <c r="W12" s="17">
        <v>0.28323773898595</v>
      </c>
      <c r="X12" s="17">
        <v>0.37159805514073802</v>
      </c>
      <c r="Y12" s="17"/>
      <c r="Z12" s="17">
        <v>0.31617684710238497</v>
      </c>
      <c r="AA12" s="17">
        <v>0.34915518033162501</v>
      </c>
      <c r="AB12" s="17"/>
      <c r="AC12" s="17">
        <v>0.32105036579464202</v>
      </c>
      <c r="AD12" s="17">
        <v>0.32077766749272002</v>
      </c>
      <c r="AE12" s="17"/>
      <c r="AF12" s="17">
        <v>0.33070967497456899</v>
      </c>
      <c r="AG12" s="17">
        <v>0.319694817115867</v>
      </c>
      <c r="AH12" s="17">
        <v>0.322961573514713</v>
      </c>
      <c r="AI12" s="17"/>
      <c r="AJ12" s="17">
        <v>0.29352492304953998</v>
      </c>
      <c r="AK12" s="17">
        <v>0.38502476750938602</v>
      </c>
      <c r="AL12" s="17">
        <v>0.34584417934442802</v>
      </c>
      <c r="AM12" s="17">
        <v>0.34064519874392002</v>
      </c>
      <c r="AN12" s="17">
        <v>0.26024385615343498</v>
      </c>
      <c r="AO12" s="17">
        <v>0.28037609767757499</v>
      </c>
      <c r="AP12" s="17">
        <v>0.32917002363252901</v>
      </c>
      <c r="AQ12" s="17"/>
      <c r="AR12" s="17">
        <v>0.32401865229348897</v>
      </c>
      <c r="AS12" s="17">
        <v>0.32636907851501601</v>
      </c>
      <c r="AT12" s="17"/>
      <c r="AU12" s="17">
        <v>0.35792226486148299</v>
      </c>
      <c r="AV12" s="17">
        <v>0.30605684093307001</v>
      </c>
      <c r="AW12" s="17">
        <v>0.314511382748701</v>
      </c>
      <c r="AX12" s="17"/>
      <c r="AY12" s="17">
        <v>0.217270471383988</v>
      </c>
      <c r="AZ12" s="17">
        <v>0.26089664514812899</v>
      </c>
      <c r="BA12" s="17">
        <v>0.43853960057428498</v>
      </c>
      <c r="BB12" s="17">
        <v>0.31204594670769897</v>
      </c>
      <c r="BC12" s="17"/>
      <c r="BD12" s="17">
        <v>0.264831236297283</v>
      </c>
      <c r="BE12" s="17">
        <v>0.336990627438707</v>
      </c>
      <c r="BF12" s="17">
        <v>0.30778587156516102</v>
      </c>
      <c r="BG12" s="17">
        <v>0.38182241002845002</v>
      </c>
      <c r="BH12" s="17"/>
      <c r="BI12" s="17">
        <v>0.33155153145842797</v>
      </c>
      <c r="BJ12" s="17">
        <v>0.33301617779400999</v>
      </c>
      <c r="BK12" s="17">
        <v>0.310170572612113</v>
      </c>
      <c r="BL12" s="17">
        <v>0.320317907616612</v>
      </c>
      <c r="BM12" s="17"/>
      <c r="BN12" s="17">
        <v>0.27347035489756699</v>
      </c>
      <c r="BO12" s="17">
        <v>0.28412083695284901</v>
      </c>
      <c r="BP12" s="17">
        <v>0.25139628536041497</v>
      </c>
      <c r="BQ12" s="17">
        <v>0.42872649857959999</v>
      </c>
      <c r="BR12" s="17"/>
      <c r="BS12" s="17">
        <v>0.24605786958060699</v>
      </c>
      <c r="BT12" s="17">
        <v>0.26542863362985902</v>
      </c>
      <c r="BU12" s="17">
        <v>0.37529630930258201</v>
      </c>
      <c r="BV12" s="17">
        <v>0.45134733895728602</v>
      </c>
      <c r="BW12" s="17"/>
      <c r="BX12" s="17">
        <v>0.22417067910770899</v>
      </c>
      <c r="BY12" s="17">
        <v>0.31963533040346698</v>
      </c>
      <c r="BZ12" s="17">
        <v>0.32345353980309099</v>
      </c>
      <c r="CA12" s="17">
        <v>0.36459243263645702</v>
      </c>
    </row>
    <row r="13" spans="2:79" x14ac:dyDescent="0.3">
      <c r="B13" s="18" t="s">
        <v>73</v>
      </c>
      <c r="C13" s="19">
        <v>6.6454064847407901E-2</v>
      </c>
      <c r="D13" s="19">
        <v>7.2194990131562206E-2</v>
      </c>
      <c r="E13" s="19">
        <v>5.8711657451480402E-2</v>
      </c>
      <c r="F13" s="19"/>
      <c r="G13" s="19">
        <v>8.2416851179360401E-2</v>
      </c>
      <c r="H13" s="19">
        <v>5.6211222006558599E-2</v>
      </c>
      <c r="I13" s="19">
        <v>6.6877573313640901E-2</v>
      </c>
      <c r="J13" s="19"/>
      <c r="K13" s="19">
        <v>4.7986626550460099E-2</v>
      </c>
      <c r="L13" s="19">
        <v>7.6572338524406994E-2</v>
      </c>
      <c r="M13" s="19">
        <v>6.9152031037003098E-2</v>
      </c>
      <c r="N13" s="19">
        <v>7.7006640526174605E-2</v>
      </c>
      <c r="O13" s="19"/>
      <c r="P13" s="19">
        <v>0.104433318432973</v>
      </c>
      <c r="Q13" s="19">
        <v>5.9252412670184801E-2</v>
      </c>
      <c r="R13" s="19">
        <v>4.0385985528410703E-2</v>
      </c>
      <c r="S13" s="19">
        <v>6.3509334797736794E-2</v>
      </c>
      <c r="T13" s="19">
        <v>7.5536712362678601E-2</v>
      </c>
      <c r="U13" s="19"/>
      <c r="V13" s="19">
        <v>6.3580251166718199E-2</v>
      </c>
      <c r="W13" s="19">
        <v>5.8752909075095103E-2</v>
      </c>
      <c r="X13" s="19">
        <v>5.0160802087904299E-2</v>
      </c>
      <c r="Y13" s="19"/>
      <c r="Z13" s="19">
        <v>6.2847084360598701E-2</v>
      </c>
      <c r="AA13" s="19">
        <v>7.7173313559097498E-2</v>
      </c>
      <c r="AB13" s="19"/>
      <c r="AC13" s="19">
        <v>6.7338132789280594E-2</v>
      </c>
      <c r="AD13" s="19">
        <v>6.4423023303611104E-2</v>
      </c>
      <c r="AE13" s="19"/>
      <c r="AF13" s="19">
        <v>2.0808913206515001E-2</v>
      </c>
      <c r="AG13" s="19">
        <v>0.108529101714935</v>
      </c>
      <c r="AH13" s="19">
        <v>6.4818228996051497E-2</v>
      </c>
      <c r="AI13" s="19"/>
      <c r="AJ13" s="19">
        <v>5.4106077545464898E-2</v>
      </c>
      <c r="AK13" s="19">
        <v>9.6814302288873305E-2</v>
      </c>
      <c r="AL13" s="19">
        <v>5.7536714695336597E-2</v>
      </c>
      <c r="AM13" s="19">
        <v>4.7917368759635703E-2</v>
      </c>
      <c r="AN13" s="19">
        <v>6.3031814961929E-2</v>
      </c>
      <c r="AO13" s="19">
        <v>6.4557749678768706E-2</v>
      </c>
      <c r="AP13" s="19">
        <v>7.2954739886361294E-2</v>
      </c>
      <c r="AQ13" s="19"/>
      <c r="AR13" s="19">
        <v>5.0665019360576102E-2</v>
      </c>
      <c r="AS13" s="19">
        <v>7.3266334902542002E-2</v>
      </c>
      <c r="AT13" s="19"/>
      <c r="AU13" s="19">
        <v>9.0674117999897094E-2</v>
      </c>
      <c r="AV13" s="19">
        <v>6.6722102690142102E-2</v>
      </c>
      <c r="AW13" s="19">
        <v>2.0473201805520001E-2</v>
      </c>
      <c r="AX13" s="19"/>
      <c r="AY13" s="19">
        <v>0.10047084744344</v>
      </c>
      <c r="AZ13" s="19">
        <v>6.8800631946413102E-2</v>
      </c>
      <c r="BA13" s="19">
        <v>5.7269664278144401E-2</v>
      </c>
      <c r="BB13" s="19">
        <v>5.7114254596766598E-2</v>
      </c>
      <c r="BC13" s="19"/>
      <c r="BD13" s="19">
        <v>0.116124897318096</v>
      </c>
      <c r="BE13" s="19">
        <v>8.47187015400091E-2</v>
      </c>
      <c r="BF13" s="19">
        <v>4.6637155228744898E-2</v>
      </c>
      <c r="BG13" s="19">
        <v>4.1441873696760299E-2</v>
      </c>
      <c r="BH13" s="19"/>
      <c r="BI13" s="19">
        <v>6.0365423916483502E-2</v>
      </c>
      <c r="BJ13" s="19">
        <v>8.9790882480728806E-2</v>
      </c>
      <c r="BK13" s="19">
        <v>5.88632825619919E-2</v>
      </c>
      <c r="BL13" s="19">
        <v>3.8201343989091099E-2</v>
      </c>
      <c r="BM13" s="19"/>
      <c r="BN13" s="19">
        <v>0.104572896886546</v>
      </c>
      <c r="BO13" s="19">
        <v>7.8984277170014106E-2</v>
      </c>
      <c r="BP13" s="19">
        <v>7.1510049570869899E-2</v>
      </c>
      <c r="BQ13" s="19">
        <v>4.3443661265412999E-2</v>
      </c>
      <c r="BR13" s="19"/>
      <c r="BS13" s="19">
        <v>9.6845685863384101E-2</v>
      </c>
      <c r="BT13" s="19">
        <v>8.9834392408713007E-2</v>
      </c>
      <c r="BU13" s="19">
        <v>4.0022534370362198E-2</v>
      </c>
      <c r="BV13" s="19">
        <v>3.1126407649920598E-2</v>
      </c>
      <c r="BW13" s="19"/>
      <c r="BX13" s="19">
        <v>0.14586795908101399</v>
      </c>
      <c r="BY13" s="19">
        <v>7.1553978598947798E-2</v>
      </c>
      <c r="BZ13" s="19">
        <v>5.6170262016089698E-2</v>
      </c>
      <c r="CA13" s="19">
        <v>3.6433858735410003E-2</v>
      </c>
    </row>
    <row r="14" spans="2:79" x14ac:dyDescent="0.3">
      <c r="B14" s="16" t="s">
        <v>336</v>
      </c>
    </row>
    <row r="15" spans="2:79" x14ac:dyDescent="0.3">
      <c r="B15" t="s">
        <v>76</v>
      </c>
    </row>
    <row r="16" spans="2:79" x14ac:dyDescent="0.3">
      <c r="B16" t="s">
        <v>77</v>
      </c>
    </row>
    <row r="18" spans="2:2" x14ac:dyDescent="0.3">
      <c r="B18" s="8" t="str">
        <f>HYPERLINK("#'Contents'!A1", "Return to Contents")</f>
        <v>Return to Contents</v>
      </c>
    </row>
  </sheetData>
  <mergeCells count="18">
    <mergeCell ref="BX5:CA5"/>
    <mergeCell ref="D2:BL2"/>
    <mergeCell ref="AU5:AW5"/>
    <mergeCell ref="AY5:BB5"/>
    <mergeCell ref="BD5:BG5"/>
    <mergeCell ref="BI5:BL5"/>
    <mergeCell ref="BN5:BQ5"/>
    <mergeCell ref="Z5:AA5"/>
    <mergeCell ref="AC5:AD5"/>
    <mergeCell ref="AF5:AH5"/>
    <mergeCell ref="AJ5:AP5"/>
    <mergeCell ref="AR5:AS5"/>
    <mergeCell ref="D5:E5"/>
    <mergeCell ref="G5:I5"/>
    <mergeCell ref="K5:N5"/>
    <mergeCell ref="P5:T5"/>
    <mergeCell ref="V5:X5"/>
    <mergeCell ref="BS5:BV5"/>
  </mergeCells>
  <pageMargins left="0.7" right="0.7" top="0.75" bottom="0.75" header="0.3" footer="0.3"/>
  <pageSetup paperSize="9" orientation="portrait" horizontalDpi="300" verticalDpi="300"/>
  <drawing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B2:CA16"/>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9" width="10.77734375" customWidth="1"/>
    <col min="10" max="10" width="2.21875" customWidth="1"/>
    <col min="11" max="14" width="10.77734375" customWidth="1"/>
    <col min="15" max="15" width="2.21875" customWidth="1"/>
    <col min="16" max="20" width="10.77734375" customWidth="1"/>
    <col min="21" max="21" width="2.21875" customWidth="1"/>
    <col min="22" max="24" width="10.77734375" customWidth="1"/>
    <col min="25" max="25" width="2.21875" customWidth="1"/>
    <col min="26" max="27" width="10.77734375" customWidth="1"/>
    <col min="28" max="28" width="2.21875" customWidth="1"/>
    <col min="29" max="30" width="10.77734375" customWidth="1"/>
    <col min="31" max="31" width="2.21875" customWidth="1"/>
    <col min="32" max="34" width="10.77734375" customWidth="1"/>
    <col min="35" max="35" width="2.21875" customWidth="1"/>
    <col min="36" max="42" width="10.77734375" customWidth="1"/>
    <col min="43" max="43" width="2.21875" customWidth="1"/>
    <col min="44" max="45" width="10.77734375" customWidth="1"/>
    <col min="46" max="46" width="2.21875" customWidth="1"/>
    <col min="47" max="49" width="10.77734375" customWidth="1"/>
    <col min="50" max="50" width="2.21875" customWidth="1"/>
    <col min="51" max="54" width="10.77734375" customWidth="1"/>
    <col min="55" max="55" width="2.21875" customWidth="1"/>
    <col min="56" max="59" width="10.77734375" customWidth="1"/>
    <col min="60" max="60" width="2.21875" customWidth="1"/>
    <col min="61" max="64" width="10.77734375" customWidth="1"/>
    <col min="65" max="65" width="2.21875" customWidth="1"/>
    <col min="66" max="69" width="10.77734375" customWidth="1"/>
    <col min="70" max="70" width="2.21875" customWidth="1"/>
    <col min="71" max="74" width="10.77734375" customWidth="1"/>
    <col min="75" max="75" width="2.21875" customWidth="1"/>
    <col min="76" max="79" width="10.77734375" customWidth="1"/>
    <col min="80" max="80" width="2.21875" customWidth="1"/>
  </cols>
  <sheetData>
    <row r="2" spans="2:79" ht="40.049999999999997" customHeight="1" x14ac:dyDescent="0.3">
      <c r="D2" s="30" t="s">
        <v>260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9" ht="30" customHeight="1" x14ac:dyDescent="0.3">
      <c r="B5" s="15"/>
      <c r="C5" s="15"/>
      <c r="D5" s="29" t="s">
        <v>54</v>
      </c>
      <c r="E5" s="29"/>
      <c r="F5" s="15"/>
      <c r="G5" s="29" t="s">
        <v>55</v>
      </c>
      <c r="H5" s="29"/>
      <c r="I5" s="29"/>
      <c r="J5" s="15"/>
      <c r="K5" s="29" t="s">
        <v>56</v>
      </c>
      <c r="L5" s="29"/>
      <c r="M5" s="29"/>
      <c r="N5" s="29"/>
      <c r="O5" s="15"/>
      <c r="P5" s="29" t="s">
        <v>57</v>
      </c>
      <c r="Q5" s="29"/>
      <c r="R5" s="29"/>
      <c r="S5" s="29"/>
      <c r="T5" s="29"/>
      <c r="U5" s="15"/>
      <c r="V5" s="29" t="s">
        <v>58</v>
      </c>
      <c r="W5" s="29"/>
      <c r="X5" s="29"/>
      <c r="Y5" s="15"/>
      <c r="Z5" s="29" t="s">
        <v>59</v>
      </c>
      <c r="AA5" s="29"/>
      <c r="AB5" s="15"/>
      <c r="AC5" s="29" t="s">
        <v>60</v>
      </c>
      <c r="AD5" s="29"/>
      <c r="AE5" s="15"/>
      <c r="AF5" s="29" t="s">
        <v>61</v>
      </c>
      <c r="AG5" s="29"/>
      <c r="AH5" s="29"/>
      <c r="AI5" s="15"/>
      <c r="AJ5" s="29" t="s">
        <v>62</v>
      </c>
      <c r="AK5" s="29"/>
      <c r="AL5" s="29"/>
      <c r="AM5" s="29"/>
      <c r="AN5" s="29"/>
      <c r="AO5" s="29"/>
      <c r="AP5" s="29"/>
      <c r="AQ5" s="15"/>
      <c r="AR5" s="29" t="s">
        <v>63</v>
      </c>
      <c r="AS5" s="29"/>
      <c r="AT5" s="15"/>
      <c r="AU5" s="29" t="s">
        <v>64</v>
      </c>
      <c r="AV5" s="29"/>
      <c r="AW5" s="29"/>
      <c r="AX5" s="15"/>
      <c r="AY5" s="29" t="s">
        <v>65</v>
      </c>
      <c r="AZ5" s="29"/>
      <c r="BA5" s="29"/>
      <c r="BB5" s="29"/>
      <c r="BC5" s="15"/>
      <c r="BD5" s="29" t="s">
        <v>66</v>
      </c>
      <c r="BE5" s="29"/>
      <c r="BF5" s="29"/>
      <c r="BG5" s="29"/>
      <c r="BH5" s="15"/>
      <c r="BI5" s="29" t="s">
        <v>67</v>
      </c>
      <c r="BJ5" s="29"/>
      <c r="BK5" s="29"/>
      <c r="BL5" s="29"/>
      <c r="BM5" s="15"/>
      <c r="BN5" s="29" t="s">
        <v>68</v>
      </c>
      <c r="BO5" s="29"/>
      <c r="BP5" s="29"/>
      <c r="BQ5" s="29"/>
      <c r="BR5" s="15"/>
      <c r="BS5" s="29" t="s">
        <v>69</v>
      </c>
      <c r="BT5" s="29"/>
      <c r="BU5" s="29"/>
      <c r="BV5" s="29"/>
      <c r="BW5" s="15"/>
      <c r="BX5" s="29" t="s">
        <v>70</v>
      </c>
      <c r="BY5" s="29"/>
      <c r="BZ5" s="29"/>
      <c r="CA5" s="29"/>
    </row>
    <row r="6" spans="2:79" ht="43.2" x14ac:dyDescent="0.3">
      <c r="B6" t="s">
        <v>13</v>
      </c>
      <c r="C6" s="9" t="s">
        <v>14</v>
      </c>
      <c r="D6" s="12" t="s">
        <v>15</v>
      </c>
      <c r="E6" s="12" t="s">
        <v>16</v>
      </c>
      <c r="G6" s="12" t="s">
        <v>19</v>
      </c>
      <c r="H6" s="12" t="s">
        <v>20</v>
      </c>
      <c r="I6" s="12" t="s">
        <v>21</v>
      </c>
      <c r="K6" s="12" t="s">
        <v>22</v>
      </c>
      <c r="L6" s="12" t="s">
        <v>23</v>
      </c>
      <c r="M6" s="12" t="s">
        <v>24</v>
      </c>
      <c r="N6" s="12" t="s">
        <v>25</v>
      </c>
      <c r="P6" s="12" t="s">
        <v>26</v>
      </c>
      <c r="Q6" s="12" t="s">
        <v>27</v>
      </c>
      <c r="R6" s="12" t="s">
        <v>28</v>
      </c>
      <c r="S6" s="12" t="s">
        <v>29</v>
      </c>
      <c r="T6" s="12" t="s">
        <v>30</v>
      </c>
      <c r="V6" s="12" t="s">
        <v>31</v>
      </c>
      <c r="W6" s="12" t="s">
        <v>32</v>
      </c>
      <c r="X6" s="12" t="s">
        <v>33</v>
      </c>
      <c r="Z6" s="12" t="s">
        <v>34</v>
      </c>
      <c r="AA6" s="12" t="s">
        <v>35</v>
      </c>
      <c r="AC6" s="12" t="s">
        <v>36</v>
      </c>
      <c r="AD6" s="12" t="s">
        <v>37</v>
      </c>
      <c r="AF6" s="12" t="s">
        <v>38</v>
      </c>
      <c r="AG6" s="12" t="s">
        <v>39</v>
      </c>
      <c r="AH6" s="12" t="s">
        <v>40</v>
      </c>
      <c r="AJ6" s="12" t="s">
        <v>41</v>
      </c>
      <c r="AK6" s="12" t="s">
        <v>42</v>
      </c>
      <c r="AL6" s="12" t="s">
        <v>43</v>
      </c>
      <c r="AM6" s="12" t="s">
        <v>44</v>
      </c>
      <c r="AN6" s="12" t="s">
        <v>45</v>
      </c>
      <c r="AO6" s="12" t="s">
        <v>46</v>
      </c>
      <c r="AP6" s="12" t="s">
        <v>47</v>
      </c>
      <c r="AR6" s="12" t="s">
        <v>48</v>
      </c>
      <c r="AS6" s="12" t="s">
        <v>49</v>
      </c>
      <c r="AU6" s="12" t="s">
        <v>50</v>
      </c>
      <c r="AV6" s="12" t="s">
        <v>51</v>
      </c>
      <c r="AW6" s="12" t="s">
        <v>52</v>
      </c>
      <c r="AY6" s="12" t="s">
        <v>50</v>
      </c>
      <c r="AZ6" s="12" t="s">
        <v>51</v>
      </c>
      <c r="BA6" s="12" t="s">
        <v>52</v>
      </c>
      <c r="BB6" s="12" t="s">
        <v>53</v>
      </c>
      <c r="BD6" s="12" t="s">
        <v>50</v>
      </c>
      <c r="BE6" s="12" t="s">
        <v>51</v>
      </c>
      <c r="BF6" s="12" t="s">
        <v>52</v>
      </c>
      <c r="BG6" s="12" t="s">
        <v>53</v>
      </c>
      <c r="BI6" s="12" t="s">
        <v>50</v>
      </c>
      <c r="BJ6" s="12" t="s">
        <v>51</v>
      </c>
      <c r="BK6" s="12" t="s">
        <v>52</v>
      </c>
      <c r="BL6" s="12" t="s">
        <v>53</v>
      </c>
      <c r="BN6" s="12" t="s">
        <v>50</v>
      </c>
      <c r="BO6" s="12" t="s">
        <v>51</v>
      </c>
      <c r="BP6" s="12" t="s">
        <v>52</v>
      </c>
      <c r="BQ6" s="12" t="s">
        <v>53</v>
      </c>
      <c r="BS6" s="12" t="s">
        <v>50</v>
      </c>
      <c r="BT6" s="12" t="s">
        <v>51</v>
      </c>
      <c r="BU6" s="12" t="s">
        <v>52</v>
      </c>
      <c r="BV6" s="12" t="s">
        <v>53</v>
      </c>
      <c r="BX6" s="12" t="s">
        <v>50</v>
      </c>
      <c r="BY6" s="12" t="s">
        <v>51</v>
      </c>
      <c r="BZ6" s="12" t="s">
        <v>52</v>
      </c>
      <c r="CA6" s="12" t="s">
        <v>53</v>
      </c>
    </row>
    <row r="7" spans="2:79" ht="30" customHeight="1" x14ac:dyDescent="0.3">
      <c r="B7" s="10" t="s">
        <v>17</v>
      </c>
      <c r="C7" s="10">
        <v>1000</v>
      </c>
      <c r="D7" s="10">
        <v>513</v>
      </c>
      <c r="E7" s="10">
        <v>484</v>
      </c>
      <c r="F7" s="10"/>
      <c r="G7" s="10">
        <v>206</v>
      </c>
      <c r="H7" s="10">
        <v>470</v>
      </c>
      <c r="I7" s="10">
        <v>324</v>
      </c>
      <c r="J7" s="10"/>
      <c r="K7" s="10">
        <v>413</v>
      </c>
      <c r="L7" s="10">
        <v>261</v>
      </c>
      <c r="M7" s="10">
        <v>173</v>
      </c>
      <c r="N7" s="10">
        <v>152</v>
      </c>
      <c r="O7" s="10"/>
      <c r="P7" s="10">
        <v>137</v>
      </c>
      <c r="Q7" s="10">
        <v>313</v>
      </c>
      <c r="R7" s="10">
        <v>147</v>
      </c>
      <c r="S7" s="10">
        <v>264</v>
      </c>
      <c r="T7" s="10">
        <v>139</v>
      </c>
      <c r="U7" s="10"/>
      <c r="V7" s="10">
        <v>235</v>
      </c>
      <c r="W7" s="10">
        <v>387</v>
      </c>
      <c r="X7" s="10">
        <v>344</v>
      </c>
      <c r="Y7" s="10"/>
      <c r="Z7" s="10">
        <v>831</v>
      </c>
      <c r="AA7" s="10">
        <v>166</v>
      </c>
      <c r="AB7" s="10"/>
      <c r="AC7" s="10">
        <v>745</v>
      </c>
      <c r="AD7" s="10">
        <v>255</v>
      </c>
      <c r="AE7" s="10"/>
      <c r="AF7" s="10">
        <v>72</v>
      </c>
      <c r="AG7" s="10">
        <v>86</v>
      </c>
      <c r="AH7" s="10">
        <v>836</v>
      </c>
      <c r="AI7" s="10"/>
      <c r="AJ7" s="10">
        <v>111</v>
      </c>
      <c r="AK7" s="10">
        <v>143</v>
      </c>
      <c r="AL7" s="10">
        <v>154</v>
      </c>
      <c r="AM7" s="10">
        <v>160</v>
      </c>
      <c r="AN7" s="10">
        <v>145</v>
      </c>
      <c r="AO7" s="10">
        <v>154</v>
      </c>
      <c r="AP7" s="10">
        <v>133</v>
      </c>
      <c r="AQ7" s="10"/>
      <c r="AR7" s="10">
        <v>294</v>
      </c>
      <c r="AS7" s="10">
        <v>675</v>
      </c>
      <c r="AT7" s="10"/>
      <c r="AU7" s="10">
        <v>252</v>
      </c>
      <c r="AV7" s="10">
        <v>591</v>
      </c>
      <c r="AW7" s="10">
        <v>157</v>
      </c>
      <c r="AX7" s="10"/>
      <c r="AY7" s="10">
        <v>92</v>
      </c>
      <c r="AZ7" s="10">
        <v>463</v>
      </c>
      <c r="BA7" s="10">
        <v>311</v>
      </c>
      <c r="BB7" s="10">
        <v>134</v>
      </c>
      <c r="BC7" s="10"/>
      <c r="BD7" s="10">
        <v>139</v>
      </c>
      <c r="BE7" s="10">
        <v>283</v>
      </c>
      <c r="BF7" s="10">
        <v>421</v>
      </c>
      <c r="BG7" s="10">
        <v>157</v>
      </c>
      <c r="BH7" s="10"/>
      <c r="BI7" s="10">
        <v>112</v>
      </c>
      <c r="BJ7" s="10">
        <v>303</v>
      </c>
      <c r="BK7" s="10">
        <v>469</v>
      </c>
      <c r="BL7" s="10">
        <v>116</v>
      </c>
      <c r="BM7" s="10"/>
      <c r="BN7" s="10">
        <v>92</v>
      </c>
      <c r="BO7" s="10">
        <v>231</v>
      </c>
      <c r="BP7" s="10">
        <v>347</v>
      </c>
      <c r="BQ7" s="10">
        <v>330</v>
      </c>
      <c r="BR7" s="10"/>
      <c r="BS7" s="10">
        <v>210</v>
      </c>
      <c r="BT7" s="10">
        <v>284</v>
      </c>
      <c r="BU7" s="10">
        <v>411</v>
      </c>
      <c r="BV7" s="10">
        <v>95</v>
      </c>
      <c r="BW7" s="10"/>
      <c r="BX7" s="10">
        <v>95</v>
      </c>
      <c r="BY7" s="10">
        <v>369</v>
      </c>
      <c r="BZ7" s="10">
        <v>329</v>
      </c>
      <c r="CA7" s="10">
        <v>207</v>
      </c>
    </row>
    <row r="8" spans="2:79" ht="30" customHeight="1" x14ac:dyDescent="0.3">
      <c r="B8" s="11" t="s">
        <v>18</v>
      </c>
      <c r="C8" s="11">
        <v>1000</v>
      </c>
      <c r="D8" s="11">
        <v>498</v>
      </c>
      <c r="E8" s="11">
        <v>499</v>
      </c>
      <c r="F8" s="11"/>
      <c r="G8" s="11">
        <v>240</v>
      </c>
      <c r="H8" s="11">
        <v>396</v>
      </c>
      <c r="I8" s="11">
        <v>364</v>
      </c>
      <c r="J8" s="11"/>
      <c r="K8" s="11">
        <v>300</v>
      </c>
      <c r="L8" s="11">
        <v>259</v>
      </c>
      <c r="M8" s="11">
        <v>210</v>
      </c>
      <c r="N8" s="11">
        <v>230</v>
      </c>
      <c r="O8" s="11"/>
      <c r="P8" s="11">
        <v>140</v>
      </c>
      <c r="Q8" s="11">
        <v>300</v>
      </c>
      <c r="R8" s="11">
        <v>160</v>
      </c>
      <c r="S8" s="11">
        <v>230</v>
      </c>
      <c r="T8" s="11">
        <v>170</v>
      </c>
      <c r="U8" s="11"/>
      <c r="V8" s="11">
        <v>283</v>
      </c>
      <c r="W8" s="11">
        <v>396</v>
      </c>
      <c r="X8" s="11">
        <v>281</v>
      </c>
      <c r="Y8" s="11"/>
      <c r="Z8" s="11">
        <v>835</v>
      </c>
      <c r="AA8" s="11">
        <v>162</v>
      </c>
      <c r="AB8" s="11"/>
      <c r="AC8" s="11">
        <v>708</v>
      </c>
      <c r="AD8" s="11">
        <v>292</v>
      </c>
      <c r="AE8" s="11"/>
      <c r="AF8" s="11">
        <v>56</v>
      </c>
      <c r="AG8" s="11">
        <v>77</v>
      </c>
      <c r="AH8" s="11">
        <v>860</v>
      </c>
      <c r="AI8" s="11"/>
      <c r="AJ8" s="11">
        <v>125</v>
      </c>
      <c r="AK8" s="11">
        <v>157</v>
      </c>
      <c r="AL8" s="11">
        <v>131</v>
      </c>
      <c r="AM8" s="11">
        <v>141</v>
      </c>
      <c r="AN8" s="11">
        <v>114</v>
      </c>
      <c r="AO8" s="11">
        <v>160</v>
      </c>
      <c r="AP8" s="11">
        <v>172</v>
      </c>
      <c r="AQ8" s="11"/>
      <c r="AR8" s="11">
        <v>320</v>
      </c>
      <c r="AS8" s="11">
        <v>650</v>
      </c>
      <c r="AT8" s="11"/>
      <c r="AU8" s="11">
        <v>278</v>
      </c>
      <c r="AV8" s="11">
        <v>587</v>
      </c>
      <c r="AW8" s="11">
        <v>135</v>
      </c>
      <c r="AX8" s="11"/>
      <c r="AY8" s="11">
        <v>92</v>
      </c>
      <c r="AZ8" s="11">
        <v>472</v>
      </c>
      <c r="BA8" s="11">
        <v>314</v>
      </c>
      <c r="BB8" s="11">
        <v>122</v>
      </c>
      <c r="BC8" s="11"/>
      <c r="BD8" s="11">
        <v>140</v>
      </c>
      <c r="BE8" s="11">
        <v>287</v>
      </c>
      <c r="BF8" s="11">
        <v>421</v>
      </c>
      <c r="BG8" s="11">
        <v>151</v>
      </c>
      <c r="BH8" s="11"/>
      <c r="BI8" s="11">
        <v>117</v>
      </c>
      <c r="BJ8" s="11">
        <v>308</v>
      </c>
      <c r="BK8" s="11">
        <v>467</v>
      </c>
      <c r="BL8" s="11">
        <v>108</v>
      </c>
      <c r="BM8" s="11"/>
      <c r="BN8" s="11">
        <v>90</v>
      </c>
      <c r="BO8" s="11">
        <v>231</v>
      </c>
      <c r="BP8" s="11">
        <v>357</v>
      </c>
      <c r="BQ8" s="11">
        <v>322</v>
      </c>
      <c r="BR8" s="11"/>
      <c r="BS8" s="11">
        <v>218</v>
      </c>
      <c r="BT8" s="11">
        <v>298</v>
      </c>
      <c r="BU8" s="11">
        <v>404</v>
      </c>
      <c r="BV8" s="11">
        <v>80</v>
      </c>
      <c r="BW8" s="11"/>
      <c r="BX8" s="11">
        <v>94</v>
      </c>
      <c r="BY8" s="11">
        <v>381</v>
      </c>
      <c r="BZ8" s="11">
        <v>324</v>
      </c>
      <c r="CA8" s="11">
        <v>201</v>
      </c>
    </row>
    <row r="9" spans="2:79" x14ac:dyDescent="0.3">
      <c r="B9" s="18" t="s">
        <v>48</v>
      </c>
      <c r="C9" s="17">
        <v>0.71667917131044001</v>
      </c>
      <c r="D9" s="17">
        <v>0.68638275104729696</v>
      </c>
      <c r="E9" s="17">
        <v>0.74723267275473504</v>
      </c>
      <c r="F9" s="17"/>
      <c r="G9" s="17">
        <v>0.72831982228893999</v>
      </c>
      <c r="H9" s="17">
        <v>0.68938345831222803</v>
      </c>
      <c r="I9" s="17">
        <v>0.73868354358131005</v>
      </c>
      <c r="J9" s="17"/>
      <c r="K9" s="17">
        <v>0.74040493550341402</v>
      </c>
      <c r="L9" s="17">
        <v>0.703628915360623</v>
      </c>
      <c r="M9" s="17">
        <v>0.72463816916755897</v>
      </c>
      <c r="N9" s="17">
        <v>0.69193124643593296</v>
      </c>
      <c r="O9" s="17"/>
      <c r="P9" s="17">
        <v>0.69240411605946295</v>
      </c>
      <c r="Q9" s="17">
        <v>0.737300375332548</v>
      </c>
      <c r="R9" s="17">
        <v>0.74527669652870998</v>
      </c>
      <c r="S9" s="17">
        <v>0.685881394677192</v>
      </c>
      <c r="T9" s="17">
        <v>0.71504972229726005</v>
      </c>
      <c r="U9" s="17"/>
      <c r="V9" s="17">
        <v>0.71619699818043703</v>
      </c>
      <c r="W9" s="17">
        <v>0.68970493845791703</v>
      </c>
      <c r="X9" s="17">
        <v>0.78041822666286897</v>
      </c>
      <c r="Y9" s="17"/>
      <c r="Z9" s="17">
        <v>0.71547194557729799</v>
      </c>
      <c r="AA9" s="17">
        <v>0.72375059604746605</v>
      </c>
      <c r="AB9" s="17"/>
      <c r="AC9" s="17">
        <v>0.70571158955124202</v>
      </c>
      <c r="AD9" s="17">
        <v>0.74329943891065697</v>
      </c>
      <c r="AE9" s="17"/>
      <c r="AF9" s="17">
        <v>0.82735470393611898</v>
      </c>
      <c r="AG9" s="17">
        <v>0.67261544896882497</v>
      </c>
      <c r="AH9" s="17">
        <v>0.71556956521127502</v>
      </c>
      <c r="AI9" s="17"/>
      <c r="AJ9" s="17">
        <v>0.70522581432869702</v>
      </c>
      <c r="AK9" s="17">
        <v>0.73371098769513599</v>
      </c>
      <c r="AL9" s="17">
        <v>0.68689105365631198</v>
      </c>
      <c r="AM9" s="17">
        <v>0.69856097597894695</v>
      </c>
      <c r="AN9" s="17">
        <v>0.72604124439745199</v>
      </c>
      <c r="AO9" s="17">
        <v>0.72906585641010602</v>
      </c>
      <c r="AP9" s="17">
        <v>0.72928471397690398</v>
      </c>
      <c r="AQ9" s="17"/>
      <c r="AR9" s="17">
        <v>0.71444910588338095</v>
      </c>
      <c r="AS9" s="17">
        <v>0.72233405239798798</v>
      </c>
      <c r="AT9" s="17"/>
      <c r="AU9" s="17">
        <v>0.64983966600897103</v>
      </c>
      <c r="AV9" s="17">
        <v>0.72413511824621801</v>
      </c>
      <c r="AW9" s="17">
        <v>0.82186757537877997</v>
      </c>
      <c r="AX9" s="17"/>
      <c r="AY9" s="17">
        <v>0.65774188011893697</v>
      </c>
      <c r="AZ9" s="17">
        <v>0.70812817845516696</v>
      </c>
      <c r="BA9" s="17">
        <v>0.75745030313066197</v>
      </c>
      <c r="BB9" s="17">
        <v>0.68945520144507599</v>
      </c>
      <c r="BC9" s="17"/>
      <c r="BD9" s="17">
        <v>0.64042801267093996</v>
      </c>
      <c r="BE9" s="17">
        <v>0.69595214493981195</v>
      </c>
      <c r="BF9" s="17">
        <v>0.75518775670814098</v>
      </c>
      <c r="BG9" s="17">
        <v>0.71956727810192</v>
      </c>
      <c r="BH9" s="17"/>
      <c r="BI9" s="17">
        <v>0.68770761192354102</v>
      </c>
      <c r="BJ9" s="17">
        <v>0.66527328395826701</v>
      </c>
      <c r="BK9" s="17">
        <v>0.74808619501604501</v>
      </c>
      <c r="BL9" s="17">
        <v>0.75849723664652302</v>
      </c>
      <c r="BM9" s="17"/>
      <c r="BN9" s="17">
        <v>0.57815743087836102</v>
      </c>
      <c r="BO9" s="17">
        <v>0.71627831390733099</v>
      </c>
      <c r="BP9" s="17">
        <v>0.71324193801435698</v>
      </c>
      <c r="BQ9" s="17">
        <v>0.75976668209968001</v>
      </c>
      <c r="BR9" s="17"/>
      <c r="BS9" s="17">
        <v>0.661047751447848</v>
      </c>
      <c r="BT9" s="17">
        <v>0.70528711919659004</v>
      </c>
      <c r="BU9" s="17">
        <v>0.75831992706368601</v>
      </c>
      <c r="BV9" s="17">
        <v>0.70021049282215697</v>
      </c>
      <c r="BW9" s="17"/>
      <c r="BX9" s="17">
        <v>0.67216595539636204</v>
      </c>
      <c r="BY9" s="17">
        <v>0.71854138112305199</v>
      </c>
      <c r="BZ9" s="17">
        <v>0.71572901158743696</v>
      </c>
      <c r="CA9" s="17">
        <v>0.73555959001725801</v>
      </c>
    </row>
    <row r="10" spans="2:79" x14ac:dyDescent="0.3">
      <c r="B10" s="18" t="s">
        <v>49</v>
      </c>
      <c r="C10" s="17">
        <v>0.215190831265755</v>
      </c>
      <c r="D10" s="17">
        <v>0.247416041008165</v>
      </c>
      <c r="E10" s="17">
        <v>0.18230301691053499</v>
      </c>
      <c r="F10" s="17"/>
      <c r="G10" s="17">
        <v>0.15592256814656999</v>
      </c>
      <c r="H10" s="17">
        <v>0.25416591471081101</v>
      </c>
      <c r="I10" s="17">
        <v>0.211880902332336</v>
      </c>
      <c r="J10" s="17"/>
      <c r="K10" s="17">
        <v>0.19934937192091501</v>
      </c>
      <c r="L10" s="17">
        <v>0.22831407812333801</v>
      </c>
      <c r="M10" s="17">
        <v>0.21585798457490499</v>
      </c>
      <c r="N10" s="17">
        <v>0.22140124119347901</v>
      </c>
      <c r="O10" s="17"/>
      <c r="P10" s="17">
        <v>0.21496335311989201</v>
      </c>
      <c r="Q10" s="17">
        <v>0.181905415206428</v>
      </c>
      <c r="R10" s="17">
        <v>0.201351070727777</v>
      </c>
      <c r="S10" s="17">
        <v>0.25741789765400303</v>
      </c>
      <c r="T10" s="17">
        <v>0.230013861375756</v>
      </c>
      <c r="U10" s="17"/>
      <c r="V10" s="17">
        <v>0.205185983283453</v>
      </c>
      <c r="W10" s="17">
        <v>0.2492985536332</v>
      </c>
      <c r="X10" s="17">
        <v>0.17650510901083799</v>
      </c>
      <c r="Y10" s="17"/>
      <c r="Z10" s="17">
        <v>0.21970206538893</v>
      </c>
      <c r="AA10" s="17">
        <v>0.19573212136066401</v>
      </c>
      <c r="AB10" s="17"/>
      <c r="AC10" s="17">
        <v>0.22157419954895</v>
      </c>
      <c r="AD10" s="17">
        <v>0.19969726343829</v>
      </c>
      <c r="AE10" s="17"/>
      <c r="AF10" s="17">
        <v>8.8502183238680504E-2</v>
      </c>
      <c r="AG10" s="17">
        <v>0.31616536597946998</v>
      </c>
      <c r="AH10" s="17">
        <v>0.21320600930647701</v>
      </c>
      <c r="AI10" s="17"/>
      <c r="AJ10" s="17">
        <v>0.15583260649536401</v>
      </c>
      <c r="AK10" s="17">
        <v>0.17342200493813101</v>
      </c>
      <c r="AL10" s="17">
        <v>0.249881267047662</v>
      </c>
      <c r="AM10" s="17">
        <v>0.28299637444043402</v>
      </c>
      <c r="AN10" s="17">
        <v>0.20973301065911401</v>
      </c>
      <c r="AO10" s="17">
        <v>0.21842916271509299</v>
      </c>
      <c r="AP10" s="17">
        <v>0.215180270830724</v>
      </c>
      <c r="AQ10" s="17"/>
      <c r="AR10" s="17">
        <v>0.21229990924713199</v>
      </c>
      <c r="AS10" s="17">
        <v>0.218040785377666</v>
      </c>
      <c r="AT10" s="17"/>
      <c r="AU10" s="17">
        <v>0.24410254248079899</v>
      </c>
      <c r="AV10" s="17">
        <v>0.217709351846534</v>
      </c>
      <c r="AW10" s="17">
        <v>0.144767114796368</v>
      </c>
      <c r="AX10" s="17"/>
      <c r="AY10" s="17">
        <v>0.25045525078458503</v>
      </c>
      <c r="AZ10" s="17">
        <v>0.197192014785357</v>
      </c>
      <c r="BA10" s="17">
        <v>0.202462144220803</v>
      </c>
      <c r="BB10" s="17">
        <v>0.290855100326537</v>
      </c>
      <c r="BC10" s="17"/>
      <c r="BD10" s="17">
        <v>0.25627781879140699</v>
      </c>
      <c r="BE10" s="17">
        <v>0.248475234858023</v>
      </c>
      <c r="BF10" s="17">
        <v>0.18345647660837</v>
      </c>
      <c r="BG10" s="17">
        <v>0.202182077113891</v>
      </c>
      <c r="BH10" s="17"/>
      <c r="BI10" s="17">
        <v>0.21148761038573399</v>
      </c>
      <c r="BJ10" s="17">
        <v>0.25727772316828501</v>
      </c>
      <c r="BK10" s="17">
        <v>0.18230050358032199</v>
      </c>
      <c r="BL10" s="17">
        <v>0.24150276335347701</v>
      </c>
      <c r="BM10" s="17"/>
      <c r="BN10" s="17">
        <v>0.320719594765287</v>
      </c>
      <c r="BO10" s="17">
        <v>0.18872209565923401</v>
      </c>
      <c r="BP10" s="17">
        <v>0.21366259697944501</v>
      </c>
      <c r="BQ10" s="17">
        <v>0.20621444382048501</v>
      </c>
      <c r="BR10" s="17"/>
      <c r="BS10" s="17">
        <v>0.243042095383907</v>
      </c>
      <c r="BT10" s="17">
        <v>0.220768025390813</v>
      </c>
      <c r="BU10" s="17">
        <v>0.189105154832302</v>
      </c>
      <c r="BV10" s="17">
        <v>0.250489552182174</v>
      </c>
      <c r="BW10" s="17"/>
      <c r="BX10" s="17">
        <v>0.22771136632894401</v>
      </c>
      <c r="BY10" s="17">
        <v>0.20389569369704599</v>
      </c>
      <c r="BZ10" s="17">
        <v>0.214671067944878</v>
      </c>
      <c r="CA10" s="17">
        <v>0.231564764723271</v>
      </c>
    </row>
    <row r="11" spans="2:79" x14ac:dyDescent="0.3">
      <c r="B11" s="18" t="s">
        <v>73</v>
      </c>
      <c r="C11" s="19">
        <v>6.8129997423805294E-2</v>
      </c>
      <c r="D11" s="19">
        <v>6.6201207944538196E-2</v>
      </c>
      <c r="E11" s="19">
        <v>7.0464310334729996E-2</v>
      </c>
      <c r="F11" s="19"/>
      <c r="G11" s="19">
        <v>0.11575760956448999</v>
      </c>
      <c r="H11" s="19">
        <v>5.6450626976961502E-2</v>
      </c>
      <c r="I11" s="19">
        <v>4.9435554086354097E-2</v>
      </c>
      <c r="J11" s="19"/>
      <c r="K11" s="19">
        <v>6.0245692575671403E-2</v>
      </c>
      <c r="L11" s="19">
        <v>6.8057006516039298E-2</v>
      </c>
      <c r="M11" s="19">
        <v>5.9503846257536297E-2</v>
      </c>
      <c r="N11" s="19">
        <v>8.6667512370588007E-2</v>
      </c>
      <c r="O11" s="19"/>
      <c r="P11" s="19">
        <v>9.2632530820644904E-2</v>
      </c>
      <c r="Q11" s="19">
        <v>8.0794209461023295E-2</v>
      </c>
      <c r="R11" s="19">
        <v>5.3372232743513499E-2</v>
      </c>
      <c r="S11" s="19">
        <v>5.6700707668804598E-2</v>
      </c>
      <c r="T11" s="19">
        <v>5.4936416326983803E-2</v>
      </c>
      <c r="U11" s="19"/>
      <c r="V11" s="19">
        <v>7.8617018536110403E-2</v>
      </c>
      <c r="W11" s="19">
        <v>6.0996507908882801E-2</v>
      </c>
      <c r="X11" s="19">
        <v>4.30766643262935E-2</v>
      </c>
      <c r="Y11" s="19"/>
      <c r="Z11" s="19">
        <v>6.4825989033772097E-2</v>
      </c>
      <c r="AA11" s="19">
        <v>8.0517282591869702E-2</v>
      </c>
      <c r="AB11" s="19"/>
      <c r="AC11" s="19">
        <v>7.2714210899807799E-2</v>
      </c>
      <c r="AD11" s="19">
        <v>5.7003297651053199E-2</v>
      </c>
      <c r="AE11" s="19"/>
      <c r="AF11" s="19">
        <v>8.4143112825201094E-2</v>
      </c>
      <c r="AG11" s="19">
        <v>1.12191850517051E-2</v>
      </c>
      <c r="AH11" s="19">
        <v>7.1224425482248194E-2</v>
      </c>
      <c r="AI11" s="19"/>
      <c r="AJ11" s="19">
        <v>0.138941579175939</v>
      </c>
      <c r="AK11" s="19">
        <v>9.2867007366732299E-2</v>
      </c>
      <c r="AL11" s="19">
        <v>6.3227679296026101E-2</v>
      </c>
      <c r="AM11" s="19">
        <v>1.8442649580618801E-2</v>
      </c>
      <c r="AN11" s="19">
        <v>6.4225744943433305E-2</v>
      </c>
      <c r="AO11" s="19">
        <v>5.2504980874801703E-2</v>
      </c>
      <c r="AP11" s="19">
        <v>5.5535015192372E-2</v>
      </c>
      <c r="AQ11" s="19"/>
      <c r="AR11" s="19">
        <v>7.3250984869486793E-2</v>
      </c>
      <c r="AS11" s="19">
        <v>5.96251622243461E-2</v>
      </c>
      <c r="AT11" s="19"/>
      <c r="AU11" s="19">
        <v>0.10605779151023</v>
      </c>
      <c r="AV11" s="19">
        <v>5.8155529907247601E-2</v>
      </c>
      <c r="AW11" s="19">
        <v>3.3365309824852002E-2</v>
      </c>
      <c r="AX11" s="19"/>
      <c r="AY11" s="19">
        <v>9.1802869096478404E-2</v>
      </c>
      <c r="AZ11" s="19">
        <v>9.4679806759475807E-2</v>
      </c>
      <c r="BA11" s="19">
        <v>4.00875526485353E-2</v>
      </c>
      <c r="BB11" s="19">
        <v>1.9689698228387599E-2</v>
      </c>
      <c r="BC11" s="19"/>
      <c r="BD11" s="19">
        <v>0.103294168537654</v>
      </c>
      <c r="BE11" s="19">
        <v>5.5572620202165503E-2</v>
      </c>
      <c r="BF11" s="19">
        <v>6.1355766683488501E-2</v>
      </c>
      <c r="BG11" s="19">
        <v>7.8250644784189194E-2</v>
      </c>
      <c r="BH11" s="19"/>
      <c r="BI11" s="19">
        <v>0.100804777690725</v>
      </c>
      <c r="BJ11" s="19">
        <v>7.7448992873448003E-2</v>
      </c>
      <c r="BK11" s="19">
        <v>6.9613301403633004E-2</v>
      </c>
      <c r="BL11" s="19">
        <v>0</v>
      </c>
      <c r="BM11" s="19"/>
      <c r="BN11" s="19">
        <v>0.10112297435635099</v>
      </c>
      <c r="BO11" s="19">
        <v>9.4999590433435505E-2</v>
      </c>
      <c r="BP11" s="19">
        <v>7.3095465006197402E-2</v>
      </c>
      <c r="BQ11" s="19">
        <v>3.4018874079834602E-2</v>
      </c>
      <c r="BR11" s="19"/>
      <c r="BS11" s="19">
        <v>9.5910153168244902E-2</v>
      </c>
      <c r="BT11" s="19">
        <v>7.3944855412597599E-2</v>
      </c>
      <c r="BU11" s="19">
        <v>5.2574918104012797E-2</v>
      </c>
      <c r="BV11" s="19">
        <v>4.9299954995669602E-2</v>
      </c>
      <c r="BW11" s="19"/>
      <c r="BX11" s="19">
        <v>0.100122678274694</v>
      </c>
      <c r="BY11" s="19">
        <v>7.7562925179902306E-2</v>
      </c>
      <c r="BZ11" s="19">
        <v>6.9599920467685206E-2</v>
      </c>
      <c r="CA11" s="19">
        <v>3.28756452594706E-2</v>
      </c>
    </row>
    <row r="12" spans="2:79" x14ac:dyDescent="0.3">
      <c r="B12" s="16" t="s">
        <v>337</v>
      </c>
    </row>
    <row r="13" spans="2:79" x14ac:dyDescent="0.3">
      <c r="B13" t="s">
        <v>76</v>
      </c>
    </row>
    <row r="14" spans="2:79" x14ac:dyDescent="0.3">
      <c r="B14" t="s">
        <v>77</v>
      </c>
    </row>
    <row r="16" spans="2:79" x14ac:dyDescent="0.3">
      <c r="B16" s="8" t="str">
        <f>HYPERLINK("#'Contents'!A1", "Return to Contents")</f>
        <v>Return to Contents</v>
      </c>
    </row>
  </sheetData>
  <mergeCells count="18">
    <mergeCell ref="BX5:CA5"/>
    <mergeCell ref="D2:BL2"/>
    <mergeCell ref="AU5:AW5"/>
    <mergeCell ref="AY5:BB5"/>
    <mergeCell ref="BD5:BG5"/>
    <mergeCell ref="BI5:BL5"/>
    <mergeCell ref="BN5:BQ5"/>
    <mergeCell ref="Z5:AA5"/>
    <mergeCell ref="AC5:AD5"/>
    <mergeCell ref="AF5:AH5"/>
    <mergeCell ref="AJ5:AP5"/>
    <mergeCell ref="AR5:AS5"/>
    <mergeCell ref="D5:E5"/>
    <mergeCell ref="G5:I5"/>
    <mergeCell ref="K5:N5"/>
    <mergeCell ref="P5:T5"/>
    <mergeCell ref="V5:X5"/>
    <mergeCell ref="BS5:BV5"/>
  </mergeCells>
  <pageMargins left="0.7" right="0.7" top="0.75" bottom="0.75" header="0.3" footer="0.3"/>
  <pageSetup paperSize="9" orientation="portrait" horizontalDpi="300" verticalDpi="300"/>
  <drawing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B2:CA28"/>
  <sheetViews>
    <sheetView showGridLines="0" workbookViewId="0">
      <pane xSplit="2" topLeftCell="C1" activePane="topRight" state="frozen"/>
      <selection pane="topRight" activeCell="B24" sqref="B24"/>
    </sheetView>
  </sheetViews>
  <sheetFormatPr defaultColWidth="10.88671875" defaultRowHeight="14.4" x14ac:dyDescent="0.3"/>
  <cols>
    <col min="2" max="2" width="25.77734375" customWidth="1"/>
    <col min="3" max="5" width="10.77734375" customWidth="1"/>
    <col min="6" max="6" width="2.21875" customWidth="1"/>
    <col min="7" max="9" width="10.77734375" customWidth="1"/>
    <col min="10" max="10" width="2.21875" customWidth="1"/>
    <col min="11" max="14" width="10.77734375" customWidth="1"/>
    <col min="15" max="15" width="2.21875" customWidth="1"/>
    <col min="16" max="20" width="10.77734375" customWidth="1"/>
    <col min="21" max="21" width="2.21875" customWidth="1"/>
    <col min="22" max="24" width="10.77734375" customWidth="1"/>
    <col min="25" max="25" width="2.21875" customWidth="1"/>
    <col min="26" max="27" width="10.77734375" customWidth="1"/>
    <col min="28" max="28" width="2.21875" customWidth="1"/>
    <col min="29" max="30" width="10.77734375" customWidth="1"/>
    <col min="31" max="31" width="2.21875" customWidth="1"/>
    <col min="32" max="34" width="10.77734375" customWidth="1"/>
    <col min="35" max="35" width="2.21875" customWidth="1"/>
    <col min="36" max="42" width="10.77734375" customWidth="1"/>
    <col min="43" max="43" width="2.21875" customWidth="1"/>
    <col min="44" max="45" width="10.77734375" customWidth="1"/>
    <col min="46" max="46" width="2.21875" customWidth="1"/>
    <col min="47" max="49" width="10.77734375" customWidth="1"/>
    <col min="50" max="50" width="2.21875" customWidth="1"/>
    <col min="51" max="54" width="10.77734375" customWidth="1"/>
    <col min="55" max="55" width="2.21875" customWidth="1"/>
    <col min="56" max="59" width="10.77734375" customWidth="1"/>
    <col min="60" max="60" width="2.21875" customWidth="1"/>
    <col min="61" max="64" width="10.77734375" customWidth="1"/>
    <col min="65" max="65" width="2.21875" customWidth="1"/>
    <col min="66" max="69" width="10.77734375" customWidth="1"/>
    <col min="70" max="70" width="2.21875" customWidth="1"/>
    <col min="71" max="74" width="10.77734375" customWidth="1"/>
    <col min="75" max="75" width="2.21875" customWidth="1"/>
    <col min="76" max="79" width="10.77734375" customWidth="1"/>
    <col min="80" max="80" width="2.21875" customWidth="1"/>
  </cols>
  <sheetData>
    <row r="2" spans="2:79" ht="40.049999999999997" customHeight="1" x14ac:dyDescent="0.3">
      <c r="D2" s="30" t="s">
        <v>275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9" ht="30" customHeight="1" x14ac:dyDescent="0.3">
      <c r="B5" s="15"/>
      <c r="C5" s="15"/>
      <c r="D5" s="29" t="s">
        <v>54</v>
      </c>
      <c r="E5" s="29"/>
      <c r="F5" s="15"/>
      <c r="G5" s="29" t="s">
        <v>55</v>
      </c>
      <c r="H5" s="29"/>
      <c r="I5" s="29"/>
      <c r="J5" s="15"/>
      <c r="K5" s="29" t="s">
        <v>56</v>
      </c>
      <c r="L5" s="29"/>
      <c r="M5" s="29"/>
      <c r="N5" s="29"/>
      <c r="O5" s="15"/>
      <c r="P5" s="29" t="s">
        <v>57</v>
      </c>
      <c r="Q5" s="29"/>
      <c r="R5" s="29"/>
      <c r="S5" s="29"/>
      <c r="T5" s="29"/>
      <c r="U5" s="15"/>
      <c r="V5" s="29" t="s">
        <v>58</v>
      </c>
      <c r="W5" s="29"/>
      <c r="X5" s="29"/>
      <c r="Y5" s="15"/>
      <c r="Z5" s="29" t="s">
        <v>59</v>
      </c>
      <c r="AA5" s="29"/>
      <c r="AB5" s="15"/>
      <c r="AC5" s="29" t="s">
        <v>60</v>
      </c>
      <c r="AD5" s="29"/>
      <c r="AE5" s="15"/>
      <c r="AF5" s="29" t="s">
        <v>61</v>
      </c>
      <c r="AG5" s="29"/>
      <c r="AH5" s="29"/>
      <c r="AI5" s="15"/>
      <c r="AJ5" s="29" t="s">
        <v>62</v>
      </c>
      <c r="AK5" s="29"/>
      <c r="AL5" s="29"/>
      <c r="AM5" s="29"/>
      <c r="AN5" s="29"/>
      <c r="AO5" s="29"/>
      <c r="AP5" s="29"/>
      <c r="AQ5" s="15"/>
      <c r="AR5" s="29" t="s">
        <v>63</v>
      </c>
      <c r="AS5" s="29"/>
      <c r="AT5" s="15"/>
      <c r="AU5" s="29" t="s">
        <v>64</v>
      </c>
      <c r="AV5" s="29"/>
      <c r="AW5" s="29"/>
      <c r="AX5" s="15"/>
      <c r="AY5" s="29" t="s">
        <v>65</v>
      </c>
      <c r="AZ5" s="29"/>
      <c r="BA5" s="29"/>
      <c r="BB5" s="29"/>
      <c r="BC5" s="15"/>
      <c r="BD5" s="29" t="s">
        <v>66</v>
      </c>
      <c r="BE5" s="29"/>
      <c r="BF5" s="29"/>
      <c r="BG5" s="29"/>
      <c r="BH5" s="15"/>
      <c r="BI5" s="29" t="s">
        <v>67</v>
      </c>
      <c r="BJ5" s="29"/>
      <c r="BK5" s="29"/>
      <c r="BL5" s="29"/>
      <c r="BM5" s="15"/>
      <c r="BN5" s="29" t="s">
        <v>68</v>
      </c>
      <c r="BO5" s="29"/>
      <c r="BP5" s="29"/>
      <c r="BQ5" s="29"/>
      <c r="BR5" s="15"/>
      <c r="BS5" s="29" t="s">
        <v>69</v>
      </c>
      <c r="BT5" s="29"/>
      <c r="BU5" s="29"/>
      <c r="BV5" s="29"/>
      <c r="BW5" s="15"/>
      <c r="BX5" s="29" t="s">
        <v>70</v>
      </c>
      <c r="BY5" s="29"/>
      <c r="BZ5" s="29"/>
      <c r="CA5" s="29"/>
    </row>
    <row r="6" spans="2:79" ht="43.2" x14ac:dyDescent="0.3">
      <c r="B6" t="s">
        <v>13</v>
      </c>
      <c r="C6" s="9" t="s">
        <v>14</v>
      </c>
      <c r="D6" s="12" t="s">
        <v>15</v>
      </c>
      <c r="E6" s="12" t="s">
        <v>16</v>
      </c>
      <c r="G6" s="12" t="s">
        <v>19</v>
      </c>
      <c r="H6" s="12" t="s">
        <v>20</v>
      </c>
      <c r="I6" s="12" t="s">
        <v>21</v>
      </c>
      <c r="K6" s="12" t="s">
        <v>22</v>
      </c>
      <c r="L6" s="12" t="s">
        <v>23</v>
      </c>
      <c r="M6" s="12" t="s">
        <v>24</v>
      </c>
      <c r="N6" s="12" t="s">
        <v>25</v>
      </c>
      <c r="P6" s="12" t="s">
        <v>26</v>
      </c>
      <c r="Q6" s="12" t="s">
        <v>27</v>
      </c>
      <c r="R6" s="12" t="s">
        <v>28</v>
      </c>
      <c r="S6" s="12" t="s">
        <v>29</v>
      </c>
      <c r="T6" s="12" t="s">
        <v>30</v>
      </c>
      <c r="V6" s="12" t="s">
        <v>31</v>
      </c>
      <c r="W6" s="12" t="s">
        <v>32</v>
      </c>
      <c r="X6" s="12" t="s">
        <v>33</v>
      </c>
      <c r="Z6" s="12" t="s">
        <v>34</v>
      </c>
      <c r="AA6" s="12" t="s">
        <v>35</v>
      </c>
      <c r="AC6" s="12" t="s">
        <v>36</v>
      </c>
      <c r="AD6" s="12" t="s">
        <v>37</v>
      </c>
      <c r="AF6" s="12" t="s">
        <v>38</v>
      </c>
      <c r="AG6" s="12" t="s">
        <v>39</v>
      </c>
      <c r="AH6" s="12" t="s">
        <v>40</v>
      </c>
      <c r="AJ6" s="12" t="s">
        <v>41</v>
      </c>
      <c r="AK6" s="12" t="s">
        <v>42</v>
      </c>
      <c r="AL6" s="12" t="s">
        <v>43</v>
      </c>
      <c r="AM6" s="12" t="s">
        <v>44</v>
      </c>
      <c r="AN6" s="12" t="s">
        <v>45</v>
      </c>
      <c r="AO6" s="12" t="s">
        <v>46</v>
      </c>
      <c r="AP6" s="12" t="s">
        <v>47</v>
      </c>
      <c r="AR6" s="12" t="s">
        <v>48</v>
      </c>
      <c r="AS6" s="12" t="s">
        <v>49</v>
      </c>
      <c r="AU6" s="12" t="s">
        <v>50</v>
      </c>
      <c r="AV6" s="12" t="s">
        <v>51</v>
      </c>
      <c r="AW6" s="12" t="s">
        <v>52</v>
      </c>
      <c r="AY6" s="12" t="s">
        <v>50</v>
      </c>
      <c r="AZ6" s="12" t="s">
        <v>51</v>
      </c>
      <c r="BA6" s="12" t="s">
        <v>52</v>
      </c>
      <c r="BB6" s="12" t="s">
        <v>53</v>
      </c>
      <c r="BD6" s="12" t="s">
        <v>50</v>
      </c>
      <c r="BE6" s="12" t="s">
        <v>51</v>
      </c>
      <c r="BF6" s="12" t="s">
        <v>52</v>
      </c>
      <c r="BG6" s="12" t="s">
        <v>53</v>
      </c>
      <c r="BI6" s="12" t="s">
        <v>50</v>
      </c>
      <c r="BJ6" s="12" t="s">
        <v>51</v>
      </c>
      <c r="BK6" s="12" t="s">
        <v>52</v>
      </c>
      <c r="BL6" s="12" t="s">
        <v>53</v>
      </c>
      <c r="BN6" s="12" t="s">
        <v>50</v>
      </c>
      <c r="BO6" s="12" t="s">
        <v>51</v>
      </c>
      <c r="BP6" s="12" t="s">
        <v>52</v>
      </c>
      <c r="BQ6" s="12" t="s">
        <v>53</v>
      </c>
      <c r="BS6" s="12" t="s">
        <v>50</v>
      </c>
      <c r="BT6" s="12" t="s">
        <v>51</v>
      </c>
      <c r="BU6" s="12" t="s">
        <v>52</v>
      </c>
      <c r="BV6" s="12" t="s">
        <v>53</v>
      </c>
      <c r="BX6" s="12" t="s">
        <v>50</v>
      </c>
      <c r="BY6" s="12" t="s">
        <v>51</v>
      </c>
      <c r="BZ6" s="12" t="s">
        <v>52</v>
      </c>
      <c r="CA6" s="12" t="s">
        <v>53</v>
      </c>
    </row>
    <row r="7" spans="2:79" ht="30" customHeight="1" x14ac:dyDescent="0.3">
      <c r="B7" s="10" t="s">
        <v>17</v>
      </c>
      <c r="C7" s="10">
        <v>720</v>
      </c>
      <c r="D7" s="10">
        <v>353</v>
      </c>
      <c r="E7" s="10">
        <v>365</v>
      </c>
      <c r="F7" s="10"/>
      <c r="G7" s="10">
        <v>152</v>
      </c>
      <c r="H7" s="10">
        <v>326</v>
      </c>
      <c r="I7" s="10">
        <v>242</v>
      </c>
      <c r="J7" s="10"/>
      <c r="K7" s="10">
        <v>306</v>
      </c>
      <c r="L7" s="10">
        <v>183</v>
      </c>
      <c r="M7" s="10">
        <v>123</v>
      </c>
      <c r="N7" s="10">
        <v>107</v>
      </c>
      <c r="O7" s="10"/>
      <c r="P7" s="10">
        <v>95</v>
      </c>
      <c r="Q7" s="10">
        <v>231</v>
      </c>
      <c r="R7" s="10">
        <v>110</v>
      </c>
      <c r="S7" s="10">
        <v>182</v>
      </c>
      <c r="T7" s="10">
        <v>102</v>
      </c>
      <c r="U7" s="10"/>
      <c r="V7" s="10">
        <v>169</v>
      </c>
      <c r="W7" s="10">
        <v>267</v>
      </c>
      <c r="X7" s="10">
        <v>265</v>
      </c>
      <c r="Y7" s="10"/>
      <c r="Z7" s="10">
        <v>597</v>
      </c>
      <c r="AA7" s="10">
        <v>121</v>
      </c>
      <c r="AB7" s="10"/>
      <c r="AC7" s="10">
        <v>529</v>
      </c>
      <c r="AD7" s="10">
        <v>191</v>
      </c>
      <c r="AE7" s="10"/>
      <c r="AF7" s="10">
        <v>59</v>
      </c>
      <c r="AG7" s="10">
        <v>61</v>
      </c>
      <c r="AH7" s="10">
        <v>597</v>
      </c>
      <c r="AI7" s="10"/>
      <c r="AJ7" s="10">
        <v>79</v>
      </c>
      <c r="AK7" s="10">
        <v>107</v>
      </c>
      <c r="AL7" s="10">
        <v>106</v>
      </c>
      <c r="AM7" s="10">
        <v>111</v>
      </c>
      <c r="AN7" s="10">
        <v>106</v>
      </c>
      <c r="AO7" s="10">
        <v>111</v>
      </c>
      <c r="AP7" s="10">
        <v>100</v>
      </c>
      <c r="AQ7" s="10"/>
      <c r="AR7" s="10">
        <v>213</v>
      </c>
      <c r="AS7" s="10">
        <v>488</v>
      </c>
      <c r="AT7" s="10"/>
      <c r="AU7" s="10">
        <v>167</v>
      </c>
      <c r="AV7" s="10">
        <v>424</v>
      </c>
      <c r="AW7" s="10">
        <v>129</v>
      </c>
      <c r="AX7" s="10"/>
      <c r="AY7" s="10">
        <v>60</v>
      </c>
      <c r="AZ7" s="10">
        <v>333</v>
      </c>
      <c r="BA7" s="10">
        <v>235</v>
      </c>
      <c r="BB7" s="10">
        <v>92</v>
      </c>
      <c r="BC7" s="10"/>
      <c r="BD7" s="10">
        <v>90</v>
      </c>
      <c r="BE7" s="10">
        <v>198</v>
      </c>
      <c r="BF7" s="10">
        <v>319</v>
      </c>
      <c r="BG7" s="10">
        <v>113</v>
      </c>
      <c r="BH7" s="10"/>
      <c r="BI7" s="10">
        <v>73</v>
      </c>
      <c r="BJ7" s="10">
        <v>205</v>
      </c>
      <c r="BK7" s="10">
        <v>356</v>
      </c>
      <c r="BL7" s="10">
        <v>86</v>
      </c>
      <c r="BM7" s="10"/>
      <c r="BN7" s="10">
        <v>55</v>
      </c>
      <c r="BO7" s="10">
        <v>170</v>
      </c>
      <c r="BP7" s="10">
        <v>247</v>
      </c>
      <c r="BQ7" s="10">
        <v>248</v>
      </c>
      <c r="BR7" s="10"/>
      <c r="BS7" s="10">
        <v>138</v>
      </c>
      <c r="BT7" s="10">
        <v>198</v>
      </c>
      <c r="BU7" s="10">
        <v>317</v>
      </c>
      <c r="BV7" s="10">
        <v>67</v>
      </c>
      <c r="BW7" s="10"/>
      <c r="BX7" s="10">
        <v>64</v>
      </c>
      <c r="BY7" s="10">
        <v>272</v>
      </c>
      <c r="BZ7" s="10">
        <v>236</v>
      </c>
      <c r="CA7" s="10">
        <v>148</v>
      </c>
    </row>
    <row r="8" spans="2:79" ht="30" customHeight="1" x14ac:dyDescent="0.3">
      <c r="B8" s="11" t="s">
        <v>18</v>
      </c>
      <c r="C8" s="11">
        <v>717</v>
      </c>
      <c r="D8" s="11">
        <v>342</v>
      </c>
      <c r="E8" s="11">
        <v>373</v>
      </c>
      <c r="F8" s="11"/>
      <c r="G8" s="11">
        <v>175</v>
      </c>
      <c r="H8" s="11">
        <v>273</v>
      </c>
      <c r="I8" s="11">
        <v>269</v>
      </c>
      <c r="J8" s="11"/>
      <c r="K8" s="11">
        <v>222</v>
      </c>
      <c r="L8" s="11">
        <v>182</v>
      </c>
      <c r="M8" s="11">
        <v>152</v>
      </c>
      <c r="N8" s="11">
        <v>159</v>
      </c>
      <c r="O8" s="11"/>
      <c r="P8" s="11">
        <v>97</v>
      </c>
      <c r="Q8" s="11">
        <v>221</v>
      </c>
      <c r="R8" s="11">
        <v>119</v>
      </c>
      <c r="S8" s="11">
        <v>158</v>
      </c>
      <c r="T8" s="11">
        <v>122</v>
      </c>
      <c r="U8" s="11"/>
      <c r="V8" s="11">
        <v>203</v>
      </c>
      <c r="W8" s="11">
        <v>273</v>
      </c>
      <c r="X8" s="11">
        <v>219</v>
      </c>
      <c r="Y8" s="11"/>
      <c r="Z8" s="11">
        <v>597</v>
      </c>
      <c r="AA8" s="11">
        <v>117</v>
      </c>
      <c r="AB8" s="11"/>
      <c r="AC8" s="11">
        <v>500</v>
      </c>
      <c r="AD8" s="11">
        <v>217</v>
      </c>
      <c r="AE8" s="11"/>
      <c r="AF8" s="11">
        <v>47</v>
      </c>
      <c r="AG8" s="11">
        <v>52</v>
      </c>
      <c r="AH8" s="11">
        <v>615</v>
      </c>
      <c r="AI8" s="11"/>
      <c r="AJ8" s="11">
        <v>88</v>
      </c>
      <c r="AK8" s="11">
        <v>115</v>
      </c>
      <c r="AL8" s="11">
        <v>90</v>
      </c>
      <c r="AM8" s="11">
        <v>98</v>
      </c>
      <c r="AN8" s="11">
        <v>83</v>
      </c>
      <c r="AO8" s="11">
        <v>117</v>
      </c>
      <c r="AP8" s="11">
        <v>125</v>
      </c>
      <c r="AQ8" s="11"/>
      <c r="AR8" s="11">
        <v>229</v>
      </c>
      <c r="AS8" s="11">
        <v>469</v>
      </c>
      <c r="AT8" s="11"/>
      <c r="AU8" s="11">
        <v>181</v>
      </c>
      <c r="AV8" s="11">
        <v>425</v>
      </c>
      <c r="AW8" s="11">
        <v>111</v>
      </c>
      <c r="AX8" s="11"/>
      <c r="AY8" s="11">
        <v>61</v>
      </c>
      <c r="AZ8" s="11">
        <v>334</v>
      </c>
      <c r="BA8" s="11">
        <v>238</v>
      </c>
      <c r="BB8" s="11">
        <v>84</v>
      </c>
      <c r="BC8" s="11"/>
      <c r="BD8" s="11">
        <v>90</v>
      </c>
      <c r="BE8" s="11">
        <v>200</v>
      </c>
      <c r="BF8" s="11">
        <v>318</v>
      </c>
      <c r="BG8" s="11">
        <v>109</v>
      </c>
      <c r="BH8" s="11"/>
      <c r="BI8" s="11">
        <v>80</v>
      </c>
      <c r="BJ8" s="11">
        <v>205</v>
      </c>
      <c r="BK8" s="11">
        <v>350</v>
      </c>
      <c r="BL8" s="11">
        <v>82</v>
      </c>
      <c r="BM8" s="11"/>
      <c r="BN8" s="11">
        <v>52</v>
      </c>
      <c r="BO8" s="11">
        <v>166</v>
      </c>
      <c r="BP8" s="11">
        <v>255</v>
      </c>
      <c r="BQ8" s="11">
        <v>244</v>
      </c>
      <c r="BR8" s="11"/>
      <c r="BS8" s="11">
        <v>144</v>
      </c>
      <c r="BT8" s="11">
        <v>210</v>
      </c>
      <c r="BU8" s="11">
        <v>307</v>
      </c>
      <c r="BV8" s="11">
        <v>56</v>
      </c>
      <c r="BW8" s="11"/>
      <c r="BX8" s="11">
        <v>63</v>
      </c>
      <c r="BY8" s="11">
        <v>273</v>
      </c>
      <c r="BZ8" s="11">
        <v>232</v>
      </c>
      <c r="CA8" s="11">
        <v>148</v>
      </c>
    </row>
    <row r="9" spans="2:79" ht="28.8" x14ac:dyDescent="0.3">
      <c r="B9" s="18" t="s">
        <v>261</v>
      </c>
      <c r="C9" s="17">
        <v>0.65302179798570603</v>
      </c>
      <c r="D9" s="17">
        <v>0.61560523306006099</v>
      </c>
      <c r="E9" s="17">
        <v>0.68547563912212595</v>
      </c>
      <c r="F9" s="17"/>
      <c r="G9" s="17">
        <v>0.65706107056594398</v>
      </c>
      <c r="H9" s="17">
        <v>0.63666109100401103</v>
      </c>
      <c r="I9" s="17">
        <v>0.66699762532974505</v>
      </c>
      <c r="J9" s="17"/>
      <c r="K9" s="17">
        <v>0.68108261322743802</v>
      </c>
      <c r="L9" s="17">
        <v>0.70107993908402</v>
      </c>
      <c r="M9" s="17">
        <v>0.58253659619944598</v>
      </c>
      <c r="N9" s="17">
        <v>0.62403812066502495</v>
      </c>
      <c r="O9" s="17"/>
      <c r="P9" s="17">
        <v>0.66897982267208</v>
      </c>
      <c r="Q9" s="17">
        <v>0.61642018034869095</v>
      </c>
      <c r="R9" s="17">
        <v>0.71404424966824898</v>
      </c>
      <c r="S9" s="17">
        <v>0.609426749838895</v>
      </c>
      <c r="T9" s="17">
        <v>0.70361248050219904</v>
      </c>
      <c r="U9" s="17"/>
      <c r="V9" s="17">
        <v>0.65057548851940505</v>
      </c>
      <c r="W9" s="17">
        <v>0.63253139333824804</v>
      </c>
      <c r="X9" s="17">
        <v>0.67526263705291301</v>
      </c>
      <c r="Y9" s="17"/>
      <c r="Z9" s="17">
        <v>0.65196935406186096</v>
      </c>
      <c r="AA9" s="17">
        <v>0.658360305221389</v>
      </c>
      <c r="AB9" s="17"/>
      <c r="AC9" s="17">
        <v>0.64592881177669603</v>
      </c>
      <c r="AD9" s="17">
        <v>0.66936714316821799</v>
      </c>
      <c r="AE9" s="17"/>
      <c r="AF9" s="17">
        <v>0.48751241987726401</v>
      </c>
      <c r="AG9" s="17">
        <v>0.63910683466127705</v>
      </c>
      <c r="AH9" s="17">
        <v>0.66770472188183105</v>
      </c>
      <c r="AI9" s="17"/>
      <c r="AJ9" s="17">
        <v>0.61161010446791397</v>
      </c>
      <c r="AK9" s="17">
        <v>0.65869266187493603</v>
      </c>
      <c r="AL9" s="17">
        <v>0.69305637141230203</v>
      </c>
      <c r="AM9" s="17">
        <v>0.65022420703508099</v>
      </c>
      <c r="AN9" s="17">
        <v>0.62636867320232004</v>
      </c>
      <c r="AO9" s="17">
        <v>0.68567779823726105</v>
      </c>
      <c r="AP9" s="17">
        <v>0.63749612199454897</v>
      </c>
      <c r="AQ9" s="17"/>
      <c r="AR9" s="17">
        <v>0.63935199314243696</v>
      </c>
      <c r="AS9" s="17">
        <v>0.66356762577709305</v>
      </c>
      <c r="AT9" s="17"/>
      <c r="AU9" s="17">
        <v>0.61717524752252695</v>
      </c>
      <c r="AV9" s="17">
        <v>0.64578583891070995</v>
      </c>
      <c r="AW9" s="17">
        <v>0.73901306566260405</v>
      </c>
      <c r="AX9" s="17"/>
      <c r="AY9" s="17">
        <v>0.63590988859071296</v>
      </c>
      <c r="AZ9" s="17">
        <v>0.68205045268435904</v>
      </c>
      <c r="BA9" s="17">
        <v>0.64044211995505795</v>
      </c>
      <c r="BB9" s="17">
        <v>0.585656568418917</v>
      </c>
      <c r="BC9" s="17"/>
      <c r="BD9" s="17">
        <v>0.63159356143524004</v>
      </c>
      <c r="BE9" s="17">
        <v>0.66398806661468002</v>
      </c>
      <c r="BF9" s="17">
        <v>0.66624251642981303</v>
      </c>
      <c r="BG9" s="17">
        <v>0.611915859864264</v>
      </c>
      <c r="BH9" s="17"/>
      <c r="BI9" s="17">
        <v>0.75507300578872605</v>
      </c>
      <c r="BJ9" s="17">
        <v>0.70946911864185902</v>
      </c>
      <c r="BK9" s="17">
        <v>0.64122106041897398</v>
      </c>
      <c r="BL9" s="17">
        <v>0.46272665792782802</v>
      </c>
      <c r="BM9" s="17"/>
      <c r="BN9" s="17">
        <v>0.52518519811311004</v>
      </c>
      <c r="BO9" s="17">
        <v>0.62789464880115098</v>
      </c>
      <c r="BP9" s="17">
        <v>0.70853414910414603</v>
      </c>
      <c r="BQ9" s="17">
        <v>0.63957986686030499</v>
      </c>
      <c r="BR9" s="17"/>
      <c r="BS9" s="17">
        <v>0.61381054848820404</v>
      </c>
      <c r="BT9" s="17">
        <v>0.69977927959054798</v>
      </c>
      <c r="BU9" s="17">
        <v>0.65180444658591596</v>
      </c>
      <c r="BV9" s="17">
        <v>0.58518323704153197</v>
      </c>
      <c r="BW9" s="17"/>
      <c r="BX9" s="17">
        <v>0.65329567976043301</v>
      </c>
      <c r="BY9" s="17">
        <v>0.62661249031328203</v>
      </c>
      <c r="BZ9" s="17">
        <v>0.71015546872817203</v>
      </c>
      <c r="CA9" s="17">
        <v>0.61197455636403597</v>
      </c>
    </row>
    <row r="10" spans="2:79" ht="28.8" x14ac:dyDescent="0.3">
      <c r="B10" s="18" t="s">
        <v>262</v>
      </c>
      <c r="C10" s="17">
        <v>0.50243976994356299</v>
      </c>
      <c r="D10" s="17">
        <v>0.47000991640267697</v>
      </c>
      <c r="E10" s="17">
        <v>0.52951719779706596</v>
      </c>
      <c r="F10" s="17"/>
      <c r="G10" s="17">
        <v>0.52395783433764498</v>
      </c>
      <c r="H10" s="17">
        <v>0.461046641168183</v>
      </c>
      <c r="I10" s="17">
        <v>0.53045633951940996</v>
      </c>
      <c r="J10" s="17"/>
      <c r="K10" s="17">
        <v>0.52246126968667395</v>
      </c>
      <c r="L10" s="17">
        <v>0.49573537625002301</v>
      </c>
      <c r="M10" s="17">
        <v>0.52371340997371396</v>
      </c>
      <c r="N10" s="17">
        <v>0.46499147875208002</v>
      </c>
      <c r="O10" s="17"/>
      <c r="P10" s="17">
        <v>0.59923988312934895</v>
      </c>
      <c r="Q10" s="17">
        <v>0.51378835727527705</v>
      </c>
      <c r="R10" s="17">
        <v>0.44992761998795899</v>
      </c>
      <c r="S10" s="17">
        <v>0.49374643497353699</v>
      </c>
      <c r="T10" s="17">
        <v>0.46732019871132202</v>
      </c>
      <c r="U10" s="17"/>
      <c r="V10" s="17">
        <v>0.51991305465879301</v>
      </c>
      <c r="W10" s="17">
        <v>0.47472321582424298</v>
      </c>
      <c r="X10" s="17">
        <v>0.53207650242211002</v>
      </c>
      <c r="Y10" s="17"/>
      <c r="Z10" s="17">
        <v>0.49468357529871099</v>
      </c>
      <c r="AA10" s="17">
        <v>0.549937228808422</v>
      </c>
      <c r="AB10" s="17"/>
      <c r="AC10" s="17">
        <v>0.50232798293996395</v>
      </c>
      <c r="AD10" s="17">
        <v>0.50269737613465004</v>
      </c>
      <c r="AE10" s="17"/>
      <c r="AF10" s="17">
        <v>0.491861368911232</v>
      </c>
      <c r="AG10" s="17">
        <v>0.53013027423661796</v>
      </c>
      <c r="AH10" s="17">
        <v>0.499495151639406</v>
      </c>
      <c r="AI10" s="17"/>
      <c r="AJ10" s="17">
        <v>0.53432771355350395</v>
      </c>
      <c r="AK10" s="17">
        <v>0.52273167729072401</v>
      </c>
      <c r="AL10" s="17">
        <v>0.42461038881461</v>
      </c>
      <c r="AM10" s="17">
        <v>0.49464230417593902</v>
      </c>
      <c r="AN10" s="17">
        <v>0.45974618547312701</v>
      </c>
      <c r="AO10" s="17">
        <v>0.58000464767543203</v>
      </c>
      <c r="AP10" s="17">
        <v>0.479585939999077</v>
      </c>
      <c r="AQ10" s="17"/>
      <c r="AR10" s="17">
        <v>0.52007631482594696</v>
      </c>
      <c r="AS10" s="17">
        <v>0.49677458317344397</v>
      </c>
      <c r="AT10" s="17"/>
      <c r="AU10" s="17">
        <v>0.410474712924143</v>
      </c>
      <c r="AV10" s="17">
        <v>0.51212051005728099</v>
      </c>
      <c r="AW10" s="17">
        <v>0.61506108561374195</v>
      </c>
      <c r="AX10" s="17"/>
      <c r="AY10" s="17">
        <v>0.56131510290911701</v>
      </c>
      <c r="AZ10" s="17">
        <v>0.50809825140833098</v>
      </c>
      <c r="BA10" s="17">
        <v>0.49141835610761803</v>
      </c>
      <c r="BB10" s="17">
        <v>0.468546837653185</v>
      </c>
      <c r="BC10" s="17"/>
      <c r="BD10" s="17">
        <v>0.40423659745747997</v>
      </c>
      <c r="BE10" s="17">
        <v>0.537297209337532</v>
      </c>
      <c r="BF10" s="17">
        <v>0.51987473891034097</v>
      </c>
      <c r="BG10" s="17">
        <v>0.46846414196010699</v>
      </c>
      <c r="BH10" s="17"/>
      <c r="BI10" s="17">
        <v>0.52928799960628603</v>
      </c>
      <c r="BJ10" s="17">
        <v>0.47807406551262199</v>
      </c>
      <c r="BK10" s="17">
        <v>0.54200236716585104</v>
      </c>
      <c r="BL10" s="17">
        <v>0.36846122913623702</v>
      </c>
      <c r="BM10" s="17"/>
      <c r="BN10" s="17">
        <v>0.42805128116607399</v>
      </c>
      <c r="BO10" s="17">
        <v>0.48654941843373001</v>
      </c>
      <c r="BP10" s="17">
        <v>0.46420521044781998</v>
      </c>
      <c r="BQ10" s="17">
        <v>0.56898153444364397</v>
      </c>
      <c r="BR10" s="17"/>
      <c r="BS10" s="17">
        <v>0.51447174262083195</v>
      </c>
      <c r="BT10" s="17">
        <v>0.49894099427470801</v>
      </c>
      <c r="BU10" s="17">
        <v>0.500100577561439</v>
      </c>
      <c r="BV10" s="17">
        <v>0.497359037570414</v>
      </c>
      <c r="BW10" s="17"/>
      <c r="BX10" s="17">
        <v>0.35609115621119303</v>
      </c>
      <c r="BY10" s="17">
        <v>0.47471696482471698</v>
      </c>
      <c r="BZ10" s="17">
        <v>0.54705925524741705</v>
      </c>
      <c r="CA10" s="17">
        <v>0.54633035741962799</v>
      </c>
    </row>
    <row r="11" spans="2:79" ht="28.8" x14ac:dyDescent="0.3">
      <c r="B11" s="18" t="s">
        <v>263</v>
      </c>
      <c r="C11" s="17">
        <v>0.44058801836829697</v>
      </c>
      <c r="D11" s="17">
        <v>0.403632815005667</v>
      </c>
      <c r="E11" s="17">
        <v>0.47148437910056901</v>
      </c>
      <c r="F11" s="17"/>
      <c r="G11" s="17">
        <v>0.48203355375934498</v>
      </c>
      <c r="H11" s="17">
        <v>0.42735814250161103</v>
      </c>
      <c r="I11" s="17">
        <v>0.42707740875913403</v>
      </c>
      <c r="J11" s="17"/>
      <c r="K11" s="17">
        <v>0.469720813859202</v>
      </c>
      <c r="L11" s="17">
        <v>0.50009867492032101</v>
      </c>
      <c r="M11" s="17">
        <v>0.39208752526241503</v>
      </c>
      <c r="N11" s="17">
        <v>0.38092311456123501</v>
      </c>
      <c r="O11" s="17"/>
      <c r="P11" s="17">
        <v>0.53899448343555101</v>
      </c>
      <c r="Q11" s="17">
        <v>0.46064205816736098</v>
      </c>
      <c r="R11" s="17">
        <v>0.31364202136573399</v>
      </c>
      <c r="S11" s="17">
        <v>0.43427796513827599</v>
      </c>
      <c r="T11" s="17">
        <v>0.45826891768684003</v>
      </c>
      <c r="U11" s="17"/>
      <c r="V11" s="17">
        <v>0.39758917652651099</v>
      </c>
      <c r="W11" s="17">
        <v>0.416018699387116</v>
      </c>
      <c r="X11" s="17">
        <v>0.49198544897990398</v>
      </c>
      <c r="Y11" s="17"/>
      <c r="Z11" s="17">
        <v>0.44220444613738402</v>
      </c>
      <c r="AA11" s="17">
        <v>0.43943661274382501</v>
      </c>
      <c r="AB11" s="17"/>
      <c r="AC11" s="17">
        <v>0.44636019146665201</v>
      </c>
      <c r="AD11" s="17">
        <v>0.42728640477908703</v>
      </c>
      <c r="AE11" s="17"/>
      <c r="AF11" s="17">
        <v>0.58500618795619497</v>
      </c>
      <c r="AG11" s="17">
        <v>0.44137457043770201</v>
      </c>
      <c r="AH11" s="17">
        <v>0.429060107908246</v>
      </c>
      <c r="AI11" s="17"/>
      <c r="AJ11" s="17">
        <v>0.42782767957151902</v>
      </c>
      <c r="AK11" s="17">
        <v>0.50824398293846096</v>
      </c>
      <c r="AL11" s="17">
        <v>0.46693986052687703</v>
      </c>
      <c r="AM11" s="17">
        <v>0.44683154907782202</v>
      </c>
      <c r="AN11" s="17">
        <v>0.352928324957689</v>
      </c>
      <c r="AO11" s="17">
        <v>0.41624857068703403</v>
      </c>
      <c r="AP11" s="17">
        <v>0.44407924556693701</v>
      </c>
      <c r="AQ11" s="17"/>
      <c r="AR11" s="17">
        <v>0.43040992439471798</v>
      </c>
      <c r="AS11" s="17">
        <v>0.44352176390664899</v>
      </c>
      <c r="AT11" s="17"/>
      <c r="AU11" s="17">
        <v>0.37004177806356597</v>
      </c>
      <c r="AV11" s="17">
        <v>0.43309770399872399</v>
      </c>
      <c r="AW11" s="17">
        <v>0.58401103007678301</v>
      </c>
      <c r="AX11" s="17"/>
      <c r="AY11" s="17">
        <v>0.43214919669691698</v>
      </c>
      <c r="AZ11" s="17">
        <v>0.46405504000201397</v>
      </c>
      <c r="BA11" s="17">
        <v>0.42760417152654601</v>
      </c>
      <c r="BB11" s="17">
        <v>0.39018906219013699</v>
      </c>
      <c r="BC11" s="17"/>
      <c r="BD11" s="17">
        <v>0.33662732386923799</v>
      </c>
      <c r="BE11" s="17">
        <v>0.43941614996837403</v>
      </c>
      <c r="BF11" s="17">
        <v>0.48347502859087599</v>
      </c>
      <c r="BG11" s="17">
        <v>0.403225673033625</v>
      </c>
      <c r="BH11" s="17"/>
      <c r="BI11" s="17">
        <v>0.438658521520912</v>
      </c>
      <c r="BJ11" s="17">
        <v>0.44072485391941402</v>
      </c>
      <c r="BK11" s="17">
        <v>0.45321977689494097</v>
      </c>
      <c r="BL11" s="17">
        <v>0.38830976502577402</v>
      </c>
      <c r="BM11" s="17"/>
      <c r="BN11" s="17">
        <v>0.36054016322944199</v>
      </c>
      <c r="BO11" s="17">
        <v>0.37723247872579502</v>
      </c>
      <c r="BP11" s="17">
        <v>0.477190128849804</v>
      </c>
      <c r="BQ11" s="17">
        <v>0.46252338787639802</v>
      </c>
      <c r="BR11" s="17"/>
      <c r="BS11" s="17">
        <v>0.355153340337652</v>
      </c>
      <c r="BT11" s="17">
        <v>0.461862817812006</v>
      </c>
      <c r="BU11" s="17">
        <v>0.46393879124798698</v>
      </c>
      <c r="BV11" s="17">
        <v>0.45304231947519302</v>
      </c>
      <c r="BW11" s="17"/>
      <c r="BX11" s="17">
        <v>0.417444417999974</v>
      </c>
      <c r="BY11" s="17">
        <v>0.39094010125020101</v>
      </c>
      <c r="BZ11" s="17">
        <v>0.487127771404961</v>
      </c>
      <c r="CA11" s="17">
        <v>0.46925181702901902</v>
      </c>
    </row>
    <row r="12" spans="2:79" ht="28.8" x14ac:dyDescent="0.3">
      <c r="B12" s="18" t="s">
        <v>264</v>
      </c>
      <c r="C12" s="17">
        <v>0.41924107031584401</v>
      </c>
      <c r="D12" s="17">
        <v>0.38307782094877402</v>
      </c>
      <c r="E12" s="17">
        <v>0.45188784938644899</v>
      </c>
      <c r="F12" s="17"/>
      <c r="G12" s="17">
        <v>0.27345121734980399</v>
      </c>
      <c r="H12" s="17">
        <v>0.40453766055762103</v>
      </c>
      <c r="I12" s="17">
        <v>0.52890648111830396</v>
      </c>
      <c r="J12" s="17"/>
      <c r="K12" s="17">
        <v>0.43587480734029699</v>
      </c>
      <c r="L12" s="17">
        <v>0.41035053108172598</v>
      </c>
      <c r="M12" s="17">
        <v>0.36710983849050799</v>
      </c>
      <c r="N12" s="17">
        <v>0.45868739128076302</v>
      </c>
      <c r="O12" s="17"/>
      <c r="P12" s="17">
        <v>0.51878167023862498</v>
      </c>
      <c r="Q12" s="17">
        <v>0.37385333535815901</v>
      </c>
      <c r="R12" s="17">
        <v>0.43128036057296898</v>
      </c>
      <c r="S12" s="17">
        <v>0.43260653711488101</v>
      </c>
      <c r="T12" s="17">
        <v>0.393231322041459</v>
      </c>
      <c r="U12" s="17"/>
      <c r="V12" s="17">
        <v>0.43640844664231998</v>
      </c>
      <c r="W12" s="17">
        <v>0.38899978095270898</v>
      </c>
      <c r="X12" s="17">
        <v>0.44416418219870002</v>
      </c>
      <c r="Y12" s="17"/>
      <c r="Z12" s="17">
        <v>0.40834451638472302</v>
      </c>
      <c r="AA12" s="17">
        <v>0.475818451723098</v>
      </c>
      <c r="AB12" s="17"/>
      <c r="AC12" s="17">
        <v>0.36981216194633798</v>
      </c>
      <c r="AD12" s="17">
        <v>0.53314691271945003</v>
      </c>
      <c r="AE12" s="17"/>
      <c r="AF12" s="17">
        <v>0.54000581481676702</v>
      </c>
      <c r="AG12" s="17">
        <v>0.535888705520568</v>
      </c>
      <c r="AH12" s="17">
        <v>0.400123537231795</v>
      </c>
      <c r="AI12" s="17"/>
      <c r="AJ12" s="17">
        <v>0.301056944206956</v>
      </c>
      <c r="AK12" s="17">
        <v>0.23620485352231099</v>
      </c>
      <c r="AL12" s="17">
        <v>0.35124042707377401</v>
      </c>
      <c r="AM12" s="17">
        <v>0.51150897939149498</v>
      </c>
      <c r="AN12" s="17">
        <v>0.49464373774744302</v>
      </c>
      <c r="AO12" s="17">
        <v>0.50864963746272696</v>
      </c>
      <c r="AP12" s="17">
        <v>0.51451024694566605</v>
      </c>
      <c r="AQ12" s="17"/>
      <c r="AR12" s="17">
        <v>0.45900692461020298</v>
      </c>
      <c r="AS12" s="17">
        <v>0.41055740266196999</v>
      </c>
      <c r="AT12" s="17"/>
      <c r="AU12" s="17">
        <v>0.34184864691877098</v>
      </c>
      <c r="AV12" s="17">
        <v>0.40657072394778498</v>
      </c>
      <c r="AW12" s="17">
        <v>0.59360873513322299</v>
      </c>
      <c r="AX12" s="17"/>
      <c r="AY12" s="17">
        <v>0.459021852617713</v>
      </c>
      <c r="AZ12" s="17">
        <v>0.428439883126431</v>
      </c>
      <c r="BA12" s="17">
        <v>0.42928287162323497</v>
      </c>
      <c r="BB12" s="17">
        <v>0.32550287768902803</v>
      </c>
      <c r="BC12" s="17"/>
      <c r="BD12" s="17">
        <v>0.24724320164580599</v>
      </c>
      <c r="BE12" s="17">
        <v>0.38200790389140898</v>
      </c>
      <c r="BF12" s="17">
        <v>0.484738830807871</v>
      </c>
      <c r="BG12" s="17">
        <v>0.43825423708994798</v>
      </c>
      <c r="BH12" s="17"/>
      <c r="BI12" s="17">
        <v>0.51620572523429398</v>
      </c>
      <c r="BJ12" s="17">
        <v>0.39290954620433299</v>
      </c>
      <c r="BK12" s="17">
        <v>0.41873724381034999</v>
      </c>
      <c r="BL12" s="17">
        <v>0.39239346522472301</v>
      </c>
      <c r="BM12" s="17"/>
      <c r="BN12" s="17">
        <v>0.37927208320922001</v>
      </c>
      <c r="BO12" s="17">
        <v>0.38866831659071699</v>
      </c>
      <c r="BP12" s="17">
        <v>0.42939825423532302</v>
      </c>
      <c r="BQ12" s="17">
        <v>0.43793452298470298</v>
      </c>
      <c r="BR12" s="17"/>
      <c r="BS12" s="17">
        <v>0.35854684744182302</v>
      </c>
      <c r="BT12" s="17">
        <v>0.40633158818598902</v>
      </c>
      <c r="BU12" s="17">
        <v>0.44382873072503698</v>
      </c>
      <c r="BV12" s="17">
        <v>0.489534083853221</v>
      </c>
      <c r="BW12" s="17"/>
      <c r="BX12" s="17">
        <v>0.38005083856818</v>
      </c>
      <c r="BY12" s="17">
        <v>0.37598678157264998</v>
      </c>
      <c r="BZ12" s="17">
        <v>0.43822084936373401</v>
      </c>
      <c r="CA12" s="17">
        <v>0.48627247408079299</v>
      </c>
    </row>
    <row r="13" spans="2:79" ht="28.8" x14ac:dyDescent="0.3">
      <c r="B13" s="18" t="s">
        <v>265</v>
      </c>
      <c r="C13" s="17">
        <v>0.41923740092193701</v>
      </c>
      <c r="D13" s="17">
        <v>0.43894105003474798</v>
      </c>
      <c r="E13" s="17">
        <v>0.403410213606061</v>
      </c>
      <c r="F13" s="17"/>
      <c r="G13" s="17">
        <v>0.42600194863691898</v>
      </c>
      <c r="H13" s="17">
        <v>0.42577254285491301</v>
      </c>
      <c r="I13" s="17">
        <v>0.408210169391301</v>
      </c>
      <c r="J13" s="17"/>
      <c r="K13" s="17">
        <v>0.43678312805459102</v>
      </c>
      <c r="L13" s="17">
        <v>0.41222637306734899</v>
      </c>
      <c r="M13" s="17">
        <v>0.42748785009142098</v>
      </c>
      <c r="N13" s="17">
        <v>0.39123907670321501</v>
      </c>
      <c r="O13" s="17"/>
      <c r="P13" s="17">
        <v>0.50606637320524395</v>
      </c>
      <c r="Q13" s="17">
        <v>0.38617520725829702</v>
      </c>
      <c r="R13" s="17">
        <v>0.386949189742473</v>
      </c>
      <c r="S13" s="17">
        <v>0.45878393189225902</v>
      </c>
      <c r="T13" s="17">
        <v>0.39044798578714501</v>
      </c>
      <c r="U13" s="17"/>
      <c r="V13" s="17">
        <v>0.40288117905821103</v>
      </c>
      <c r="W13" s="17">
        <v>0.404938995985409</v>
      </c>
      <c r="X13" s="17">
        <v>0.45855129056079702</v>
      </c>
      <c r="Y13" s="17"/>
      <c r="Z13" s="17">
        <v>0.40944723904848102</v>
      </c>
      <c r="AA13" s="17">
        <v>0.475742237770649</v>
      </c>
      <c r="AB13" s="17"/>
      <c r="AC13" s="17">
        <v>0.43177109273305198</v>
      </c>
      <c r="AD13" s="17">
        <v>0.39035428836157599</v>
      </c>
      <c r="AE13" s="17"/>
      <c r="AF13" s="17">
        <v>0.521737490315201</v>
      </c>
      <c r="AG13" s="17">
        <v>0.36269524128361103</v>
      </c>
      <c r="AH13" s="17">
        <v>0.41336480555264798</v>
      </c>
      <c r="AI13" s="17"/>
      <c r="AJ13" s="17">
        <v>0.40444221973620698</v>
      </c>
      <c r="AK13" s="17">
        <v>0.43825355391589199</v>
      </c>
      <c r="AL13" s="17">
        <v>0.42476643221988097</v>
      </c>
      <c r="AM13" s="17">
        <v>0.44426573016749898</v>
      </c>
      <c r="AN13" s="17">
        <v>0.43081884967851702</v>
      </c>
      <c r="AO13" s="17">
        <v>0.43107465870751099</v>
      </c>
      <c r="AP13" s="17">
        <v>0.36980761479613</v>
      </c>
      <c r="AQ13" s="17"/>
      <c r="AR13" s="17">
        <v>0.471378905981024</v>
      </c>
      <c r="AS13" s="17">
        <v>0.40358427562726001</v>
      </c>
      <c r="AT13" s="17"/>
      <c r="AU13" s="17">
        <v>0.36445439676129998</v>
      </c>
      <c r="AV13" s="17">
        <v>0.42771541233508897</v>
      </c>
      <c r="AW13" s="17">
        <v>0.47595898419343702</v>
      </c>
      <c r="AX13" s="17"/>
      <c r="AY13" s="17">
        <v>0.31129760897214498</v>
      </c>
      <c r="AZ13" s="17">
        <v>0.42649466343022802</v>
      </c>
      <c r="BA13" s="17">
        <v>0.44877010583714499</v>
      </c>
      <c r="BB13" s="17">
        <v>0.38493657362679001</v>
      </c>
      <c r="BC13" s="17"/>
      <c r="BD13" s="17">
        <v>0.33943963661344301</v>
      </c>
      <c r="BE13" s="17">
        <v>0.39886889927663699</v>
      </c>
      <c r="BF13" s="17">
        <v>0.450123270162891</v>
      </c>
      <c r="BG13" s="17">
        <v>0.43229041188418099</v>
      </c>
      <c r="BH13" s="17"/>
      <c r="BI13" s="17">
        <v>0.38880681919230697</v>
      </c>
      <c r="BJ13" s="17">
        <v>0.394827665643043</v>
      </c>
      <c r="BK13" s="17">
        <v>0.43461289768734901</v>
      </c>
      <c r="BL13" s="17">
        <v>0.44437628450018501</v>
      </c>
      <c r="BM13" s="17"/>
      <c r="BN13" s="17">
        <v>0.25915046620967902</v>
      </c>
      <c r="BO13" s="17">
        <v>0.420796717839933</v>
      </c>
      <c r="BP13" s="17">
        <v>0.42979310805573701</v>
      </c>
      <c r="BQ13" s="17">
        <v>0.44146491923765002</v>
      </c>
      <c r="BR13" s="17"/>
      <c r="BS13" s="17">
        <v>0.35885000006454099</v>
      </c>
      <c r="BT13" s="17">
        <v>0.367473270945395</v>
      </c>
      <c r="BU13" s="17">
        <v>0.46921651846368501</v>
      </c>
      <c r="BV13" s="17">
        <v>0.49534113257087597</v>
      </c>
      <c r="BW13" s="17"/>
      <c r="BX13" s="17">
        <v>0.40174059008239699</v>
      </c>
      <c r="BY13" s="17">
        <v>0.38229585371644897</v>
      </c>
      <c r="BZ13" s="17">
        <v>0.38723274257400098</v>
      </c>
      <c r="CA13" s="17">
        <v>0.54543929814276704</v>
      </c>
    </row>
    <row r="14" spans="2:79" ht="28.8" x14ac:dyDescent="0.3">
      <c r="B14" s="18" t="s">
        <v>266</v>
      </c>
      <c r="C14" s="17">
        <v>0.38832189224705499</v>
      </c>
      <c r="D14" s="17">
        <v>0.391694868283678</v>
      </c>
      <c r="E14" s="17">
        <v>0.384553246968797</v>
      </c>
      <c r="F14" s="17"/>
      <c r="G14" s="17">
        <v>0.29474720838552598</v>
      </c>
      <c r="H14" s="17">
        <v>0.34077095040071798</v>
      </c>
      <c r="I14" s="17">
        <v>0.49738334231581999</v>
      </c>
      <c r="J14" s="17"/>
      <c r="K14" s="17">
        <v>0.39131512695014498</v>
      </c>
      <c r="L14" s="17">
        <v>0.39935700766854798</v>
      </c>
      <c r="M14" s="17">
        <v>0.360972240317047</v>
      </c>
      <c r="N14" s="17">
        <v>0.39381306126738602</v>
      </c>
      <c r="O14" s="17"/>
      <c r="P14" s="17">
        <v>0.458956394986967</v>
      </c>
      <c r="Q14" s="17">
        <v>0.39308623574911999</v>
      </c>
      <c r="R14" s="17">
        <v>0.35440147428448199</v>
      </c>
      <c r="S14" s="17">
        <v>0.42816822477848299</v>
      </c>
      <c r="T14" s="17">
        <v>0.30483253578709202</v>
      </c>
      <c r="U14" s="17"/>
      <c r="V14" s="17">
        <v>0.420686023339718</v>
      </c>
      <c r="W14" s="17">
        <v>0.38883164219812399</v>
      </c>
      <c r="X14" s="17">
        <v>0.36812651909985</v>
      </c>
      <c r="Y14" s="17"/>
      <c r="Z14" s="17">
        <v>0.38158879175316701</v>
      </c>
      <c r="AA14" s="17">
        <v>0.42878665937225302</v>
      </c>
      <c r="AB14" s="17"/>
      <c r="AC14" s="17">
        <v>0.34329599169761699</v>
      </c>
      <c r="AD14" s="17">
        <v>0.49208127721516198</v>
      </c>
      <c r="AE14" s="17"/>
      <c r="AF14" s="17">
        <v>0.38713119477858399</v>
      </c>
      <c r="AG14" s="17">
        <v>0.34867863838812801</v>
      </c>
      <c r="AH14" s="17">
        <v>0.393616506373483</v>
      </c>
      <c r="AI14" s="17"/>
      <c r="AJ14" s="17">
        <v>0.224710262947238</v>
      </c>
      <c r="AK14" s="17">
        <v>0.37552573568085201</v>
      </c>
      <c r="AL14" s="17">
        <v>0.29013281838239602</v>
      </c>
      <c r="AM14" s="17">
        <v>0.33685403376735501</v>
      </c>
      <c r="AN14" s="17">
        <v>0.46641931364948103</v>
      </c>
      <c r="AO14" s="17">
        <v>0.48443749311420498</v>
      </c>
      <c r="AP14" s="17">
        <v>0.48514243922306899</v>
      </c>
      <c r="AQ14" s="17"/>
      <c r="AR14" s="17">
        <v>0.42332468645171401</v>
      </c>
      <c r="AS14" s="17">
        <v>0.36970135777066399</v>
      </c>
      <c r="AT14" s="17"/>
      <c r="AU14" s="17">
        <v>0.35927517437726197</v>
      </c>
      <c r="AV14" s="17">
        <v>0.37533334689310299</v>
      </c>
      <c r="AW14" s="17">
        <v>0.48524373234311402</v>
      </c>
      <c r="AX14" s="17"/>
      <c r="AY14" s="17">
        <v>0.39254225648518998</v>
      </c>
      <c r="AZ14" s="17">
        <v>0.395481575957288</v>
      </c>
      <c r="BA14" s="17">
        <v>0.40524669727447699</v>
      </c>
      <c r="BB14" s="17">
        <v>0.30893784234507798</v>
      </c>
      <c r="BC14" s="17"/>
      <c r="BD14" s="17">
        <v>0.246704017060252</v>
      </c>
      <c r="BE14" s="17">
        <v>0.406947227554117</v>
      </c>
      <c r="BF14" s="17">
        <v>0.402309227557061</v>
      </c>
      <c r="BG14" s="17">
        <v>0.43009163095410402</v>
      </c>
      <c r="BH14" s="17"/>
      <c r="BI14" s="17">
        <v>0.39527719268094003</v>
      </c>
      <c r="BJ14" s="17">
        <v>0.39235876110078499</v>
      </c>
      <c r="BK14" s="17">
        <v>0.40625161334089999</v>
      </c>
      <c r="BL14" s="17">
        <v>0.29505688045569201</v>
      </c>
      <c r="BM14" s="17"/>
      <c r="BN14" s="17">
        <v>0.239462582595934</v>
      </c>
      <c r="BO14" s="17">
        <v>0.39891962824095101</v>
      </c>
      <c r="BP14" s="17">
        <v>0.39932708160511599</v>
      </c>
      <c r="BQ14" s="17">
        <v>0.401551507349586</v>
      </c>
      <c r="BR14" s="17"/>
      <c r="BS14" s="17">
        <v>0.30321634993379898</v>
      </c>
      <c r="BT14" s="17">
        <v>0.34078653440893097</v>
      </c>
      <c r="BU14" s="17">
        <v>0.45517545468058002</v>
      </c>
      <c r="BV14" s="17">
        <v>0.41966881424858299</v>
      </c>
      <c r="BW14" s="17"/>
      <c r="BX14" s="17">
        <v>0.327899605711644</v>
      </c>
      <c r="BY14" s="17">
        <v>0.36233873710153203</v>
      </c>
      <c r="BZ14" s="17">
        <v>0.38468937374027701</v>
      </c>
      <c r="CA14" s="17">
        <v>0.46802745838587001</v>
      </c>
    </row>
    <row r="15" spans="2:79" ht="28.8" x14ac:dyDescent="0.3">
      <c r="B15" s="18" t="s">
        <v>267</v>
      </c>
      <c r="C15" s="17">
        <v>0.34310513424401001</v>
      </c>
      <c r="D15" s="17">
        <v>0.35059582236415399</v>
      </c>
      <c r="E15" s="17">
        <v>0.33547874761471702</v>
      </c>
      <c r="F15" s="17"/>
      <c r="G15" s="17">
        <v>0.35537510982966802</v>
      </c>
      <c r="H15" s="17">
        <v>0.334350934580676</v>
      </c>
      <c r="I15" s="17">
        <v>0.34401380986659003</v>
      </c>
      <c r="J15" s="17"/>
      <c r="K15" s="17">
        <v>0.44509830716434601</v>
      </c>
      <c r="L15" s="17">
        <v>0.33022201452449201</v>
      </c>
      <c r="M15" s="17">
        <v>0.22155476439646399</v>
      </c>
      <c r="N15" s="17">
        <v>0.333887226961539</v>
      </c>
      <c r="O15" s="17"/>
      <c r="P15" s="17">
        <v>0.429319087276339</v>
      </c>
      <c r="Q15" s="17">
        <v>0.29288729766823302</v>
      </c>
      <c r="R15" s="17">
        <v>0.336387739878861</v>
      </c>
      <c r="S15" s="17">
        <v>0.36377226017658998</v>
      </c>
      <c r="T15" s="17">
        <v>0.34544568062311198</v>
      </c>
      <c r="U15" s="17"/>
      <c r="V15" s="17">
        <v>0.28844308205559699</v>
      </c>
      <c r="W15" s="17">
        <v>0.336283621927285</v>
      </c>
      <c r="X15" s="17">
        <v>0.405642831017545</v>
      </c>
      <c r="Y15" s="17"/>
      <c r="Z15" s="17">
        <v>0.32048820447585002</v>
      </c>
      <c r="AA15" s="17">
        <v>0.46360858237345198</v>
      </c>
      <c r="AB15" s="17"/>
      <c r="AC15" s="17">
        <v>0.34245129456580198</v>
      </c>
      <c r="AD15" s="17">
        <v>0.34461186708112701</v>
      </c>
      <c r="AE15" s="17"/>
      <c r="AF15" s="17">
        <v>0.44352177347550897</v>
      </c>
      <c r="AG15" s="17">
        <v>0.34606681913201998</v>
      </c>
      <c r="AH15" s="17">
        <v>0.33524951110274898</v>
      </c>
      <c r="AI15" s="17"/>
      <c r="AJ15" s="17">
        <v>0.33298120802723202</v>
      </c>
      <c r="AK15" s="17">
        <v>0.35863808134069602</v>
      </c>
      <c r="AL15" s="17">
        <v>0.34489490439150899</v>
      </c>
      <c r="AM15" s="17">
        <v>0.34302902100239102</v>
      </c>
      <c r="AN15" s="17">
        <v>0.36134876621539802</v>
      </c>
      <c r="AO15" s="17">
        <v>0.33914629932559198</v>
      </c>
      <c r="AP15" s="17">
        <v>0.32628316973780203</v>
      </c>
      <c r="AQ15" s="17"/>
      <c r="AR15" s="17">
        <v>0.41337556883684501</v>
      </c>
      <c r="AS15" s="17">
        <v>0.30667136021616498</v>
      </c>
      <c r="AT15" s="17"/>
      <c r="AU15" s="17">
        <v>0.26561223223513097</v>
      </c>
      <c r="AV15" s="17">
        <v>0.33852330418245102</v>
      </c>
      <c r="AW15" s="17">
        <v>0.48671062557254902</v>
      </c>
      <c r="AX15" s="17"/>
      <c r="AY15" s="17">
        <v>0.29775892717103097</v>
      </c>
      <c r="AZ15" s="17">
        <v>0.33710172502073898</v>
      </c>
      <c r="BA15" s="17">
        <v>0.35181343051289699</v>
      </c>
      <c r="BB15" s="17">
        <v>0.37512530477170902</v>
      </c>
      <c r="BC15" s="17"/>
      <c r="BD15" s="17">
        <v>0.18740896171753499</v>
      </c>
      <c r="BE15" s="17">
        <v>0.28861567531903098</v>
      </c>
      <c r="BF15" s="17">
        <v>0.40031491532873298</v>
      </c>
      <c r="BG15" s="17">
        <v>0.40460470503451501</v>
      </c>
      <c r="BH15" s="17"/>
      <c r="BI15" s="17">
        <v>0.36235280814154902</v>
      </c>
      <c r="BJ15" s="17">
        <v>0.30539924780375599</v>
      </c>
      <c r="BK15" s="17">
        <v>0.37575372271269802</v>
      </c>
      <c r="BL15" s="17">
        <v>0.27930679573595701</v>
      </c>
      <c r="BM15" s="17"/>
      <c r="BN15" s="17">
        <v>0.214898998740918</v>
      </c>
      <c r="BO15" s="17">
        <v>0.33179463205057602</v>
      </c>
      <c r="BP15" s="17">
        <v>0.33323964881125301</v>
      </c>
      <c r="BQ15" s="17">
        <v>0.388506599084183</v>
      </c>
      <c r="BR15" s="17"/>
      <c r="BS15" s="17">
        <v>0.214507595170085</v>
      </c>
      <c r="BT15" s="17">
        <v>0.30936575050841297</v>
      </c>
      <c r="BU15" s="17">
        <v>0.39009239546948399</v>
      </c>
      <c r="BV15" s="17">
        <v>0.54413729616843498</v>
      </c>
      <c r="BW15" s="17"/>
      <c r="BX15" s="17">
        <v>0.208829030011047</v>
      </c>
      <c r="BY15" s="17">
        <v>0.295896459698826</v>
      </c>
      <c r="BZ15" s="17">
        <v>0.41343309421760299</v>
      </c>
      <c r="CA15" s="17">
        <v>0.37747925235970198</v>
      </c>
    </row>
    <row r="16" spans="2:79" ht="28.8" x14ac:dyDescent="0.3">
      <c r="B16" s="18" t="s">
        <v>268</v>
      </c>
      <c r="C16" s="17">
        <v>0.34187493034766803</v>
      </c>
      <c r="D16" s="17">
        <v>0.35001892581058802</v>
      </c>
      <c r="E16" s="17">
        <v>0.33089320012002299</v>
      </c>
      <c r="F16" s="17"/>
      <c r="G16" s="17">
        <v>0.34325709872229099</v>
      </c>
      <c r="H16" s="17">
        <v>0.31243429054004301</v>
      </c>
      <c r="I16" s="17">
        <v>0.37084950304041903</v>
      </c>
      <c r="J16" s="17"/>
      <c r="K16" s="17">
        <v>0.42369130475248701</v>
      </c>
      <c r="L16" s="17">
        <v>0.380781486619446</v>
      </c>
      <c r="M16" s="17">
        <v>0.27032489471786397</v>
      </c>
      <c r="N16" s="17">
        <v>0.24740906537433599</v>
      </c>
      <c r="O16" s="17"/>
      <c r="P16" s="17">
        <v>0.368976567417722</v>
      </c>
      <c r="Q16" s="17">
        <v>0.37414564204200601</v>
      </c>
      <c r="R16" s="17">
        <v>0.24896801805010499</v>
      </c>
      <c r="S16" s="17">
        <v>0.32907386942972999</v>
      </c>
      <c r="T16" s="17">
        <v>0.36927002767542699</v>
      </c>
      <c r="U16" s="17"/>
      <c r="V16" s="17">
        <v>0.30610869190413298</v>
      </c>
      <c r="W16" s="17">
        <v>0.32930806828415798</v>
      </c>
      <c r="X16" s="17">
        <v>0.40101172813906499</v>
      </c>
      <c r="Y16" s="17"/>
      <c r="Z16" s="17">
        <v>0.34665324206965498</v>
      </c>
      <c r="AA16" s="17">
        <v>0.32306290711729002</v>
      </c>
      <c r="AB16" s="17"/>
      <c r="AC16" s="17">
        <v>0.33498470794774898</v>
      </c>
      <c r="AD16" s="17">
        <v>0.35775301895411499</v>
      </c>
      <c r="AE16" s="17"/>
      <c r="AF16" s="17">
        <v>0.51906255654229605</v>
      </c>
      <c r="AG16" s="17">
        <v>0.40723239784373</v>
      </c>
      <c r="AH16" s="17">
        <v>0.32362472739053399</v>
      </c>
      <c r="AI16" s="17"/>
      <c r="AJ16" s="17">
        <v>0.30056244458108899</v>
      </c>
      <c r="AK16" s="17">
        <v>0.35214260643812301</v>
      </c>
      <c r="AL16" s="17">
        <v>0.31306115501555798</v>
      </c>
      <c r="AM16" s="17">
        <v>0.35414690552902001</v>
      </c>
      <c r="AN16" s="17">
        <v>0.308342028070762</v>
      </c>
      <c r="AO16" s="17">
        <v>0.34206298910444699</v>
      </c>
      <c r="AP16" s="17">
        <v>0.39468832621167499</v>
      </c>
      <c r="AQ16" s="17"/>
      <c r="AR16" s="17">
        <v>0.30101195839032102</v>
      </c>
      <c r="AS16" s="17">
        <v>0.36929552243362801</v>
      </c>
      <c r="AT16" s="17"/>
      <c r="AU16" s="17">
        <v>0.28215780583974498</v>
      </c>
      <c r="AV16" s="17">
        <v>0.32816596740951698</v>
      </c>
      <c r="AW16" s="17">
        <v>0.49145448438056699</v>
      </c>
      <c r="AX16" s="17"/>
      <c r="AY16" s="17">
        <v>0.28350867107740901</v>
      </c>
      <c r="AZ16" s="17">
        <v>0.367474055441039</v>
      </c>
      <c r="BA16" s="17">
        <v>0.33280191226651801</v>
      </c>
      <c r="BB16" s="17">
        <v>0.308059846115247</v>
      </c>
      <c r="BC16" s="17"/>
      <c r="BD16" s="17">
        <v>0.32358318567627198</v>
      </c>
      <c r="BE16" s="17">
        <v>0.31453025699620102</v>
      </c>
      <c r="BF16" s="17">
        <v>0.37168660390630898</v>
      </c>
      <c r="BG16" s="17">
        <v>0.32012876149949099</v>
      </c>
      <c r="BH16" s="17"/>
      <c r="BI16" s="17">
        <v>0.29873321752527998</v>
      </c>
      <c r="BJ16" s="17">
        <v>0.33230730681753401</v>
      </c>
      <c r="BK16" s="17">
        <v>0.37447621221571598</v>
      </c>
      <c r="BL16" s="17">
        <v>0.26898918085092399</v>
      </c>
      <c r="BM16" s="17"/>
      <c r="BN16" s="17">
        <v>0.29560035134406898</v>
      </c>
      <c r="BO16" s="17">
        <v>0.313188417813621</v>
      </c>
      <c r="BP16" s="17">
        <v>0.378590096447397</v>
      </c>
      <c r="BQ16" s="17">
        <v>0.33296563810747498</v>
      </c>
      <c r="BR16" s="17"/>
      <c r="BS16" s="17">
        <v>0.31412671951828502</v>
      </c>
      <c r="BT16" s="17">
        <v>0.29625138325713901</v>
      </c>
      <c r="BU16" s="17">
        <v>0.37291220338748898</v>
      </c>
      <c r="BV16" s="17">
        <v>0.41462405932699897</v>
      </c>
      <c r="BW16" s="17"/>
      <c r="BX16" s="17">
        <v>0.343425692026535</v>
      </c>
      <c r="BY16" s="17">
        <v>0.31220215578848298</v>
      </c>
      <c r="BZ16" s="17">
        <v>0.34933828139484602</v>
      </c>
      <c r="CA16" s="17">
        <v>0.38440956531465398</v>
      </c>
    </row>
    <row r="17" spans="2:79" ht="28.8" x14ac:dyDescent="0.3">
      <c r="B17" s="18" t="s">
        <v>269</v>
      </c>
      <c r="C17" s="17">
        <v>0.34120780406934298</v>
      </c>
      <c r="D17" s="17">
        <v>0.336894257989378</v>
      </c>
      <c r="E17" s="17">
        <v>0.34423523762442199</v>
      </c>
      <c r="F17" s="17"/>
      <c r="G17" s="17">
        <v>0.36219502995356401</v>
      </c>
      <c r="H17" s="17">
        <v>0.331566196360146</v>
      </c>
      <c r="I17" s="17">
        <v>0.33735173300883498</v>
      </c>
      <c r="J17" s="17"/>
      <c r="K17" s="17">
        <v>0.39216847101892</v>
      </c>
      <c r="L17" s="17">
        <v>0.34962849121470602</v>
      </c>
      <c r="M17" s="17">
        <v>0.25622230511515598</v>
      </c>
      <c r="N17" s="17">
        <v>0.34384456198810698</v>
      </c>
      <c r="O17" s="17"/>
      <c r="P17" s="17">
        <v>0.45731189743346001</v>
      </c>
      <c r="Q17" s="17">
        <v>0.33269813537509701</v>
      </c>
      <c r="R17" s="17">
        <v>0.31189392044844499</v>
      </c>
      <c r="S17" s="17">
        <v>0.32823531269705403</v>
      </c>
      <c r="T17" s="17">
        <v>0.30961573980928903</v>
      </c>
      <c r="U17" s="17"/>
      <c r="V17" s="17">
        <v>0.32197193886001502</v>
      </c>
      <c r="W17" s="17">
        <v>0.32832689833368101</v>
      </c>
      <c r="X17" s="17">
        <v>0.368551784856742</v>
      </c>
      <c r="Y17" s="17"/>
      <c r="Z17" s="17">
        <v>0.32012566893173899</v>
      </c>
      <c r="AA17" s="17">
        <v>0.45387689379825802</v>
      </c>
      <c r="AB17" s="17"/>
      <c r="AC17" s="17">
        <v>0.34745539572430301</v>
      </c>
      <c r="AD17" s="17">
        <v>0.32681061801109401</v>
      </c>
      <c r="AE17" s="17"/>
      <c r="AF17" s="17">
        <v>0.39309904572742299</v>
      </c>
      <c r="AG17" s="17">
        <v>0.43225471134967097</v>
      </c>
      <c r="AH17" s="17">
        <v>0.33031869495496102</v>
      </c>
      <c r="AI17" s="17"/>
      <c r="AJ17" s="17">
        <v>0.34301213476131598</v>
      </c>
      <c r="AK17" s="17">
        <v>0.35091715751079999</v>
      </c>
      <c r="AL17" s="17">
        <v>0.33562071158733298</v>
      </c>
      <c r="AM17" s="17">
        <v>0.353562269881388</v>
      </c>
      <c r="AN17" s="17">
        <v>0.34150126714845602</v>
      </c>
      <c r="AO17" s="17">
        <v>0.30924451097980699</v>
      </c>
      <c r="AP17" s="17">
        <v>0.354913157719074</v>
      </c>
      <c r="AQ17" s="17"/>
      <c r="AR17" s="17">
        <v>0.41188225368520698</v>
      </c>
      <c r="AS17" s="17">
        <v>0.31381389872743998</v>
      </c>
      <c r="AT17" s="17"/>
      <c r="AU17" s="17">
        <v>0.33908910884058102</v>
      </c>
      <c r="AV17" s="17">
        <v>0.33026694076819102</v>
      </c>
      <c r="AW17" s="17">
        <v>0.38648642848010301</v>
      </c>
      <c r="AX17" s="17"/>
      <c r="AY17" s="17">
        <v>0.257664482661006</v>
      </c>
      <c r="AZ17" s="17">
        <v>0.35900632837409602</v>
      </c>
      <c r="BA17" s="17">
        <v>0.34953198765454202</v>
      </c>
      <c r="BB17" s="17">
        <v>0.307379217239097</v>
      </c>
      <c r="BC17" s="17"/>
      <c r="BD17" s="17">
        <v>0.25490395616551398</v>
      </c>
      <c r="BE17" s="17">
        <v>0.32002132974281999</v>
      </c>
      <c r="BF17" s="17">
        <v>0.38636666451555002</v>
      </c>
      <c r="BG17" s="17">
        <v>0.31942772789593699</v>
      </c>
      <c r="BH17" s="17"/>
      <c r="BI17" s="17">
        <v>0.34930790693879898</v>
      </c>
      <c r="BJ17" s="17">
        <v>0.27215837017981598</v>
      </c>
      <c r="BK17" s="17">
        <v>0.37871150984174701</v>
      </c>
      <c r="BL17" s="17">
        <v>0.34584419912717002</v>
      </c>
      <c r="BM17" s="17"/>
      <c r="BN17" s="17">
        <v>0.22856917851431399</v>
      </c>
      <c r="BO17" s="17">
        <v>0.36323100540032299</v>
      </c>
      <c r="BP17" s="17">
        <v>0.322578479863737</v>
      </c>
      <c r="BQ17" s="17">
        <v>0.36981863356844602</v>
      </c>
      <c r="BR17" s="17"/>
      <c r="BS17" s="17">
        <v>0.29434131470459102</v>
      </c>
      <c r="BT17" s="17">
        <v>0.30700421984683401</v>
      </c>
      <c r="BU17" s="17">
        <v>0.36369861966070999</v>
      </c>
      <c r="BV17" s="17">
        <v>0.46737973862660698</v>
      </c>
      <c r="BW17" s="17"/>
      <c r="BX17" s="17">
        <v>0.36499631852008502</v>
      </c>
      <c r="BY17" s="17">
        <v>0.30026072029103801</v>
      </c>
      <c r="BZ17" s="17">
        <v>0.338861730162067</v>
      </c>
      <c r="CA17" s="17">
        <v>0.41050623624299898</v>
      </c>
    </row>
    <row r="18" spans="2:79" ht="43.2" x14ac:dyDescent="0.3">
      <c r="B18" s="18" t="s">
        <v>270</v>
      </c>
      <c r="C18" s="17">
        <v>0.33817755492289298</v>
      </c>
      <c r="D18" s="17">
        <v>0.30130328797461398</v>
      </c>
      <c r="E18" s="17">
        <v>0.36845280184187401</v>
      </c>
      <c r="F18" s="17"/>
      <c r="G18" s="17">
        <v>0.36145975562486898</v>
      </c>
      <c r="H18" s="17">
        <v>0.346088941045475</v>
      </c>
      <c r="I18" s="17">
        <v>0.31501935572198803</v>
      </c>
      <c r="J18" s="17"/>
      <c r="K18" s="17">
        <v>0.38133337670610401</v>
      </c>
      <c r="L18" s="17">
        <v>0.31266456534158299</v>
      </c>
      <c r="M18" s="17">
        <v>0.26994201497526099</v>
      </c>
      <c r="N18" s="17">
        <v>0.36824615472977501</v>
      </c>
      <c r="O18" s="17"/>
      <c r="P18" s="17">
        <v>0.473859108235691</v>
      </c>
      <c r="Q18" s="17">
        <v>0.32089227721532898</v>
      </c>
      <c r="R18" s="17">
        <v>0.30521189964178003</v>
      </c>
      <c r="S18" s="17">
        <v>0.275990335339167</v>
      </c>
      <c r="T18" s="17">
        <v>0.37438646143877102</v>
      </c>
      <c r="U18" s="17"/>
      <c r="V18" s="17">
        <v>0.31442749061015002</v>
      </c>
      <c r="W18" s="17">
        <v>0.31768677449166499</v>
      </c>
      <c r="X18" s="17">
        <v>0.37820161836829203</v>
      </c>
      <c r="Y18" s="17"/>
      <c r="Z18" s="17">
        <v>0.328392781673497</v>
      </c>
      <c r="AA18" s="17">
        <v>0.38286656319187501</v>
      </c>
      <c r="AB18" s="17"/>
      <c r="AC18" s="17">
        <v>0.35593014709383602</v>
      </c>
      <c r="AD18" s="17">
        <v>0.29726781135820601</v>
      </c>
      <c r="AE18" s="17"/>
      <c r="AF18" s="17">
        <v>0.34767054002120101</v>
      </c>
      <c r="AG18" s="17">
        <v>0.40462615368549198</v>
      </c>
      <c r="AH18" s="17">
        <v>0.33353850394849899</v>
      </c>
      <c r="AI18" s="17"/>
      <c r="AJ18" s="17">
        <v>0.35424227004595599</v>
      </c>
      <c r="AK18" s="17">
        <v>0.37273876180819498</v>
      </c>
      <c r="AL18" s="17">
        <v>0.39340696524226898</v>
      </c>
      <c r="AM18" s="17">
        <v>0.37856064669689699</v>
      </c>
      <c r="AN18" s="17">
        <v>0.25190955064016901</v>
      </c>
      <c r="AO18" s="17">
        <v>0.38740587651400699</v>
      </c>
      <c r="AP18" s="17">
        <v>0.234824766918829</v>
      </c>
      <c r="AQ18" s="17"/>
      <c r="AR18" s="17">
        <v>0.414196146184932</v>
      </c>
      <c r="AS18" s="17">
        <v>0.304683363618447</v>
      </c>
      <c r="AT18" s="17"/>
      <c r="AU18" s="17">
        <v>0.21269620206544901</v>
      </c>
      <c r="AV18" s="17">
        <v>0.346770952032527</v>
      </c>
      <c r="AW18" s="17">
        <v>0.50948998353717301</v>
      </c>
      <c r="AX18" s="17"/>
      <c r="AY18" s="17">
        <v>0.34201748205795102</v>
      </c>
      <c r="AZ18" s="17">
        <v>0.35487413562963299</v>
      </c>
      <c r="BA18" s="17">
        <v>0.29743468130378098</v>
      </c>
      <c r="BB18" s="17">
        <v>0.38433249341471798</v>
      </c>
      <c r="BC18" s="17"/>
      <c r="BD18" s="17">
        <v>0.27489454043197498</v>
      </c>
      <c r="BE18" s="17">
        <v>0.25159412689808902</v>
      </c>
      <c r="BF18" s="17">
        <v>0.39284220252700203</v>
      </c>
      <c r="BG18" s="17">
        <v>0.38984236143081402</v>
      </c>
      <c r="BH18" s="17"/>
      <c r="BI18" s="17">
        <v>0.37792786319244198</v>
      </c>
      <c r="BJ18" s="17">
        <v>0.28656048803272899</v>
      </c>
      <c r="BK18" s="17">
        <v>0.38386710750474301</v>
      </c>
      <c r="BL18" s="17">
        <v>0.233508627749557</v>
      </c>
      <c r="BM18" s="17"/>
      <c r="BN18" s="17">
        <v>0.25270597683805401</v>
      </c>
      <c r="BO18" s="17">
        <v>0.32483377210492098</v>
      </c>
      <c r="BP18" s="17">
        <v>0.33311688143993301</v>
      </c>
      <c r="BQ18" s="17">
        <v>0.370798090991726</v>
      </c>
      <c r="BR18" s="17"/>
      <c r="BS18" s="17">
        <v>0.25771809440723598</v>
      </c>
      <c r="BT18" s="17">
        <v>0.33958248229646598</v>
      </c>
      <c r="BU18" s="17">
        <v>0.36429747297168602</v>
      </c>
      <c r="BV18" s="17">
        <v>0.397291459921913</v>
      </c>
      <c r="BW18" s="17"/>
      <c r="BX18" s="17">
        <v>0.27420952192880899</v>
      </c>
      <c r="BY18" s="17">
        <v>0.28738645656788597</v>
      </c>
      <c r="BZ18" s="17">
        <v>0.37071701113457001</v>
      </c>
      <c r="CA18" s="17">
        <v>0.408462359325173</v>
      </c>
    </row>
    <row r="19" spans="2:79" ht="43.2" x14ac:dyDescent="0.3">
      <c r="B19" s="18" t="s">
        <v>271</v>
      </c>
      <c r="C19" s="17">
        <v>0.29569932056655102</v>
      </c>
      <c r="D19" s="17">
        <v>0.26854828922548601</v>
      </c>
      <c r="E19" s="17">
        <v>0.31683259845026601</v>
      </c>
      <c r="F19" s="17"/>
      <c r="G19" s="17">
        <v>0.36149569404651699</v>
      </c>
      <c r="H19" s="17">
        <v>0.28955621131415799</v>
      </c>
      <c r="I19" s="17">
        <v>0.25917274850692101</v>
      </c>
      <c r="J19" s="17"/>
      <c r="K19" s="17">
        <v>0.35966664462308001</v>
      </c>
      <c r="L19" s="17">
        <v>0.238120192552535</v>
      </c>
      <c r="M19" s="17">
        <v>0.24307091275824999</v>
      </c>
      <c r="N19" s="17">
        <v>0.32453848789249001</v>
      </c>
      <c r="O19" s="17"/>
      <c r="P19" s="17">
        <v>0.35973446491588501</v>
      </c>
      <c r="Q19" s="17">
        <v>0.29236130555907403</v>
      </c>
      <c r="R19" s="17">
        <v>0.25470558926429399</v>
      </c>
      <c r="S19" s="17">
        <v>0.29846315197824702</v>
      </c>
      <c r="T19" s="17">
        <v>0.287289728203178</v>
      </c>
      <c r="U19" s="17"/>
      <c r="V19" s="17">
        <v>0.32118710312605098</v>
      </c>
      <c r="W19" s="17">
        <v>0.28070532206147503</v>
      </c>
      <c r="X19" s="17">
        <v>0.30781003935037399</v>
      </c>
      <c r="Y19" s="17"/>
      <c r="Z19" s="17">
        <v>0.277140479441219</v>
      </c>
      <c r="AA19" s="17">
        <v>0.394808281040888</v>
      </c>
      <c r="AB19" s="17"/>
      <c r="AC19" s="17">
        <v>0.312292186435363</v>
      </c>
      <c r="AD19" s="17">
        <v>0.25746209407252801</v>
      </c>
      <c r="AE19" s="17"/>
      <c r="AF19" s="17">
        <v>0.42700127004888699</v>
      </c>
      <c r="AG19" s="17">
        <v>0.30126307104102401</v>
      </c>
      <c r="AH19" s="17">
        <v>0.28406370932563502</v>
      </c>
      <c r="AI19" s="17"/>
      <c r="AJ19" s="17">
        <v>0.37856063381542698</v>
      </c>
      <c r="AK19" s="17">
        <v>0.293976100251084</v>
      </c>
      <c r="AL19" s="17">
        <v>0.31026582351864701</v>
      </c>
      <c r="AM19" s="17">
        <v>0.317626126057384</v>
      </c>
      <c r="AN19" s="17">
        <v>0.29165830031704398</v>
      </c>
      <c r="AO19" s="17">
        <v>0.25197028609213701</v>
      </c>
      <c r="AP19" s="17">
        <v>0.25468972040563598</v>
      </c>
      <c r="AQ19" s="17"/>
      <c r="AR19" s="17">
        <v>0.342309052534709</v>
      </c>
      <c r="AS19" s="17">
        <v>0.272321629245795</v>
      </c>
      <c r="AT19" s="17"/>
      <c r="AU19" s="17">
        <v>0.18365809533569699</v>
      </c>
      <c r="AV19" s="17">
        <v>0.30514548624438398</v>
      </c>
      <c r="AW19" s="17">
        <v>0.441883081078568</v>
      </c>
      <c r="AX19" s="17"/>
      <c r="AY19" s="17">
        <v>0.24144737975060501</v>
      </c>
      <c r="AZ19" s="17">
        <v>0.31470157742295701</v>
      </c>
      <c r="BA19" s="17">
        <v>0.30141156744889003</v>
      </c>
      <c r="BB19" s="17">
        <v>0.243287205696366</v>
      </c>
      <c r="BC19" s="17"/>
      <c r="BD19" s="17">
        <v>0.26805609471631398</v>
      </c>
      <c r="BE19" s="17">
        <v>0.25952588059217102</v>
      </c>
      <c r="BF19" s="17">
        <v>0.30398617044730702</v>
      </c>
      <c r="BG19" s="17">
        <v>0.36079799618760799</v>
      </c>
      <c r="BH19" s="17"/>
      <c r="BI19" s="17">
        <v>0.26351930222140801</v>
      </c>
      <c r="BJ19" s="17">
        <v>0.254888583457825</v>
      </c>
      <c r="BK19" s="17">
        <v>0.32565435628100298</v>
      </c>
      <c r="BL19" s="17">
        <v>0.30136276324366701</v>
      </c>
      <c r="BM19" s="17"/>
      <c r="BN19" s="17">
        <v>0.23460483099804599</v>
      </c>
      <c r="BO19" s="17">
        <v>0.283493716067585</v>
      </c>
      <c r="BP19" s="17">
        <v>0.32084534326122699</v>
      </c>
      <c r="BQ19" s="17">
        <v>0.29085095419884199</v>
      </c>
      <c r="BR19" s="17"/>
      <c r="BS19" s="17">
        <v>0.24738922432249799</v>
      </c>
      <c r="BT19" s="17">
        <v>0.29036198764392501</v>
      </c>
      <c r="BU19" s="17">
        <v>0.31158698760410403</v>
      </c>
      <c r="BV19" s="17">
        <v>0.35331668565234697</v>
      </c>
      <c r="BW19" s="17"/>
      <c r="BX19" s="17">
        <v>0.225160976569863</v>
      </c>
      <c r="BY19" s="17">
        <v>0.26295335220486299</v>
      </c>
      <c r="BZ19" s="17">
        <v>0.34096037592287898</v>
      </c>
      <c r="CA19" s="17">
        <v>0.31539340738298</v>
      </c>
    </row>
    <row r="20" spans="2:79" ht="28.8" x14ac:dyDescent="0.3">
      <c r="B20" s="18" t="s">
        <v>272</v>
      </c>
      <c r="C20" s="17">
        <v>0.27788287563724701</v>
      </c>
      <c r="D20" s="17">
        <v>0.27153089781816903</v>
      </c>
      <c r="E20" s="17">
        <v>0.28244114851698499</v>
      </c>
      <c r="F20" s="17"/>
      <c r="G20" s="17">
        <v>0.25652329452949002</v>
      </c>
      <c r="H20" s="17">
        <v>0.26868312273594702</v>
      </c>
      <c r="I20" s="17">
        <v>0.30109887909281902</v>
      </c>
      <c r="J20" s="17"/>
      <c r="K20" s="17">
        <v>0.27719485639295199</v>
      </c>
      <c r="L20" s="17">
        <v>0.273152599172865</v>
      </c>
      <c r="M20" s="17">
        <v>0.23124603495490501</v>
      </c>
      <c r="N20" s="17">
        <v>0.33059838676375702</v>
      </c>
      <c r="O20" s="17"/>
      <c r="P20" s="17">
        <v>0.36616926105187603</v>
      </c>
      <c r="Q20" s="17">
        <v>0.305596032618976</v>
      </c>
      <c r="R20" s="17">
        <v>0.25572734935520203</v>
      </c>
      <c r="S20" s="17">
        <v>0.226038043696867</v>
      </c>
      <c r="T20" s="17">
        <v>0.24600402192641599</v>
      </c>
      <c r="U20" s="17"/>
      <c r="V20" s="17">
        <v>0.319883938984873</v>
      </c>
      <c r="W20" s="17">
        <v>0.27013503253724502</v>
      </c>
      <c r="X20" s="17">
        <v>0.26115880488583099</v>
      </c>
      <c r="Y20" s="17"/>
      <c r="Z20" s="17">
        <v>0.25997544439412301</v>
      </c>
      <c r="AA20" s="17">
        <v>0.37339383388833802</v>
      </c>
      <c r="AB20" s="17"/>
      <c r="AC20" s="17">
        <v>0.25705271143411201</v>
      </c>
      <c r="AD20" s="17">
        <v>0.325884692372236</v>
      </c>
      <c r="AE20" s="17"/>
      <c r="AF20" s="17">
        <v>0.334083609842389</v>
      </c>
      <c r="AG20" s="17">
        <v>0.35029172591110702</v>
      </c>
      <c r="AH20" s="17">
        <v>0.26725588185736199</v>
      </c>
      <c r="AI20" s="17"/>
      <c r="AJ20" s="17">
        <v>0.24838877732860001</v>
      </c>
      <c r="AK20" s="17">
        <v>0.25236886727167601</v>
      </c>
      <c r="AL20" s="17">
        <v>0.26232648530533398</v>
      </c>
      <c r="AM20" s="17">
        <v>0.274729667020705</v>
      </c>
      <c r="AN20" s="17">
        <v>0.27721556613630999</v>
      </c>
      <c r="AO20" s="17">
        <v>0.31193892269338003</v>
      </c>
      <c r="AP20" s="17">
        <v>0.30455946053940502</v>
      </c>
      <c r="AQ20" s="17"/>
      <c r="AR20" s="17">
        <v>0.33398789391881101</v>
      </c>
      <c r="AS20" s="17">
        <v>0.25690708041164501</v>
      </c>
      <c r="AT20" s="17"/>
      <c r="AU20" s="17">
        <v>0.275171189688245</v>
      </c>
      <c r="AV20" s="17">
        <v>0.24911380440136299</v>
      </c>
      <c r="AW20" s="17">
        <v>0.39229077471762502</v>
      </c>
      <c r="AX20" s="17"/>
      <c r="AY20" s="17">
        <v>0.23064549219213201</v>
      </c>
      <c r="AZ20" s="17">
        <v>0.25705507856538501</v>
      </c>
      <c r="BA20" s="17">
        <v>0.35544161963707099</v>
      </c>
      <c r="BB20" s="17">
        <v>0.17537683005037899</v>
      </c>
      <c r="BC20" s="17"/>
      <c r="BD20" s="17">
        <v>0.19352878798926501</v>
      </c>
      <c r="BE20" s="17">
        <v>0.20455701340506799</v>
      </c>
      <c r="BF20" s="17">
        <v>0.32122743129424902</v>
      </c>
      <c r="BG20" s="17">
        <v>0.35564434911910697</v>
      </c>
      <c r="BH20" s="17"/>
      <c r="BI20" s="17">
        <v>0.240180099319459</v>
      </c>
      <c r="BJ20" s="17">
        <v>0.23167150244336401</v>
      </c>
      <c r="BK20" s="17">
        <v>0.30191714899809502</v>
      </c>
      <c r="BL20" s="17">
        <v>0.32764805427062099</v>
      </c>
      <c r="BM20" s="17"/>
      <c r="BN20" s="17">
        <v>0.25505785654325402</v>
      </c>
      <c r="BO20" s="17">
        <v>0.22570485110202501</v>
      </c>
      <c r="BP20" s="17">
        <v>0.27237822382467602</v>
      </c>
      <c r="BQ20" s="17">
        <v>0.323866490913369</v>
      </c>
      <c r="BR20" s="17"/>
      <c r="BS20" s="17">
        <v>0.24014224981544899</v>
      </c>
      <c r="BT20" s="17">
        <v>0.23410113354574</v>
      </c>
      <c r="BU20" s="17">
        <v>0.31245265367622599</v>
      </c>
      <c r="BV20" s="17">
        <v>0.35011616042990301</v>
      </c>
      <c r="BW20" s="17"/>
      <c r="BX20" s="17">
        <v>0.253975477898226</v>
      </c>
      <c r="BY20" s="17">
        <v>0.25019415576783499</v>
      </c>
      <c r="BZ20" s="17">
        <v>0.25715486700995099</v>
      </c>
      <c r="CA20" s="17">
        <v>0.37197419772990797</v>
      </c>
    </row>
    <row r="21" spans="2:79" ht="28.8" x14ac:dyDescent="0.3">
      <c r="B21" s="18" t="s">
        <v>273</v>
      </c>
      <c r="C21" s="17">
        <v>0.220080013269812</v>
      </c>
      <c r="D21" s="17">
        <v>0.23081563902200899</v>
      </c>
      <c r="E21" s="17">
        <v>0.20866217525928499</v>
      </c>
      <c r="F21" s="17"/>
      <c r="G21" s="17">
        <v>0.247782769937095</v>
      </c>
      <c r="H21" s="17">
        <v>0.22769488465548299</v>
      </c>
      <c r="I21" s="17">
        <v>0.19434984304636899</v>
      </c>
      <c r="J21" s="17"/>
      <c r="K21" s="17">
        <v>0.22912827269952701</v>
      </c>
      <c r="L21" s="17">
        <v>0.24809377271076699</v>
      </c>
      <c r="M21" s="17">
        <v>0.217341637260276</v>
      </c>
      <c r="N21" s="17">
        <v>0.17937347507415899</v>
      </c>
      <c r="O21" s="17"/>
      <c r="P21" s="17">
        <v>0.26688300105973101</v>
      </c>
      <c r="Q21" s="17">
        <v>0.22715140649035701</v>
      </c>
      <c r="R21" s="17">
        <v>0.14792785601729899</v>
      </c>
      <c r="S21" s="17">
        <v>0.26919752397968499</v>
      </c>
      <c r="T21" s="17">
        <v>0.176885736164555</v>
      </c>
      <c r="U21" s="17"/>
      <c r="V21" s="17">
        <v>0.21820030857161901</v>
      </c>
      <c r="W21" s="17">
        <v>0.214548535502051</v>
      </c>
      <c r="X21" s="17">
        <v>0.23139829468248599</v>
      </c>
      <c r="Y21" s="17"/>
      <c r="Z21" s="17">
        <v>0.20905746903564901</v>
      </c>
      <c r="AA21" s="17">
        <v>0.27965636767749302</v>
      </c>
      <c r="AB21" s="17"/>
      <c r="AC21" s="17">
        <v>0.23259801873504801</v>
      </c>
      <c r="AD21" s="17">
        <v>0.191233048917059</v>
      </c>
      <c r="AE21" s="17"/>
      <c r="AF21" s="17">
        <v>0.30755181897202699</v>
      </c>
      <c r="AG21" s="17">
        <v>0.31035446483451501</v>
      </c>
      <c r="AH21" s="17">
        <v>0.20530250157748201</v>
      </c>
      <c r="AI21" s="17"/>
      <c r="AJ21" s="17">
        <v>0.25248834149384702</v>
      </c>
      <c r="AK21" s="17">
        <v>0.212616808827397</v>
      </c>
      <c r="AL21" s="17">
        <v>0.23495836146174801</v>
      </c>
      <c r="AM21" s="17">
        <v>0.25922012567521002</v>
      </c>
      <c r="AN21" s="17">
        <v>0.23706181033857901</v>
      </c>
      <c r="AO21" s="17">
        <v>0.18933896422030999</v>
      </c>
      <c r="AP21" s="17">
        <v>0.18010975651341599</v>
      </c>
      <c r="AQ21" s="17"/>
      <c r="AR21" s="17">
        <v>0.23888155861473101</v>
      </c>
      <c r="AS21" s="17">
        <v>0.20545341436028</v>
      </c>
      <c r="AT21" s="17"/>
      <c r="AU21" s="17">
        <v>0.18019244444854701</v>
      </c>
      <c r="AV21" s="17">
        <v>0.19885517487072099</v>
      </c>
      <c r="AW21" s="17">
        <v>0.36613147744743202</v>
      </c>
      <c r="AX21" s="17"/>
      <c r="AY21" s="17">
        <v>0.147196713481166</v>
      </c>
      <c r="AZ21" s="17">
        <v>0.24004019813353999</v>
      </c>
      <c r="BA21" s="17">
        <v>0.24736169880691899</v>
      </c>
      <c r="BB21" s="17">
        <v>0.116315631716244</v>
      </c>
      <c r="BC21" s="17"/>
      <c r="BD21" s="17">
        <v>0.194766092753207</v>
      </c>
      <c r="BE21" s="17">
        <v>0.18433446431450801</v>
      </c>
      <c r="BF21" s="17">
        <v>0.23665445688636999</v>
      </c>
      <c r="BG21" s="17">
        <v>0.25825286544152598</v>
      </c>
      <c r="BH21" s="17"/>
      <c r="BI21" s="17">
        <v>0.23798254636214</v>
      </c>
      <c r="BJ21" s="17">
        <v>0.19629912133296701</v>
      </c>
      <c r="BK21" s="17">
        <v>0.238926567057721</v>
      </c>
      <c r="BL21" s="17">
        <v>0.181647178684088</v>
      </c>
      <c r="BM21" s="17"/>
      <c r="BN21" s="17">
        <v>0.17731418315641401</v>
      </c>
      <c r="BO21" s="17">
        <v>0.15338006417341599</v>
      </c>
      <c r="BP21" s="17">
        <v>0.24403710390608099</v>
      </c>
      <c r="BQ21" s="17">
        <v>0.24947435842096199</v>
      </c>
      <c r="BR21" s="17"/>
      <c r="BS21" s="17">
        <v>0.21085347420595699</v>
      </c>
      <c r="BT21" s="17">
        <v>0.18627940249094899</v>
      </c>
      <c r="BU21" s="17">
        <v>0.240696414667256</v>
      </c>
      <c r="BV21" s="17">
        <v>0.25776044706183598</v>
      </c>
      <c r="BW21" s="17"/>
      <c r="BX21" s="17">
        <v>0.18012245797655199</v>
      </c>
      <c r="BY21" s="17">
        <v>0.20421415287321201</v>
      </c>
      <c r="BZ21" s="17">
        <v>0.229789904296787</v>
      </c>
      <c r="CA21" s="17">
        <v>0.251310089694878</v>
      </c>
    </row>
    <row r="22" spans="2:79" ht="28.8" x14ac:dyDescent="0.3">
      <c r="B22" s="18" t="s">
        <v>274</v>
      </c>
      <c r="C22" s="17">
        <v>0.160902407466125</v>
      </c>
      <c r="D22" s="17">
        <v>0.15578842619394301</v>
      </c>
      <c r="E22" s="17">
        <v>0.16645062711073899</v>
      </c>
      <c r="F22" s="17"/>
      <c r="G22" s="17">
        <v>0.13573885220988499</v>
      </c>
      <c r="H22" s="17">
        <v>0.16689794175764799</v>
      </c>
      <c r="I22" s="17">
        <v>0.17117219519433699</v>
      </c>
      <c r="J22" s="17"/>
      <c r="K22" s="17">
        <v>0.16549790823068999</v>
      </c>
      <c r="L22" s="17">
        <v>0.162265303921592</v>
      </c>
      <c r="M22" s="17">
        <v>0.16652711327053801</v>
      </c>
      <c r="N22" s="17">
        <v>0.14856125423640601</v>
      </c>
      <c r="O22" s="17"/>
      <c r="P22" s="17">
        <v>0.249550102968567</v>
      </c>
      <c r="Q22" s="17">
        <v>0.121836812184814</v>
      </c>
      <c r="R22" s="17">
        <v>0.17047946488400401</v>
      </c>
      <c r="S22" s="17">
        <v>0.16447027101967299</v>
      </c>
      <c r="T22" s="17">
        <v>0.14721336205488</v>
      </c>
      <c r="U22" s="17"/>
      <c r="V22" s="17">
        <v>0.16565480838824101</v>
      </c>
      <c r="W22" s="17">
        <v>0.15229714692537299</v>
      </c>
      <c r="X22" s="17">
        <v>0.17346023071726099</v>
      </c>
      <c r="Y22" s="17"/>
      <c r="Z22" s="17">
        <v>0.14695140290539699</v>
      </c>
      <c r="AA22" s="17">
        <v>0.22886657736010299</v>
      </c>
      <c r="AB22" s="17"/>
      <c r="AC22" s="17">
        <v>0.16027811268314601</v>
      </c>
      <c r="AD22" s="17">
        <v>0.16234105593134701</v>
      </c>
      <c r="AE22" s="17"/>
      <c r="AF22" s="17">
        <v>0.20401278438050099</v>
      </c>
      <c r="AG22" s="17">
        <v>0.27436537365686497</v>
      </c>
      <c r="AH22" s="17">
        <v>0.14726531825059799</v>
      </c>
      <c r="AI22" s="17"/>
      <c r="AJ22" s="17">
        <v>0.12953947289729001</v>
      </c>
      <c r="AK22" s="17">
        <v>0.144408161183292</v>
      </c>
      <c r="AL22" s="17">
        <v>0.14909444427636401</v>
      </c>
      <c r="AM22" s="17">
        <v>0.20688718659368799</v>
      </c>
      <c r="AN22" s="17">
        <v>0.20329460788010401</v>
      </c>
      <c r="AO22" s="17">
        <v>0.14175166991294399</v>
      </c>
      <c r="AP22" s="17">
        <v>0.16037532529151199</v>
      </c>
      <c r="AQ22" s="17"/>
      <c r="AR22" s="17">
        <v>0.228619066001581</v>
      </c>
      <c r="AS22" s="17">
        <v>0.126560356256015</v>
      </c>
      <c r="AT22" s="17"/>
      <c r="AU22" s="17">
        <v>0.12802927237723499</v>
      </c>
      <c r="AV22" s="17">
        <v>0.16309333008545299</v>
      </c>
      <c r="AW22" s="17">
        <v>0.20601291332249799</v>
      </c>
      <c r="AX22" s="17"/>
      <c r="AY22" s="17">
        <v>0.17316168345997901</v>
      </c>
      <c r="AZ22" s="17">
        <v>0.13922622950063501</v>
      </c>
      <c r="BA22" s="17">
        <v>0.178190417189378</v>
      </c>
      <c r="BB22" s="17">
        <v>0.189244672930418</v>
      </c>
      <c r="BC22" s="17"/>
      <c r="BD22" s="17">
        <v>9.5897532547230296E-2</v>
      </c>
      <c r="BE22" s="17">
        <v>0.11924738641248001</v>
      </c>
      <c r="BF22" s="17">
        <v>0.16130188103235801</v>
      </c>
      <c r="BG22" s="17">
        <v>0.289960891169324</v>
      </c>
      <c r="BH22" s="17"/>
      <c r="BI22" s="17">
        <v>0.128068209011341</v>
      </c>
      <c r="BJ22" s="17">
        <v>0.111838417111689</v>
      </c>
      <c r="BK22" s="17">
        <v>0.16907052481878199</v>
      </c>
      <c r="BL22" s="17">
        <v>0.280634523839707</v>
      </c>
      <c r="BM22" s="17"/>
      <c r="BN22" s="17">
        <v>0.23240617448806</v>
      </c>
      <c r="BO22" s="17">
        <v>0.11493522669767101</v>
      </c>
      <c r="BP22" s="17">
        <v>0.15686920820456399</v>
      </c>
      <c r="BQ22" s="17">
        <v>0.180942570210924</v>
      </c>
      <c r="BR22" s="17"/>
      <c r="BS22" s="17">
        <v>9.6069328401578002E-2</v>
      </c>
      <c r="BT22" s="17">
        <v>0.108331320476349</v>
      </c>
      <c r="BU22" s="17">
        <v>0.200509300892593</v>
      </c>
      <c r="BV22" s="17">
        <v>0.30853087981124</v>
      </c>
      <c r="BW22" s="17"/>
      <c r="BX22" s="17">
        <v>0.14578772183306801</v>
      </c>
      <c r="BY22" s="17">
        <v>0.12416976197322301</v>
      </c>
      <c r="BZ22" s="17">
        <v>0.18431081764860799</v>
      </c>
      <c r="CA22" s="17">
        <v>0.19858099881313099</v>
      </c>
    </row>
    <row r="23" spans="2:79" x14ac:dyDescent="0.3">
      <c r="B23" s="18" t="s">
        <v>73</v>
      </c>
      <c r="C23" s="19">
        <v>1.0831814060962701E-2</v>
      </c>
      <c r="D23" s="19">
        <v>7.9234295048009103E-3</v>
      </c>
      <c r="E23" s="19">
        <v>1.35563234053629E-2</v>
      </c>
      <c r="F23" s="19"/>
      <c r="G23" s="19">
        <v>1.11567437462459E-2</v>
      </c>
      <c r="H23" s="19">
        <v>8.1499991599371397E-3</v>
      </c>
      <c r="I23" s="19">
        <v>1.33418312548864E-2</v>
      </c>
      <c r="J23" s="19"/>
      <c r="K23" s="19">
        <v>9.1101998342374597E-3</v>
      </c>
      <c r="L23" s="19">
        <v>9.9558874897448298E-3</v>
      </c>
      <c r="M23" s="19">
        <v>1.51964975265809E-2</v>
      </c>
      <c r="N23" s="19">
        <v>1.0132467146732001E-2</v>
      </c>
      <c r="O23" s="19"/>
      <c r="P23" s="19">
        <v>0</v>
      </c>
      <c r="Q23" s="19">
        <v>2.1206288040912898E-2</v>
      </c>
      <c r="R23" s="19">
        <v>0</v>
      </c>
      <c r="S23" s="19">
        <v>1.94793857506796E-2</v>
      </c>
      <c r="T23" s="19">
        <v>0</v>
      </c>
      <c r="U23" s="19"/>
      <c r="V23" s="19">
        <v>1.0730833259015599E-2</v>
      </c>
      <c r="W23" s="19">
        <v>1.1550083027566001E-2</v>
      </c>
      <c r="X23" s="19">
        <v>6.6474100954339596E-3</v>
      </c>
      <c r="Y23" s="19"/>
      <c r="Z23" s="19">
        <v>1.299627550874E-2</v>
      </c>
      <c r="AA23" s="19">
        <v>0</v>
      </c>
      <c r="AB23" s="19"/>
      <c r="AC23" s="19">
        <v>7.1329745164425201E-3</v>
      </c>
      <c r="AD23" s="19">
        <v>1.9355559539717099E-2</v>
      </c>
      <c r="AE23" s="19"/>
      <c r="AF23" s="19">
        <v>0</v>
      </c>
      <c r="AG23" s="19">
        <v>0</v>
      </c>
      <c r="AH23" s="19">
        <v>1.2613452426540901E-2</v>
      </c>
      <c r="AI23" s="19"/>
      <c r="AJ23" s="19">
        <v>0</v>
      </c>
      <c r="AK23" s="19">
        <v>1.6904939295103401E-2</v>
      </c>
      <c r="AL23" s="19">
        <v>1.8368307130206801E-2</v>
      </c>
      <c r="AM23" s="19">
        <v>5.7625448092835504E-3</v>
      </c>
      <c r="AN23" s="19">
        <v>0</v>
      </c>
      <c r="AO23" s="19">
        <v>0</v>
      </c>
      <c r="AP23" s="19">
        <v>2.8665500998150701E-2</v>
      </c>
      <c r="AQ23" s="19"/>
      <c r="AR23" s="19">
        <v>8.1370257933289798E-3</v>
      </c>
      <c r="AS23" s="19">
        <v>1.05010490104836E-2</v>
      </c>
      <c r="AT23" s="19"/>
      <c r="AU23" s="19">
        <v>2.08556471758139E-2</v>
      </c>
      <c r="AV23" s="19">
        <v>9.3991155019039607E-3</v>
      </c>
      <c r="AW23" s="19">
        <v>0</v>
      </c>
      <c r="AX23" s="19"/>
      <c r="AY23" s="19">
        <v>0</v>
      </c>
      <c r="AZ23" s="19">
        <v>1.02609777134885E-2</v>
      </c>
      <c r="BA23" s="19">
        <v>8.0164361735253695E-3</v>
      </c>
      <c r="BB23" s="19">
        <v>2.89014212863253E-2</v>
      </c>
      <c r="BC23" s="19"/>
      <c r="BD23" s="19">
        <v>3.1900685675424402E-2</v>
      </c>
      <c r="BE23" s="19">
        <v>1.96253890685745E-2</v>
      </c>
      <c r="BF23" s="19">
        <v>3.0556562351638202E-3</v>
      </c>
      <c r="BG23" s="19">
        <v>0</v>
      </c>
      <c r="BH23" s="19"/>
      <c r="BI23" s="19">
        <v>1.40668974350004E-2</v>
      </c>
      <c r="BJ23" s="19">
        <v>2.76522405676678E-2</v>
      </c>
      <c r="BK23" s="19">
        <v>2.7790155689979101E-3</v>
      </c>
      <c r="BL23" s="19">
        <v>0</v>
      </c>
      <c r="BM23" s="19"/>
      <c r="BN23" s="19">
        <v>1.1648850517360801E-2</v>
      </c>
      <c r="BO23" s="19">
        <v>1.09608015853499E-2</v>
      </c>
      <c r="BP23" s="19">
        <v>6.0396693073586898E-3</v>
      </c>
      <c r="BQ23" s="19">
        <v>1.55631099774741E-2</v>
      </c>
      <c r="BR23" s="19"/>
      <c r="BS23" s="19">
        <v>2.7681366857610201E-2</v>
      </c>
      <c r="BT23" s="19">
        <v>1.5057252671644501E-2</v>
      </c>
      <c r="BU23" s="19">
        <v>1.9868825795482901E-3</v>
      </c>
      <c r="BV23" s="19">
        <v>0</v>
      </c>
      <c r="BW23" s="19"/>
      <c r="BX23" s="19">
        <v>3.8878274944572501E-2</v>
      </c>
      <c r="BY23" s="19">
        <v>1.9389094757309201E-2</v>
      </c>
      <c r="BZ23" s="19">
        <v>0</v>
      </c>
      <c r="CA23" s="19">
        <v>0</v>
      </c>
    </row>
    <row r="24" spans="2:79" x14ac:dyDescent="0.3">
      <c r="B24" s="16" t="s">
        <v>338</v>
      </c>
    </row>
    <row r="25" spans="2:79" x14ac:dyDescent="0.3">
      <c r="B25" t="s">
        <v>76</v>
      </c>
    </row>
    <row r="26" spans="2:79" x14ac:dyDescent="0.3">
      <c r="B26" t="s">
        <v>77</v>
      </c>
    </row>
    <row r="28" spans="2:79" x14ac:dyDescent="0.3">
      <c r="B28" s="8" t="str">
        <f>HYPERLINK("#'Contents'!A1", "Return to Contents")</f>
        <v>Return to Contents</v>
      </c>
    </row>
  </sheetData>
  <mergeCells count="18">
    <mergeCell ref="BX5:CA5"/>
    <mergeCell ref="D2:BL2"/>
    <mergeCell ref="AU5:AW5"/>
    <mergeCell ref="AY5:BB5"/>
    <mergeCell ref="BD5:BG5"/>
    <mergeCell ref="BI5:BL5"/>
    <mergeCell ref="BN5:BQ5"/>
    <mergeCell ref="Z5:AA5"/>
    <mergeCell ref="AC5:AD5"/>
    <mergeCell ref="AF5:AH5"/>
    <mergeCell ref="AJ5:AP5"/>
    <mergeCell ref="AR5:AS5"/>
    <mergeCell ref="D5:E5"/>
    <mergeCell ref="G5:I5"/>
    <mergeCell ref="K5:N5"/>
    <mergeCell ref="P5:T5"/>
    <mergeCell ref="V5:X5"/>
    <mergeCell ref="BS5:BV5"/>
  </mergeCells>
  <pageMargins left="0.7" right="0.7" top="0.75" bottom="0.75" header="0.3" footer="0.3"/>
  <pageSetup paperSize="9" orientation="portrait" horizontalDpi="300" verticalDpi="300"/>
  <drawing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B2:CA30"/>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9" width="10.77734375" customWidth="1"/>
    <col min="10" max="10" width="2.21875" customWidth="1"/>
    <col min="11" max="14" width="10.77734375" customWidth="1"/>
    <col min="15" max="15" width="2.21875" customWidth="1"/>
    <col min="16" max="20" width="10.77734375" customWidth="1"/>
    <col min="21" max="21" width="2.21875" customWidth="1"/>
    <col min="22" max="24" width="10.77734375" customWidth="1"/>
    <col min="25" max="25" width="2.21875" customWidth="1"/>
    <col min="26" max="27" width="10.77734375" customWidth="1"/>
    <col min="28" max="28" width="2.21875" customWidth="1"/>
    <col min="29" max="30" width="10.77734375" customWidth="1"/>
    <col min="31" max="31" width="2.21875" customWidth="1"/>
    <col min="32" max="34" width="10.77734375" customWidth="1"/>
    <col min="35" max="35" width="2.21875" customWidth="1"/>
    <col min="36" max="42" width="10.77734375" customWidth="1"/>
    <col min="43" max="43" width="2.21875" customWidth="1"/>
    <col min="44" max="45" width="10.77734375" customWidth="1"/>
    <col min="46" max="46" width="2.21875" customWidth="1"/>
    <col min="47" max="49" width="10.77734375" customWidth="1"/>
    <col min="50" max="50" width="2.21875" customWidth="1"/>
    <col min="51" max="54" width="10.77734375" customWidth="1"/>
    <col min="55" max="55" width="2.21875" customWidth="1"/>
    <col min="56" max="59" width="10.77734375" customWidth="1"/>
    <col min="60" max="60" width="2.21875" customWidth="1"/>
    <col min="61" max="64" width="10.77734375" customWidth="1"/>
    <col min="65" max="65" width="2.21875" customWidth="1"/>
    <col min="66" max="69" width="10.77734375" customWidth="1"/>
    <col min="70" max="70" width="2.21875" customWidth="1"/>
    <col min="71" max="74" width="10.77734375" customWidth="1"/>
    <col min="75" max="75" width="2.21875" customWidth="1"/>
    <col min="76" max="79" width="10.77734375" customWidth="1"/>
    <col min="80" max="80" width="2.21875" customWidth="1"/>
  </cols>
  <sheetData>
    <row r="2" spans="2:79" ht="40.049999999999997" customHeight="1" x14ac:dyDescent="0.3">
      <c r="D2" s="30" t="s">
        <v>278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9" ht="30" customHeight="1" x14ac:dyDescent="0.3">
      <c r="B5" s="15"/>
      <c r="C5" s="15"/>
      <c r="D5" s="29" t="s">
        <v>54</v>
      </c>
      <c r="E5" s="29"/>
      <c r="F5" s="15"/>
      <c r="G5" s="29" t="s">
        <v>55</v>
      </c>
      <c r="H5" s="29"/>
      <c r="I5" s="29"/>
      <c r="J5" s="15"/>
      <c r="K5" s="29" t="s">
        <v>56</v>
      </c>
      <c r="L5" s="29"/>
      <c r="M5" s="29"/>
      <c r="N5" s="29"/>
      <c r="O5" s="15"/>
      <c r="P5" s="29" t="s">
        <v>57</v>
      </c>
      <c r="Q5" s="29"/>
      <c r="R5" s="29"/>
      <c r="S5" s="29"/>
      <c r="T5" s="29"/>
      <c r="U5" s="15"/>
      <c r="V5" s="29" t="s">
        <v>58</v>
      </c>
      <c r="W5" s="29"/>
      <c r="X5" s="29"/>
      <c r="Y5" s="15"/>
      <c r="Z5" s="29" t="s">
        <v>59</v>
      </c>
      <c r="AA5" s="29"/>
      <c r="AB5" s="15"/>
      <c r="AC5" s="29" t="s">
        <v>60</v>
      </c>
      <c r="AD5" s="29"/>
      <c r="AE5" s="15"/>
      <c r="AF5" s="29" t="s">
        <v>61</v>
      </c>
      <c r="AG5" s="29"/>
      <c r="AH5" s="29"/>
      <c r="AI5" s="15"/>
      <c r="AJ5" s="29" t="s">
        <v>62</v>
      </c>
      <c r="AK5" s="29"/>
      <c r="AL5" s="29"/>
      <c r="AM5" s="29"/>
      <c r="AN5" s="29"/>
      <c r="AO5" s="29"/>
      <c r="AP5" s="29"/>
      <c r="AQ5" s="15"/>
      <c r="AR5" s="29" t="s">
        <v>63</v>
      </c>
      <c r="AS5" s="29"/>
      <c r="AT5" s="15"/>
      <c r="AU5" s="29" t="s">
        <v>64</v>
      </c>
      <c r="AV5" s="29"/>
      <c r="AW5" s="29"/>
      <c r="AX5" s="15"/>
      <c r="AY5" s="29" t="s">
        <v>65</v>
      </c>
      <c r="AZ5" s="29"/>
      <c r="BA5" s="29"/>
      <c r="BB5" s="29"/>
      <c r="BC5" s="15"/>
      <c r="BD5" s="29" t="s">
        <v>66</v>
      </c>
      <c r="BE5" s="29"/>
      <c r="BF5" s="29"/>
      <c r="BG5" s="29"/>
      <c r="BH5" s="15"/>
      <c r="BI5" s="29" t="s">
        <v>67</v>
      </c>
      <c r="BJ5" s="29"/>
      <c r="BK5" s="29"/>
      <c r="BL5" s="29"/>
      <c r="BM5" s="15"/>
      <c r="BN5" s="29" t="s">
        <v>68</v>
      </c>
      <c r="BO5" s="29"/>
      <c r="BP5" s="29"/>
      <c r="BQ5" s="29"/>
      <c r="BR5" s="15"/>
      <c r="BS5" s="29" t="s">
        <v>69</v>
      </c>
      <c r="BT5" s="29"/>
      <c r="BU5" s="29"/>
      <c r="BV5" s="29"/>
      <c r="BW5" s="15"/>
      <c r="BX5" s="29" t="s">
        <v>70</v>
      </c>
      <c r="BY5" s="29"/>
      <c r="BZ5" s="29"/>
      <c r="CA5" s="29"/>
    </row>
    <row r="6" spans="2:79" ht="43.2" x14ac:dyDescent="0.3">
      <c r="B6" t="s">
        <v>13</v>
      </c>
      <c r="C6" s="9" t="s">
        <v>14</v>
      </c>
      <c r="D6" s="12" t="s">
        <v>15</v>
      </c>
      <c r="E6" s="12" t="s">
        <v>16</v>
      </c>
      <c r="G6" s="12" t="s">
        <v>19</v>
      </c>
      <c r="H6" s="12" t="s">
        <v>20</v>
      </c>
      <c r="I6" s="12" t="s">
        <v>21</v>
      </c>
      <c r="K6" s="12" t="s">
        <v>22</v>
      </c>
      <c r="L6" s="12" t="s">
        <v>23</v>
      </c>
      <c r="M6" s="12" t="s">
        <v>24</v>
      </c>
      <c r="N6" s="12" t="s">
        <v>25</v>
      </c>
      <c r="P6" s="12" t="s">
        <v>26</v>
      </c>
      <c r="Q6" s="12" t="s">
        <v>27</v>
      </c>
      <c r="R6" s="12" t="s">
        <v>28</v>
      </c>
      <c r="S6" s="12" t="s">
        <v>29</v>
      </c>
      <c r="T6" s="12" t="s">
        <v>30</v>
      </c>
      <c r="V6" s="12" t="s">
        <v>31</v>
      </c>
      <c r="W6" s="12" t="s">
        <v>32</v>
      </c>
      <c r="X6" s="12" t="s">
        <v>33</v>
      </c>
      <c r="Z6" s="12" t="s">
        <v>34</v>
      </c>
      <c r="AA6" s="12" t="s">
        <v>35</v>
      </c>
      <c r="AC6" s="12" t="s">
        <v>36</v>
      </c>
      <c r="AD6" s="12" t="s">
        <v>37</v>
      </c>
      <c r="AF6" s="12" t="s">
        <v>38</v>
      </c>
      <c r="AG6" s="12" t="s">
        <v>39</v>
      </c>
      <c r="AH6" s="12" t="s">
        <v>40</v>
      </c>
      <c r="AJ6" s="12" t="s">
        <v>41</v>
      </c>
      <c r="AK6" s="12" t="s">
        <v>42</v>
      </c>
      <c r="AL6" s="12" t="s">
        <v>43</v>
      </c>
      <c r="AM6" s="12" t="s">
        <v>44</v>
      </c>
      <c r="AN6" s="12" t="s">
        <v>45</v>
      </c>
      <c r="AO6" s="12" t="s">
        <v>46</v>
      </c>
      <c r="AP6" s="12" t="s">
        <v>47</v>
      </c>
      <c r="AR6" s="12" t="s">
        <v>48</v>
      </c>
      <c r="AS6" s="12" t="s">
        <v>49</v>
      </c>
      <c r="AU6" s="12" t="s">
        <v>50</v>
      </c>
      <c r="AV6" s="12" t="s">
        <v>51</v>
      </c>
      <c r="AW6" s="12" t="s">
        <v>52</v>
      </c>
      <c r="AY6" s="12" t="s">
        <v>50</v>
      </c>
      <c r="AZ6" s="12" t="s">
        <v>51</v>
      </c>
      <c r="BA6" s="12" t="s">
        <v>52</v>
      </c>
      <c r="BB6" s="12" t="s">
        <v>53</v>
      </c>
      <c r="BD6" s="12" t="s">
        <v>50</v>
      </c>
      <c r="BE6" s="12" t="s">
        <v>51</v>
      </c>
      <c r="BF6" s="12" t="s">
        <v>52</v>
      </c>
      <c r="BG6" s="12" t="s">
        <v>53</v>
      </c>
      <c r="BI6" s="12" t="s">
        <v>50</v>
      </c>
      <c r="BJ6" s="12" t="s">
        <v>51</v>
      </c>
      <c r="BK6" s="12" t="s">
        <v>52</v>
      </c>
      <c r="BL6" s="12" t="s">
        <v>53</v>
      </c>
      <c r="BN6" s="12" t="s">
        <v>50</v>
      </c>
      <c r="BO6" s="12" t="s">
        <v>51</v>
      </c>
      <c r="BP6" s="12" t="s">
        <v>52</v>
      </c>
      <c r="BQ6" s="12" t="s">
        <v>53</v>
      </c>
      <c r="BS6" s="12" t="s">
        <v>50</v>
      </c>
      <c r="BT6" s="12" t="s">
        <v>51</v>
      </c>
      <c r="BU6" s="12" t="s">
        <v>52</v>
      </c>
      <c r="BV6" s="12" t="s">
        <v>53</v>
      </c>
      <c r="BX6" s="12" t="s">
        <v>50</v>
      </c>
      <c r="BY6" s="12" t="s">
        <v>51</v>
      </c>
      <c r="BZ6" s="12" t="s">
        <v>52</v>
      </c>
      <c r="CA6" s="12" t="s">
        <v>53</v>
      </c>
    </row>
    <row r="7" spans="2:79" ht="30" customHeight="1" x14ac:dyDescent="0.3">
      <c r="B7" s="10" t="s">
        <v>17</v>
      </c>
      <c r="C7" s="10">
        <v>1000</v>
      </c>
      <c r="D7" s="10">
        <v>513</v>
      </c>
      <c r="E7" s="10">
        <v>484</v>
      </c>
      <c r="F7" s="10"/>
      <c r="G7" s="10">
        <v>206</v>
      </c>
      <c r="H7" s="10">
        <v>470</v>
      </c>
      <c r="I7" s="10">
        <v>324</v>
      </c>
      <c r="J7" s="10"/>
      <c r="K7" s="10">
        <v>413</v>
      </c>
      <c r="L7" s="10">
        <v>261</v>
      </c>
      <c r="M7" s="10">
        <v>173</v>
      </c>
      <c r="N7" s="10">
        <v>152</v>
      </c>
      <c r="O7" s="10"/>
      <c r="P7" s="10">
        <v>137</v>
      </c>
      <c r="Q7" s="10">
        <v>313</v>
      </c>
      <c r="R7" s="10">
        <v>147</v>
      </c>
      <c r="S7" s="10">
        <v>264</v>
      </c>
      <c r="T7" s="10">
        <v>139</v>
      </c>
      <c r="U7" s="10"/>
      <c r="V7" s="10">
        <v>235</v>
      </c>
      <c r="W7" s="10">
        <v>387</v>
      </c>
      <c r="X7" s="10">
        <v>344</v>
      </c>
      <c r="Y7" s="10"/>
      <c r="Z7" s="10">
        <v>831</v>
      </c>
      <c r="AA7" s="10">
        <v>166</v>
      </c>
      <c r="AB7" s="10"/>
      <c r="AC7" s="10">
        <v>745</v>
      </c>
      <c r="AD7" s="10">
        <v>255</v>
      </c>
      <c r="AE7" s="10"/>
      <c r="AF7" s="10">
        <v>72</v>
      </c>
      <c r="AG7" s="10">
        <v>86</v>
      </c>
      <c r="AH7" s="10">
        <v>836</v>
      </c>
      <c r="AI7" s="10"/>
      <c r="AJ7" s="10">
        <v>111</v>
      </c>
      <c r="AK7" s="10">
        <v>143</v>
      </c>
      <c r="AL7" s="10">
        <v>154</v>
      </c>
      <c r="AM7" s="10">
        <v>160</v>
      </c>
      <c r="AN7" s="10">
        <v>145</v>
      </c>
      <c r="AO7" s="10">
        <v>154</v>
      </c>
      <c r="AP7" s="10">
        <v>133</v>
      </c>
      <c r="AQ7" s="10"/>
      <c r="AR7" s="10">
        <v>294</v>
      </c>
      <c r="AS7" s="10">
        <v>675</v>
      </c>
      <c r="AT7" s="10"/>
      <c r="AU7" s="10">
        <v>252</v>
      </c>
      <c r="AV7" s="10">
        <v>591</v>
      </c>
      <c r="AW7" s="10">
        <v>157</v>
      </c>
      <c r="AX7" s="10"/>
      <c r="AY7" s="10">
        <v>92</v>
      </c>
      <c r="AZ7" s="10">
        <v>463</v>
      </c>
      <c r="BA7" s="10">
        <v>311</v>
      </c>
      <c r="BB7" s="10">
        <v>134</v>
      </c>
      <c r="BC7" s="10"/>
      <c r="BD7" s="10">
        <v>139</v>
      </c>
      <c r="BE7" s="10">
        <v>283</v>
      </c>
      <c r="BF7" s="10">
        <v>421</v>
      </c>
      <c r="BG7" s="10">
        <v>157</v>
      </c>
      <c r="BH7" s="10"/>
      <c r="BI7" s="10">
        <v>112</v>
      </c>
      <c r="BJ7" s="10">
        <v>303</v>
      </c>
      <c r="BK7" s="10">
        <v>469</v>
      </c>
      <c r="BL7" s="10">
        <v>116</v>
      </c>
      <c r="BM7" s="10"/>
      <c r="BN7" s="10">
        <v>92</v>
      </c>
      <c r="BO7" s="10">
        <v>231</v>
      </c>
      <c r="BP7" s="10">
        <v>347</v>
      </c>
      <c r="BQ7" s="10">
        <v>330</v>
      </c>
      <c r="BR7" s="10"/>
      <c r="BS7" s="10">
        <v>210</v>
      </c>
      <c r="BT7" s="10">
        <v>284</v>
      </c>
      <c r="BU7" s="10">
        <v>411</v>
      </c>
      <c r="BV7" s="10">
        <v>95</v>
      </c>
      <c r="BW7" s="10"/>
      <c r="BX7" s="10">
        <v>95</v>
      </c>
      <c r="BY7" s="10">
        <v>369</v>
      </c>
      <c r="BZ7" s="10">
        <v>329</v>
      </c>
      <c r="CA7" s="10">
        <v>207</v>
      </c>
    </row>
    <row r="8" spans="2:79" ht="30" customHeight="1" x14ac:dyDescent="0.3">
      <c r="B8" s="11" t="s">
        <v>18</v>
      </c>
      <c r="C8" s="11">
        <v>1000</v>
      </c>
      <c r="D8" s="11">
        <v>498</v>
      </c>
      <c r="E8" s="11">
        <v>499</v>
      </c>
      <c r="F8" s="11"/>
      <c r="G8" s="11">
        <v>240</v>
      </c>
      <c r="H8" s="11">
        <v>396</v>
      </c>
      <c r="I8" s="11">
        <v>364</v>
      </c>
      <c r="J8" s="11"/>
      <c r="K8" s="11">
        <v>300</v>
      </c>
      <c r="L8" s="11">
        <v>259</v>
      </c>
      <c r="M8" s="11">
        <v>210</v>
      </c>
      <c r="N8" s="11">
        <v>230</v>
      </c>
      <c r="O8" s="11"/>
      <c r="P8" s="11">
        <v>140</v>
      </c>
      <c r="Q8" s="11">
        <v>300</v>
      </c>
      <c r="R8" s="11">
        <v>160</v>
      </c>
      <c r="S8" s="11">
        <v>230</v>
      </c>
      <c r="T8" s="11">
        <v>170</v>
      </c>
      <c r="U8" s="11"/>
      <c r="V8" s="11">
        <v>283</v>
      </c>
      <c r="W8" s="11">
        <v>396</v>
      </c>
      <c r="X8" s="11">
        <v>281</v>
      </c>
      <c r="Y8" s="11"/>
      <c r="Z8" s="11">
        <v>835</v>
      </c>
      <c r="AA8" s="11">
        <v>162</v>
      </c>
      <c r="AB8" s="11"/>
      <c r="AC8" s="11">
        <v>708</v>
      </c>
      <c r="AD8" s="11">
        <v>292</v>
      </c>
      <c r="AE8" s="11"/>
      <c r="AF8" s="11">
        <v>56</v>
      </c>
      <c r="AG8" s="11">
        <v>77</v>
      </c>
      <c r="AH8" s="11">
        <v>860</v>
      </c>
      <c r="AI8" s="11"/>
      <c r="AJ8" s="11">
        <v>125</v>
      </c>
      <c r="AK8" s="11">
        <v>157</v>
      </c>
      <c r="AL8" s="11">
        <v>131</v>
      </c>
      <c r="AM8" s="11">
        <v>141</v>
      </c>
      <c r="AN8" s="11">
        <v>114</v>
      </c>
      <c r="AO8" s="11">
        <v>160</v>
      </c>
      <c r="AP8" s="11">
        <v>172</v>
      </c>
      <c r="AQ8" s="11"/>
      <c r="AR8" s="11">
        <v>320</v>
      </c>
      <c r="AS8" s="11">
        <v>650</v>
      </c>
      <c r="AT8" s="11"/>
      <c r="AU8" s="11">
        <v>278</v>
      </c>
      <c r="AV8" s="11">
        <v>587</v>
      </c>
      <c r="AW8" s="11">
        <v>135</v>
      </c>
      <c r="AX8" s="11"/>
      <c r="AY8" s="11">
        <v>92</v>
      </c>
      <c r="AZ8" s="11">
        <v>472</v>
      </c>
      <c r="BA8" s="11">
        <v>314</v>
      </c>
      <c r="BB8" s="11">
        <v>122</v>
      </c>
      <c r="BC8" s="11"/>
      <c r="BD8" s="11">
        <v>140</v>
      </c>
      <c r="BE8" s="11">
        <v>287</v>
      </c>
      <c r="BF8" s="11">
        <v>421</v>
      </c>
      <c r="BG8" s="11">
        <v>151</v>
      </c>
      <c r="BH8" s="11"/>
      <c r="BI8" s="11">
        <v>117</v>
      </c>
      <c r="BJ8" s="11">
        <v>308</v>
      </c>
      <c r="BK8" s="11">
        <v>467</v>
      </c>
      <c r="BL8" s="11">
        <v>108</v>
      </c>
      <c r="BM8" s="11"/>
      <c r="BN8" s="11">
        <v>90</v>
      </c>
      <c r="BO8" s="11">
        <v>231</v>
      </c>
      <c r="BP8" s="11">
        <v>357</v>
      </c>
      <c r="BQ8" s="11">
        <v>322</v>
      </c>
      <c r="BR8" s="11"/>
      <c r="BS8" s="11">
        <v>218</v>
      </c>
      <c r="BT8" s="11">
        <v>298</v>
      </c>
      <c r="BU8" s="11">
        <v>404</v>
      </c>
      <c r="BV8" s="11">
        <v>80</v>
      </c>
      <c r="BW8" s="11"/>
      <c r="BX8" s="11">
        <v>94</v>
      </c>
      <c r="BY8" s="11">
        <v>381</v>
      </c>
      <c r="BZ8" s="11">
        <v>324</v>
      </c>
      <c r="CA8" s="11">
        <v>201</v>
      </c>
    </row>
    <row r="9" spans="2:79" ht="28.8" x14ac:dyDescent="0.3">
      <c r="B9" s="18" t="s">
        <v>265</v>
      </c>
      <c r="C9" s="17">
        <v>0.54791279229213097</v>
      </c>
      <c r="D9" s="17">
        <v>0.52803855584558101</v>
      </c>
      <c r="E9" s="17">
        <v>0.56704988879483098</v>
      </c>
      <c r="F9" s="17"/>
      <c r="G9" s="17">
        <v>0.44770999634416903</v>
      </c>
      <c r="H9" s="17">
        <v>0.49767851301090299</v>
      </c>
      <c r="I9" s="17">
        <v>0.66857624668717497</v>
      </c>
      <c r="J9" s="17"/>
      <c r="K9" s="17">
        <v>0.52476597440777495</v>
      </c>
      <c r="L9" s="17">
        <v>0.55328418168662497</v>
      </c>
      <c r="M9" s="17">
        <v>0.46848266892009499</v>
      </c>
      <c r="N9" s="17">
        <v>0.64260696392985595</v>
      </c>
      <c r="O9" s="17"/>
      <c r="P9" s="17">
        <v>0.45876573188848802</v>
      </c>
      <c r="Q9" s="17">
        <v>0.57973385665613097</v>
      </c>
      <c r="R9" s="17">
        <v>0.53980198741880203</v>
      </c>
      <c r="S9" s="17">
        <v>0.57805784292521301</v>
      </c>
      <c r="T9" s="17">
        <v>0.53207887381003705</v>
      </c>
      <c r="U9" s="17"/>
      <c r="V9" s="17">
        <v>0.65175118676832</v>
      </c>
      <c r="W9" s="17">
        <v>0.478683596764789</v>
      </c>
      <c r="X9" s="17">
        <v>0.54576464257007495</v>
      </c>
      <c r="Y9" s="17"/>
      <c r="Z9" s="17">
        <v>0.55876800437198304</v>
      </c>
      <c r="AA9" s="17">
        <v>0.48823066704406198</v>
      </c>
      <c r="AB9" s="17"/>
      <c r="AC9" s="17">
        <v>0.49240370653715698</v>
      </c>
      <c r="AD9" s="17">
        <v>0.68264319590198597</v>
      </c>
      <c r="AE9" s="17"/>
      <c r="AF9" s="17">
        <v>0.52804274237350102</v>
      </c>
      <c r="AG9" s="17">
        <v>0.61911844661801296</v>
      </c>
      <c r="AH9" s="17">
        <v>0.54321307364274496</v>
      </c>
      <c r="AI9" s="17"/>
      <c r="AJ9" s="17">
        <v>0.36932638265478601</v>
      </c>
      <c r="AK9" s="17">
        <v>0.52521031462430401</v>
      </c>
      <c r="AL9" s="17">
        <v>0.535957862850299</v>
      </c>
      <c r="AM9" s="17">
        <v>0.46452570954181999</v>
      </c>
      <c r="AN9" s="17">
        <v>0.56994946650476497</v>
      </c>
      <c r="AO9" s="17">
        <v>0.62621441093063601</v>
      </c>
      <c r="AP9" s="17">
        <v>0.68845948312923699</v>
      </c>
      <c r="AQ9" s="17"/>
      <c r="AR9" s="17">
        <v>0.61302797071741999</v>
      </c>
      <c r="AS9" s="17">
        <v>0.51395171817650098</v>
      </c>
      <c r="AT9" s="17"/>
      <c r="AU9" s="17">
        <v>0.53820014055808196</v>
      </c>
      <c r="AV9" s="17">
        <v>0.51174805378851596</v>
      </c>
      <c r="AW9" s="17">
        <v>0.72483380598864899</v>
      </c>
      <c r="AX9" s="17"/>
      <c r="AY9" s="17">
        <v>0.45436991530836301</v>
      </c>
      <c r="AZ9" s="17">
        <v>0.57783842548350295</v>
      </c>
      <c r="BA9" s="17">
        <v>0.54983683824746599</v>
      </c>
      <c r="BB9" s="17">
        <v>0.49812969350215802</v>
      </c>
      <c r="BC9" s="17"/>
      <c r="BD9" s="17">
        <v>0.53137961899747399</v>
      </c>
      <c r="BE9" s="17">
        <v>0.54005842459375497</v>
      </c>
      <c r="BF9" s="17">
        <v>0.55900230510947102</v>
      </c>
      <c r="BG9" s="17">
        <v>0.54729735880897801</v>
      </c>
      <c r="BH9" s="17"/>
      <c r="BI9" s="17">
        <v>0.54580822532001105</v>
      </c>
      <c r="BJ9" s="17">
        <v>0.56853726210142597</v>
      </c>
      <c r="BK9" s="17">
        <v>0.56218749708429006</v>
      </c>
      <c r="BL9" s="17">
        <v>0.42982054234509698</v>
      </c>
      <c r="BM9" s="17"/>
      <c r="BN9" s="17">
        <v>0.40271865827647702</v>
      </c>
      <c r="BO9" s="17">
        <v>0.56293826439414996</v>
      </c>
      <c r="BP9" s="17">
        <v>0.56886601262496495</v>
      </c>
      <c r="BQ9" s="17">
        <v>0.55471538568050904</v>
      </c>
      <c r="BR9" s="17"/>
      <c r="BS9" s="17">
        <v>0.53417842131611004</v>
      </c>
      <c r="BT9" s="17">
        <v>0.57351323037188295</v>
      </c>
      <c r="BU9" s="17">
        <v>0.55576807415735696</v>
      </c>
      <c r="BV9" s="17">
        <v>0.45005405199137499</v>
      </c>
      <c r="BW9" s="17"/>
      <c r="BX9" s="17">
        <v>0.42485074492767899</v>
      </c>
      <c r="BY9" s="17">
        <v>0.56432798759570402</v>
      </c>
      <c r="BZ9" s="17">
        <v>0.58558928311355096</v>
      </c>
      <c r="CA9" s="17">
        <v>0.51364079100437698</v>
      </c>
    </row>
    <row r="10" spans="2:79" ht="28.8" x14ac:dyDescent="0.3">
      <c r="B10" s="18" t="s">
        <v>261</v>
      </c>
      <c r="C10" s="17">
        <v>0.53640990140946399</v>
      </c>
      <c r="D10" s="17">
        <v>0.53333192745485702</v>
      </c>
      <c r="E10" s="17">
        <v>0.538712354067724</v>
      </c>
      <c r="F10" s="17"/>
      <c r="G10" s="17">
        <v>0.53751965431133897</v>
      </c>
      <c r="H10" s="17">
        <v>0.527808186949414</v>
      </c>
      <c r="I10" s="17">
        <v>0.54503058252745895</v>
      </c>
      <c r="J10" s="17"/>
      <c r="K10" s="17">
        <v>0.55276435166849403</v>
      </c>
      <c r="L10" s="17">
        <v>0.58694888376676002</v>
      </c>
      <c r="M10" s="17">
        <v>0.45956587779984198</v>
      </c>
      <c r="N10" s="17">
        <v>0.52630829869804396</v>
      </c>
      <c r="O10" s="17"/>
      <c r="P10" s="17">
        <v>0.45752055759002602</v>
      </c>
      <c r="Q10" s="17">
        <v>0.55729819861151098</v>
      </c>
      <c r="R10" s="17">
        <v>0.51807411223198097</v>
      </c>
      <c r="S10" s="17">
        <v>0.53303762556180501</v>
      </c>
      <c r="T10" s="17">
        <v>0.58639125033891903</v>
      </c>
      <c r="U10" s="17"/>
      <c r="V10" s="17">
        <v>0.57390390513134404</v>
      </c>
      <c r="W10" s="17">
        <v>0.50690269291168799</v>
      </c>
      <c r="X10" s="17">
        <v>0.54083500730499001</v>
      </c>
      <c r="Y10" s="17"/>
      <c r="Z10" s="17">
        <v>0.54679862170307503</v>
      </c>
      <c r="AA10" s="17">
        <v>0.47892700024226498</v>
      </c>
      <c r="AB10" s="17"/>
      <c r="AC10" s="17">
        <v>0.52203200153081697</v>
      </c>
      <c r="AD10" s="17">
        <v>0.57130761639369099</v>
      </c>
      <c r="AE10" s="17"/>
      <c r="AF10" s="17">
        <v>0.49392622781557299</v>
      </c>
      <c r="AG10" s="17">
        <v>0.52795761085929604</v>
      </c>
      <c r="AH10" s="17">
        <v>0.54234141841025096</v>
      </c>
      <c r="AI10" s="17"/>
      <c r="AJ10" s="17">
        <v>0.46952596513016698</v>
      </c>
      <c r="AK10" s="17">
        <v>0.59232138270148205</v>
      </c>
      <c r="AL10" s="17">
        <v>0.56646770878024999</v>
      </c>
      <c r="AM10" s="17">
        <v>0.49464971724225199</v>
      </c>
      <c r="AN10" s="17">
        <v>0.52816944263080001</v>
      </c>
      <c r="AO10" s="17">
        <v>0.529015765164357</v>
      </c>
      <c r="AP10" s="17">
        <v>0.55741680268128102</v>
      </c>
      <c r="AQ10" s="17"/>
      <c r="AR10" s="17">
        <v>0.56530959805109005</v>
      </c>
      <c r="AS10" s="17">
        <v>0.52075243446858999</v>
      </c>
      <c r="AT10" s="17"/>
      <c r="AU10" s="17">
        <v>0.433233259418005</v>
      </c>
      <c r="AV10" s="17">
        <v>0.543245393653632</v>
      </c>
      <c r="AW10" s="17">
        <v>0.719065611957318</v>
      </c>
      <c r="AX10" s="17"/>
      <c r="AY10" s="17">
        <v>0.46679223553323401</v>
      </c>
      <c r="AZ10" s="17">
        <v>0.56159987198153705</v>
      </c>
      <c r="BA10" s="17">
        <v>0.57138744860726898</v>
      </c>
      <c r="BB10" s="17">
        <v>0.40168177889660001</v>
      </c>
      <c r="BC10" s="17"/>
      <c r="BD10" s="17">
        <v>0.47652710651277602</v>
      </c>
      <c r="BE10" s="17">
        <v>0.56713999138830695</v>
      </c>
      <c r="BF10" s="17">
        <v>0.549926504249453</v>
      </c>
      <c r="BG10" s="17">
        <v>0.49589791180691301</v>
      </c>
      <c r="BH10" s="17"/>
      <c r="BI10" s="17">
        <v>0.52575796556949805</v>
      </c>
      <c r="BJ10" s="17">
        <v>0.576748208166313</v>
      </c>
      <c r="BK10" s="17">
        <v>0.55508419934312903</v>
      </c>
      <c r="BL10" s="17">
        <v>0.35241957961887699</v>
      </c>
      <c r="BM10" s="17"/>
      <c r="BN10" s="17">
        <v>0.40407340557021398</v>
      </c>
      <c r="BO10" s="17">
        <v>0.51306908453046596</v>
      </c>
      <c r="BP10" s="17">
        <v>0.563858787884568</v>
      </c>
      <c r="BQ10" s="17">
        <v>0.55996171633519498</v>
      </c>
      <c r="BR10" s="17"/>
      <c r="BS10" s="17">
        <v>0.49937294887648798</v>
      </c>
      <c r="BT10" s="17">
        <v>0.56310280004480595</v>
      </c>
      <c r="BU10" s="17">
        <v>0.54908531057202603</v>
      </c>
      <c r="BV10" s="17">
        <v>0.47380367908550403</v>
      </c>
      <c r="BW10" s="17"/>
      <c r="BX10" s="17">
        <v>0.40715488264827399</v>
      </c>
      <c r="BY10" s="17">
        <v>0.56342366883092898</v>
      </c>
      <c r="BZ10" s="17">
        <v>0.53628859852729405</v>
      </c>
      <c r="CA10" s="17">
        <v>0.54602542553315603</v>
      </c>
    </row>
    <row r="11" spans="2:79" ht="28.8" x14ac:dyDescent="0.3">
      <c r="B11" s="18" t="s">
        <v>262</v>
      </c>
      <c r="C11" s="17">
        <v>0.53415880967090001</v>
      </c>
      <c r="D11" s="17">
        <v>0.52084040516906305</v>
      </c>
      <c r="E11" s="17">
        <v>0.54666947175492397</v>
      </c>
      <c r="F11" s="17"/>
      <c r="G11" s="17">
        <v>0.52223020534570797</v>
      </c>
      <c r="H11" s="17">
        <v>0.51434309066734496</v>
      </c>
      <c r="I11" s="17">
        <v>0.56356579920244299</v>
      </c>
      <c r="J11" s="17"/>
      <c r="K11" s="17">
        <v>0.51444733897922601</v>
      </c>
      <c r="L11" s="17">
        <v>0.60383416200791795</v>
      </c>
      <c r="M11" s="17">
        <v>0.45664149560240402</v>
      </c>
      <c r="N11" s="17">
        <v>0.55015280118167897</v>
      </c>
      <c r="O11" s="17"/>
      <c r="P11" s="17">
        <v>0.52952143709493005</v>
      </c>
      <c r="Q11" s="17">
        <v>0.55758206766902596</v>
      </c>
      <c r="R11" s="17">
        <v>0.52434240187503001</v>
      </c>
      <c r="S11" s="17">
        <v>0.50726699291161303</v>
      </c>
      <c r="T11" s="17">
        <v>0.54226701599675997</v>
      </c>
      <c r="U11" s="17"/>
      <c r="V11" s="17">
        <v>0.55699915393159904</v>
      </c>
      <c r="W11" s="17">
        <v>0.51951936648336905</v>
      </c>
      <c r="X11" s="17">
        <v>0.53906164974204995</v>
      </c>
      <c r="Y11" s="17"/>
      <c r="Z11" s="17">
        <v>0.54035565620868997</v>
      </c>
      <c r="AA11" s="17">
        <v>0.498197650381693</v>
      </c>
      <c r="AB11" s="17"/>
      <c r="AC11" s="17">
        <v>0.51318855505221395</v>
      </c>
      <c r="AD11" s="17">
        <v>0.58505733970701801</v>
      </c>
      <c r="AE11" s="17"/>
      <c r="AF11" s="17">
        <v>0.44364295269062698</v>
      </c>
      <c r="AG11" s="17">
        <v>0.497840880161457</v>
      </c>
      <c r="AH11" s="17">
        <v>0.54570787929227105</v>
      </c>
      <c r="AI11" s="17"/>
      <c r="AJ11" s="17">
        <v>0.49862655015099999</v>
      </c>
      <c r="AK11" s="17">
        <v>0.54647367604434505</v>
      </c>
      <c r="AL11" s="17">
        <v>0.48796128986432402</v>
      </c>
      <c r="AM11" s="17">
        <v>0.53422381573038902</v>
      </c>
      <c r="AN11" s="17">
        <v>0.53330082320010297</v>
      </c>
      <c r="AO11" s="17">
        <v>0.57846977356245299</v>
      </c>
      <c r="AP11" s="17">
        <v>0.54334039933464795</v>
      </c>
      <c r="AQ11" s="17"/>
      <c r="AR11" s="17">
        <v>0.53485491381549499</v>
      </c>
      <c r="AS11" s="17">
        <v>0.52965029639120198</v>
      </c>
      <c r="AT11" s="17"/>
      <c r="AU11" s="17">
        <v>0.46357288734152302</v>
      </c>
      <c r="AV11" s="17">
        <v>0.53237363918106195</v>
      </c>
      <c r="AW11" s="17">
        <v>0.68715777609758699</v>
      </c>
      <c r="AX11" s="17"/>
      <c r="AY11" s="17">
        <v>0.48128444965105599</v>
      </c>
      <c r="AZ11" s="17">
        <v>0.55873454833237501</v>
      </c>
      <c r="BA11" s="17">
        <v>0.53619010812355095</v>
      </c>
      <c r="BB11" s="17">
        <v>0.47395503142550299</v>
      </c>
      <c r="BC11" s="17"/>
      <c r="BD11" s="17">
        <v>0.53993718170715899</v>
      </c>
      <c r="BE11" s="17">
        <v>0.56909018316202198</v>
      </c>
      <c r="BF11" s="17">
        <v>0.54028615891540199</v>
      </c>
      <c r="BG11" s="17">
        <v>0.44534627449755798</v>
      </c>
      <c r="BH11" s="17"/>
      <c r="BI11" s="17">
        <v>0.57299653615621304</v>
      </c>
      <c r="BJ11" s="17">
        <v>0.57341863260002202</v>
      </c>
      <c r="BK11" s="17">
        <v>0.54660880434744197</v>
      </c>
      <c r="BL11" s="17">
        <v>0.32680865156073802</v>
      </c>
      <c r="BM11" s="17"/>
      <c r="BN11" s="17">
        <v>0.39367541153304297</v>
      </c>
      <c r="BO11" s="17">
        <v>0.49084192808682803</v>
      </c>
      <c r="BP11" s="17">
        <v>0.548230721318128</v>
      </c>
      <c r="BQ11" s="17">
        <v>0.58921123160831701</v>
      </c>
      <c r="BR11" s="17"/>
      <c r="BS11" s="17">
        <v>0.55200833861169296</v>
      </c>
      <c r="BT11" s="17">
        <v>0.56620977197425904</v>
      </c>
      <c r="BU11" s="17">
        <v>0.52851671133698597</v>
      </c>
      <c r="BV11" s="17">
        <v>0.39424208440740199</v>
      </c>
      <c r="BW11" s="17"/>
      <c r="BX11" s="17">
        <v>0.45126429187203598</v>
      </c>
      <c r="BY11" s="17">
        <v>0.535471644479943</v>
      </c>
      <c r="BZ11" s="17">
        <v>0.54573279735200397</v>
      </c>
      <c r="CA11" s="17">
        <v>0.55184425384183999</v>
      </c>
    </row>
    <row r="12" spans="2:79" ht="28.8" x14ac:dyDescent="0.3">
      <c r="B12" s="18" t="s">
        <v>269</v>
      </c>
      <c r="C12" s="17">
        <v>0.53141175514320205</v>
      </c>
      <c r="D12" s="17">
        <v>0.47430981073189599</v>
      </c>
      <c r="E12" s="17">
        <v>0.58559603016898698</v>
      </c>
      <c r="F12" s="17"/>
      <c r="G12" s="17">
        <v>0.48975207459642001</v>
      </c>
      <c r="H12" s="17">
        <v>0.50386235839028304</v>
      </c>
      <c r="I12" s="17">
        <v>0.58882375304035195</v>
      </c>
      <c r="J12" s="17"/>
      <c r="K12" s="17">
        <v>0.51942889900829203</v>
      </c>
      <c r="L12" s="17">
        <v>0.57045516640551497</v>
      </c>
      <c r="M12" s="17">
        <v>0.43166512700941601</v>
      </c>
      <c r="N12" s="17">
        <v>0.59210357142352299</v>
      </c>
      <c r="O12" s="17"/>
      <c r="P12" s="17">
        <v>0.461520026771366</v>
      </c>
      <c r="Q12" s="17">
        <v>0.57754941323713604</v>
      </c>
      <c r="R12" s="17">
        <v>0.56218081899613703</v>
      </c>
      <c r="S12" s="17">
        <v>0.46799393417535501</v>
      </c>
      <c r="T12" s="17">
        <v>0.564442316763625</v>
      </c>
      <c r="U12" s="17"/>
      <c r="V12" s="17">
        <v>0.57360482121958201</v>
      </c>
      <c r="W12" s="17">
        <v>0.539160469618987</v>
      </c>
      <c r="X12" s="17">
        <v>0.481743676641606</v>
      </c>
      <c r="Y12" s="17"/>
      <c r="Z12" s="17">
        <v>0.54166240927226805</v>
      </c>
      <c r="AA12" s="17">
        <v>0.47455201798873903</v>
      </c>
      <c r="AB12" s="17"/>
      <c r="AC12" s="17">
        <v>0.50811752332599602</v>
      </c>
      <c r="AD12" s="17">
        <v>0.58795099033016496</v>
      </c>
      <c r="AE12" s="17"/>
      <c r="AF12" s="17">
        <v>0.62947442792026298</v>
      </c>
      <c r="AG12" s="17">
        <v>0.55563088246608106</v>
      </c>
      <c r="AH12" s="17">
        <v>0.52371256694646595</v>
      </c>
      <c r="AI12" s="17"/>
      <c r="AJ12" s="17">
        <v>0.490935284502443</v>
      </c>
      <c r="AK12" s="17">
        <v>0.476043367227306</v>
      </c>
      <c r="AL12" s="17">
        <v>0.46868173881115399</v>
      </c>
      <c r="AM12" s="17">
        <v>0.55980837539047801</v>
      </c>
      <c r="AN12" s="17">
        <v>0.580141858914346</v>
      </c>
      <c r="AO12" s="17">
        <v>0.51761614779978904</v>
      </c>
      <c r="AP12" s="17">
        <v>0.61679080347674797</v>
      </c>
      <c r="AQ12" s="17"/>
      <c r="AR12" s="17">
        <v>0.57001242246776795</v>
      </c>
      <c r="AS12" s="17">
        <v>0.51172564361859996</v>
      </c>
      <c r="AT12" s="17"/>
      <c r="AU12" s="17">
        <v>0.51279759351165599</v>
      </c>
      <c r="AV12" s="17">
        <v>0.50425153924825505</v>
      </c>
      <c r="AW12" s="17">
        <v>0.68757591086980396</v>
      </c>
      <c r="AX12" s="17"/>
      <c r="AY12" s="17">
        <v>0.52518590897407802</v>
      </c>
      <c r="AZ12" s="17">
        <v>0.56129691111131597</v>
      </c>
      <c r="BA12" s="17">
        <v>0.53664917151134595</v>
      </c>
      <c r="BB12" s="17">
        <v>0.40703771487414903</v>
      </c>
      <c r="BC12" s="17"/>
      <c r="BD12" s="17">
        <v>0.61687269532503697</v>
      </c>
      <c r="BE12" s="17">
        <v>0.49763152061195198</v>
      </c>
      <c r="BF12" s="17">
        <v>0.54439388184834703</v>
      </c>
      <c r="BG12" s="17">
        <v>0.48022375871570899</v>
      </c>
      <c r="BH12" s="17"/>
      <c r="BI12" s="17">
        <v>0.61689049780058203</v>
      </c>
      <c r="BJ12" s="17">
        <v>0.55910540578218304</v>
      </c>
      <c r="BK12" s="17">
        <v>0.52245239272517896</v>
      </c>
      <c r="BL12" s="17">
        <v>0.39921681862387098</v>
      </c>
      <c r="BM12" s="17"/>
      <c r="BN12" s="17">
        <v>0.42861039050037197</v>
      </c>
      <c r="BO12" s="17">
        <v>0.51547915520429299</v>
      </c>
      <c r="BP12" s="17">
        <v>0.55755463840250596</v>
      </c>
      <c r="BQ12" s="17">
        <v>0.542776142464934</v>
      </c>
      <c r="BR12" s="17"/>
      <c r="BS12" s="17">
        <v>0.57742011555142203</v>
      </c>
      <c r="BT12" s="17">
        <v>0.56105823588789405</v>
      </c>
      <c r="BU12" s="17">
        <v>0.49869673417328497</v>
      </c>
      <c r="BV12" s="17">
        <v>0.460766294946514</v>
      </c>
      <c r="BW12" s="17"/>
      <c r="BX12" s="17">
        <v>0.54274602052153798</v>
      </c>
      <c r="BY12" s="17">
        <v>0.523910479254867</v>
      </c>
      <c r="BZ12" s="17">
        <v>0.546336351170708</v>
      </c>
      <c r="CA12" s="17">
        <v>0.51619911272251795</v>
      </c>
    </row>
    <row r="13" spans="2:79" ht="28.8" x14ac:dyDescent="0.3">
      <c r="B13" s="18" t="s">
        <v>264</v>
      </c>
      <c r="C13" s="17">
        <v>0.52982732241754404</v>
      </c>
      <c r="D13" s="17">
        <v>0.47376438762401801</v>
      </c>
      <c r="E13" s="17">
        <v>0.584978429297074</v>
      </c>
      <c r="F13" s="17"/>
      <c r="G13" s="17">
        <v>0.44420459555486402</v>
      </c>
      <c r="H13" s="17">
        <v>0.51072230281486097</v>
      </c>
      <c r="I13" s="17">
        <v>0.60703556401085601</v>
      </c>
      <c r="J13" s="17"/>
      <c r="K13" s="17">
        <v>0.48956853632410202</v>
      </c>
      <c r="L13" s="17">
        <v>0.58657832085946804</v>
      </c>
      <c r="M13" s="17">
        <v>0.47039463095761702</v>
      </c>
      <c r="N13" s="17">
        <v>0.57499442476527596</v>
      </c>
      <c r="O13" s="17"/>
      <c r="P13" s="17">
        <v>0.54790743862058999</v>
      </c>
      <c r="Q13" s="17">
        <v>0.58294756965177397</v>
      </c>
      <c r="R13" s="17">
        <v>0.43911441953385799</v>
      </c>
      <c r="S13" s="17">
        <v>0.47739894801140398</v>
      </c>
      <c r="T13" s="17">
        <v>0.577489596681527</v>
      </c>
      <c r="U13" s="17"/>
      <c r="V13" s="17">
        <v>0.55836750729023299</v>
      </c>
      <c r="W13" s="17">
        <v>0.50080406059288096</v>
      </c>
      <c r="X13" s="17">
        <v>0.54037295019821896</v>
      </c>
      <c r="Y13" s="17"/>
      <c r="Z13" s="17">
        <v>0.54564022332814499</v>
      </c>
      <c r="AA13" s="17">
        <v>0.45012309629414499</v>
      </c>
      <c r="AB13" s="17"/>
      <c r="AC13" s="17">
        <v>0.49685405341986899</v>
      </c>
      <c r="AD13" s="17">
        <v>0.609859298804311</v>
      </c>
      <c r="AE13" s="17"/>
      <c r="AF13" s="17">
        <v>0.429731096540098</v>
      </c>
      <c r="AG13" s="17">
        <v>0.60039191496690503</v>
      </c>
      <c r="AH13" s="17">
        <v>0.53217123698158897</v>
      </c>
      <c r="AI13" s="17"/>
      <c r="AJ13" s="17">
        <v>0.41225756059053797</v>
      </c>
      <c r="AK13" s="17">
        <v>0.47027147117326101</v>
      </c>
      <c r="AL13" s="17">
        <v>0.4571063795675</v>
      </c>
      <c r="AM13" s="17">
        <v>0.58613102346297696</v>
      </c>
      <c r="AN13" s="17">
        <v>0.51609477487418398</v>
      </c>
      <c r="AO13" s="17">
        <v>0.569296943921622</v>
      </c>
      <c r="AP13" s="17">
        <v>0.65188653095271598</v>
      </c>
      <c r="AQ13" s="17"/>
      <c r="AR13" s="17">
        <v>0.525521821755909</v>
      </c>
      <c r="AS13" s="17">
        <v>0.53157125856527498</v>
      </c>
      <c r="AT13" s="17"/>
      <c r="AU13" s="17">
        <v>0.45251759426965499</v>
      </c>
      <c r="AV13" s="17">
        <v>0.520731590040862</v>
      </c>
      <c r="AW13" s="17">
        <v>0.72838624460361401</v>
      </c>
      <c r="AX13" s="17"/>
      <c r="AY13" s="17">
        <v>0.38950684682230702</v>
      </c>
      <c r="AZ13" s="17">
        <v>0.57800801520971001</v>
      </c>
      <c r="BA13" s="17">
        <v>0.54665361866622597</v>
      </c>
      <c r="BB13" s="17">
        <v>0.40652195441897598</v>
      </c>
      <c r="BC13" s="17"/>
      <c r="BD13" s="17">
        <v>0.52911783546393598</v>
      </c>
      <c r="BE13" s="17">
        <v>0.54031935098308304</v>
      </c>
      <c r="BF13" s="17">
        <v>0.55920137886739896</v>
      </c>
      <c r="BG13" s="17">
        <v>0.42875897582542399</v>
      </c>
      <c r="BH13" s="17"/>
      <c r="BI13" s="17">
        <v>0.54382115080464299</v>
      </c>
      <c r="BJ13" s="17">
        <v>0.560709735633386</v>
      </c>
      <c r="BK13" s="17">
        <v>0.54374873354965203</v>
      </c>
      <c r="BL13" s="17">
        <v>0.36672623901502699</v>
      </c>
      <c r="BM13" s="17"/>
      <c r="BN13" s="17">
        <v>0.30328423131419502</v>
      </c>
      <c r="BO13" s="17">
        <v>0.52929886846018503</v>
      </c>
      <c r="BP13" s="17">
        <v>0.56437114002126798</v>
      </c>
      <c r="BQ13" s="17">
        <v>0.55561819208133001</v>
      </c>
      <c r="BR13" s="17"/>
      <c r="BS13" s="17">
        <v>0.54786202438680598</v>
      </c>
      <c r="BT13" s="17">
        <v>0.55312563754183497</v>
      </c>
      <c r="BU13" s="17">
        <v>0.52839008121526299</v>
      </c>
      <c r="BV13" s="17">
        <v>0.40075057431157901</v>
      </c>
      <c r="BW13" s="17"/>
      <c r="BX13" s="17">
        <v>0.38227958081583102</v>
      </c>
      <c r="BY13" s="17">
        <v>0.51999124963860599</v>
      </c>
      <c r="BZ13" s="17">
        <v>0.55952930999374795</v>
      </c>
      <c r="CA13" s="17">
        <v>0.56967134708575595</v>
      </c>
    </row>
    <row r="14" spans="2:79" ht="28.8" x14ac:dyDescent="0.3">
      <c r="B14" s="18" t="s">
        <v>266</v>
      </c>
      <c r="C14" s="17">
        <v>0.50575472841221503</v>
      </c>
      <c r="D14" s="17">
        <v>0.49240398009838499</v>
      </c>
      <c r="E14" s="17">
        <v>0.51812713955598699</v>
      </c>
      <c r="F14" s="17"/>
      <c r="G14" s="17">
        <v>0.44819815695112297</v>
      </c>
      <c r="H14" s="17">
        <v>0.46200927997709801</v>
      </c>
      <c r="I14" s="17">
        <v>0.59125387268662599</v>
      </c>
      <c r="J14" s="17"/>
      <c r="K14" s="17">
        <v>0.46953155386199602</v>
      </c>
      <c r="L14" s="17">
        <v>0.58662743681212504</v>
      </c>
      <c r="M14" s="17">
        <v>0.41148077002918598</v>
      </c>
      <c r="N14" s="17">
        <v>0.54585042476357504</v>
      </c>
      <c r="O14" s="17"/>
      <c r="P14" s="17">
        <v>0.49559326182524799</v>
      </c>
      <c r="Q14" s="17">
        <v>0.56236559137478803</v>
      </c>
      <c r="R14" s="17">
        <v>0.50192402677178605</v>
      </c>
      <c r="S14" s="17">
        <v>0.45178594543579897</v>
      </c>
      <c r="T14" s="17">
        <v>0.490846450287516</v>
      </c>
      <c r="U14" s="17"/>
      <c r="V14" s="17">
        <v>0.55394476878132404</v>
      </c>
      <c r="W14" s="17">
        <v>0.47630451032960802</v>
      </c>
      <c r="X14" s="17">
        <v>0.49132156283439998</v>
      </c>
      <c r="Y14" s="17"/>
      <c r="Z14" s="17">
        <v>0.51765288569688095</v>
      </c>
      <c r="AA14" s="17">
        <v>0.43997455951749198</v>
      </c>
      <c r="AB14" s="17"/>
      <c r="AC14" s="17">
        <v>0.46151909743473601</v>
      </c>
      <c r="AD14" s="17">
        <v>0.61312245631608098</v>
      </c>
      <c r="AE14" s="17"/>
      <c r="AF14" s="17">
        <v>0.40991524407241797</v>
      </c>
      <c r="AG14" s="17">
        <v>0.54600781654621999</v>
      </c>
      <c r="AH14" s="17">
        <v>0.50874771276707798</v>
      </c>
      <c r="AI14" s="17"/>
      <c r="AJ14" s="17">
        <v>0.42341577892078502</v>
      </c>
      <c r="AK14" s="17">
        <v>0.442663467769632</v>
      </c>
      <c r="AL14" s="17">
        <v>0.46960792424162101</v>
      </c>
      <c r="AM14" s="17">
        <v>0.46189093699640699</v>
      </c>
      <c r="AN14" s="17">
        <v>0.51686589029765995</v>
      </c>
      <c r="AO14" s="17">
        <v>0.54987367736606296</v>
      </c>
      <c r="AP14" s="17">
        <v>0.63854770818407103</v>
      </c>
      <c r="AQ14" s="17"/>
      <c r="AR14" s="17">
        <v>0.51448252059751298</v>
      </c>
      <c r="AS14" s="17">
        <v>0.50404630481217005</v>
      </c>
      <c r="AT14" s="17"/>
      <c r="AU14" s="17">
        <v>0.480473600580759</v>
      </c>
      <c r="AV14" s="17">
        <v>0.47895634055187097</v>
      </c>
      <c r="AW14" s="17">
        <v>0.67406810131483696</v>
      </c>
      <c r="AX14" s="17"/>
      <c r="AY14" s="17">
        <v>0.47978714110354198</v>
      </c>
      <c r="AZ14" s="17">
        <v>0.53645709267883201</v>
      </c>
      <c r="BA14" s="17">
        <v>0.51563245345363695</v>
      </c>
      <c r="BB14" s="17">
        <v>0.38124007377644098</v>
      </c>
      <c r="BC14" s="17"/>
      <c r="BD14" s="17">
        <v>0.56950951663310201</v>
      </c>
      <c r="BE14" s="17">
        <v>0.49844476910266899</v>
      </c>
      <c r="BF14" s="17">
        <v>0.51874489519992095</v>
      </c>
      <c r="BG14" s="17">
        <v>0.42436056409649697</v>
      </c>
      <c r="BH14" s="17"/>
      <c r="BI14" s="17">
        <v>0.52095134318541403</v>
      </c>
      <c r="BJ14" s="17">
        <v>0.55890631020350101</v>
      </c>
      <c r="BK14" s="17">
        <v>0.50785016633152702</v>
      </c>
      <c r="BL14" s="17">
        <v>0.32907545857869902</v>
      </c>
      <c r="BM14" s="17"/>
      <c r="BN14" s="17">
        <v>0.372768347371085</v>
      </c>
      <c r="BO14" s="17">
        <v>0.51733423841203496</v>
      </c>
      <c r="BP14" s="17">
        <v>0.52538470335355603</v>
      </c>
      <c r="BQ14" s="17">
        <v>0.51306754943761101</v>
      </c>
      <c r="BR14" s="17"/>
      <c r="BS14" s="17">
        <v>0.53900221635619605</v>
      </c>
      <c r="BT14" s="17">
        <v>0.52512163128493405</v>
      </c>
      <c r="BU14" s="17">
        <v>0.50361839811739295</v>
      </c>
      <c r="BV14" s="17">
        <v>0.35326084155055598</v>
      </c>
      <c r="BW14" s="17"/>
      <c r="BX14" s="17">
        <v>0.33474309153658499</v>
      </c>
      <c r="BY14" s="17">
        <v>0.53260983502730197</v>
      </c>
      <c r="BZ14" s="17">
        <v>0.52160428480371701</v>
      </c>
      <c r="CA14" s="17">
        <v>0.50944891241531998</v>
      </c>
    </row>
    <row r="15" spans="2:79" ht="28.8" x14ac:dyDescent="0.3">
      <c r="B15" s="18" t="s">
        <v>267</v>
      </c>
      <c r="C15" s="17">
        <v>0.47841734196000002</v>
      </c>
      <c r="D15" s="17">
        <v>0.41909935857366498</v>
      </c>
      <c r="E15" s="17">
        <v>0.53650889045374694</v>
      </c>
      <c r="F15" s="17"/>
      <c r="G15" s="17">
        <v>0.444499636211722</v>
      </c>
      <c r="H15" s="17">
        <v>0.47189139804060898</v>
      </c>
      <c r="I15" s="17">
        <v>0.50786878062129903</v>
      </c>
      <c r="J15" s="17"/>
      <c r="K15" s="17">
        <v>0.49413905298854899</v>
      </c>
      <c r="L15" s="17">
        <v>0.52173173507972903</v>
      </c>
      <c r="M15" s="17">
        <v>0.36310006536588502</v>
      </c>
      <c r="N15" s="17">
        <v>0.51649946971032301</v>
      </c>
      <c r="O15" s="17"/>
      <c r="P15" s="17">
        <v>0.433762863740486</v>
      </c>
      <c r="Q15" s="17">
        <v>0.498540334056713</v>
      </c>
      <c r="R15" s="17">
        <v>0.49850348882798501</v>
      </c>
      <c r="S15" s="17">
        <v>0.42882128380040602</v>
      </c>
      <c r="T15" s="17">
        <v>0.52791186226591902</v>
      </c>
      <c r="U15" s="17"/>
      <c r="V15" s="17">
        <v>0.500004086031137</v>
      </c>
      <c r="W15" s="17">
        <v>0.45607902043515502</v>
      </c>
      <c r="X15" s="17">
        <v>0.49263196766401501</v>
      </c>
      <c r="Y15" s="17"/>
      <c r="Z15" s="17">
        <v>0.47539949380720398</v>
      </c>
      <c r="AA15" s="17">
        <v>0.48888195929230999</v>
      </c>
      <c r="AB15" s="17"/>
      <c r="AC15" s="17">
        <v>0.45826213244389102</v>
      </c>
      <c r="AD15" s="17">
        <v>0.52733761286724101</v>
      </c>
      <c r="AE15" s="17"/>
      <c r="AF15" s="17">
        <v>0.48825817244762298</v>
      </c>
      <c r="AG15" s="17">
        <v>0.51536233335565296</v>
      </c>
      <c r="AH15" s="17">
        <v>0.47612474040793501</v>
      </c>
      <c r="AI15" s="17"/>
      <c r="AJ15" s="17">
        <v>0.372988987796533</v>
      </c>
      <c r="AK15" s="17">
        <v>0.50719176546508604</v>
      </c>
      <c r="AL15" s="17">
        <v>0.39388404222648099</v>
      </c>
      <c r="AM15" s="17">
        <v>0.54647380046558702</v>
      </c>
      <c r="AN15" s="17">
        <v>0.44758918738365</v>
      </c>
      <c r="AO15" s="17">
        <v>0.54924462849476896</v>
      </c>
      <c r="AP15" s="17">
        <v>0.49231649413228301</v>
      </c>
      <c r="AQ15" s="17"/>
      <c r="AR15" s="17">
        <v>0.50633749881485901</v>
      </c>
      <c r="AS15" s="17">
        <v>0.45755122799106701</v>
      </c>
      <c r="AT15" s="17"/>
      <c r="AU15" s="17">
        <v>0.42653543655042703</v>
      </c>
      <c r="AV15" s="17">
        <v>0.45771598942375102</v>
      </c>
      <c r="AW15" s="17">
        <v>0.67501239804220803</v>
      </c>
      <c r="AX15" s="17"/>
      <c r="AY15" s="17">
        <v>0.44528613393053901</v>
      </c>
      <c r="AZ15" s="17">
        <v>0.49024797758271399</v>
      </c>
      <c r="BA15" s="17">
        <v>0.505584165067964</v>
      </c>
      <c r="BB15" s="17">
        <v>0.38781441443168801</v>
      </c>
      <c r="BC15" s="17"/>
      <c r="BD15" s="17">
        <v>0.49897825252376599</v>
      </c>
      <c r="BE15" s="17">
        <v>0.49412377495744497</v>
      </c>
      <c r="BF15" s="17">
        <v>0.50056802244235199</v>
      </c>
      <c r="BG15" s="17">
        <v>0.36782513012372597</v>
      </c>
      <c r="BH15" s="17"/>
      <c r="BI15" s="17">
        <v>0.49595042603539402</v>
      </c>
      <c r="BJ15" s="17">
        <v>0.49343052888919098</v>
      </c>
      <c r="BK15" s="17">
        <v>0.48970595820371698</v>
      </c>
      <c r="BL15" s="17">
        <v>0.36803647578242699</v>
      </c>
      <c r="BM15" s="17"/>
      <c r="BN15" s="17">
        <v>0.41432278430554098</v>
      </c>
      <c r="BO15" s="17">
        <v>0.47824096889761902</v>
      </c>
      <c r="BP15" s="17">
        <v>0.51162056426781999</v>
      </c>
      <c r="BQ15" s="17">
        <v>0.45972561187574101</v>
      </c>
      <c r="BR15" s="17"/>
      <c r="BS15" s="17">
        <v>0.517746818546853</v>
      </c>
      <c r="BT15" s="17">
        <v>0.50806065003398704</v>
      </c>
      <c r="BU15" s="17">
        <v>0.46344434709257998</v>
      </c>
      <c r="BV15" s="17">
        <v>0.33603794488983102</v>
      </c>
      <c r="BW15" s="17"/>
      <c r="BX15" s="17">
        <v>0.43528264787204102</v>
      </c>
      <c r="BY15" s="17">
        <v>0.44366732004933601</v>
      </c>
      <c r="BZ15" s="17">
        <v>0.52100169674366403</v>
      </c>
      <c r="CA15" s="17">
        <v>0.49569830585450902</v>
      </c>
    </row>
    <row r="16" spans="2:79" ht="28.8" x14ac:dyDescent="0.3">
      <c r="B16" s="18" t="s">
        <v>272</v>
      </c>
      <c r="C16" s="17">
        <v>0.47322201063429398</v>
      </c>
      <c r="D16" s="17">
        <v>0.44489517866686401</v>
      </c>
      <c r="E16" s="17">
        <v>0.500347825604602</v>
      </c>
      <c r="F16" s="17"/>
      <c r="G16" s="17">
        <v>0.41179291219840197</v>
      </c>
      <c r="H16" s="17">
        <v>0.43152189688749998</v>
      </c>
      <c r="I16" s="17">
        <v>0.55904987554334895</v>
      </c>
      <c r="J16" s="17"/>
      <c r="K16" s="17">
        <v>0.43897179425445598</v>
      </c>
      <c r="L16" s="17">
        <v>0.51841808860704897</v>
      </c>
      <c r="M16" s="17">
        <v>0.41319588110474798</v>
      </c>
      <c r="N16" s="17">
        <v>0.52385993198240899</v>
      </c>
      <c r="O16" s="17"/>
      <c r="P16" s="17">
        <v>0.45375330228891098</v>
      </c>
      <c r="Q16" s="17">
        <v>0.52103464688901702</v>
      </c>
      <c r="R16" s="17">
        <v>0.46330678964083799</v>
      </c>
      <c r="S16" s="17">
        <v>0.44359683802458399</v>
      </c>
      <c r="T16" s="17">
        <v>0.45430166224259499</v>
      </c>
      <c r="U16" s="17"/>
      <c r="V16" s="17">
        <v>0.54106125437625696</v>
      </c>
      <c r="W16" s="17">
        <v>0.42124058828715</v>
      </c>
      <c r="X16" s="17">
        <v>0.464592821065553</v>
      </c>
      <c r="Y16" s="17"/>
      <c r="Z16" s="17">
        <v>0.48781449223241202</v>
      </c>
      <c r="AA16" s="17">
        <v>0.39301742842954301</v>
      </c>
      <c r="AB16" s="17"/>
      <c r="AC16" s="17">
        <v>0.43621448242188798</v>
      </c>
      <c r="AD16" s="17">
        <v>0.56304585018859099</v>
      </c>
      <c r="AE16" s="17"/>
      <c r="AF16" s="17">
        <v>0.39060332132973602</v>
      </c>
      <c r="AG16" s="17">
        <v>0.50081134656908399</v>
      </c>
      <c r="AH16" s="17">
        <v>0.476214944380976</v>
      </c>
      <c r="AI16" s="17"/>
      <c r="AJ16" s="17">
        <v>0.37124251979344097</v>
      </c>
      <c r="AK16" s="17">
        <v>0.44651002175222598</v>
      </c>
      <c r="AL16" s="17">
        <v>0.40159248942957099</v>
      </c>
      <c r="AM16" s="17">
        <v>0.45867097285374397</v>
      </c>
      <c r="AN16" s="17">
        <v>0.49037046771541698</v>
      </c>
      <c r="AO16" s="17">
        <v>0.57568528673460795</v>
      </c>
      <c r="AP16" s="17">
        <v>0.53177261301503398</v>
      </c>
      <c r="AQ16" s="17"/>
      <c r="AR16" s="17">
        <v>0.51090188286361904</v>
      </c>
      <c r="AS16" s="17">
        <v>0.45076716204802297</v>
      </c>
      <c r="AT16" s="17"/>
      <c r="AU16" s="17">
        <v>0.41082454976038801</v>
      </c>
      <c r="AV16" s="17">
        <v>0.46890892742976198</v>
      </c>
      <c r="AW16" s="17">
        <v>0.62034037881951998</v>
      </c>
      <c r="AX16" s="17"/>
      <c r="AY16" s="17">
        <v>0.396631710118449</v>
      </c>
      <c r="AZ16" s="17">
        <v>0.48396702802403802</v>
      </c>
      <c r="BA16" s="17">
        <v>0.50561784066240401</v>
      </c>
      <c r="BB16" s="17">
        <v>0.40630877421961997</v>
      </c>
      <c r="BC16" s="17"/>
      <c r="BD16" s="17">
        <v>0.53171885861798396</v>
      </c>
      <c r="BE16" s="17">
        <v>0.46008040436752001</v>
      </c>
      <c r="BF16" s="17">
        <v>0.47411961473352199</v>
      </c>
      <c r="BG16" s="17">
        <v>0.44145627469196502</v>
      </c>
      <c r="BH16" s="17"/>
      <c r="BI16" s="17">
        <v>0.47099662278149901</v>
      </c>
      <c r="BJ16" s="17">
        <v>0.50901737018055504</v>
      </c>
      <c r="BK16" s="17">
        <v>0.48012303463836098</v>
      </c>
      <c r="BL16" s="17">
        <v>0.34394292003426302</v>
      </c>
      <c r="BM16" s="17"/>
      <c r="BN16" s="17">
        <v>0.31470261465118299</v>
      </c>
      <c r="BO16" s="17">
        <v>0.45170973530809699</v>
      </c>
      <c r="BP16" s="17">
        <v>0.49961190984647402</v>
      </c>
      <c r="BQ16" s="17">
        <v>0.50400356645086297</v>
      </c>
      <c r="BR16" s="17"/>
      <c r="BS16" s="17">
        <v>0.52062476202157704</v>
      </c>
      <c r="BT16" s="17">
        <v>0.49348960642852702</v>
      </c>
      <c r="BU16" s="17">
        <v>0.44884487358990899</v>
      </c>
      <c r="BV16" s="17">
        <v>0.39147233064237502</v>
      </c>
      <c r="BW16" s="17"/>
      <c r="BX16" s="17">
        <v>0.39357990786387598</v>
      </c>
      <c r="BY16" s="17">
        <v>0.46748452770731103</v>
      </c>
      <c r="BZ16" s="17">
        <v>0.48868504681364799</v>
      </c>
      <c r="CA16" s="17">
        <v>0.49646000719962502</v>
      </c>
    </row>
    <row r="17" spans="2:79" ht="28.8" x14ac:dyDescent="0.3">
      <c r="B17" s="18" t="s">
        <v>263</v>
      </c>
      <c r="C17" s="17">
        <v>0.42193315193402497</v>
      </c>
      <c r="D17" s="17">
        <v>0.408609419787064</v>
      </c>
      <c r="E17" s="17">
        <v>0.43377533869402901</v>
      </c>
      <c r="F17" s="17"/>
      <c r="G17" s="17">
        <v>0.41971210281200899</v>
      </c>
      <c r="H17" s="17">
        <v>0.39367418989409197</v>
      </c>
      <c r="I17" s="17">
        <v>0.45412146232893003</v>
      </c>
      <c r="J17" s="17"/>
      <c r="K17" s="17">
        <v>0.40912565918352101</v>
      </c>
      <c r="L17" s="17">
        <v>0.446193879078985</v>
      </c>
      <c r="M17" s="17">
        <v>0.36095661849220401</v>
      </c>
      <c r="N17" s="17">
        <v>0.46447451564896702</v>
      </c>
      <c r="O17" s="17"/>
      <c r="P17" s="17">
        <v>0.41287587582684698</v>
      </c>
      <c r="Q17" s="17">
        <v>0.42177243351807597</v>
      </c>
      <c r="R17" s="17">
        <v>0.409437679765282</v>
      </c>
      <c r="S17" s="17">
        <v>0.40657118449424001</v>
      </c>
      <c r="T17" s="17">
        <v>0.46222908569993798</v>
      </c>
      <c r="U17" s="17"/>
      <c r="V17" s="17">
        <v>0.498478215067785</v>
      </c>
      <c r="W17" s="17">
        <v>0.36764647290706698</v>
      </c>
      <c r="X17" s="17">
        <v>0.44694263476485202</v>
      </c>
      <c r="Y17" s="17"/>
      <c r="Z17" s="17">
        <v>0.42748517959930399</v>
      </c>
      <c r="AA17" s="17">
        <v>0.39312814290126302</v>
      </c>
      <c r="AB17" s="17"/>
      <c r="AC17" s="17">
        <v>0.40029734160067398</v>
      </c>
      <c r="AD17" s="17">
        <v>0.47444710382121702</v>
      </c>
      <c r="AE17" s="17"/>
      <c r="AF17" s="17">
        <v>0.47634835682911902</v>
      </c>
      <c r="AG17" s="17">
        <v>0.44289458692231198</v>
      </c>
      <c r="AH17" s="17">
        <v>0.41914998462178998</v>
      </c>
      <c r="AI17" s="17"/>
      <c r="AJ17" s="17">
        <v>0.39525239198641698</v>
      </c>
      <c r="AK17" s="17">
        <v>0.44370590459979398</v>
      </c>
      <c r="AL17" s="17">
        <v>0.30098226992343102</v>
      </c>
      <c r="AM17" s="17">
        <v>0.43363392491988201</v>
      </c>
      <c r="AN17" s="17">
        <v>0.461686773358851</v>
      </c>
      <c r="AO17" s="17">
        <v>0.41408106760301799</v>
      </c>
      <c r="AP17" s="17">
        <v>0.48530541976240898</v>
      </c>
      <c r="AQ17" s="17"/>
      <c r="AR17" s="17">
        <v>0.46631764106196799</v>
      </c>
      <c r="AS17" s="17">
        <v>0.39804739733258099</v>
      </c>
      <c r="AT17" s="17"/>
      <c r="AU17" s="17">
        <v>0.38582735089280501</v>
      </c>
      <c r="AV17" s="17">
        <v>0.40639654772706402</v>
      </c>
      <c r="AW17" s="17">
        <v>0.56365195094657605</v>
      </c>
      <c r="AX17" s="17"/>
      <c r="AY17" s="17">
        <v>0.39519848506668698</v>
      </c>
      <c r="AZ17" s="17">
        <v>0.43065220142315402</v>
      </c>
      <c r="BA17" s="17">
        <v>0.44688807215999898</v>
      </c>
      <c r="BB17" s="17">
        <v>0.344212627717567</v>
      </c>
      <c r="BC17" s="17"/>
      <c r="BD17" s="17">
        <v>0.34807997474991997</v>
      </c>
      <c r="BE17" s="17">
        <v>0.422263267874599</v>
      </c>
      <c r="BF17" s="17">
        <v>0.44060737259285798</v>
      </c>
      <c r="BG17" s="17">
        <v>0.43779750753105201</v>
      </c>
      <c r="BH17" s="17"/>
      <c r="BI17" s="17">
        <v>0.43379696309908899</v>
      </c>
      <c r="BJ17" s="17">
        <v>0.43686833402435499</v>
      </c>
      <c r="BK17" s="17">
        <v>0.43012184453754498</v>
      </c>
      <c r="BL17" s="17">
        <v>0.33127414674350902</v>
      </c>
      <c r="BM17" s="17"/>
      <c r="BN17" s="17">
        <v>0.326100337745382</v>
      </c>
      <c r="BO17" s="17">
        <v>0.38412884826940602</v>
      </c>
      <c r="BP17" s="17">
        <v>0.43755830871198298</v>
      </c>
      <c r="BQ17" s="17">
        <v>0.45873298733796097</v>
      </c>
      <c r="BR17" s="17"/>
      <c r="BS17" s="17">
        <v>0.38363884632844902</v>
      </c>
      <c r="BT17" s="17">
        <v>0.46376088996946202</v>
      </c>
      <c r="BU17" s="17">
        <v>0.41759351584461402</v>
      </c>
      <c r="BV17" s="17">
        <v>0.39259329868213599</v>
      </c>
      <c r="BW17" s="17"/>
      <c r="BX17" s="17">
        <v>0.39354772098345298</v>
      </c>
      <c r="BY17" s="17">
        <v>0.41543503285670902</v>
      </c>
      <c r="BZ17" s="17">
        <v>0.43006839001569203</v>
      </c>
      <c r="CA17" s="17">
        <v>0.434415266674546</v>
      </c>
    </row>
    <row r="18" spans="2:79" ht="28.8" x14ac:dyDescent="0.3">
      <c r="B18" s="18" t="s">
        <v>268</v>
      </c>
      <c r="C18" s="17">
        <v>0.420782304469216</v>
      </c>
      <c r="D18" s="17">
        <v>0.37908030969862899</v>
      </c>
      <c r="E18" s="17">
        <v>0.46094400689641102</v>
      </c>
      <c r="F18" s="17"/>
      <c r="G18" s="17">
        <v>0.37150645654603298</v>
      </c>
      <c r="H18" s="17">
        <v>0.404042267964351</v>
      </c>
      <c r="I18" s="17">
        <v>0.47146194271901198</v>
      </c>
      <c r="J18" s="17"/>
      <c r="K18" s="17">
        <v>0.42462334429388998</v>
      </c>
      <c r="L18" s="17">
        <v>0.40935833419509399</v>
      </c>
      <c r="M18" s="17">
        <v>0.387647906688879</v>
      </c>
      <c r="N18" s="17">
        <v>0.45636941955973298</v>
      </c>
      <c r="O18" s="17"/>
      <c r="P18" s="17">
        <v>0.42512986809507802</v>
      </c>
      <c r="Q18" s="17">
        <v>0.45590711286400698</v>
      </c>
      <c r="R18" s="17">
        <v>0.380363597569017</v>
      </c>
      <c r="S18" s="17">
        <v>0.40752909899138301</v>
      </c>
      <c r="T18" s="17">
        <v>0.41118089835556998</v>
      </c>
      <c r="U18" s="17"/>
      <c r="V18" s="17">
        <v>0.49498889389296802</v>
      </c>
      <c r="W18" s="17">
        <v>0.38021326138811001</v>
      </c>
      <c r="X18" s="17">
        <v>0.40354405607528798</v>
      </c>
      <c r="Y18" s="17"/>
      <c r="Z18" s="17">
        <v>0.42355108683461801</v>
      </c>
      <c r="AA18" s="17">
        <v>0.40048038080857401</v>
      </c>
      <c r="AB18" s="17"/>
      <c r="AC18" s="17">
        <v>0.40520055382398001</v>
      </c>
      <c r="AD18" s="17">
        <v>0.458601978939225</v>
      </c>
      <c r="AE18" s="17"/>
      <c r="AF18" s="17">
        <v>0.45481049853564398</v>
      </c>
      <c r="AG18" s="17">
        <v>0.45281468008664399</v>
      </c>
      <c r="AH18" s="17">
        <v>0.41834317956505002</v>
      </c>
      <c r="AI18" s="17"/>
      <c r="AJ18" s="17">
        <v>0.35126812305465599</v>
      </c>
      <c r="AK18" s="17">
        <v>0.39144876702488401</v>
      </c>
      <c r="AL18" s="17">
        <v>0.35197647780263502</v>
      </c>
      <c r="AM18" s="17">
        <v>0.47285645522414199</v>
      </c>
      <c r="AN18" s="17">
        <v>0.40719254659675702</v>
      </c>
      <c r="AO18" s="17">
        <v>0.48333328058900399</v>
      </c>
      <c r="AP18" s="17">
        <v>0.45905027173405899</v>
      </c>
      <c r="AQ18" s="17"/>
      <c r="AR18" s="17">
        <v>0.42854803450784401</v>
      </c>
      <c r="AS18" s="17">
        <v>0.41600435441264699</v>
      </c>
      <c r="AT18" s="17"/>
      <c r="AU18" s="17">
        <v>0.36033782413660698</v>
      </c>
      <c r="AV18" s="17">
        <v>0.406376016973031</v>
      </c>
      <c r="AW18" s="17">
        <v>0.60768053157615698</v>
      </c>
      <c r="AX18" s="17"/>
      <c r="AY18" s="17">
        <v>0.40051328365682798</v>
      </c>
      <c r="AZ18" s="17">
        <v>0.43054252591605802</v>
      </c>
      <c r="BA18" s="17">
        <v>0.44753368759509898</v>
      </c>
      <c r="BB18" s="17">
        <v>0.32950469482254302</v>
      </c>
      <c r="BC18" s="17"/>
      <c r="BD18" s="17">
        <v>0.43035257538143301</v>
      </c>
      <c r="BE18" s="17">
        <v>0.43996285131045199</v>
      </c>
      <c r="BF18" s="17">
        <v>0.40810947438025102</v>
      </c>
      <c r="BG18" s="17">
        <v>0.41073511620652697</v>
      </c>
      <c r="BH18" s="17"/>
      <c r="BI18" s="17">
        <v>0.41123895040160102</v>
      </c>
      <c r="BJ18" s="17">
        <v>0.440227995207434</v>
      </c>
      <c r="BK18" s="17">
        <v>0.42309241855898899</v>
      </c>
      <c r="BL18" s="17">
        <v>0.365747109970257</v>
      </c>
      <c r="BM18" s="17"/>
      <c r="BN18" s="17">
        <v>0.33186262388958099</v>
      </c>
      <c r="BO18" s="17">
        <v>0.382444557676279</v>
      </c>
      <c r="BP18" s="17">
        <v>0.431137766904653</v>
      </c>
      <c r="BQ18" s="17">
        <v>0.46186954542208902</v>
      </c>
      <c r="BR18" s="17"/>
      <c r="BS18" s="17">
        <v>0.435573576331937</v>
      </c>
      <c r="BT18" s="17">
        <v>0.41871473138420701</v>
      </c>
      <c r="BU18" s="17">
        <v>0.425847597463137</v>
      </c>
      <c r="BV18" s="17">
        <v>0.36230868526395898</v>
      </c>
      <c r="BW18" s="17"/>
      <c r="BX18" s="17">
        <v>0.35258284426875602</v>
      </c>
      <c r="BY18" s="17">
        <v>0.36104151962699299</v>
      </c>
      <c r="BZ18" s="17">
        <v>0.487560826345103</v>
      </c>
      <c r="CA18" s="17">
        <v>0.458087954848167</v>
      </c>
    </row>
    <row r="19" spans="2:79" ht="28.8" x14ac:dyDescent="0.3">
      <c r="B19" s="18" t="s">
        <v>273</v>
      </c>
      <c r="C19" s="17">
        <v>0.41492454552805502</v>
      </c>
      <c r="D19" s="17">
        <v>0.38744363473798199</v>
      </c>
      <c r="E19" s="17">
        <v>0.44085597154174</v>
      </c>
      <c r="F19" s="17"/>
      <c r="G19" s="17">
        <v>0.43583613412435501</v>
      </c>
      <c r="H19" s="17">
        <v>0.372247550802073</v>
      </c>
      <c r="I19" s="17">
        <v>0.44754135843223802</v>
      </c>
      <c r="J19" s="17"/>
      <c r="K19" s="17">
        <v>0.42234511130262897</v>
      </c>
      <c r="L19" s="17">
        <v>0.47849633201149699</v>
      </c>
      <c r="M19" s="17">
        <v>0.32316591855433502</v>
      </c>
      <c r="N19" s="17">
        <v>0.41923670451048101</v>
      </c>
      <c r="O19" s="17"/>
      <c r="P19" s="17">
        <v>0.41820834925950401</v>
      </c>
      <c r="Q19" s="17">
        <v>0.45448494189762201</v>
      </c>
      <c r="R19" s="17">
        <v>0.40377507110732103</v>
      </c>
      <c r="S19" s="17">
        <v>0.40754571611245799</v>
      </c>
      <c r="T19" s="17">
        <v>0.36287500357193903</v>
      </c>
      <c r="U19" s="17"/>
      <c r="V19" s="17">
        <v>0.487775934773026</v>
      </c>
      <c r="W19" s="17">
        <v>0.37611855566332397</v>
      </c>
      <c r="X19" s="17">
        <v>0.40934040658985599</v>
      </c>
      <c r="Y19" s="17"/>
      <c r="Z19" s="17">
        <v>0.41910459631503699</v>
      </c>
      <c r="AA19" s="17">
        <v>0.38726181907681501</v>
      </c>
      <c r="AB19" s="17"/>
      <c r="AC19" s="17">
        <v>0.395337862371266</v>
      </c>
      <c r="AD19" s="17">
        <v>0.462464902051692</v>
      </c>
      <c r="AE19" s="17"/>
      <c r="AF19" s="17">
        <v>0.43374975286585699</v>
      </c>
      <c r="AG19" s="17">
        <v>0.38786193240227301</v>
      </c>
      <c r="AH19" s="17">
        <v>0.41723473043421699</v>
      </c>
      <c r="AI19" s="17"/>
      <c r="AJ19" s="17">
        <v>0.34588205956909401</v>
      </c>
      <c r="AK19" s="17">
        <v>0.476013678633805</v>
      </c>
      <c r="AL19" s="17">
        <v>0.35203122639656398</v>
      </c>
      <c r="AM19" s="17">
        <v>0.37947424912711503</v>
      </c>
      <c r="AN19" s="17">
        <v>0.44343407807701801</v>
      </c>
      <c r="AO19" s="17">
        <v>0.481210827902816</v>
      </c>
      <c r="AP19" s="17">
        <v>0.40565471284391202</v>
      </c>
      <c r="AQ19" s="17"/>
      <c r="AR19" s="17">
        <v>0.44738896716481802</v>
      </c>
      <c r="AS19" s="17">
        <v>0.397158263312758</v>
      </c>
      <c r="AT19" s="17"/>
      <c r="AU19" s="17">
        <v>0.38170087604610597</v>
      </c>
      <c r="AV19" s="17">
        <v>0.39603921675958798</v>
      </c>
      <c r="AW19" s="17">
        <v>0.56524401282234304</v>
      </c>
      <c r="AX19" s="17"/>
      <c r="AY19" s="17">
        <v>0.39089310429735302</v>
      </c>
      <c r="AZ19" s="17">
        <v>0.44114668742841201</v>
      </c>
      <c r="BA19" s="17">
        <v>0.42823511007033299</v>
      </c>
      <c r="BB19" s="17">
        <v>0.29743247505335801</v>
      </c>
      <c r="BC19" s="17"/>
      <c r="BD19" s="17">
        <v>0.53671370934417395</v>
      </c>
      <c r="BE19" s="17">
        <v>0.38840717140422898</v>
      </c>
      <c r="BF19" s="17">
        <v>0.409559274329794</v>
      </c>
      <c r="BG19" s="17">
        <v>0.367327635380718</v>
      </c>
      <c r="BH19" s="17"/>
      <c r="BI19" s="17">
        <v>0.425545522133084</v>
      </c>
      <c r="BJ19" s="17">
        <v>0.43200838876247299</v>
      </c>
      <c r="BK19" s="17">
        <v>0.42372529792048502</v>
      </c>
      <c r="BL19" s="17">
        <v>0.31684588318656798</v>
      </c>
      <c r="BM19" s="17"/>
      <c r="BN19" s="17">
        <v>0.379994305487798</v>
      </c>
      <c r="BO19" s="17">
        <v>0.42586628198484</v>
      </c>
      <c r="BP19" s="17">
        <v>0.42396306961004998</v>
      </c>
      <c r="BQ19" s="17">
        <v>0.40685684454274301</v>
      </c>
      <c r="BR19" s="17"/>
      <c r="BS19" s="17">
        <v>0.49990336096800397</v>
      </c>
      <c r="BT19" s="17">
        <v>0.42697970312535999</v>
      </c>
      <c r="BU19" s="17">
        <v>0.36835120220036899</v>
      </c>
      <c r="BV19" s="17">
        <v>0.37360808324882</v>
      </c>
      <c r="BW19" s="17"/>
      <c r="BX19" s="17">
        <v>0.36753358182843299</v>
      </c>
      <c r="BY19" s="17">
        <v>0.36785045117927401</v>
      </c>
      <c r="BZ19" s="17">
        <v>0.48218790434889702</v>
      </c>
      <c r="CA19" s="17">
        <v>0.41768385275703201</v>
      </c>
    </row>
    <row r="20" spans="2:79" ht="43.2" x14ac:dyDescent="0.3">
      <c r="B20" s="18" t="s">
        <v>270</v>
      </c>
      <c r="C20" s="17">
        <v>0.41136518463461003</v>
      </c>
      <c r="D20" s="17">
        <v>0.36821529436481198</v>
      </c>
      <c r="E20" s="17">
        <v>0.45291559817086602</v>
      </c>
      <c r="F20" s="17"/>
      <c r="G20" s="17">
        <v>0.37434932769051499</v>
      </c>
      <c r="H20" s="17">
        <v>0.402041230562527</v>
      </c>
      <c r="I20" s="17">
        <v>0.44590082177975798</v>
      </c>
      <c r="J20" s="17"/>
      <c r="K20" s="17">
        <v>0.42878877235328999</v>
      </c>
      <c r="L20" s="17">
        <v>0.44329828135077398</v>
      </c>
      <c r="M20" s="17">
        <v>0.36004415633172698</v>
      </c>
      <c r="N20" s="17">
        <v>0.40132446970479702</v>
      </c>
      <c r="O20" s="17"/>
      <c r="P20" s="17">
        <v>0.40059441268734403</v>
      </c>
      <c r="Q20" s="17">
        <v>0.43306917000154699</v>
      </c>
      <c r="R20" s="17">
        <v>0.448207411454975</v>
      </c>
      <c r="S20" s="17">
        <v>0.361991406521322</v>
      </c>
      <c r="T20" s="17">
        <v>0.41406821744515698</v>
      </c>
      <c r="U20" s="17"/>
      <c r="V20" s="17">
        <v>0.43225560828461301</v>
      </c>
      <c r="W20" s="17">
        <v>0.39279432087941002</v>
      </c>
      <c r="X20" s="17">
        <v>0.42369354295112499</v>
      </c>
      <c r="Y20" s="17"/>
      <c r="Z20" s="17">
        <v>0.41021755692231998</v>
      </c>
      <c r="AA20" s="17">
        <v>0.41104344842311102</v>
      </c>
      <c r="AB20" s="17"/>
      <c r="AC20" s="17">
        <v>0.39638338358425401</v>
      </c>
      <c r="AD20" s="17">
        <v>0.44772867495089702</v>
      </c>
      <c r="AE20" s="17"/>
      <c r="AF20" s="17">
        <v>0.53184296934267805</v>
      </c>
      <c r="AG20" s="17">
        <v>0.44501230566867001</v>
      </c>
      <c r="AH20" s="17">
        <v>0.40302969367257202</v>
      </c>
      <c r="AI20" s="17"/>
      <c r="AJ20" s="17">
        <v>0.337143619730773</v>
      </c>
      <c r="AK20" s="17">
        <v>0.389240586779669</v>
      </c>
      <c r="AL20" s="17">
        <v>0.36844209598182798</v>
      </c>
      <c r="AM20" s="17">
        <v>0.456604602939232</v>
      </c>
      <c r="AN20" s="17">
        <v>0.43875261870032101</v>
      </c>
      <c r="AO20" s="17">
        <v>0.45410702287020599</v>
      </c>
      <c r="AP20" s="17">
        <v>0.42341526348591002</v>
      </c>
      <c r="AQ20" s="17"/>
      <c r="AR20" s="17">
        <v>0.43365505028910101</v>
      </c>
      <c r="AS20" s="17">
        <v>0.40064532377696099</v>
      </c>
      <c r="AT20" s="17"/>
      <c r="AU20" s="17">
        <v>0.355633806320313</v>
      </c>
      <c r="AV20" s="17">
        <v>0.40272753216052598</v>
      </c>
      <c r="AW20" s="17">
        <v>0.56353217903589603</v>
      </c>
      <c r="AX20" s="17"/>
      <c r="AY20" s="17">
        <v>0.35057957062525003</v>
      </c>
      <c r="AZ20" s="17">
        <v>0.44462949479124803</v>
      </c>
      <c r="BA20" s="17">
        <v>0.418933492660853</v>
      </c>
      <c r="BB20" s="17">
        <v>0.30929066101081198</v>
      </c>
      <c r="BC20" s="17"/>
      <c r="BD20" s="17">
        <v>0.39315214004703303</v>
      </c>
      <c r="BE20" s="17">
        <v>0.41027853734775099</v>
      </c>
      <c r="BF20" s="17">
        <v>0.40557394700791199</v>
      </c>
      <c r="BG20" s="17">
        <v>0.44644389920773703</v>
      </c>
      <c r="BH20" s="17"/>
      <c r="BI20" s="17">
        <v>0.40138349498704601</v>
      </c>
      <c r="BJ20" s="17">
        <v>0.41131908517107302</v>
      </c>
      <c r="BK20" s="17">
        <v>0.425119391882675</v>
      </c>
      <c r="BL20" s="17">
        <v>0.36283070765332798</v>
      </c>
      <c r="BM20" s="17"/>
      <c r="BN20" s="17">
        <v>0.31604399364685398</v>
      </c>
      <c r="BO20" s="17">
        <v>0.39554540251084502</v>
      </c>
      <c r="BP20" s="17">
        <v>0.415623086107409</v>
      </c>
      <c r="BQ20" s="17">
        <v>0.44483630477834601</v>
      </c>
      <c r="BR20" s="17"/>
      <c r="BS20" s="17">
        <v>0.44215184594006401</v>
      </c>
      <c r="BT20" s="17">
        <v>0.41122061444994001</v>
      </c>
      <c r="BU20" s="17">
        <v>0.400305695866505</v>
      </c>
      <c r="BV20" s="17">
        <v>0.383746085541323</v>
      </c>
      <c r="BW20" s="17"/>
      <c r="BX20" s="17">
        <v>0.31239105382319599</v>
      </c>
      <c r="BY20" s="17">
        <v>0.37845902009374299</v>
      </c>
      <c r="BZ20" s="17">
        <v>0.47756836987783302</v>
      </c>
      <c r="CA20" s="17">
        <v>0.41317727623172601</v>
      </c>
    </row>
    <row r="21" spans="2:79" ht="28.8" x14ac:dyDescent="0.3">
      <c r="B21" s="18" t="s">
        <v>274</v>
      </c>
      <c r="C21" s="17">
        <v>0.35335925321664302</v>
      </c>
      <c r="D21" s="17">
        <v>0.33037561894390899</v>
      </c>
      <c r="E21" s="17">
        <v>0.37648669845930099</v>
      </c>
      <c r="F21" s="17"/>
      <c r="G21" s="17">
        <v>0.32396256146286601</v>
      </c>
      <c r="H21" s="17">
        <v>0.32438142470056602</v>
      </c>
      <c r="I21" s="17">
        <v>0.40424140807985098</v>
      </c>
      <c r="J21" s="17"/>
      <c r="K21" s="17">
        <v>0.31304090051211703</v>
      </c>
      <c r="L21" s="17">
        <v>0.36634899434554202</v>
      </c>
      <c r="M21" s="17">
        <v>0.30085308533028099</v>
      </c>
      <c r="N21" s="17">
        <v>0.43644342673891801</v>
      </c>
      <c r="O21" s="17"/>
      <c r="P21" s="17">
        <v>0.40146721308365702</v>
      </c>
      <c r="Q21" s="17">
        <v>0.37697103579937802</v>
      </c>
      <c r="R21" s="17">
        <v>0.35785351400823701</v>
      </c>
      <c r="S21" s="17">
        <v>0.34107591681093102</v>
      </c>
      <c r="T21" s="17">
        <v>0.284422333857132</v>
      </c>
      <c r="U21" s="17"/>
      <c r="V21" s="17">
        <v>0.41325794255207998</v>
      </c>
      <c r="W21" s="17">
        <v>0.32919389069802601</v>
      </c>
      <c r="X21" s="17">
        <v>0.33681478824271499</v>
      </c>
      <c r="Y21" s="17"/>
      <c r="Z21" s="17">
        <v>0.35910384948038598</v>
      </c>
      <c r="AA21" s="17">
        <v>0.32237041638409702</v>
      </c>
      <c r="AB21" s="17"/>
      <c r="AC21" s="17">
        <v>0.33391226526564</v>
      </c>
      <c r="AD21" s="17">
        <v>0.40056054468089197</v>
      </c>
      <c r="AE21" s="17"/>
      <c r="AF21" s="17">
        <v>0.33325598518299798</v>
      </c>
      <c r="AG21" s="17">
        <v>0.36594493143496198</v>
      </c>
      <c r="AH21" s="17">
        <v>0.35448891088874701</v>
      </c>
      <c r="AI21" s="17"/>
      <c r="AJ21" s="17">
        <v>0.25802215511815002</v>
      </c>
      <c r="AK21" s="17">
        <v>0.34320244129076999</v>
      </c>
      <c r="AL21" s="17">
        <v>0.30086386865134701</v>
      </c>
      <c r="AM21" s="17">
        <v>0.40400411079827597</v>
      </c>
      <c r="AN21" s="17">
        <v>0.34569251489131098</v>
      </c>
      <c r="AO21" s="17">
        <v>0.38991848365374498</v>
      </c>
      <c r="AP21" s="17">
        <v>0.401811477382785</v>
      </c>
      <c r="AQ21" s="17"/>
      <c r="AR21" s="17">
        <v>0.37404299093898202</v>
      </c>
      <c r="AS21" s="17">
        <v>0.34324712666410601</v>
      </c>
      <c r="AT21" s="17"/>
      <c r="AU21" s="17">
        <v>0.312419799343024</v>
      </c>
      <c r="AV21" s="17">
        <v>0.337843639167973</v>
      </c>
      <c r="AW21" s="17">
        <v>0.50493370153366202</v>
      </c>
      <c r="AX21" s="17"/>
      <c r="AY21" s="17">
        <v>0.33426255592695497</v>
      </c>
      <c r="AZ21" s="17">
        <v>0.353509464635826</v>
      </c>
      <c r="BA21" s="17">
        <v>0.38133971995492899</v>
      </c>
      <c r="BB21" s="17">
        <v>0.29520273559902299</v>
      </c>
      <c r="BC21" s="17"/>
      <c r="BD21" s="17">
        <v>0.30009841749622201</v>
      </c>
      <c r="BE21" s="17">
        <v>0.347682217499928</v>
      </c>
      <c r="BF21" s="17">
        <v>0.37546024684597001</v>
      </c>
      <c r="BG21" s="17">
        <v>0.35200496498664402</v>
      </c>
      <c r="BH21" s="17"/>
      <c r="BI21" s="17">
        <v>0.32313365994321303</v>
      </c>
      <c r="BJ21" s="17">
        <v>0.36055218121243698</v>
      </c>
      <c r="BK21" s="17">
        <v>0.35897589148682701</v>
      </c>
      <c r="BL21" s="17">
        <v>0.341189805330118</v>
      </c>
      <c r="BM21" s="17"/>
      <c r="BN21" s="17">
        <v>0.37202256890539298</v>
      </c>
      <c r="BO21" s="17">
        <v>0.29732905507642798</v>
      </c>
      <c r="BP21" s="17">
        <v>0.35994398786263099</v>
      </c>
      <c r="BQ21" s="17">
        <v>0.38107273216814402</v>
      </c>
      <c r="BR21" s="17"/>
      <c r="BS21" s="17">
        <v>0.36028138198644299</v>
      </c>
      <c r="BT21" s="17">
        <v>0.35926029414104399</v>
      </c>
      <c r="BU21" s="17">
        <v>0.33551950594308</v>
      </c>
      <c r="BV21" s="17">
        <v>0.402899575810793</v>
      </c>
      <c r="BW21" s="17"/>
      <c r="BX21" s="17">
        <v>0.26995799270457099</v>
      </c>
      <c r="BY21" s="17">
        <v>0.3201336147494</v>
      </c>
      <c r="BZ21" s="17">
        <v>0.382978288051528</v>
      </c>
      <c r="CA21" s="17">
        <v>0.40758198209867802</v>
      </c>
    </row>
    <row r="22" spans="2:79" ht="43.2" x14ac:dyDescent="0.3">
      <c r="B22" s="18" t="s">
        <v>271</v>
      </c>
      <c r="C22" s="17">
        <v>0.33705667808386902</v>
      </c>
      <c r="D22" s="17">
        <v>0.289342041023605</v>
      </c>
      <c r="E22" s="17">
        <v>0.38271735827244402</v>
      </c>
      <c r="F22" s="17"/>
      <c r="G22" s="17">
        <v>0.32177098077043997</v>
      </c>
      <c r="H22" s="17">
        <v>0.301614399944995</v>
      </c>
      <c r="I22" s="17">
        <v>0.385666289211333</v>
      </c>
      <c r="J22" s="17"/>
      <c r="K22" s="17">
        <v>0.34167612021045202</v>
      </c>
      <c r="L22" s="17">
        <v>0.350544924108673</v>
      </c>
      <c r="M22" s="17">
        <v>0.33444052267153801</v>
      </c>
      <c r="N22" s="17">
        <v>0.31534759537067297</v>
      </c>
      <c r="O22" s="17"/>
      <c r="P22" s="17">
        <v>0.41698828379508002</v>
      </c>
      <c r="Q22" s="17">
        <v>0.34313590357574297</v>
      </c>
      <c r="R22" s="17">
        <v>0.30328214586415803</v>
      </c>
      <c r="S22" s="17">
        <v>0.31993998963394599</v>
      </c>
      <c r="T22" s="17">
        <v>0.31538993417364197</v>
      </c>
      <c r="U22" s="17"/>
      <c r="V22" s="17">
        <v>0.39598295018450902</v>
      </c>
      <c r="W22" s="17">
        <v>0.28895785339945601</v>
      </c>
      <c r="X22" s="17">
        <v>0.338190582058711</v>
      </c>
      <c r="Y22" s="17"/>
      <c r="Z22" s="17">
        <v>0.33282688893827</v>
      </c>
      <c r="AA22" s="17">
        <v>0.35129490267685498</v>
      </c>
      <c r="AB22" s="17"/>
      <c r="AC22" s="17">
        <v>0.313050345451928</v>
      </c>
      <c r="AD22" s="17">
        <v>0.39532430834121202</v>
      </c>
      <c r="AE22" s="17"/>
      <c r="AF22" s="17">
        <v>0.41024471582070898</v>
      </c>
      <c r="AG22" s="17">
        <v>0.41921255923261802</v>
      </c>
      <c r="AH22" s="17">
        <v>0.32691572957199899</v>
      </c>
      <c r="AI22" s="17"/>
      <c r="AJ22" s="17">
        <v>0.27697440035083898</v>
      </c>
      <c r="AK22" s="17">
        <v>0.32366056453455699</v>
      </c>
      <c r="AL22" s="17">
        <v>0.27218958061929499</v>
      </c>
      <c r="AM22" s="17">
        <v>0.32124516617097898</v>
      </c>
      <c r="AN22" s="17">
        <v>0.38683074026286002</v>
      </c>
      <c r="AO22" s="17">
        <v>0.37800362810760701</v>
      </c>
      <c r="AP22" s="17">
        <v>0.38438283312541599</v>
      </c>
      <c r="AQ22" s="17"/>
      <c r="AR22" s="17">
        <v>0.36798911077643998</v>
      </c>
      <c r="AS22" s="17">
        <v>0.32103557125503301</v>
      </c>
      <c r="AT22" s="17"/>
      <c r="AU22" s="17">
        <v>0.29619760878588303</v>
      </c>
      <c r="AV22" s="17">
        <v>0.31874266736267798</v>
      </c>
      <c r="AW22" s="17">
        <v>0.50060914746706198</v>
      </c>
      <c r="AX22" s="17"/>
      <c r="AY22" s="17">
        <v>0.29845494184871801</v>
      </c>
      <c r="AZ22" s="17">
        <v>0.35025051641217197</v>
      </c>
      <c r="BA22" s="17">
        <v>0.34558547118856497</v>
      </c>
      <c r="BB22" s="17">
        <v>0.29332654503373101</v>
      </c>
      <c r="BC22" s="17"/>
      <c r="BD22" s="17">
        <v>0.30717439229237797</v>
      </c>
      <c r="BE22" s="17">
        <v>0.313426379458145</v>
      </c>
      <c r="BF22" s="17">
        <v>0.34701636012644199</v>
      </c>
      <c r="BG22" s="17">
        <v>0.38195115854110101</v>
      </c>
      <c r="BH22" s="17"/>
      <c r="BI22" s="17">
        <v>0.27197903374181898</v>
      </c>
      <c r="BJ22" s="17">
        <v>0.32833842518231998</v>
      </c>
      <c r="BK22" s="17">
        <v>0.36753831528929698</v>
      </c>
      <c r="BL22" s="17">
        <v>0.30029503807053498</v>
      </c>
      <c r="BM22" s="17"/>
      <c r="BN22" s="17">
        <v>0.31847432985132501</v>
      </c>
      <c r="BO22" s="17">
        <v>0.32311751644043102</v>
      </c>
      <c r="BP22" s="17">
        <v>0.35050764159620701</v>
      </c>
      <c r="BQ22" s="17">
        <v>0.33737493984049</v>
      </c>
      <c r="BR22" s="17"/>
      <c r="BS22" s="17">
        <v>0.31495660692539301</v>
      </c>
      <c r="BT22" s="17">
        <v>0.32937248600265401</v>
      </c>
      <c r="BU22" s="17">
        <v>0.36843732635198101</v>
      </c>
      <c r="BV22" s="17">
        <v>0.26701335806572901</v>
      </c>
      <c r="BW22" s="17"/>
      <c r="BX22" s="17">
        <v>0.25400505468693702</v>
      </c>
      <c r="BY22" s="17">
        <v>0.32557475914802098</v>
      </c>
      <c r="BZ22" s="17">
        <v>0.37575838297307002</v>
      </c>
      <c r="CA22" s="17">
        <v>0.33523384641368698</v>
      </c>
    </row>
    <row r="23" spans="2:79" x14ac:dyDescent="0.3">
      <c r="B23" s="18" t="s">
        <v>73</v>
      </c>
      <c r="C23" s="17">
        <v>3.4298623705848699E-2</v>
      </c>
      <c r="D23" s="17">
        <v>3.2993309159310202E-2</v>
      </c>
      <c r="E23" s="17">
        <v>3.5807479888941597E-2</v>
      </c>
      <c r="F23" s="17"/>
      <c r="G23" s="17">
        <v>6.2007068720333999E-2</v>
      </c>
      <c r="H23" s="17">
        <v>3.0718712568869599E-2</v>
      </c>
      <c r="I23" s="17">
        <v>1.9927408413085199E-2</v>
      </c>
      <c r="J23" s="17"/>
      <c r="K23" s="17">
        <v>3.1664915371466297E-2</v>
      </c>
      <c r="L23" s="17">
        <v>3.6764091235750397E-2</v>
      </c>
      <c r="M23" s="17">
        <v>4.3041884331553301E-2</v>
      </c>
      <c r="N23" s="17">
        <v>2.7123994627353699E-2</v>
      </c>
      <c r="O23" s="17"/>
      <c r="P23" s="17">
        <v>4.3618051517543603E-2</v>
      </c>
      <c r="Q23" s="17">
        <v>2.67768212108823E-2</v>
      </c>
      <c r="R23" s="17">
        <v>3.3832561177643002E-2</v>
      </c>
      <c r="S23" s="17">
        <v>4.80776142805803E-2</v>
      </c>
      <c r="T23" s="17">
        <v>2.1686819233996599E-2</v>
      </c>
      <c r="U23" s="17"/>
      <c r="V23" s="17">
        <v>2.8356121296039202E-2</v>
      </c>
      <c r="W23" s="17">
        <v>3.9282714051129403E-2</v>
      </c>
      <c r="X23" s="17">
        <v>3.1609238550910398E-2</v>
      </c>
      <c r="Y23" s="17"/>
      <c r="Z23" s="17">
        <v>3.56345608217482E-2</v>
      </c>
      <c r="AA23" s="17">
        <v>2.40050083487846E-2</v>
      </c>
      <c r="AB23" s="17"/>
      <c r="AC23" s="17">
        <v>3.8933566204030302E-2</v>
      </c>
      <c r="AD23" s="17">
        <v>2.30487955922139E-2</v>
      </c>
      <c r="AE23" s="17"/>
      <c r="AF23" s="17">
        <v>1.5630445173267699E-2</v>
      </c>
      <c r="AG23" s="17">
        <v>3.06151257142868E-2</v>
      </c>
      <c r="AH23" s="17">
        <v>3.4536111815442999E-2</v>
      </c>
      <c r="AI23" s="17"/>
      <c r="AJ23" s="17">
        <v>6.0991059197070201E-2</v>
      </c>
      <c r="AK23" s="17">
        <v>4.78592013849021E-2</v>
      </c>
      <c r="AL23" s="17">
        <v>1.7698008069326299E-2</v>
      </c>
      <c r="AM23" s="17">
        <v>5.68455574493517E-2</v>
      </c>
      <c r="AN23" s="17">
        <v>1.3861535799900499E-2</v>
      </c>
      <c r="AO23" s="17">
        <v>3.3159160288174297E-2</v>
      </c>
      <c r="AP23" s="17">
        <v>1.13710085730666E-2</v>
      </c>
      <c r="AQ23" s="17"/>
      <c r="AR23" s="17">
        <v>8.2616160239650793E-3</v>
      </c>
      <c r="AS23" s="17">
        <v>4.2625836362156798E-2</v>
      </c>
      <c r="AT23" s="17"/>
      <c r="AU23" s="17">
        <v>5.6177779035172098E-2</v>
      </c>
      <c r="AV23" s="17">
        <v>3.0411434871466501E-2</v>
      </c>
      <c r="AW23" s="17">
        <v>6.14367072485304E-3</v>
      </c>
      <c r="AX23" s="17"/>
      <c r="AY23" s="17">
        <v>2.21748218345688E-2</v>
      </c>
      <c r="AZ23" s="17">
        <v>2.7061658952021599E-2</v>
      </c>
      <c r="BA23" s="17">
        <v>4.5723599978197103E-2</v>
      </c>
      <c r="BB23" s="17">
        <v>4.2065567298778202E-2</v>
      </c>
      <c r="BC23" s="17"/>
      <c r="BD23" s="17">
        <v>4.5225881839439701E-2</v>
      </c>
      <c r="BE23" s="17">
        <v>4.38806469116041E-2</v>
      </c>
      <c r="BF23" s="17">
        <v>2.5327950086720799E-2</v>
      </c>
      <c r="BG23" s="17">
        <v>3.0929407707801199E-2</v>
      </c>
      <c r="BH23" s="17"/>
      <c r="BI23" s="17">
        <v>1.7184173680666701E-2</v>
      </c>
      <c r="BJ23" s="17">
        <v>4.0124297555616098E-2</v>
      </c>
      <c r="BK23" s="17">
        <v>3.6819229196777298E-2</v>
      </c>
      <c r="BL23" s="17">
        <v>2.52696650653981E-2</v>
      </c>
      <c r="BM23" s="17"/>
      <c r="BN23" s="17">
        <v>6.2561974222654804E-2</v>
      </c>
      <c r="BO23" s="17">
        <v>3.25564519827896E-2</v>
      </c>
      <c r="BP23" s="17">
        <v>2.6155704020632699E-2</v>
      </c>
      <c r="BQ23" s="17">
        <v>3.6635683385973998E-2</v>
      </c>
      <c r="BR23" s="17"/>
      <c r="BS23" s="17">
        <v>3.8310015089556698E-2</v>
      </c>
      <c r="BT23" s="17">
        <v>5.0025809274454602E-2</v>
      </c>
      <c r="BU23" s="17">
        <v>2.1636489370919599E-2</v>
      </c>
      <c r="BV23" s="17">
        <v>2.8841656458294299E-2</v>
      </c>
      <c r="BW23" s="17"/>
      <c r="BX23" s="17">
        <v>7.5598261339980002E-2</v>
      </c>
      <c r="BY23" s="17">
        <v>3.6067517055119E-2</v>
      </c>
      <c r="BZ23" s="17">
        <v>2.6586513571574901E-2</v>
      </c>
      <c r="CA23" s="17">
        <v>2.4039232998902801E-2</v>
      </c>
    </row>
    <row r="24" spans="2:79" ht="28.8" x14ac:dyDescent="0.3">
      <c r="B24" s="18" t="s">
        <v>277</v>
      </c>
      <c r="C24" s="17">
        <v>8.0665382141491999E-3</v>
      </c>
      <c r="D24" s="17">
        <v>1.10803981646005E-2</v>
      </c>
      <c r="E24" s="17">
        <v>5.1066143582103396E-3</v>
      </c>
      <c r="F24" s="17"/>
      <c r="G24" s="17">
        <v>7.0347042321969701E-3</v>
      </c>
      <c r="H24" s="17">
        <v>1.29439410057348E-2</v>
      </c>
      <c r="I24" s="17">
        <v>3.4437293479324701E-3</v>
      </c>
      <c r="J24" s="17"/>
      <c r="K24" s="17">
        <v>8.6060044610482694E-3</v>
      </c>
      <c r="L24" s="17">
        <v>2.6004308772065101E-3</v>
      </c>
      <c r="M24" s="17">
        <v>1.3980282662035E-2</v>
      </c>
      <c r="N24" s="17">
        <v>8.1542358735581504E-3</v>
      </c>
      <c r="O24" s="17"/>
      <c r="P24" s="17">
        <v>2.09545296592266E-2</v>
      </c>
      <c r="Q24" s="17">
        <v>4.4263606487779496E-3</v>
      </c>
      <c r="R24" s="17">
        <v>7.8383137794745296E-3</v>
      </c>
      <c r="S24" s="17">
        <v>2.9286963454676E-3</v>
      </c>
      <c r="T24" s="17">
        <v>1.10345063258307E-2</v>
      </c>
      <c r="U24" s="17"/>
      <c r="V24" s="17">
        <v>1.49502015068264E-2</v>
      </c>
      <c r="W24" s="17">
        <v>0</v>
      </c>
      <c r="X24" s="17">
        <v>1.36267065857427E-2</v>
      </c>
      <c r="Y24" s="17"/>
      <c r="Z24" s="17">
        <v>8.1679575995191097E-3</v>
      </c>
      <c r="AA24" s="17">
        <v>7.6852644209402399E-3</v>
      </c>
      <c r="AB24" s="17"/>
      <c r="AC24" s="17">
        <v>9.6194257504066908E-3</v>
      </c>
      <c r="AD24" s="17">
        <v>4.2974045367505003E-3</v>
      </c>
      <c r="AE24" s="17"/>
      <c r="AF24" s="17">
        <v>0</v>
      </c>
      <c r="AG24" s="17">
        <v>0</v>
      </c>
      <c r="AH24" s="17">
        <v>9.3787951614122296E-3</v>
      </c>
      <c r="AI24" s="17"/>
      <c r="AJ24" s="17">
        <v>1.3515814855764601E-2</v>
      </c>
      <c r="AK24" s="17">
        <v>1.1928551378347399E-2</v>
      </c>
      <c r="AL24" s="17">
        <v>0</v>
      </c>
      <c r="AM24" s="17">
        <v>0</v>
      </c>
      <c r="AN24" s="17">
        <v>2.8434535031089302E-2</v>
      </c>
      <c r="AO24" s="17">
        <v>0</v>
      </c>
      <c r="AP24" s="17">
        <v>7.3048582277922798E-3</v>
      </c>
      <c r="AQ24" s="17"/>
      <c r="AR24" s="17">
        <v>5.9976031302006703E-3</v>
      </c>
      <c r="AS24" s="17">
        <v>6.8588909360270999E-3</v>
      </c>
      <c r="AT24" s="17"/>
      <c r="AU24" s="17">
        <v>8.9958964674276606E-3</v>
      </c>
      <c r="AV24" s="17">
        <v>9.4847201181574008E-3</v>
      </c>
      <c r="AW24" s="17">
        <v>0</v>
      </c>
      <c r="AX24" s="17"/>
      <c r="AY24" s="17">
        <v>3.8546175062667498E-2</v>
      </c>
      <c r="AZ24" s="17">
        <v>0</v>
      </c>
      <c r="BA24" s="17">
        <v>1.2195539170263401E-2</v>
      </c>
      <c r="BB24" s="17">
        <v>5.52434996256342E-3</v>
      </c>
      <c r="BC24" s="17"/>
      <c r="BD24" s="17">
        <v>9.4680305386993999E-3</v>
      </c>
      <c r="BE24" s="17">
        <v>6.5246021296757502E-3</v>
      </c>
      <c r="BF24" s="17">
        <v>1.15496181536737E-2</v>
      </c>
      <c r="BG24" s="17">
        <v>0</v>
      </c>
      <c r="BH24" s="17"/>
      <c r="BI24" s="17">
        <v>2.14703042265228E-2</v>
      </c>
      <c r="BJ24" s="17">
        <v>2.2762459288266602E-3</v>
      </c>
      <c r="BK24" s="17">
        <v>7.7362501125447696E-3</v>
      </c>
      <c r="BL24" s="17">
        <v>1.15301807045091E-2</v>
      </c>
      <c r="BM24" s="17"/>
      <c r="BN24" s="17">
        <v>3.9386585508979999E-2</v>
      </c>
      <c r="BO24" s="17">
        <v>0</v>
      </c>
      <c r="BP24" s="17">
        <v>1.7568977466388201E-3</v>
      </c>
      <c r="BQ24" s="17">
        <v>1.20543868252562E-2</v>
      </c>
      <c r="BR24" s="17"/>
      <c r="BS24" s="17">
        <v>1.7767715059241601E-2</v>
      </c>
      <c r="BT24" s="17">
        <v>4.2129117280355803E-3</v>
      </c>
      <c r="BU24" s="17">
        <v>4.1742894045101002E-3</v>
      </c>
      <c r="BV24" s="17">
        <v>1.56502126671858E-2</v>
      </c>
      <c r="BW24" s="17"/>
      <c r="BX24" s="17">
        <v>1.9915999747416799E-2</v>
      </c>
      <c r="BY24" s="17">
        <v>6.0839686037129099E-3</v>
      </c>
      <c r="BZ24" s="17">
        <v>0</v>
      </c>
      <c r="CA24" s="17">
        <v>1.9299861588559099E-2</v>
      </c>
    </row>
    <row r="25" spans="2:79" x14ac:dyDescent="0.3">
      <c r="B25" s="18" t="s">
        <v>99</v>
      </c>
      <c r="C25" s="19">
        <v>3.7849610004066199E-3</v>
      </c>
      <c r="D25" s="19">
        <v>0</v>
      </c>
      <c r="E25" s="19">
        <v>7.5857327550188404E-3</v>
      </c>
      <c r="F25" s="19"/>
      <c r="G25" s="19">
        <v>0</v>
      </c>
      <c r="H25" s="19">
        <v>5.5518674590534197E-3</v>
      </c>
      <c r="I25" s="19">
        <v>4.3586834129717396E-3</v>
      </c>
      <c r="J25" s="19"/>
      <c r="K25" s="19">
        <v>0</v>
      </c>
      <c r="L25" s="19">
        <v>0</v>
      </c>
      <c r="M25" s="19">
        <v>1.17621592086286E-2</v>
      </c>
      <c r="N25" s="19">
        <v>5.7172610020519501E-3</v>
      </c>
      <c r="O25" s="19"/>
      <c r="P25" s="19">
        <v>0</v>
      </c>
      <c r="Q25" s="19">
        <v>0</v>
      </c>
      <c r="R25" s="19">
        <v>8.2201103916215192E-3</v>
      </c>
      <c r="S25" s="19">
        <v>3.8390234264088401E-3</v>
      </c>
      <c r="T25" s="19">
        <v>9.3374645503192903E-3</v>
      </c>
      <c r="U25" s="19"/>
      <c r="V25" s="19">
        <v>4.6395332073113603E-3</v>
      </c>
      <c r="W25" s="19">
        <v>4.0069830090572901E-3</v>
      </c>
      <c r="X25" s="19">
        <v>3.141930345616E-3</v>
      </c>
      <c r="Y25" s="19"/>
      <c r="Z25" s="19">
        <v>4.5336391345164699E-3</v>
      </c>
      <c r="AA25" s="19">
        <v>0</v>
      </c>
      <c r="AB25" s="19"/>
      <c r="AC25" s="19">
        <v>5.3443694124766898E-3</v>
      </c>
      <c r="AD25" s="19">
        <v>0</v>
      </c>
      <c r="AE25" s="19"/>
      <c r="AF25" s="19">
        <v>0</v>
      </c>
      <c r="AG25" s="19">
        <v>0</v>
      </c>
      <c r="AH25" s="19">
        <v>4.4006949417881996E-3</v>
      </c>
      <c r="AI25" s="19"/>
      <c r="AJ25" s="19">
        <v>0</v>
      </c>
      <c r="AK25" s="19">
        <v>0</v>
      </c>
      <c r="AL25" s="19">
        <v>1.0003688167812899E-2</v>
      </c>
      <c r="AM25" s="19">
        <v>6.2822166641730301E-3</v>
      </c>
      <c r="AN25" s="19">
        <v>1.3890635440341701E-2</v>
      </c>
      <c r="AO25" s="19">
        <v>0</v>
      </c>
      <c r="AP25" s="19">
        <v>0</v>
      </c>
      <c r="AQ25" s="19"/>
      <c r="AR25" s="19">
        <v>9.0607886770321302E-3</v>
      </c>
      <c r="AS25" s="19">
        <v>1.35861453614811E-3</v>
      </c>
      <c r="AT25" s="19"/>
      <c r="AU25" s="19">
        <v>0</v>
      </c>
      <c r="AV25" s="19">
        <v>6.45206171981397E-3</v>
      </c>
      <c r="AW25" s="19">
        <v>0</v>
      </c>
      <c r="AX25" s="19"/>
      <c r="AY25" s="19">
        <v>1.7165596376619099E-2</v>
      </c>
      <c r="AZ25" s="19">
        <v>4.6600887701924399E-3</v>
      </c>
      <c r="BA25" s="19">
        <v>0</v>
      </c>
      <c r="BB25" s="19">
        <v>0</v>
      </c>
      <c r="BC25" s="19"/>
      <c r="BD25" s="19">
        <v>9.3766332797997794E-3</v>
      </c>
      <c r="BE25" s="19">
        <v>5.5211569318846399E-3</v>
      </c>
      <c r="BF25" s="19">
        <v>2.0967827013787001E-3</v>
      </c>
      <c r="BG25" s="19">
        <v>0</v>
      </c>
      <c r="BH25" s="19"/>
      <c r="BI25" s="19">
        <v>0</v>
      </c>
      <c r="BJ25" s="19">
        <v>0</v>
      </c>
      <c r="BK25" s="19">
        <v>5.2846755412348902E-3</v>
      </c>
      <c r="BL25" s="19">
        <v>1.2154763222813701E-2</v>
      </c>
      <c r="BM25" s="19"/>
      <c r="BN25" s="19">
        <v>0</v>
      </c>
      <c r="BO25" s="19">
        <v>0</v>
      </c>
      <c r="BP25" s="19">
        <v>3.6845817367759199E-3</v>
      </c>
      <c r="BQ25" s="19">
        <v>7.6822508638988403E-3</v>
      </c>
      <c r="BR25" s="19"/>
      <c r="BS25" s="19">
        <v>1.7346516761508501E-2</v>
      </c>
      <c r="BT25" s="19">
        <v>0</v>
      </c>
      <c r="BU25" s="19">
        <v>0</v>
      </c>
      <c r="BV25" s="19">
        <v>0</v>
      </c>
      <c r="BW25" s="19"/>
      <c r="BX25" s="19">
        <v>1.39639042135161E-2</v>
      </c>
      <c r="BY25" s="19">
        <v>0</v>
      </c>
      <c r="BZ25" s="19">
        <v>0</v>
      </c>
      <c r="CA25" s="19">
        <v>1.2299786004145E-2</v>
      </c>
    </row>
    <row r="26" spans="2:79" x14ac:dyDescent="0.3">
      <c r="B26" s="16" t="s">
        <v>337</v>
      </c>
    </row>
    <row r="27" spans="2:79" x14ac:dyDescent="0.3">
      <c r="B27" t="s">
        <v>76</v>
      </c>
    </row>
    <row r="28" spans="2:79" x14ac:dyDescent="0.3">
      <c r="B28" t="s">
        <v>77</v>
      </c>
    </row>
    <row r="30" spans="2:79" x14ac:dyDescent="0.3">
      <c r="B30" s="8" t="str">
        <f>HYPERLINK("#'Contents'!A1", "Return to Contents")</f>
        <v>Return to Contents</v>
      </c>
    </row>
  </sheetData>
  <mergeCells count="18">
    <mergeCell ref="BX5:CA5"/>
    <mergeCell ref="D2:BL2"/>
    <mergeCell ref="AU5:AW5"/>
    <mergeCell ref="AY5:BB5"/>
    <mergeCell ref="BD5:BG5"/>
    <mergeCell ref="BI5:BL5"/>
    <mergeCell ref="BN5:BQ5"/>
    <mergeCell ref="Z5:AA5"/>
    <mergeCell ref="AC5:AD5"/>
    <mergeCell ref="AF5:AH5"/>
    <mergeCell ref="AJ5:AP5"/>
    <mergeCell ref="AR5:AS5"/>
    <mergeCell ref="D5:E5"/>
    <mergeCell ref="G5:I5"/>
    <mergeCell ref="K5:N5"/>
    <mergeCell ref="P5:T5"/>
    <mergeCell ref="V5:X5"/>
    <mergeCell ref="BS5:BV5"/>
  </mergeCells>
  <pageMargins left="0.7" right="0.7" top="0.75" bottom="0.75" header="0.3" footer="0.3"/>
  <pageSetup paperSize="9" orientation="portrait" horizontalDpi="300" verticalDpi="300"/>
  <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B2:F18"/>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6" width="20.77734375" customWidth="1"/>
  </cols>
  <sheetData>
    <row r="2" spans="2:6" ht="40.049999999999997" customHeight="1" x14ac:dyDescent="0.3">
      <c r="D2" s="30" t="s">
        <v>282</v>
      </c>
      <c r="E2" s="26"/>
      <c r="F2" s="26"/>
    </row>
    <row r="6" spans="2:6" ht="49.95" customHeight="1" x14ac:dyDescent="0.3">
      <c r="B6" s="20" t="s">
        <v>13</v>
      </c>
      <c r="C6" s="20" t="s">
        <v>279</v>
      </c>
      <c r="D6" s="20" t="s">
        <v>280</v>
      </c>
      <c r="E6" s="20" t="s">
        <v>281</v>
      </c>
    </row>
    <row r="7" spans="2:6" x14ac:dyDescent="0.3">
      <c r="B7" s="18" t="s">
        <v>125</v>
      </c>
      <c r="C7" s="17">
        <v>0.29538471748877299</v>
      </c>
      <c r="D7" s="17">
        <v>0.22132560808455301</v>
      </c>
      <c r="E7" s="17">
        <v>0.231125861601433</v>
      </c>
    </row>
    <row r="8" spans="2:6" x14ac:dyDescent="0.3">
      <c r="B8" s="18" t="s">
        <v>126</v>
      </c>
      <c r="C8" s="17">
        <v>0.44803085026626999</v>
      </c>
      <c r="D8" s="17">
        <v>0.46091553735993301</v>
      </c>
      <c r="E8" s="17">
        <v>0.44100633066838002</v>
      </c>
    </row>
    <row r="9" spans="2:6" x14ac:dyDescent="0.3">
      <c r="B9" s="18" t="s">
        <v>127</v>
      </c>
      <c r="C9" s="17">
        <v>0.163904060480142</v>
      </c>
      <c r="D9" s="17">
        <v>0.205152249474644</v>
      </c>
      <c r="E9" s="17">
        <v>0.21239774597849601</v>
      </c>
    </row>
    <row r="10" spans="2:6" x14ac:dyDescent="0.3">
      <c r="B10" s="18" t="s">
        <v>128</v>
      </c>
      <c r="C10" s="17">
        <v>7.7439575453971093E-2</v>
      </c>
      <c r="D10" s="17">
        <v>9.6887197475929901E-2</v>
      </c>
      <c r="E10" s="17">
        <v>9.2169950881133694E-2</v>
      </c>
    </row>
    <row r="11" spans="2:6" x14ac:dyDescent="0.3">
      <c r="B11" s="18" t="s">
        <v>129</v>
      </c>
      <c r="C11" s="17">
        <v>1.52407963108448E-2</v>
      </c>
      <c r="D11" s="17">
        <v>1.5719407604938899E-2</v>
      </c>
      <c r="E11" s="17">
        <v>2.3300110870557299E-2</v>
      </c>
    </row>
    <row r="12" spans="2:6" x14ac:dyDescent="0.3">
      <c r="B12" s="16" t="s">
        <v>338</v>
      </c>
      <c r="C12" s="16"/>
      <c r="D12" s="16"/>
      <c r="E12" s="16"/>
    </row>
    <row r="13" spans="2:6" x14ac:dyDescent="0.3">
      <c r="B13" t="s">
        <v>76</v>
      </c>
    </row>
    <row r="14" spans="2:6" x14ac:dyDescent="0.3">
      <c r="B14" t="s">
        <v>77</v>
      </c>
    </row>
    <row r="18" spans="2:2" x14ac:dyDescent="0.3">
      <c r="B18" s="8" t="str">
        <f>HYPERLINK("#'Contents'!A1", "Return to Contents")</f>
        <v>Return to Contents</v>
      </c>
    </row>
  </sheetData>
  <mergeCells count="1">
    <mergeCell ref="D2:F2"/>
  </mergeCells>
  <pageMargins left="0.7" right="0.7" top="0.75" bottom="0.75" header="0.3" footer="0.3"/>
  <pageSetup paperSize="9" orientation="portrait" horizontalDpi="300" verticalDpi="300"/>
  <drawing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B2:CA18"/>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9" width="10.77734375" customWidth="1"/>
    <col min="10" max="10" width="2.21875" customWidth="1"/>
    <col min="11" max="14" width="10.77734375" customWidth="1"/>
    <col min="15" max="15" width="2.21875" customWidth="1"/>
    <col min="16" max="20" width="10.77734375" customWidth="1"/>
    <col min="21" max="21" width="2.21875" customWidth="1"/>
    <col min="22" max="24" width="10.77734375" customWidth="1"/>
    <col min="25" max="25" width="2.21875" customWidth="1"/>
    <col min="26" max="27" width="10.77734375" customWidth="1"/>
    <col min="28" max="28" width="2.21875" customWidth="1"/>
    <col min="29" max="30" width="10.77734375" customWidth="1"/>
    <col min="31" max="31" width="2.21875" customWidth="1"/>
    <col min="32" max="34" width="10.77734375" customWidth="1"/>
    <col min="35" max="35" width="2.21875" customWidth="1"/>
    <col min="36" max="42" width="10.77734375" customWidth="1"/>
    <col min="43" max="43" width="2.21875" customWidth="1"/>
    <col min="44" max="45" width="10.77734375" customWidth="1"/>
    <col min="46" max="46" width="2.21875" customWidth="1"/>
    <col min="47" max="49" width="10.77734375" customWidth="1"/>
    <col min="50" max="50" width="2.21875" customWidth="1"/>
    <col min="51" max="54" width="10.77734375" customWidth="1"/>
    <col min="55" max="55" width="2.21875" customWidth="1"/>
    <col min="56" max="59" width="10.77734375" customWidth="1"/>
    <col min="60" max="60" width="2.21875" customWidth="1"/>
    <col min="61" max="64" width="10.77734375" customWidth="1"/>
    <col min="65" max="65" width="2.21875" customWidth="1"/>
    <col min="66" max="69" width="10.77734375" customWidth="1"/>
    <col min="70" max="70" width="2.21875" customWidth="1"/>
    <col min="71" max="74" width="10.77734375" customWidth="1"/>
    <col min="75" max="75" width="2.21875" customWidth="1"/>
    <col min="76" max="79" width="10.77734375" customWidth="1"/>
    <col min="80" max="80" width="2.21875" customWidth="1"/>
  </cols>
  <sheetData>
    <row r="2" spans="2:79" ht="40.049999999999997" customHeight="1" x14ac:dyDescent="0.3">
      <c r="D2" s="30" t="s">
        <v>283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9" ht="30" customHeight="1" x14ac:dyDescent="0.3">
      <c r="B5" s="15"/>
      <c r="C5" s="15"/>
      <c r="D5" s="29" t="s">
        <v>54</v>
      </c>
      <c r="E5" s="29"/>
      <c r="F5" s="15"/>
      <c r="G5" s="29" t="s">
        <v>55</v>
      </c>
      <c r="H5" s="29"/>
      <c r="I5" s="29"/>
      <c r="J5" s="15"/>
      <c r="K5" s="29" t="s">
        <v>56</v>
      </c>
      <c r="L5" s="29"/>
      <c r="M5" s="29"/>
      <c r="N5" s="29"/>
      <c r="O5" s="15"/>
      <c r="P5" s="29" t="s">
        <v>57</v>
      </c>
      <c r="Q5" s="29"/>
      <c r="R5" s="29"/>
      <c r="S5" s="29"/>
      <c r="T5" s="29"/>
      <c r="U5" s="15"/>
      <c r="V5" s="29" t="s">
        <v>58</v>
      </c>
      <c r="W5" s="29"/>
      <c r="X5" s="29"/>
      <c r="Y5" s="15"/>
      <c r="Z5" s="29" t="s">
        <v>59</v>
      </c>
      <c r="AA5" s="29"/>
      <c r="AB5" s="15"/>
      <c r="AC5" s="29" t="s">
        <v>60</v>
      </c>
      <c r="AD5" s="29"/>
      <c r="AE5" s="15"/>
      <c r="AF5" s="29" t="s">
        <v>61</v>
      </c>
      <c r="AG5" s="29"/>
      <c r="AH5" s="29"/>
      <c r="AI5" s="15"/>
      <c r="AJ5" s="29" t="s">
        <v>62</v>
      </c>
      <c r="AK5" s="29"/>
      <c r="AL5" s="29"/>
      <c r="AM5" s="29"/>
      <c r="AN5" s="29"/>
      <c r="AO5" s="29"/>
      <c r="AP5" s="29"/>
      <c r="AQ5" s="15"/>
      <c r="AR5" s="29" t="s">
        <v>63</v>
      </c>
      <c r="AS5" s="29"/>
      <c r="AT5" s="15"/>
      <c r="AU5" s="29" t="s">
        <v>64</v>
      </c>
      <c r="AV5" s="29"/>
      <c r="AW5" s="29"/>
      <c r="AX5" s="15"/>
      <c r="AY5" s="29" t="s">
        <v>65</v>
      </c>
      <c r="AZ5" s="29"/>
      <c r="BA5" s="29"/>
      <c r="BB5" s="29"/>
      <c r="BC5" s="15"/>
      <c r="BD5" s="29" t="s">
        <v>66</v>
      </c>
      <c r="BE5" s="29"/>
      <c r="BF5" s="29"/>
      <c r="BG5" s="29"/>
      <c r="BH5" s="15"/>
      <c r="BI5" s="29" t="s">
        <v>67</v>
      </c>
      <c r="BJ5" s="29"/>
      <c r="BK5" s="29"/>
      <c r="BL5" s="29"/>
      <c r="BM5" s="15"/>
      <c r="BN5" s="29" t="s">
        <v>68</v>
      </c>
      <c r="BO5" s="29"/>
      <c r="BP5" s="29"/>
      <c r="BQ5" s="29"/>
      <c r="BR5" s="15"/>
      <c r="BS5" s="29" t="s">
        <v>69</v>
      </c>
      <c r="BT5" s="29"/>
      <c r="BU5" s="29"/>
      <c r="BV5" s="29"/>
      <c r="BW5" s="15"/>
      <c r="BX5" s="29" t="s">
        <v>70</v>
      </c>
      <c r="BY5" s="29"/>
      <c r="BZ5" s="29"/>
      <c r="CA5" s="29"/>
    </row>
    <row r="6" spans="2:79" ht="43.2" x14ac:dyDescent="0.3">
      <c r="B6" t="s">
        <v>13</v>
      </c>
      <c r="C6" s="9" t="s">
        <v>14</v>
      </c>
      <c r="D6" s="12" t="s">
        <v>15</v>
      </c>
      <c r="E6" s="12" t="s">
        <v>16</v>
      </c>
      <c r="G6" s="12" t="s">
        <v>19</v>
      </c>
      <c r="H6" s="12" t="s">
        <v>20</v>
      </c>
      <c r="I6" s="12" t="s">
        <v>21</v>
      </c>
      <c r="K6" s="12" t="s">
        <v>22</v>
      </c>
      <c r="L6" s="12" t="s">
        <v>23</v>
      </c>
      <c r="M6" s="12" t="s">
        <v>24</v>
      </c>
      <c r="N6" s="12" t="s">
        <v>25</v>
      </c>
      <c r="P6" s="12" t="s">
        <v>26</v>
      </c>
      <c r="Q6" s="12" t="s">
        <v>27</v>
      </c>
      <c r="R6" s="12" t="s">
        <v>28</v>
      </c>
      <c r="S6" s="12" t="s">
        <v>29</v>
      </c>
      <c r="T6" s="12" t="s">
        <v>30</v>
      </c>
      <c r="V6" s="12" t="s">
        <v>31</v>
      </c>
      <c r="W6" s="12" t="s">
        <v>32</v>
      </c>
      <c r="X6" s="12" t="s">
        <v>33</v>
      </c>
      <c r="Z6" s="12" t="s">
        <v>34</v>
      </c>
      <c r="AA6" s="12" t="s">
        <v>35</v>
      </c>
      <c r="AC6" s="12" t="s">
        <v>36</v>
      </c>
      <c r="AD6" s="12" t="s">
        <v>37</v>
      </c>
      <c r="AF6" s="12" t="s">
        <v>38</v>
      </c>
      <c r="AG6" s="12" t="s">
        <v>39</v>
      </c>
      <c r="AH6" s="12" t="s">
        <v>40</v>
      </c>
      <c r="AJ6" s="12" t="s">
        <v>41</v>
      </c>
      <c r="AK6" s="12" t="s">
        <v>42</v>
      </c>
      <c r="AL6" s="12" t="s">
        <v>43</v>
      </c>
      <c r="AM6" s="12" t="s">
        <v>44</v>
      </c>
      <c r="AN6" s="12" t="s">
        <v>45</v>
      </c>
      <c r="AO6" s="12" t="s">
        <v>46</v>
      </c>
      <c r="AP6" s="12" t="s">
        <v>47</v>
      </c>
      <c r="AR6" s="12" t="s">
        <v>48</v>
      </c>
      <c r="AS6" s="12" t="s">
        <v>49</v>
      </c>
      <c r="AU6" s="12" t="s">
        <v>50</v>
      </c>
      <c r="AV6" s="12" t="s">
        <v>51</v>
      </c>
      <c r="AW6" s="12" t="s">
        <v>52</v>
      </c>
      <c r="AY6" s="12" t="s">
        <v>50</v>
      </c>
      <c r="AZ6" s="12" t="s">
        <v>51</v>
      </c>
      <c r="BA6" s="12" t="s">
        <v>52</v>
      </c>
      <c r="BB6" s="12" t="s">
        <v>53</v>
      </c>
      <c r="BD6" s="12" t="s">
        <v>50</v>
      </c>
      <c r="BE6" s="12" t="s">
        <v>51</v>
      </c>
      <c r="BF6" s="12" t="s">
        <v>52</v>
      </c>
      <c r="BG6" s="12" t="s">
        <v>53</v>
      </c>
      <c r="BI6" s="12" t="s">
        <v>50</v>
      </c>
      <c r="BJ6" s="12" t="s">
        <v>51</v>
      </c>
      <c r="BK6" s="12" t="s">
        <v>52</v>
      </c>
      <c r="BL6" s="12" t="s">
        <v>53</v>
      </c>
      <c r="BN6" s="12" t="s">
        <v>50</v>
      </c>
      <c r="BO6" s="12" t="s">
        <v>51</v>
      </c>
      <c r="BP6" s="12" t="s">
        <v>52</v>
      </c>
      <c r="BQ6" s="12" t="s">
        <v>53</v>
      </c>
      <c r="BS6" s="12" t="s">
        <v>50</v>
      </c>
      <c r="BT6" s="12" t="s">
        <v>51</v>
      </c>
      <c r="BU6" s="12" t="s">
        <v>52</v>
      </c>
      <c r="BV6" s="12" t="s">
        <v>53</v>
      </c>
      <c r="BX6" s="12" t="s">
        <v>50</v>
      </c>
      <c r="BY6" s="12" t="s">
        <v>51</v>
      </c>
      <c r="BZ6" s="12" t="s">
        <v>52</v>
      </c>
      <c r="CA6" s="12" t="s">
        <v>53</v>
      </c>
    </row>
    <row r="7" spans="2:79" ht="30" customHeight="1" x14ac:dyDescent="0.3">
      <c r="B7" s="10" t="s">
        <v>17</v>
      </c>
      <c r="C7" s="10">
        <v>751</v>
      </c>
      <c r="D7" s="10">
        <v>368</v>
      </c>
      <c r="E7" s="10">
        <v>381</v>
      </c>
      <c r="F7" s="10"/>
      <c r="G7" s="10">
        <v>156</v>
      </c>
      <c r="H7" s="10">
        <v>345</v>
      </c>
      <c r="I7" s="10">
        <v>250</v>
      </c>
      <c r="J7" s="10"/>
      <c r="K7" s="10">
        <v>319</v>
      </c>
      <c r="L7" s="10">
        <v>189</v>
      </c>
      <c r="M7" s="10">
        <v>130</v>
      </c>
      <c r="N7" s="10">
        <v>112</v>
      </c>
      <c r="O7" s="10"/>
      <c r="P7" s="10">
        <v>99</v>
      </c>
      <c r="Q7" s="10">
        <v>243</v>
      </c>
      <c r="R7" s="10">
        <v>112</v>
      </c>
      <c r="S7" s="10">
        <v>192</v>
      </c>
      <c r="T7" s="10">
        <v>105</v>
      </c>
      <c r="U7" s="10"/>
      <c r="V7" s="10">
        <v>175</v>
      </c>
      <c r="W7" s="10">
        <v>279</v>
      </c>
      <c r="X7" s="10">
        <v>278</v>
      </c>
      <c r="Y7" s="10"/>
      <c r="Z7" s="10">
        <v>626</v>
      </c>
      <c r="AA7" s="10">
        <v>123</v>
      </c>
      <c r="AB7" s="10"/>
      <c r="AC7" s="10">
        <v>557</v>
      </c>
      <c r="AD7" s="10">
        <v>194</v>
      </c>
      <c r="AE7" s="10"/>
      <c r="AF7" s="10">
        <v>61</v>
      </c>
      <c r="AG7" s="10">
        <v>64</v>
      </c>
      <c r="AH7" s="10">
        <v>623</v>
      </c>
      <c r="AI7" s="10"/>
      <c r="AJ7" s="10">
        <v>80</v>
      </c>
      <c r="AK7" s="10">
        <v>111</v>
      </c>
      <c r="AL7" s="10">
        <v>112</v>
      </c>
      <c r="AM7" s="10">
        <v>117</v>
      </c>
      <c r="AN7" s="10">
        <v>113</v>
      </c>
      <c r="AO7" s="10">
        <v>114</v>
      </c>
      <c r="AP7" s="10">
        <v>104</v>
      </c>
      <c r="AQ7" s="10"/>
      <c r="AR7" s="10">
        <v>225</v>
      </c>
      <c r="AS7" s="10">
        <v>507</v>
      </c>
      <c r="AT7" s="10"/>
      <c r="AU7" s="10">
        <v>177</v>
      </c>
      <c r="AV7" s="10">
        <v>442</v>
      </c>
      <c r="AW7" s="10">
        <v>132</v>
      </c>
      <c r="AX7" s="10"/>
      <c r="AY7" s="10">
        <v>62</v>
      </c>
      <c r="AZ7" s="10">
        <v>345</v>
      </c>
      <c r="BA7" s="10">
        <v>245</v>
      </c>
      <c r="BB7" s="10">
        <v>99</v>
      </c>
      <c r="BC7" s="10"/>
      <c r="BD7" s="10">
        <v>93</v>
      </c>
      <c r="BE7" s="10">
        <v>208</v>
      </c>
      <c r="BF7" s="10">
        <v>333</v>
      </c>
      <c r="BG7" s="10">
        <v>117</v>
      </c>
      <c r="BH7" s="10"/>
      <c r="BI7" s="10">
        <v>79</v>
      </c>
      <c r="BJ7" s="10">
        <v>210</v>
      </c>
      <c r="BK7" s="10">
        <v>373</v>
      </c>
      <c r="BL7" s="10">
        <v>89</v>
      </c>
      <c r="BM7" s="10"/>
      <c r="BN7" s="10">
        <v>60</v>
      </c>
      <c r="BO7" s="10">
        <v>175</v>
      </c>
      <c r="BP7" s="10">
        <v>257</v>
      </c>
      <c r="BQ7" s="10">
        <v>259</v>
      </c>
      <c r="BR7" s="10"/>
      <c r="BS7" s="10">
        <v>147</v>
      </c>
      <c r="BT7" s="10">
        <v>205</v>
      </c>
      <c r="BU7" s="10">
        <v>330</v>
      </c>
      <c r="BV7" s="10">
        <v>69</v>
      </c>
      <c r="BW7" s="10"/>
      <c r="BX7" s="10">
        <v>66</v>
      </c>
      <c r="BY7" s="10">
        <v>277</v>
      </c>
      <c r="BZ7" s="10">
        <v>250</v>
      </c>
      <c r="CA7" s="10">
        <v>158</v>
      </c>
    </row>
    <row r="8" spans="2:79" ht="30" customHeight="1" x14ac:dyDescent="0.3">
      <c r="B8" s="11" t="s">
        <v>18</v>
      </c>
      <c r="C8" s="11">
        <v>748</v>
      </c>
      <c r="D8" s="11">
        <v>355</v>
      </c>
      <c r="E8" s="11">
        <v>391</v>
      </c>
      <c r="F8" s="11"/>
      <c r="G8" s="11">
        <v>180</v>
      </c>
      <c r="H8" s="11">
        <v>288</v>
      </c>
      <c r="I8" s="11">
        <v>279</v>
      </c>
      <c r="J8" s="11"/>
      <c r="K8" s="11">
        <v>231</v>
      </c>
      <c r="L8" s="11">
        <v>187</v>
      </c>
      <c r="M8" s="11">
        <v>161</v>
      </c>
      <c r="N8" s="11">
        <v>167</v>
      </c>
      <c r="O8" s="11"/>
      <c r="P8" s="11">
        <v>101</v>
      </c>
      <c r="Q8" s="11">
        <v>232</v>
      </c>
      <c r="R8" s="11">
        <v>120</v>
      </c>
      <c r="S8" s="11">
        <v>167</v>
      </c>
      <c r="T8" s="11">
        <v>127</v>
      </c>
      <c r="U8" s="11"/>
      <c r="V8" s="11">
        <v>210</v>
      </c>
      <c r="W8" s="11">
        <v>286</v>
      </c>
      <c r="X8" s="11">
        <v>230</v>
      </c>
      <c r="Y8" s="11"/>
      <c r="Z8" s="11">
        <v>625</v>
      </c>
      <c r="AA8" s="11">
        <v>121</v>
      </c>
      <c r="AB8" s="11"/>
      <c r="AC8" s="11">
        <v>527</v>
      </c>
      <c r="AD8" s="11">
        <v>220</v>
      </c>
      <c r="AE8" s="11"/>
      <c r="AF8" s="11">
        <v>48</v>
      </c>
      <c r="AG8" s="11">
        <v>55</v>
      </c>
      <c r="AH8" s="11">
        <v>642</v>
      </c>
      <c r="AI8" s="11"/>
      <c r="AJ8" s="11">
        <v>90</v>
      </c>
      <c r="AK8" s="11">
        <v>120</v>
      </c>
      <c r="AL8" s="11">
        <v>95</v>
      </c>
      <c r="AM8" s="11">
        <v>104</v>
      </c>
      <c r="AN8" s="11">
        <v>88</v>
      </c>
      <c r="AO8" s="11">
        <v>119</v>
      </c>
      <c r="AP8" s="11">
        <v>132</v>
      </c>
      <c r="AQ8" s="11"/>
      <c r="AR8" s="11">
        <v>243</v>
      </c>
      <c r="AS8" s="11">
        <v>486</v>
      </c>
      <c r="AT8" s="11"/>
      <c r="AU8" s="11">
        <v>192</v>
      </c>
      <c r="AV8" s="11">
        <v>441</v>
      </c>
      <c r="AW8" s="11">
        <v>115</v>
      </c>
      <c r="AX8" s="11"/>
      <c r="AY8" s="11">
        <v>63</v>
      </c>
      <c r="AZ8" s="11">
        <v>347</v>
      </c>
      <c r="BA8" s="11">
        <v>247</v>
      </c>
      <c r="BB8" s="11">
        <v>90</v>
      </c>
      <c r="BC8" s="11"/>
      <c r="BD8" s="11">
        <v>92</v>
      </c>
      <c r="BE8" s="11">
        <v>211</v>
      </c>
      <c r="BF8" s="11">
        <v>332</v>
      </c>
      <c r="BG8" s="11">
        <v>113</v>
      </c>
      <c r="BH8" s="11"/>
      <c r="BI8" s="11">
        <v>85</v>
      </c>
      <c r="BJ8" s="11">
        <v>210</v>
      </c>
      <c r="BK8" s="11">
        <v>368</v>
      </c>
      <c r="BL8" s="11">
        <v>85</v>
      </c>
      <c r="BM8" s="11"/>
      <c r="BN8" s="11">
        <v>57</v>
      </c>
      <c r="BO8" s="11">
        <v>172</v>
      </c>
      <c r="BP8" s="11">
        <v>265</v>
      </c>
      <c r="BQ8" s="11">
        <v>253</v>
      </c>
      <c r="BR8" s="11"/>
      <c r="BS8" s="11">
        <v>152</v>
      </c>
      <c r="BT8" s="11">
        <v>219</v>
      </c>
      <c r="BU8" s="11">
        <v>320</v>
      </c>
      <c r="BV8" s="11">
        <v>57</v>
      </c>
      <c r="BW8" s="11"/>
      <c r="BX8" s="11">
        <v>65</v>
      </c>
      <c r="BY8" s="11">
        <v>279</v>
      </c>
      <c r="BZ8" s="11">
        <v>248</v>
      </c>
      <c r="CA8" s="11">
        <v>156</v>
      </c>
    </row>
    <row r="9" spans="2:79" x14ac:dyDescent="0.3">
      <c r="B9" s="18" t="s">
        <v>125</v>
      </c>
      <c r="C9" s="17">
        <v>0.29538471748877299</v>
      </c>
      <c r="D9" s="17">
        <v>0.31680714821169897</v>
      </c>
      <c r="E9" s="17">
        <v>0.27741932428308202</v>
      </c>
      <c r="F9" s="17"/>
      <c r="G9" s="17">
        <v>0.28475409819020803</v>
      </c>
      <c r="H9" s="17">
        <v>0.32815824119069598</v>
      </c>
      <c r="I9" s="17">
        <v>0.268411188637311</v>
      </c>
      <c r="J9" s="17"/>
      <c r="K9" s="17">
        <v>0.31727759627211299</v>
      </c>
      <c r="L9" s="17">
        <v>0.25215334409783802</v>
      </c>
      <c r="M9" s="17">
        <v>0.30646163795159198</v>
      </c>
      <c r="N9" s="17">
        <v>0.29857016708191803</v>
      </c>
      <c r="O9" s="17"/>
      <c r="P9" s="17">
        <v>0.46800677783253097</v>
      </c>
      <c r="Q9" s="17">
        <v>0.241324229132342</v>
      </c>
      <c r="R9" s="17">
        <v>0.29212463497975999</v>
      </c>
      <c r="S9" s="17">
        <v>0.272617155847246</v>
      </c>
      <c r="T9" s="17">
        <v>0.28914094619042602</v>
      </c>
      <c r="U9" s="17"/>
      <c r="V9" s="17">
        <v>0.30894893576596599</v>
      </c>
      <c r="W9" s="17">
        <v>0.26365597661412099</v>
      </c>
      <c r="X9" s="17">
        <v>0.337522151571304</v>
      </c>
      <c r="Y9" s="17"/>
      <c r="Z9" s="17">
        <v>0.28000283101775197</v>
      </c>
      <c r="AA9" s="17">
        <v>0.37980771459796597</v>
      </c>
      <c r="AB9" s="17"/>
      <c r="AC9" s="17">
        <v>0.31103484236483703</v>
      </c>
      <c r="AD9" s="17">
        <v>0.25794574305845003</v>
      </c>
      <c r="AE9" s="17"/>
      <c r="AF9" s="17">
        <v>0.46339330932116801</v>
      </c>
      <c r="AG9" s="17">
        <v>0.34051670985146099</v>
      </c>
      <c r="AH9" s="17">
        <v>0.28038305849288597</v>
      </c>
      <c r="AI9" s="17"/>
      <c r="AJ9" s="17">
        <v>0.32555750194325001</v>
      </c>
      <c r="AK9" s="17">
        <v>0.27673453250030799</v>
      </c>
      <c r="AL9" s="17">
        <v>0.30189853243235598</v>
      </c>
      <c r="AM9" s="17">
        <v>0.37609499345205</v>
      </c>
      <c r="AN9" s="17">
        <v>0.294619223245005</v>
      </c>
      <c r="AO9" s="17">
        <v>0.26435709069548502</v>
      </c>
      <c r="AP9" s="17">
        <v>0.25187049631380098</v>
      </c>
      <c r="AQ9" s="17"/>
      <c r="AR9" s="17">
        <v>0.34466262818448401</v>
      </c>
      <c r="AS9" s="17">
        <v>0.27728415607448398</v>
      </c>
      <c r="AT9" s="17"/>
      <c r="AU9" s="17">
        <v>0.219198311586809</v>
      </c>
      <c r="AV9" s="17">
        <v>0.30573056482929301</v>
      </c>
      <c r="AW9" s="17">
        <v>0.38336760302106199</v>
      </c>
      <c r="AX9" s="17"/>
      <c r="AY9" s="17">
        <v>0.21185992944268001</v>
      </c>
      <c r="AZ9" s="17">
        <v>0.220581192101313</v>
      </c>
      <c r="BA9" s="17">
        <v>0.42140250762317599</v>
      </c>
      <c r="BB9" s="17">
        <v>0.29658217907559498</v>
      </c>
      <c r="BC9" s="17"/>
      <c r="BD9" s="17">
        <v>0.140369708823085</v>
      </c>
      <c r="BE9" s="17">
        <v>0.24895300390156999</v>
      </c>
      <c r="BF9" s="17">
        <v>0.298155411861183</v>
      </c>
      <c r="BG9" s="17">
        <v>0.50013187819833105</v>
      </c>
      <c r="BH9" s="17"/>
      <c r="BI9" s="17">
        <v>0.25011455286878798</v>
      </c>
      <c r="BJ9" s="17">
        <v>0.27968746429844299</v>
      </c>
      <c r="BK9" s="17">
        <v>0.30860037304525401</v>
      </c>
      <c r="BL9" s="17">
        <v>0.32239379252908201</v>
      </c>
      <c r="BM9" s="17"/>
      <c r="BN9" s="17">
        <v>0.123292094863624</v>
      </c>
      <c r="BO9" s="17">
        <v>0.19344747055956299</v>
      </c>
      <c r="BP9" s="17">
        <v>0.23448447927779401</v>
      </c>
      <c r="BQ9" s="17">
        <v>0.467814273935444</v>
      </c>
      <c r="BR9" s="17"/>
      <c r="BS9" s="17">
        <v>0.14551154853373699</v>
      </c>
      <c r="BT9" s="17">
        <v>0.21467070035468</v>
      </c>
      <c r="BU9" s="17">
        <v>0.34231216080601801</v>
      </c>
      <c r="BV9" s="17">
        <v>0.742288049784528</v>
      </c>
      <c r="BW9" s="17"/>
      <c r="BX9" s="17">
        <v>0.12438526110482701</v>
      </c>
      <c r="BY9" s="17">
        <v>0.25169136462080199</v>
      </c>
      <c r="BZ9" s="17">
        <v>0.29310889464205903</v>
      </c>
      <c r="CA9" s="17">
        <v>0.44782008588072397</v>
      </c>
    </row>
    <row r="10" spans="2:79" x14ac:dyDescent="0.3">
      <c r="B10" s="18" t="s">
        <v>126</v>
      </c>
      <c r="C10" s="17">
        <v>0.44803085026626999</v>
      </c>
      <c r="D10" s="17">
        <v>0.43373732319379499</v>
      </c>
      <c r="E10" s="17">
        <v>0.46083338596350598</v>
      </c>
      <c r="F10" s="17"/>
      <c r="G10" s="17">
        <v>0.49018363693995798</v>
      </c>
      <c r="H10" s="17">
        <v>0.42655374777703597</v>
      </c>
      <c r="I10" s="17">
        <v>0.44296767507379697</v>
      </c>
      <c r="J10" s="17"/>
      <c r="K10" s="17">
        <v>0.41456120914094502</v>
      </c>
      <c r="L10" s="17">
        <v>0.46821918869272999</v>
      </c>
      <c r="M10" s="17">
        <v>0.42523277040337099</v>
      </c>
      <c r="N10" s="17">
        <v>0.49630356710378798</v>
      </c>
      <c r="O10" s="17"/>
      <c r="P10" s="17">
        <v>0.30788997271173102</v>
      </c>
      <c r="Q10" s="17">
        <v>0.48639900936069003</v>
      </c>
      <c r="R10" s="17">
        <v>0.46107371391666702</v>
      </c>
      <c r="S10" s="17">
        <v>0.44664834700739098</v>
      </c>
      <c r="T10" s="17">
        <v>0.47947336487766601</v>
      </c>
      <c r="U10" s="17"/>
      <c r="V10" s="17">
        <v>0.39865637342239102</v>
      </c>
      <c r="W10" s="17">
        <v>0.47898172838665998</v>
      </c>
      <c r="X10" s="17">
        <v>0.44562443018061898</v>
      </c>
      <c r="Y10" s="17"/>
      <c r="Z10" s="17">
        <v>0.44313491557379597</v>
      </c>
      <c r="AA10" s="17">
        <v>0.464801568904531</v>
      </c>
      <c r="AB10" s="17"/>
      <c r="AC10" s="17">
        <v>0.449767856029887</v>
      </c>
      <c r="AD10" s="17">
        <v>0.44387550231317702</v>
      </c>
      <c r="AE10" s="17"/>
      <c r="AF10" s="17">
        <v>0.45130170221122701</v>
      </c>
      <c r="AG10" s="17">
        <v>0.47739724579894</v>
      </c>
      <c r="AH10" s="17">
        <v>0.442717338586959</v>
      </c>
      <c r="AI10" s="17"/>
      <c r="AJ10" s="17">
        <v>0.45471655631506602</v>
      </c>
      <c r="AK10" s="17">
        <v>0.496113231961478</v>
      </c>
      <c r="AL10" s="17">
        <v>0.47809699732384697</v>
      </c>
      <c r="AM10" s="17">
        <v>0.38294496622181101</v>
      </c>
      <c r="AN10" s="17">
        <v>0.423398215195535</v>
      </c>
      <c r="AO10" s="17">
        <v>0.420518356851872</v>
      </c>
      <c r="AP10" s="17">
        <v>0.47103841800162299</v>
      </c>
      <c r="AQ10" s="17"/>
      <c r="AR10" s="17">
        <v>0.38794330185252501</v>
      </c>
      <c r="AS10" s="17">
        <v>0.48027733265371603</v>
      </c>
      <c r="AT10" s="17"/>
      <c r="AU10" s="17">
        <v>0.454053902617089</v>
      </c>
      <c r="AV10" s="17">
        <v>0.44833754061652797</v>
      </c>
      <c r="AW10" s="17">
        <v>0.43674897253982597</v>
      </c>
      <c r="AX10" s="17"/>
      <c r="AY10" s="17">
        <v>0.332525802241525</v>
      </c>
      <c r="AZ10" s="17">
        <v>0.49305730761851702</v>
      </c>
      <c r="BA10" s="17">
        <v>0.40063459615920899</v>
      </c>
      <c r="BB10" s="17">
        <v>0.485082197325925</v>
      </c>
      <c r="BC10" s="17"/>
      <c r="BD10" s="17">
        <v>0.373921342312313</v>
      </c>
      <c r="BE10" s="17">
        <v>0.40325657782313101</v>
      </c>
      <c r="BF10" s="17">
        <v>0.52444584676624695</v>
      </c>
      <c r="BG10" s="17">
        <v>0.36706094625040198</v>
      </c>
      <c r="BH10" s="17"/>
      <c r="BI10" s="17">
        <v>0.39707476231880201</v>
      </c>
      <c r="BJ10" s="17">
        <v>0.44405622582473397</v>
      </c>
      <c r="BK10" s="17">
        <v>0.468131691372143</v>
      </c>
      <c r="BL10" s="17">
        <v>0.42185134242196898</v>
      </c>
      <c r="BM10" s="17"/>
      <c r="BN10" s="17">
        <v>0.37427219640556803</v>
      </c>
      <c r="BO10" s="17">
        <v>0.45093438632916399</v>
      </c>
      <c r="BP10" s="17">
        <v>0.52182419771652999</v>
      </c>
      <c r="BQ10" s="17">
        <v>0.385306768464106</v>
      </c>
      <c r="BR10" s="17"/>
      <c r="BS10" s="17">
        <v>0.36575861861596298</v>
      </c>
      <c r="BT10" s="17">
        <v>0.51395447601358102</v>
      </c>
      <c r="BU10" s="17">
        <v>0.494234497488447</v>
      </c>
      <c r="BV10" s="17">
        <v>0.15501156008192901</v>
      </c>
      <c r="BW10" s="17"/>
      <c r="BX10" s="17">
        <v>0.46306646577002702</v>
      </c>
      <c r="BY10" s="17">
        <v>0.46324532172962501</v>
      </c>
      <c r="BZ10" s="17">
        <v>0.465025315745419</v>
      </c>
      <c r="CA10" s="17">
        <v>0.38776678447708102</v>
      </c>
    </row>
    <row r="11" spans="2:79" x14ac:dyDescent="0.3">
      <c r="B11" s="18" t="s">
        <v>127</v>
      </c>
      <c r="C11" s="17">
        <v>0.163904060480142</v>
      </c>
      <c r="D11" s="17">
        <v>0.169431638372119</v>
      </c>
      <c r="E11" s="17">
        <v>0.15971541881448101</v>
      </c>
      <c r="F11" s="17"/>
      <c r="G11" s="17">
        <v>0.15383422320428</v>
      </c>
      <c r="H11" s="17">
        <v>0.16341910631641299</v>
      </c>
      <c r="I11" s="17">
        <v>0.17091255564972499</v>
      </c>
      <c r="J11" s="17"/>
      <c r="K11" s="17">
        <v>0.17322054315121299</v>
      </c>
      <c r="L11" s="17">
        <v>0.18372376788244599</v>
      </c>
      <c r="M11" s="17">
        <v>0.17066996830464001</v>
      </c>
      <c r="N11" s="17">
        <v>0.123374804951756</v>
      </c>
      <c r="O11" s="17"/>
      <c r="P11" s="17">
        <v>0.14445386728524701</v>
      </c>
      <c r="Q11" s="17">
        <v>0.174099177633354</v>
      </c>
      <c r="R11" s="17">
        <v>0.17017122981181801</v>
      </c>
      <c r="S11" s="17">
        <v>0.18202288763167601</v>
      </c>
      <c r="T11" s="17">
        <v>0.131021048706712</v>
      </c>
      <c r="U11" s="17"/>
      <c r="V11" s="17">
        <v>0.15922338421100099</v>
      </c>
      <c r="W11" s="17">
        <v>0.16982384472018</v>
      </c>
      <c r="X11" s="17">
        <v>0.14618434248457601</v>
      </c>
      <c r="Y11" s="17"/>
      <c r="Z11" s="17">
        <v>0.17450230567844199</v>
      </c>
      <c r="AA11" s="17">
        <v>0.11148089395805599</v>
      </c>
      <c r="AB11" s="17"/>
      <c r="AC11" s="17">
        <v>0.16149855450075701</v>
      </c>
      <c r="AD11" s="17">
        <v>0.16965862650228999</v>
      </c>
      <c r="AE11" s="17"/>
      <c r="AF11" s="17">
        <v>2.5321325393734901E-2</v>
      </c>
      <c r="AG11" s="17">
        <v>6.2418730894457299E-2</v>
      </c>
      <c r="AH11" s="17">
        <v>0.18364505288317501</v>
      </c>
      <c r="AI11" s="17"/>
      <c r="AJ11" s="17">
        <v>0.17418332876364201</v>
      </c>
      <c r="AK11" s="17">
        <v>0.14228869483788001</v>
      </c>
      <c r="AL11" s="17">
        <v>0.15386133519192699</v>
      </c>
      <c r="AM11" s="17">
        <v>0.157274423265334</v>
      </c>
      <c r="AN11" s="17">
        <v>0.18624047974494101</v>
      </c>
      <c r="AO11" s="17">
        <v>0.18456320044333899</v>
      </c>
      <c r="AP11" s="17">
        <v>0.15539418253859999</v>
      </c>
      <c r="AQ11" s="17"/>
      <c r="AR11" s="17">
        <v>0.15654639308441501</v>
      </c>
      <c r="AS11" s="17">
        <v>0.160450235413578</v>
      </c>
      <c r="AT11" s="17"/>
      <c r="AU11" s="17">
        <v>0.222417521143632</v>
      </c>
      <c r="AV11" s="17">
        <v>0.14740108988481601</v>
      </c>
      <c r="AW11" s="17">
        <v>0.12924873420741001</v>
      </c>
      <c r="AX11" s="17"/>
      <c r="AY11" s="17">
        <v>0.35793889644691801</v>
      </c>
      <c r="AZ11" s="17">
        <v>0.16159348120919001</v>
      </c>
      <c r="BA11" s="17">
        <v>0.13317864066176699</v>
      </c>
      <c r="BB11" s="17">
        <v>0.121515256224194</v>
      </c>
      <c r="BC11" s="17"/>
      <c r="BD11" s="17">
        <v>0.30563706359450299</v>
      </c>
      <c r="BE11" s="17">
        <v>0.23334983465991599</v>
      </c>
      <c r="BF11" s="17">
        <v>0.122753537741074</v>
      </c>
      <c r="BG11" s="17">
        <v>3.9964287196597198E-2</v>
      </c>
      <c r="BH11" s="17"/>
      <c r="BI11" s="17">
        <v>0.28029560097728001</v>
      </c>
      <c r="BJ11" s="17">
        <v>0.218889380950963</v>
      </c>
      <c r="BK11" s="17">
        <v>0.119315212997</v>
      </c>
      <c r="BL11" s="17">
        <v>0.104261514611224</v>
      </c>
      <c r="BM11" s="17"/>
      <c r="BN11" s="17">
        <v>0.27454884770651</v>
      </c>
      <c r="BO11" s="17">
        <v>0.21211206981705599</v>
      </c>
      <c r="BP11" s="17">
        <v>0.17915944873458001</v>
      </c>
      <c r="BQ11" s="17">
        <v>8.9946666827128402E-2</v>
      </c>
      <c r="BR11" s="17"/>
      <c r="BS11" s="17">
        <v>0.29433087629833199</v>
      </c>
      <c r="BT11" s="17">
        <v>0.21009739892422799</v>
      </c>
      <c r="BU11" s="17">
        <v>9.1394267088817593E-2</v>
      </c>
      <c r="BV11" s="17">
        <v>4.50061666092514E-2</v>
      </c>
      <c r="BW11" s="17"/>
      <c r="BX11" s="17">
        <v>0.30993883109831799</v>
      </c>
      <c r="BY11" s="17">
        <v>0.19672252635700599</v>
      </c>
      <c r="BZ11" s="17">
        <v>0.13157914132024201</v>
      </c>
      <c r="CA11" s="17">
        <v>9.6014508645809196E-2</v>
      </c>
    </row>
    <row r="12" spans="2:79" x14ac:dyDescent="0.3">
      <c r="B12" s="18" t="s">
        <v>128</v>
      </c>
      <c r="C12" s="17">
        <v>7.7439575453971093E-2</v>
      </c>
      <c r="D12" s="17">
        <v>6.6642494832156798E-2</v>
      </c>
      <c r="E12" s="17">
        <v>8.5023378596534499E-2</v>
      </c>
      <c r="F12" s="17"/>
      <c r="G12" s="17">
        <v>6.5035532325544099E-2</v>
      </c>
      <c r="H12" s="17">
        <v>7.0439770720363504E-2</v>
      </c>
      <c r="I12" s="17">
        <v>9.2684141735051295E-2</v>
      </c>
      <c r="J12" s="17"/>
      <c r="K12" s="17">
        <v>7.5881663395062596E-2</v>
      </c>
      <c r="L12" s="17">
        <v>9.5903699326986003E-2</v>
      </c>
      <c r="M12" s="17">
        <v>6.42274879762193E-2</v>
      </c>
      <c r="N12" s="17">
        <v>7.2121606623303303E-2</v>
      </c>
      <c r="O12" s="17"/>
      <c r="P12" s="17">
        <v>5.50728536475193E-2</v>
      </c>
      <c r="Q12" s="17">
        <v>7.6630382825590496E-2</v>
      </c>
      <c r="R12" s="17">
        <v>6.2951769021783205E-2</v>
      </c>
      <c r="S12" s="17">
        <v>8.9987897085888002E-2</v>
      </c>
      <c r="T12" s="17">
        <v>9.4054938140406094E-2</v>
      </c>
      <c r="U12" s="17"/>
      <c r="V12" s="17">
        <v>0.104812674666346</v>
      </c>
      <c r="W12" s="17">
        <v>7.5796990564000202E-2</v>
      </c>
      <c r="X12" s="17">
        <v>6.1641864908453997E-2</v>
      </c>
      <c r="Y12" s="17"/>
      <c r="Z12" s="17">
        <v>8.4135637389135806E-2</v>
      </c>
      <c r="AA12" s="17">
        <v>4.3909822539447398E-2</v>
      </c>
      <c r="AB12" s="17"/>
      <c r="AC12" s="17">
        <v>6.6207329764070594E-2</v>
      </c>
      <c r="AD12" s="17">
        <v>0.104309888790733</v>
      </c>
      <c r="AE12" s="17"/>
      <c r="AF12" s="17">
        <v>3.1233132994877399E-2</v>
      </c>
      <c r="AG12" s="17">
        <v>9.3007061812297107E-2</v>
      </c>
      <c r="AH12" s="17">
        <v>7.99227436274281E-2</v>
      </c>
      <c r="AI12" s="17"/>
      <c r="AJ12" s="17">
        <v>4.55426129780429E-2</v>
      </c>
      <c r="AK12" s="17">
        <v>6.3731105525395099E-2</v>
      </c>
      <c r="AL12" s="17">
        <v>6.61431350518695E-2</v>
      </c>
      <c r="AM12" s="17">
        <v>7.8141695596049804E-2</v>
      </c>
      <c r="AN12" s="17">
        <v>7.1969406792552301E-2</v>
      </c>
      <c r="AO12" s="17">
        <v>9.2258337678766303E-2</v>
      </c>
      <c r="AP12" s="17">
        <v>0.109444918928766</v>
      </c>
      <c r="AQ12" s="17"/>
      <c r="AR12" s="17">
        <v>8.6366769511594194E-2</v>
      </c>
      <c r="AS12" s="17">
        <v>7.0788464346631899E-2</v>
      </c>
      <c r="AT12" s="17"/>
      <c r="AU12" s="17">
        <v>9.1592072903698293E-2</v>
      </c>
      <c r="AV12" s="17">
        <v>7.8237056248886397E-2</v>
      </c>
      <c r="AW12" s="17">
        <v>5.0634690231702098E-2</v>
      </c>
      <c r="AX12" s="17"/>
      <c r="AY12" s="17">
        <v>7.4383805611214396E-2</v>
      </c>
      <c r="AZ12" s="17">
        <v>0.11044806103770199</v>
      </c>
      <c r="BA12" s="17">
        <v>4.1947563331087401E-2</v>
      </c>
      <c r="BB12" s="17">
        <v>4.9742711004328699E-2</v>
      </c>
      <c r="BC12" s="17"/>
      <c r="BD12" s="17">
        <v>0.13696662073459301</v>
      </c>
      <c r="BE12" s="17">
        <v>0.106200921142697</v>
      </c>
      <c r="BF12" s="17">
        <v>4.8435825153867698E-2</v>
      </c>
      <c r="BG12" s="17">
        <v>6.0638704426950102E-2</v>
      </c>
      <c r="BH12" s="17"/>
      <c r="BI12" s="17">
        <v>7.2515083835129404E-2</v>
      </c>
      <c r="BJ12" s="17">
        <v>4.3401500283392701E-2</v>
      </c>
      <c r="BK12" s="17">
        <v>9.4815083918945706E-2</v>
      </c>
      <c r="BL12" s="17">
        <v>9.1317760789210806E-2</v>
      </c>
      <c r="BM12" s="17"/>
      <c r="BN12" s="17">
        <v>0.202271115580447</v>
      </c>
      <c r="BO12" s="17">
        <v>0.13034888211759099</v>
      </c>
      <c r="BP12" s="17">
        <v>5.8077603500012502E-2</v>
      </c>
      <c r="BQ12" s="17">
        <v>3.3398947086679003E-2</v>
      </c>
      <c r="BR12" s="17"/>
      <c r="BS12" s="17">
        <v>0.14726966412767301</v>
      </c>
      <c r="BT12" s="17">
        <v>6.1277424707511401E-2</v>
      </c>
      <c r="BU12" s="17">
        <v>6.5636329714710298E-2</v>
      </c>
      <c r="BV12" s="17">
        <v>1.9484315672753601E-2</v>
      </c>
      <c r="BW12" s="17"/>
      <c r="BX12" s="17">
        <v>7.7778281828143905E-2</v>
      </c>
      <c r="BY12" s="17">
        <v>8.2108633860133298E-2</v>
      </c>
      <c r="BZ12" s="17">
        <v>9.5308198813854703E-2</v>
      </c>
      <c r="CA12" s="17">
        <v>4.0677378981494698E-2</v>
      </c>
    </row>
    <row r="13" spans="2:79" x14ac:dyDescent="0.3">
      <c r="B13" s="18" t="s">
        <v>129</v>
      </c>
      <c r="C13" s="19">
        <v>1.52407963108448E-2</v>
      </c>
      <c r="D13" s="19">
        <v>1.33813953902289E-2</v>
      </c>
      <c r="E13" s="19">
        <v>1.7008492342396701E-2</v>
      </c>
      <c r="F13" s="19"/>
      <c r="G13" s="19">
        <v>6.1925093400093199E-3</v>
      </c>
      <c r="H13" s="19">
        <v>1.14291339954919E-2</v>
      </c>
      <c r="I13" s="19">
        <v>2.5024438904115601E-2</v>
      </c>
      <c r="J13" s="19"/>
      <c r="K13" s="19">
        <v>1.9058988040666601E-2</v>
      </c>
      <c r="L13" s="19">
        <v>0</v>
      </c>
      <c r="M13" s="19">
        <v>3.3408135364178602E-2</v>
      </c>
      <c r="N13" s="19">
        <v>9.6298542392345803E-3</v>
      </c>
      <c r="O13" s="19"/>
      <c r="P13" s="19">
        <v>2.45765285229716E-2</v>
      </c>
      <c r="Q13" s="19">
        <v>2.15472010480246E-2</v>
      </c>
      <c r="R13" s="19">
        <v>1.3678652269972001E-2</v>
      </c>
      <c r="S13" s="19">
        <v>8.7237124277981803E-3</v>
      </c>
      <c r="T13" s="19">
        <v>6.3097020847899801E-3</v>
      </c>
      <c r="U13" s="19"/>
      <c r="V13" s="19">
        <v>2.8358631934294699E-2</v>
      </c>
      <c r="W13" s="19">
        <v>1.17414597150388E-2</v>
      </c>
      <c r="X13" s="19">
        <v>9.0272108550467599E-3</v>
      </c>
      <c r="Y13" s="19"/>
      <c r="Z13" s="19">
        <v>1.8224310340874801E-2</v>
      </c>
      <c r="AA13" s="19">
        <v>0</v>
      </c>
      <c r="AB13" s="19"/>
      <c r="AC13" s="19">
        <v>1.1491417340448701E-2</v>
      </c>
      <c r="AD13" s="19">
        <v>2.42102393353502E-2</v>
      </c>
      <c r="AE13" s="19"/>
      <c r="AF13" s="19">
        <v>2.87505300789931E-2</v>
      </c>
      <c r="AG13" s="19">
        <v>2.6660251642844902E-2</v>
      </c>
      <c r="AH13" s="19">
        <v>1.33318064095517E-2</v>
      </c>
      <c r="AI13" s="19"/>
      <c r="AJ13" s="19">
        <v>0</v>
      </c>
      <c r="AK13" s="19">
        <v>2.1132435174939301E-2</v>
      </c>
      <c r="AL13" s="19">
        <v>0</v>
      </c>
      <c r="AM13" s="19">
        <v>5.5439214647542302E-3</v>
      </c>
      <c r="AN13" s="19">
        <v>2.37726750219668E-2</v>
      </c>
      <c r="AO13" s="19">
        <v>3.8303014330538197E-2</v>
      </c>
      <c r="AP13" s="19">
        <v>1.22519842172099E-2</v>
      </c>
      <c r="AQ13" s="19"/>
      <c r="AR13" s="19">
        <v>2.4480907366982999E-2</v>
      </c>
      <c r="AS13" s="19">
        <v>1.1199811511589801E-2</v>
      </c>
      <c r="AT13" s="19"/>
      <c r="AU13" s="19">
        <v>1.2738191748772399E-2</v>
      </c>
      <c r="AV13" s="19">
        <v>2.0293748420476401E-2</v>
      </c>
      <c r="AW13" s="19">
        <v>0</v>
      </c>
      <c r="AX13" s="19"/>
      <c r="AY13" s="19">
        <v>2.3291566257661499E-2</v>
      </c>
      <c r="AZ13" s="19">
        <v>1.4319958033278299E-2</v>
      </c>
      <c r="BA13" s="19">
        <v>2.8366922247609599E-3</v>
      </c>
      <c r="BB13" s="19">
        <v>4.7077656369957803E-2</v>
      </c>
      <c r="BC13" s="19"/>
      <c r="BD13" s="19">
        <v>4.3105264535504798E-2</v>
      </c>
      <c r="BE13" s="19">
        <v>8.2396624726867006E-3</v>
      </c>
      <c r="BF13" s="19">
        <v>6.2093784776279196E-3</v>
      </c>
      <c r="BG13" s="19">
        <v>3.2204183927719503E-2</v>
      </c>
      <c r="BH13" s="19"/>
      <c r="BI13" s="19">
        <v>0</v>
      </c>
      <c r="BJ13" s="19">
        <v>1.39654286424679E-2</v>
      </c>
      <c r="BK13" s="19">
        <v>9.1376386666576302E-3</v>
      </c>
      <c r="BL13" s="19">
        <v>6.0175589648514202E-2</v>
      </c>
      <c r="BM13" s="19"/>
      <c r="BN13" s="19">
        <v>2.56157454438521E-2</v>
      </c>
      <c r="BO13" s="19">
        <v>1.3157191176626001E-2</v>
      </c>
      <c r="BP13" s="19">
        <v>6.4542707710831199E-3</v>
      </c>
      <c r="BQ13" s="19">
        <v>2.3533343686643001E-2</v>
      </c>
      <c r="BR13" s="19"/>
      <c r="BS13" s="19">
        <v>4.7129292424293999E-2</v>
      </c>
      <c r="BT13" s="19">
        <v>0</v>
      </c>
      <c r="BU13" s="19">
        <v>6.4227449020072096E-3</v>
      </c>
      <c r="BV13" s="19">
        <v>3.8209907851537203E-2</v>
      </c>
      <c r="BW13" s="19"/>
      <c r="BX13" s="19">
        <v>2.4831160198683502E-2</v>
      </c>
      <c r="BY13" s="19">
        <v>6.2321534324332696E-3</v>
      </c>
      <c r="BZ13" s="19">
        <v>1.49784494784257E-2</v>
      </c>
      <c r="CA13" s="19">
        <v>2.77212420148919E-2</v>
      </c>
    </row>
    <row r="14" spans="2:79" x14ac:dyDescent="0.3">
      <c r="B14" s="16" t="s">
        <v>338</v>
      </c>
    </row>
    <row r="15" spans="2:79" x14ac:dyDescent="0.3">
      <c r="B15" t="s">
        <v>76</v>
      </c>
    </row>
    <row r="16" spans="2:79" x14ac:dyDescent="0.3">
      <c r="B16" t="s">
        <v>77</v>
      </c>
    </row>
    <row r="18" spans="2:2" x14ac:dyDescent="0.3">
      <c r="B18" s="8" t="str">
        <f>HYPERLINK("#'Contents'!A1", "Return to Contents")</f>
        <v>Return to Contents</v>
      </c>
    </row>
  </sheetData>
  <mergeCells count="18">
    <mergeCell ref="BX5:CA5"/>
    <mergeCell ref="D2:BL2"/>
    <mergeCell ref="AU5:AW5"/>
    <mergeCell ref="AY5:BB5"/>
    <mergeCell ref="BD5:BG5"/>
    <mergeCell ref="BI5:BL5"/>
    <mergeCell ref="BN5:BQ5"/>
    <mergeCell ref="Z5:AA5"/>
    <mergeCell ref="AC5:AD5"/>
    <mergeCell ref="AF5:AH5"/>
    <mergeCell ref="AJ5:AP5"/>
    <mergeCell ref="AR5:AS5"/>
    <mergeCell ref="D5:E5"/>
    <mergeCell ref="G5:I5"/>
    <mergeCell ref="K5:N5"/>
    <mergeCell ref="P5:T5"/>
    <mergeCell ref="V5:X5"/>
    <mergeCell ref="BS5:BV5"/>
  </mergeCells>
  <pageMargins left="0.7" right="0.7" top="0.75" bottom="0.75" header="0.3" footer="0.3"/>
  <pageSetup paperSize="9" orientation="portrait" horizontalDpi="300" verticalDpi="300"/>
  <drawing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B2:CA18"/>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9" width="10.77734375" customWidth="1"/>
    <col min="10" max="10" width="2.21875" customWidth="1"/>
    <col min="11" max="14" width="10.77734375" customWidth="1"/>
    <col min="15" max="15" width="2.21875" customWidth="1"/>
    <col min="16" max="20" width="10.77734375" customWidth="1"/>
    <col min="21" max="21" width="2.21875" customWidth="1"/>
    <col min="22" max="24" width="10.77734375" customWidth="1"/>
    <col min="25" max="25" width="2.21875" customWidth="1"/>
    <col min="26" max="27" width="10.77734375" customWidth="1"/>
    <col min="28" max="28" width="2.21875" customWidth="1"/>
    <col min="29" max="30" width="10.77734375" customWidth="1"/>
    <col min="31" max="31" width="2.21875" customWidth="1"/>
    <col min="32" max="34" width="10.77734375" customWidth="1"/>
    <col min="35" max="35" width="2.21875" customWidth="1"/>
    <col min="36" max="42" width="10.77734375" customWidth="1"/>
    <col min="43" max="43" width="2.21875" customWidth="1"/>
    <col min="44" max="45" width="10.77734375" customWidth="1"/>
    <col min="46" max="46" width="2.21875" customWidth="1"/>
    <col min="47" max="49" width="10.77734375" customWidth="1"/>
    <col min="50" max="50" width="2.21875" customWidth="1"/>
    <col min="51" max="54" width="10.77734375" customWidth="1"/>
    <col min="55" max="55" width="2.21875" customWidth="1"/>
    <col min="56" max="59" width="10.77734375" customWidth="1"/>
    <col min="60" max="60" width="2.21875" customWidth="1"/>
    <col min="61" max="64" width="10.77734375" customWidth="1"/>
    <col min="65" max="65" width="2.21875" customWidth="1"/>
    <col min="66" max="69" width="10.77734375" customWidth="1"/>
    <col min="70" max="70" width="2.21875" customWidth="1"/>
    <col min="71" max="74" width="10.77734375" customWidth="1"/>
    <col min="75" max="75" width="2.21875" customWidth="1"/>
    <col min="76" max="79" width="10.77734375" customWidth="1"/>
    <col min="80" max="80" width="2.21875" customWidth="1"/>
  </cols>
  <sheetData>
    <row r="2" spans="2:79" ht="40.049999999999997" customHeight="1" x14ac:dyDescent="0.3">
      <c r="D2" s="30" t="s">
        <v>284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9" ht="30" customHeight="1" x14ac:dyDescent="0.3">
      <c r="B5" s="15"/>
      <c r="C5" s="15"/>
      <c r="D5" s="29" t="s">
        <v>54</v>
      </c>
      <c r="E5" s="29"/>
      <c r="F5" s="15"/>
      <c r="G5" s="29" t="s">
        <v>55</v>
      </c>
      <c r="H5" s="29"/>
      <c r="I5" s="29"/>
      <c r="J5" s="15"/>
      <c r="K5" s="29" t="s">
        <v>56</v>
      </c>
      <c r="L5" s="29"/>
      <c r="M5" s="29"/>
      <c r="N5" s="29"/>
      <c r="O5" s="15"/>
      <c r="P5" s="29" t="s">
        <v>57</v>
      </c>
      <c r="Q5" s="29"/>
      <c r="R5" s="29"/>
      <c r="S5" s="29"/>
      <c r="T5" s="29"/>
      <c r="U5" s="15"/>
      <c r="V5" s="29" t="s">
        <v>58</v>
      </c>
      <c r="W5" s="29"/>
      <c r="X5" s="29"/>
      <c r="Y5" s="15"/>
      <c r="Z5" s="29" t="s">
        <v>59</v>
      </c>
      <c r="AA5" s="29"/>
      <c r="AB5" s="15"/>
      <c r="AC5" s="29" t="s">
        <v>60</v>
      </c>
      <c r="AD5" s="29"/>
      <c r="AE5" s="15"/>
      <c r="AF5" s="29" t="s">
        <v>61</v>
      </c>
      <c r="AG5" s="29"/>
      <c r="AH5" s="29"/>
      <c r="AI5" s="15"/>
      <c r="AJ5" s="29" t="s">
        <v>62</v>
      </c>
      <c r="AK5" s="29"/>
      <c r="AL5" s="29"/>
      <c r="AM5" s="29"/>
      <c r="AN5" s="29"/>
      <c r="AO5" s="29"/>
      <c r="AP5" s="29"/>
      <c r="AQ5" s="15"/>
      <c r="AR5" s="29" t="s">
        <v>63</v>
      </c>
      <c r="AS5" s="29"/>
      <c r="AT5" s="15"/>
      <c r="AU5" s="29" t="s">
        <v>64</v>
      </c>
      <c r="AV5" s="29"/>
      <c r="AW5" s="29"/>
      <c r="AX5" s="15"/>
      <c r="AY5" s="29" t="s">
        <v>65</v>
      </c>
      <c r="AZ5" s="29"/>
      <c r="BA5" s="29"/>
      <c r="BB5" s="29"/>
      <c r="BC5" s="15"/>
      <c r="BD5" s="29" t="s">
        <v>66</v>
      </c>
      <c r="BE5" s="29"/>
      <c r="BF5" s="29"/>
      <c r="BG5" s="29"/>
      <c r="BH5" s="15"/>
      <c r="BI5" s="29" t="s">
        <v>67</v>
      </c>
      <c r="BJ5" s="29"/>
      <c r="BK5" s="29"/>
      <c r="BL5" s="29"/>
      <c r="BM5" s="15"/>
      <c r="BN5" s="29" t="s">
        <v>68</v>
      </c>
      <c r="BO5" s="29"/>
      <c r="BP5" s="29"/>
      <c r="BQ5" s="29"/>
      <c r="BR5" s="15"/>
      <c r="BS5" s="29" t="s">
        <v>69</v>
      </c>
      <c r="BT5" s="29"/>
      <c r="BU5" s="29"/>
      <c r="BV5" s="29"/>
      <c r="BW5" s="15"/>
      <c r="BX5" s="29" t="s">
        <v>70</v>
      </c>
      <c r="BY5" s="29"/>
      <c r="BZ5" s="29"/>
      <c r="CA5" s="29"/>
    </row>
    <row r="6" spans="2:79" ht="43.2" x14ac:dyDescent="0.3">
      <c r="B6" t="s">
        <v>13</v>
      </c>
      <c r="C6" s="9" t="s">
        <v>14</v>
      </c>
      <c r="D6" s="12" t="s">
        <v>15</v>
      </c>
      <c r="E6" s="12" t="s">
        <v>16</v>
      </c>
      <c r="G6" s="12" t="s">
        <v>19</v>
      </c>
      <c r="H6" s="12" t="s">
        <v>20</v>
      </c>
      <c r="I6" s="12" t="s">
        <v>21</v>
      </c>
      <c r="K6" s="12" t="s">
        <v>22</v>
      </c>
      <c r="L6" s="12" t="s">
        <v>23</v>
      </c>
      <c r="M6" s="12" t="s">
        <v>24</v>
      </c>
      <c r="N6" s="12" t="s">
        <v>25</v>
      </c>
      <c r="P6" s="12" t="s">
        <v>26</v>
      </c>
      <c r="Q6" s="12" t="s">
        <v>27</v>
      </c>
      <c r="R6" s="12" t="s">
        <v>28</v>
      </c>
      <c r="S6" s="12" t="s">
        <v>29</v>
      </c>
      <c r="T6" s="12" t="s">
        <v>30</v>
      </c>
      <c r="V6" s="12" t="s">
        <v>31</v>
      </c>
      <c r="W6" s="12" t="s">
        <v>32</v>
      </c>
      <c r="X6" s="12" t="s">
        <v>33</v>
      </c>
      <c r="Z6" s="12" t="s">
        <v>34</v>
      </c>
      <c r="AA6" s="12" t="s">
        <v>35</v>
      </c>
      <c r="AC6" s="12" t="s">
        <v>36</v>
      </c>
      <c r="AD6" s="12" t="s">
        <v>37</v>
      </c>
      <c r="AF6" s="12" t="s">
        <v>38</v>
      </c>
      <c r="AG6" s="12" t="s">
        <v>39</v>
      </c>
      <c r="AH6" s="12" t="s">
        <v>40</v>
      </c>
      <c r="AJ6" s="12" t="s">
        <v>41</v>
      </c>
      <c r="AK6" s="12" t="s">
        <v>42</v>
      </c>
      <c r="AL6" s="12" t="s">
        <v>43</v>
      </c>
      <c r="AM6" s="12" t="s">
        <v>44</v>
      </c>
      <c r="AN6" s="12" t="s">
        <v>45</v>
      </c>
      <c r="AO6" s="12" t="s">
        <v>46</v>
      </c>
      <c r="AP6" s="12" t="s">
        <v>47</v>
      </c>
      <c r="AR6" s="12" t="s">
        <v>48</v>
      </c>
      <c r="AS6" s="12" t="s">
        <v>49</v>
      </c>
      <c r="AU6" s="12" t="s">
        <v>50</v>
      </c>
      <c r="AV6" s="12" t="s">
        <v>51</v>
      </c>
      <c r="AW6" s="12" t="s">
        <v>52</v>
      </c>
      <c r="AY6" s="12" t="s">
        <v>50</v>
      </c>
      <c r="AZ6" s="12" t="s">
        <v>51</v>
      </c>
      <c r="BA6" s="12" t="s">
        <v>52</v>
      </c>
      <c r="BB6" s="12" t="s">
        <v>53</v>
      </c>
      <c r="BD6" s="12" t="s">
        <v>50</v>
      </c>
      <c r="BE6" s="12" t="s">
        <v>51</v>
      </c>
      <c r="BF6" s="12" t="s">
        <v>52</v>
      </c>
      <c r="BG6" s="12" t="s">
        <v>53</v>
      </c>
      <c r="BI6" s="12" t="s">
        <v>50</v>
      </c>
      <c r="BJ6" s="12" t="s">
        <v>51</v>
      </c>
      <c r="BK6" s="12" t="s">
        <v>52</v>
      </c>
      <c r="BL6" s="12" t="s">
        <v>53</v>
      </c>
      <c r="BN6" s="12" t="s">
        <v>50</v>
      </c>
      <c r="BO6" s="12" t="s">
        <v>51</v>
      </c>
      <c r="BP6" s="12" t="s">
        <v>52</v>
      </c>
      <c r="BQ6" s="12" t="s">
        <v>53</v>
      </c>
      <c r="BS6" s="12" t="s">
        <v>50</v>
      </c>
      <c r="BT6" s="12" t="s">
        <v>51</v>
      </c>
      <c r="BU6" s="12" t="s">
        <v>52</v>
      </c>
      <c r="BV6" s="12" t="s">
        <v>53</v>
      </c>
      <c r="BX6" s="12" t="s">
        <v>50</v>
      </c>
      <c r="BY6" s="12" t="s">
        <v>51</v>
      </c>
      <c r="BZ6" s="12" t="s">
        <v>52</v>
      </c>
      <c r="CA6" s="12" t="s">
        <v>53</v>
      </c>
    </row>
    <row r="7" spans="2:79" ht="30" customHeight="1" x14ac:dyDescent="0.3">
      <c r="B7" s="10" t="s">
        <v>17</v>
      </c>
      <c r="C7" s="10">
        <v>751</v>
      </c>
      <c r="D7" s="10">
        <v>368</v>
      </c>
      <c r="E7" s="10">
        <v>381</v>
      </c>
      <c r="F7" s="10"/>
      <c r="G7" s="10">
        <v>156</v>
      </c>
      <c r="H7" s="10">
        <v>345</v>
      </c>
      <c r="I7" s="10">
        <v>250</v>
      </c>
      <c r="J7" s="10"/>
      <c r="K7" s="10">
        <v>319</v>
      </c>
      <c r="L7" s="10">
        <v>189</v>
      </c>
      <c r="M7" s="10">
        <v>130</v>
      </c>
      <c r="N7" s="10">
        <v>112</v>
      </c>
      <c r="O7" s="10"/>
      <c r="P7" s="10">
        <v>99</v>
      </c>
      <c r="Q7" s="10">
        <v>243</v>
      </c>
      <c r="R7" s="10">
        <v>112</v>
      </c>
      <c r="S7" s="10">
        <v>192</v>
      </c>
      <c r="T7" s="10">
        <v>105</v>
      </c>
      <c r="U7" s="10"/>
      <c r="V7" s="10">
        <v>175</v>
      </c>
      <c r="W7" s="10">
        <v>279</v>
      </c>
      <c r="X7" s="10">
        <v>278</v>
      </c>
      <c r="Y7" s="10"/>
      <c r="Z7" s="10">
        <v>626</v>
      </c>
      <c r="AA7" s="10">
        <v>123</v>
      </c>
      <c r="AB7" s="10"/>
      <c r="AC7" s="10">
        <v>557</v>
      </c>
      <c r="AD7" s="10">
        <v>194</v>
      </c>
      <c r="AE7" s="10"/>
      <c r="AF7" s="10">
        <v>61</v>
      </c>
      <c r="AG7" s="10">
        <v>64</v>
      </c>
      <c r="AH7" s="10">
        <v>623</v>
      </c>
      <c r="AI7" s="10"/>
      <c r="AJ7" s="10">
        <v>80</v>
      </c>
      <c r="AK7" s="10">
        <v>111</v>
      </c>
      <c r="AL7" s="10">
        <v>112</v>
      </c>
      <c r="AM7" s="10">
        <v>117</v>
      </c>
      <c r="AN7" s="10">
        <v>113</v>
      </c>
      <c r="AO7" s="10">
        <v>114</v>
      </c>
      <c r="AP7" s="10">
        <v>104</v>
      </c>
      <c r="AQ7" s="10"/>
      <c r="AR7" s="10">
        <v>225</v>
      </c>
      <c r="AS7" s="10">
        <v>507</v>
      </c>
      <c r="AT7" s="10"/>
      <c r="AU7" s="10">
        <v>177</v>
      </c>
      <c r="AV7" s="10">
        <v>442</v>
      </c>
      <c r="AW7" s="10">
        <v>132</v>
      </c>
      <c r="AX7" s="10"/>
      <c r="AY7" s="10">
        <v>62</v>
      </c>
      <c r="AZ7" s="10">
        <v>345</v>
      </c>
      <c r="BA7" s="10">
        <v>245</v>
      </c>
      <c r="BB7" s="10">
        <v>99</v>
      </c>
      <c r="BC7" s="10"/>
      <c r="BD7" s="10">
        <v>93</v>
      </c>
      <c r="BE7" s="10">
        <v>208</v>
      </c>
      <c r="BF7" s="10">
        <v>333</v>
      </c>
      <c r="BG7" s="10">
        <v>117</v>
      </c>
      <c r="BH7" s="10"/>
      <c r="BI7" s="10">
        <v>79</v>
      </c>
      <c r="BJ7" s="10">
        <v>210</v>
      </c>
      <c r="BK7" s="10">
        <v>373</v>
      </c>
      <c r="BL7" s="10">
        <v>89</v>
      </c>
      <c r="BM7" s="10"/>
      <c r="BN7" s="10">
        <v>60</v>
      </c>
      <c r="BO7" s="10">
        <v>175</v>
      </c>
      <c r="BP7" s="10">
        <v>257</v>
      </c>
      <c r="BQ7" s="10">
        <v>259</v>
      </c>
      <c r="BR7" s="10"/>
      <c r="BS7" s="10">
        <v>147</v>
      </c>
      <c r="BT7" s="10">
        <v>205</v>
      </c>
      <c r="BU7" s="10">
        <v>330</v>
      </c>
      <c r="BV7" s="10">
        <v>69</v>
      </c>
      <c r="BW7" s="10"/>
      <c r="BX7" s="10">
        <v>66</v>
      </c>
      <c r="BY7" s="10">
        <v>277</v>
      </c>
      <c r="BZ7" s="10">
        <v>250</v>
      </c>
      <c r="CA7" s="10">
        <v>158</v>
      </c>
    </row>
    <row r="8" spans="2:79" ht="30" customHeight="1" x14ac:dyDescent="0.3">
      <c r="B8" s="11" t="s">
        <v>18</v>
      </c>
      <c r="C8" s="11">
        <v>748</v>
      </c>
      <c r="D8" s="11">
        <v>355</v>
      </c>
      <c r="E8" s="11">
        <v>391</v>
      </c>
      <c r="F8" s="11"/>
      <c r="G8" s="11">
        <v>180</v>
      </c>
      <c r="H8" s="11">
        <v>288</v>
      </c>
      <c r="I8" s="11">
        <v>279</v>
      </c>
      <c r="J8" s="11"/>
      <c r="K8" s="11">
        <v>231</v>
      </c>
      <c r="L8" s="11">
        <v>187</v>
      </c>
      <c r="M8" s="11">
        <v>161</v>
      </c>
      <c r="N8" s="11">
        <v>167</v>
      </c>
      <c r="O8" s="11"/>
      <c r="P8" s="11">
        <v>101</v>
      </c>
      <c r="Q8" s="11">
        <v>232</v>
      </c>
      <c r="R8" s="11">
        <v>120</v>
      </c>
      <c r="S8" s="11">
        <v>167</v>
      </c>
      <c r="T8" s="11">
        <v>127</v>
      </c>
      <c r="U8" s="11"/>
      <c r="V8" s="11">
        <v>210</v>
      </c>
      <c r="W8" s="11">
        <v>286</v>
      </c>
      <c r="X8" s="11">
        <v>230</v>
      </c>
      <c r="Y8" s="11"/>
      <c r="Z8" s="11">
        <v>625</v>
      </c>
      <c r="AA8" s="11">
        <v>121</v>
      </c>
      <c r="AB8" s="11"/>
      <c r="AC8" s="11">
        <v>527</v>
      </c>
      <c r="AD8" s="11">
        <v>220</v>
      </c>
      <c r="AE8" s="11"/>
      <c r="AF8" s="11">
        <v>48</v>
      </c>
      <c r="AG8" s="11">
        <v>55</v>
      </c>
      <c r="AH8" s="11">
        <v>642</v>
      </c>
      <c r="AI8" s="11"/>
      <c r="AJ8" s="11">
        <v>90</v>
      </c>
      <c r="AK8" s="11">
        <v>120</v>
      </c>
      <c r="AL8" s="11">
        <v>95</v>
      </c>
      <c r="AM8" s="11">
        <v>104</v>
      </c>
      <c r="AN8" s="11">
        <v>88</v>
      </c>
      <c r="AO8" s="11">
        <v>119</v>
      </c>
      <c r="AP8" s="11">
        <v>132</v>
      </c>
      <c r="AQ8" s="11"/>
      <c r="AR8" s="11">
        <v>243</v>
      </c>
      <c r="AS8" s="11">
        <v>486</v>
      </c>
      <c r="AT8" s="11"/>
      <c r="AU8" s="11">
        <v>192</v>
      </c>
      <c r="AV8" s="11">
        <v>441</v>
      </c>
      <c r="AW8" s="11">
        <v>115</v>
      </c>
      <c r="AX8" s="11"/>
      <c r="AY8" s="11">
        <v>63</v>
      </c>
      <c r="AZ8" s="11">
        <v>347</v>
      </c>
      <c r="BA8" s="11">
        <v>247</v>
      </c>
      <c r="BB8" s="11">
        <v>90</v>
      </c>
      <c r="BC8" s="11"/>
      <c r="BD8" s="11">
        <v>92</v>
      </c>
      <c r="BE8" s="11">
        <v>211</v>
      </c>
      <c r="BF8" s="11">
        <v>332</v>
      </c>
      <c r="BG8" s="11">
        <v>113</v>
      </c>
      <c r="BH8" s="11"/>
      <c r="BI8" s="11">
        <v>85</v>
      </c>
      <c r="BJ8" s="11">
        <v>210</v>
      </c>
      <c r="BK8" s="11">
        <v>368</v>
      </c>
      <c r="BL8" s="11">
        <v>85</v>
      </c>
      <c r="BM8" s="11"/>
      <c r="BN8" s="11">
        <v>57</v>
      </c>
      <c r="BO8" s="11">
        <v>172</v>
      </c>
      <c r="BP8" s="11">
        <v>265</v>
      </c>
      <c r="BQ8" s="11">
        <v>253</v>
      </c>
      <c r="BR8" s="11"/>
      <c r="BS8" s="11">
        <v>152</v>
      </c>
      <c r="BT8" s="11">
        <v>219</v>
      </c>
      <c r="BU8" s="11">
        <v>320</v>
      </c>
      <c r="BV8" s="11">
        <v>57</v>
      </c>
      <c r="BW8" s="11"/>
      <c r="BX8" s="11">
        <v>65</v>
      </c>
      <c r="BY8" s="11">
        <v>279</v>
      </c>
      <c r="BZ8" s="11">
        <v>248</v>
      </c>
      <c r="CA8" s="11">
        <v>156</v>
      </c>
    </row>
    <row r="9" spans="2:79" x14ac:dyDescent="0.3">
      <c r="B9" s="18" t="s">
        <v>125</v>
      </c>
      <c r="C9" s="17">
        <v>0.22132560808455301</v>
      </c>
      <c r="D9" s="17">
        <v>0.23950662804286901</v>
      </c>
      <c r="E9" s="17">
        <v>0.205928876857291</v>
      </c>
      <c r="F9" s="17"/>
      <c r="G9" s="17">
        <v>0.23803037548508901</v>
      </c>
      <c r="H9" s="17">
        <v>0.23769209782490799</v>
      </c>
      <c r="I9" s="17">
        <v>0.19362914120184399</v>
      </c>
      <c r="J9" s="17"/>
      <c r="K9" s="17">
        <v>0.244961528480104</v>
      </c>
      <c r="L9" s="17">
        <v>0.216168465337266</v>
      </c>
      <c r="M9" s="17">
        <v>0.20760781165450201</v>
      </c>
      <c r="N9" s="17">
        <v>0.20294852498516999</v>
      </c>
      <c r="O9" s="17"/>
      <c r="P9" s="17">
        <v>0.389271369024841</v>
      </c>
      <c r="Q9" s="17">
        <v>0.17363686605245901</v>
      </c>
      <c r="R9" s="17">
        <v>0.204450842910117</v>
      </c>
      <c r="S9" s="17">
        <v>0.22748298776051601</v>
      </c>
      <c r="T9" s="17">
        <v>0.182022014292022</v>
      </c>
      <c r="U9" s="17"/>
      <c r="V9" s="17">
        <v>0.22047784591561601</v>
      </c>
      <c r="W9" s="17">
        <v>0.17602020819379799</v>
      </c>
      <c r="X9" s="17">
        <v>0.296269873382279</v>
      </c>
      <c r="Y9" s="17"/>
      <c r="Z9" s="17">
        <v>0.18922530376205099</v>
      </c>
      <c r="AA9" s="17">
        <v>0.391329298946056</v>
      </c>
      <c r="AB9" s="17"/>
      <c r="AC9" s="17">
        <v>0.23603002118970301</v>
      </c>
      <c r="AD9" s="17">
        <v>0.18614901041416701</v>
      </c>
      <c r="AE9" s="17"/>
      <c r="AF9" s="17">
        <v>0.44477721774373302</v>
      </c>
      <c r="AG9" s="17">
        <v>0.209989198082004</v>
      </c>
      <c r="AH9" s="17">
        <v>0.20664856481138499</v>
      </c>
      <c r="AI9" s="17"/>
      <c r="AJ9" s="17">
        <v>0.236131435429591</v>
      </c>
      <c r="AK9" s="17">
        <v>0.242405750946559</v>
      </c>
      <c r="AL9" s="17">
        <v>0.25222013882388999</v>
      </c>
      <c r="AM9" s="17">
        <v>0.22781174297371801</v>
      </c>
      <c r="AN9" s="17">
        <v>0.23269353116956101</v>
      </c>
      <c r="AO9" s="17">
        <v>0.22630067647761401</v>
      </c>
      <c r="AP9" s="17">
        <v>0.15254355301551001</v>
      </c>
      <c r="AQ9" s="17"/>
      <c r="AR9" s="17">
        <v>0.308853456170815</v>
      </c>
      <c r="AS9" s="17">
        <v>0.181295344337396</v>
      </c>
      <c r="AT9" s="17"/>
      <c r="AU9" s="17">
        <v>0.15312369139450999</v>
      </c>
      <c r="AV9" s="17">
        <v>0.23567836760925601</v>
      </c>
      <c r="AW9" s="17">
        <v>0.28050240886265498</v>
      </c>
      <c r="AX9" s="17"/>
      <c r="AY9" s="17">
        <v>5.9487567331545699E-2</v>
      </c>
      <c r="AZ9" s="17">
        <v>0.17893991883315</v>
      </c>
      <c r="BA9" s="17">
        <v>0.32282721775404799</v>
      </c>
      <c r="BB9" s="17">
        <v>0.21955397922976699</v>
      </c>
      <c r="BC9" s="17"/>
      <c r="BD9" s="17">
        <v>6.2513372691627794E-2</v>
      </c>
      <c r="BE9" s="17">
        <v>0.15364800934447301</v>
      </c>
      <c r="BF9" s="17">
        <v>0.22148199133587901</v>
      </c>
      <c r="BG9" s="17">
        <v>0.47652317282331202</v>
      </c>
      <c r="BH9" s="17"/>
      <c r="BI9" s="17">
        <v>0.147298974866793</v>
      </c>
      <c r="BJ9" s="17">
        <v>0.20221383906228499</v>
      </c>
      <c r="BK9" s="17">
        <v>0.233858567866223</v>
      </c>
      <c r="BL9" s="17">
        <v>0.28862700544700998</v>
      </c>
      <c r="BM9" s="17"/>
      <c r="BN9" s="17">
        <v>6.9762948753917906E-2</v>
      </c>
      <c r="BO9" s="17">
        <v>9.8873956234194801E-2</v>
      </c>
      <c r="BP9" s="17">
        <v>0.19885902197896199</v>
      </c>
      <c r="BQ9" s="17">
        <v>0.36274678902116902</v>
      </c>
      <c r="BR9" s="17"/>
      <c r="BS9" s="17">
        <v>5.51330171331193E-2</v>
      </c>
      <c r="BT9" s="17">
        <v>0.160521937224407</v>
      </c>
      <c r="BU9" s="17">
        <v>0.27305162150696999</v>
      </c>
      <c r="BV9" s="17">
        <v>0.60831924067323295</v>
      </c>
      <c r="BW9" s="17"/>
      <c r="BX9" s="17">
        <v>0.12105196051036</v>
      </c>
      <c r="BY9" s="17">
        <v>0.15832427394795401</v>
      </c>
      <c r="BZ9" s="17">
        <v>0.23163092237431801</v>
      </c>
      <c r="CA9" s="17">
        <v>0.35885878122992798</v>
      </c>
    </row>
    <row r="10" spans="2:79" x14ac:dyDescent="0.3">
      <c r="B10" s="18" t="s">
        <v>126</v>
      </c>
      <c r="C10" s="17">
        <v>0.46091553735993301</v>
      </c>
      <c r="D10" s="17">
        <v>0.48162623749466299</v>
      </c>
      <c r="E10" s="17">
        <v>0.441968278430244</v>
      </c>
      <c r="F10" s="17"/>
      <c r="G10" s="17">
        <v>0.45902293637817498</v>
      </c>
      <c r="H10" s="17">
        <v>0.455231430853339</v>
      </c>
      <c r="I10" s="17">
        <v>0.46800834856650603</v>
      </c>
      <c r="J10" s="17"/>
      <c r="K10" s="17">
        <v>0.49738782877719501</v>
      </c>
      <c r="L10" s="17">
        <v>0.484761972227507</v>
      </c>
      <c r="M10" s="17">
        <v>0.43809809615892498</v>
      </c>
      <c r="N10" s="17">
        <v>0.408551604905251</v>
      </c>
      <c r="O10" s="17"/>
      <c r="P10" s="17">
        <v>0.39681700082580801</v>
      </c>
      <c r="Q10" s="17">
        <v>0.43214578926803898</v>
      </c>
      <c r="R10" s="17">
        <v>0.47840996368189898</v>
      </c>
      <c r="S10" s="17">
        <v>0.48781659877760902</v>
      </c>
      <c r="T10" s="17">
        <v>0.51274777053777798</v>
      </c>
      <c r="U10" s="17"/>
      <c r="V10" s="17">
        <v>0.39789237920808801</v>
      </c>
      <c r="W10" s="17">
        <v>0.49179191939448802</v>
      </c>
      <c r="X10" s="17">
        <v>0.47804129895668901</v>
      </c>
      <c r="Y10" s="17"/>
      <c r="Z10" s="17">
        <v>0.46978928282420501</v>
      </c>
      <c r="AA10" s="17">
        <v>0.40644772777459898</v>
      </c>
      <c r="AB10" s="17"/>
      <c r="AC10" s="17">
        <v>0.46177354565033402</v>
      </c>
      <c r="AD10" s="17">
        <v>0.45886296904500401</v>
      </c>
      <c r="AE10" s="17"/>
      <c r="AF10" s="17">
        <v>0.41173242495636803</v>
      </c>
      <c r="AG10" s="17">
        <v>0.54181874826770804</v>
      </c>
      <c r="AH10" s="17">
        <v>0.457318748695342</v>
      </c>
      <c r="AI10" s="17"/>
      <c r="AJ10" s="17">
        <v>0.48790955558000199</v>
      </c>
      <c r="AK10" s="17">
        <v>0.44269014455658001</v>
      </c>
      <c r="AL10" s="17">
        <v>0.49237765346691598</v>
      </c>
      <c r="AM10" s="17">
        <v>0.45189231360570697</v>
      </c>
      <c r="AN10" s="17">
        <v>0.44527291708386402</v>
      </c>
      <c r="AO10" s="17">
        <v>0.43994545393946199</v>
      </c>
      <c r="AP10" s="17">
        <v>0.47318769292810198</v>
      </c>
      <c r="AQ10" s="17"/>
      <c r="AR10" s="17">
        <v>0.36400954206943298</v>
      </c>
      <c r="AS10" s="17">
        <v>0.51396637569076897</v>
      </c>
      <c r="AT10" s="17"/>
      <c r="AU10" s="17">
        <v>0.42992102337298999</v>
      </c>
      <c r="AV10" s="17">
        <v>0.45677973437748298</v>
      </c>
      <c r="AW10" s="17">
        <v>0.52881064738266004</v>
      </c>
      <c r="AX10" s="17"/>
      <c r="AY10" s="17">
        <v>0.417000846490229</v>
      </c>
      <c r="AZ10" s="17">
        <v>0.48129397454367001</v>
      </c>
      <c r="BA10" s="17">
        <v>0.420411202490863</v>
      </c>
      <c r="BB10" s="17">
        <v>0.52394361200346395</v>
      </c>
      <c r="BC10" s="17"/>
      <c r="BD10" s="17">
        <v>0.31256654425854502</v>
      </c>
      <c r="BE10" s="17">
        <v>0.49159740070408398</v>
      </c>
      <c r="BF10" s="17">
        <v>0.50862621852300305</v>
      </c>
      <c r="BG10" s="17">
        <v>0.38400490101213802</v>
      </c>
      <c r="BH10" s="17"/>
      <c r="BI10" s="17">
        <v>0.407553919148674</v>
      </c>
      <c r="BJ10" s="17">
        <v>0.44332116625175699</v>
      </c>
      <c r="BK10" s="17">
        <v>0.49535260299411099</v>
      </c>
      <c r="BL10" s="17">
        <v>0.40869872816917102</v>
      </c>
      <c r="BM10" s="17"/>
      <c r="BN10" s="17">
        <v>0.388832742861145</v>
      </c>
      <c r="BO10" s="17">
        <v>0.498399000975632</v>
      </c>
      <c r="BP10" s="17">
        <v>0.51384001881090602</v>
      </c>
      <c r="BQ10" s="17">
        <v>0.39613977910917902</v>
      </c>
      <c r="BR10" s="17"/>
      <c r="BS10" s="17">
        <v>0.37630755389072201</v>
      </c>
      <c r="BT10" s="17">
        <v>0.46058413281488603</v>
      </c>
      <c r="BU10" s="17">
        <v>0.53454353754441097</v>
      </c>
      <c r="BV10" s="17">
        <v>0.27503821881181201</v>
      </c>
      <c r="BW10" s="17"/>
      <c r="BX10" s="17">
        <v>0.39243118065232502</v>
      </c>
      <c r="BY10" s="17">
        <v>0.49943342229601601</v>
      </c>
      <c r="BZ10" s="17">
        <v>0.46477197042309198</v>
      </c>
      <c r="CA10" s="17">
        <v>0.41463109307969298</v>
      </c>
    </row>
    <row r="11" spans="2:79" x14ac:dyDescent="0.3">
      <c r="B11" s="18" t="s">
        <v>127</v>
      </c>
      <c r="C11" s="17">
        <v>0.205152249474644</v>
      </c>
      <c r="D11" s="17">
        <v>0.204184506872544</v>
      </c>
      <c r="E11" s="17">
        <v>0.20707746315395101</v>
      </c>
      <c r="F11" s="17"/>
      <c r="G11" s="17">
        <v>0.21443382230946401</v>
      </c>
      <c r="H11" s="17">
        <v>0.198514816178054</v>
      </c>
      <c r="I11" s="17">
        <v>0.20600812360911799</v>
      </c>
      <c r="J11" s="17"/>
      <c r="K11" s="17">
        <v>0.17374494753754199</v>
      </c>
      <c r="L11" s="17">
        <v>0.192528359381585</v>
      </c>
      <c r="M11" s="17">
        <v>0.19451003764979999</v>
      </c>
      <c r="N11" s="17">
        <v>0.27409741641929602</v>
      </c>
      <c r="O11" s="17"/>
      <c r="P11" s="17">
        <v>0.16622373626340201</v>
      </c>
      <c r="Q11" s="17">
        <v>0.24275432712827499</v>
      </c>
      <c r="R11" s="17">
        <v>0.20780537406122099</v>
      </c>
      <c r="S11" s="17">
        <v>0.183760303108367</v>
      </c>
      <c r="T11" s="17">
        <v>0.19322437917222701</v>
      </c>
      <c r="U11" s="17"/>
      <c r="V11" s="17">
        <v>0.25855214400037502</v>
      </c>
      <c r="W11" s="17">
        <v>0.17971583230204</v>
      </c>
      <c r="X11" s="17">
        <v>0.165911034977229</v>
      </c>
      <c r="Y11" s="17"/>
      <c r="Z11" s="17">
        <v>0.21821780449849801</v>
      </c>
      <c r="AA11" s="17">
        <v>0.14057310582676499</v>
      </c>
      <c r="AB11" s="17"/>
      <c r="AC11" s="17">
        <v>0.198544201468625</v>
      </c>
      <c r="AD11" s="17">
        <v>0.22096033677688001</v>
      </c>
      <c r="AE11" s="17"/>
      <c r="AF11" s="17">
        <v>6.9988883795894893E-2</v>
      </c>
      <c r="AG11" s="17">
        <v>0.14869495440914099</v>
      </c>
      <c r="AH11" s="17">
        <v>0.21886823018950499</v>
      </c>
      <c r="AI11" s="17"/>
      <c r="AJ11" s="17">
        <v>0.23678894919379601</v>
      </c>
      <c r="AK11" s="17">
        <v>0.18224399978710501</v>
      </c>
      <c r="AL11" s="17">
        <v>0.20574002577278699</v>
      </c>
      <c r="AM11" s="17">
        <v>0.20259174468480101</v>
      </c>
      <c r="AN11" s="17">
        <v>0.16515998644334901</v>
      </c>
      <c r="AO11" s="17">
        <v>0.21755973399680201</v>
      </c>
      <c r="AP11" s="17">
        <v>0.22164397474099301</v>
      </c>
      <c r="AQ11" s="17"/>
      <c r="AR11" s="17">
        <v>0.21402115330437399</v>
      </c>
      <c r="AS11" s="17">
        <v>0.200697172068663</v>
      </c>
      <c r="AT11" s="17"/>
      <c r="AU11" s="17">
        <v>0.260910124360894</v>
      </c>
      <c r="AV11" s="17">
        <v>0.20029305265093</v>
      </c>
      <c r="AW11" s="17">
        <v>0.13032614097832301</v>
      </c>
      <c r="AX11" s="17"/>
      <c r="AY11" s="17">
        <v>0.30639486319659498</v>
      </c>
      <c r="AZ11" s="17">
        <v>0.20427703994429</v>
      </c>
      <c r="BA11" s="17">
        <v>0.202323615493679</v>
      </c>
      <c r="BB11" s="17">
        <v>0.145670339255658</v>
      </c>
      <c r="BC11" s="17"/>
      <c r="BD11" s="17">
        <v>0.33062440233468798</v>
      </c>
      <c r="BE11" s="17">
        <v>0.23901166560890399</v>
      </c>
      <c r="BF11" s="17">
        <v>0.19803590594537701</v>
      </c>
      <c r="BG11" s="17">
        <v>6.0721096442895597E-2</v>
      </c>
      <c r="BH11" s="17"/>
      <c r="BI11" s="17">
        <v>0.34589663549320299</v>
      </c>
      <c r="BJ11" s="17">
        <v>0.27142339330050402</v>
      </c>
      <c r="BK11" s="17">
        <v>0.14575282622166799</v>
      </c>
      <c r="BL11" s="17">
        <v>0.157347468056979</v>
      </c>
      <c r="BM11" s="17"/>
      <c r="BN11" s="17">
        <v>0.27223327105560402</v>
      </c>
      <c r="BO11" s="17">
        <v>0.25601200628689103</v>
      </c>
      <c r="BP11" s="17">
        <v>0.193306920204314</v>
      </c>
      <c r="BQ11" s="17">
        <v>0.167706462412374</v>
      </c>
      <c r="BR11" s="17"/>
      <c r="BS11" s="17">
        <v>0.29670658314394899</v>
      </c>
      <c r="BT11" s="17">
        <v>0.283929328789777</v>
      </c>
      <c r="BU11" s="17">
        <v>0.13185758213415699</v>
      </c>
      <c r="BV11" s="17">
        <v>6.9092481423199195E-2</v>
      </c>
      <c r="BW11" s="17"/>
      <c r="BX11" s="17">
        <v>0.33917688592267797</v>
      </c>
      <c r="BY11" s="17">
        <v>0.223878649464017</v>
      </c>
      <c r="BZ11" s="17">
        <v>0.18264044092943299</v>
      </c>
      <c r="CA11" s="17">
        <v>0.15180686978115701</v>
      </c>
    </row>
    <row r="12" spans="2:79" x14ac:dyDescent="0.3">
      <c r="B12" s="18" t="s">
        <v>128</v>
      </c>
      <c r="C12" s="17">
        <v>9.6887197475929901E-2</v>
      </c>
      <c r="D12" s="17">
        <v>7.0998643064162995E-2</v>
      </c>
      <c r="E12" s="17">
        <v>0.118286815997503</v>
      </c>
      <c r="F12" s="17"/>
      <c r="G12" s="17">
        <v>7.49490128032827E-2</v>
      </c>
      <c r="H12" s="17">
        <v>9.5448490385688506E-2</v>
      </c>
      <c r="I12" s="17">
        <v>0.112550594165337</v>
      </c>
      <c r="J12" s="17"/>
      <c r="K12" s="17">
        <v>6.3602845640912106E-2</v>
      </c>
      <c r="L12" s="17">
        <v>0.10654120305364199</v>
      </c>
      <c r="M12" s="17">
        <v>0.134207679692917</v>
      </c>
      <c r="N12" s="17">
        <v>9.6832492189048505E-2</v>
      </c>
      <c r="O12" s="17"/>
      <c r="P12" s="17">
        <v>2.8807868975001798E-2</v>
      </c>
      <c r="Q12" s="17">
        <v>0.125527705930292</v>
      </c>
      <c r="R12" s="17">
        <v>8.8629313927422196E-2</v>
      </c>
      <c r="S12" s="17">
        <v>9.2979814496827504E-2</v>
      </c>
      <c r="T12" s="17">
        <v>0.11200583599797299</v>
      </c>
      <c r="U12" s="17"/>
      <c r="V12" s="17">
        <v>0.102084841182239</v>
      </c>
      <c r="W12" s="17">
        <v>0.137202962300389</v>
      </c>
      <c r="X12" s="17">
        <v>4.6861563392650303E-2</v>
      </c>
      <c r="Y12" s="17"/>
      <c r="Z12" s="17">
        <v>0.103970995095057</v>
      </c>
      <c r="AA12" s="17">
        <v>6.16498674525802E-2</v>
      </c>
      <c r="AB12" s="17"/>
      <c r="AC12" s="17">
        <v>8.8718710447615701E-2</v>
      </c>
      <c r="AD12" s="17">
        <v>0.11642824135956201</v>
      </c>
      <c r="AE12" s="17"/>
      <c r="AF12" s="17">
        <v>5.6818513714155902E-2</v>
      </c>
      <c r="AG12" s="17">
        <v>8.1239043527975105E-2</v>
      </c>
      <c r="AH12" s="17">
        <v>0.10165982499710099</v>
      </c>
      <c r="AI12" s="17"/>
      <c r="AJ12" s="17">
        <v>3.9170059796611E-2</v>
      </c>
      <c r="AK12" s="17">
        <v>0.112277882422188</v>
      </c>
      <c r="AL12" s="17">
        <v>4.3036256652569001E-2</v>
      </c>
      <c r="AM12" s="17">
        <v>9.4195990657022E-2</v>
      </c>
      <c r="AN12" s="17">
        <v>0.139856007520958</v>
      </c>
      <c r="AO12" s="17">
        <v>9.0096843372099999E-2</v>
      </c>
      <c r="AP12" s="17">
        <v>0.14037279509818501</v>
      </c>
      <c r="AQ12" s="17"/>
      <c r="AR12" s="17">
        <v>8.9040001805811397E-2</v>
      </c>
      <c r="AS12" s="17">
        <v>9.1902793193947799E-2</v>
      </c>
      <c r="AT12" s="17"/>
      <c r="AU12" s="17">
        <v>0.13299021996087201</v>
      </c>
      <c r="AV12" s="17">
        <v>9.4326981567630294E-2</v>
      </c>
      <c r="AW12" s="17">
        <v>4.6182902533231603E-2</v>
      </c>
      <c r="AX12" s="17"/>
      <c r="AY12" s="17">
        <v>0.17271929984517101</v>
      </c>
      <c r="AZ12" s="17">
        <v>0.12113519301477201</v>
      </c>
      <c r="BA12" s="17">
        <v>4.4135186656344201E-2</v>
      </c>
      <c r="BB12" s="17">
        <v>9.5048831942203899E-2</v>
      </c>
      <c r="BC12" s="17"/>
      <c r="BD12" s="17">
        <v>0.22090419648809301</v>
      </c>
      <c r="BE12" s="17">
        <v>0.110442262156868</v>
      </c>
      <c r="BF12" s="17">
        <v>6.25478100706163E-2</v>
      </c>
      <c r="BG12" s="17">
        <v>7.16692022708635E-2</v>
      </c>
      <c r="BH12" s="17"/>
      <c r="BI12" s="17">
        <v>7.7585920525452601E-2</v>
      </c>
      <c r="BJ12" s="17">
        <v>6.6148000999700196E-2</v>
      </c>
      <c r="BK12" s="17">
        <v>0.117517459736192</v>
      </c>
      <c r="BL12" s="17">
        <v>0.102913298049696</v>
      </c>
      <c r="BM12" s="17"/>
      <c r="BN12" s="17">
        <v>0.20974214789429099</v>
      </c>
      <c r="BO12" s="17">
        <v>0.13715141475044301</v>
      </c>
      <c r="BP12" s="17">
        <v>8.65933533743318E-2</v>
      </c>
      <c r="BQ12" s="17">
        <v>5.4663842613726601E-2</v>
      </c>
      <c r="BR12" s="17"/>
      <c r="BS12" s="17">
        <v>0.21048892888727999</v>
      </c>
      <c r="BT12" s="17">
        <v>9.2102938799623599E-2</v>
      </c>
      <c r="BU12" s="17">
        <v>5.7424749008281102E-2</v>
      </c>
      <c r="BV12" s="17">
        <v>3.3526135197000498E-2</v>
      </c>
      <c r="BW12" s="17"/>
      <c r="BX12" s="17">
        <v>0.10012200360809401</v>
      </c>
      <c r="BY12" s="17">
        <v>0.114354443945825</v>
      </c>
      <c r="BZ12" s="17">
        <v>0.100484438759515</v>
      </c>
      <c r="CA12" s="17">
        <v>5.8731905017047198E-2</v>
      </c>
    </row>
    <row r="13" spans="2:79" x14ac:dyDescent="0.3">
      <c r="B13" s="18" t="s">
        <v>129</v>
      </c>
      <c r="C13" s="19">
        <v>1.5719407604938899E-2</v>
      </c>
      <c r="D13" s="19">
        <v>3.6839845257615801E-3</v>
      </c>
      <c r="E13" s="19">
        <v>2.6738565561011202E-2</v>
      </c>
      <c r="F13" s="19"/>
      <c r="G13" s="19">
        <v>1.3563853023990101E-2</v>
      </c>
      <c r="H13" s="19">
        <v>1.3113164758010099E-2</v>
      </c>
      <c r="I13" s="19">
        <v>1.9803792457195199E-2</v>
      </c>
      <c r="J13" s="19"/>
      <c r="K13" s="19">
        <v>2.0302849564247799E-2</v>
      </c>
      <c r="L13" s="19">
        <v>0</v>
      </c>
      <c r="M13" s="19">
        <v>2.5576374843856099E-2</v>
      </c>
      <c r="N13" s="19">
        <v>1.7569961501234799E-2</v>
      </c>
      <c r="O13" s="19"/>
      <c r="P13" s="19">
        <v>1.8880024910947001E-2</v>
      </c>
      <c r="Q13" s="19">
        <v>2.5935311620935101E-2</v>
      </c>
      <c r="R13" s="19">
        <v>2.0704505419340401E-2</v>
      </c>
      <c r="S13" s="19">
        <v>7.9602958566807498E-3</v>
      </c>
      <c r="T13" s="19">
        <v>0</v>
      </c>
      <c r="U13" s="19"/>
      <c r="V13" s="19">
        <v>2.0992789693682901E-2</v>
      </c>
      <c r="W13" s="19">
        <v>1.5269077809285001E-2</v>
      </c>
      <c r="X13" s="19">
        <v>1.29162292911521E-2</v>
      </c>
      <c r="Y13" s="19"/>
      <c r="Z13" s="19">
        <v>1.8796613820189201E-2</v>
      </c>
      <c r="AA13" s="19">
        <v>0</v>
      </c>
      <c r="AB13" s="19"/>
      <c r="AC13" s="19">
        <v>1.4933521243722599E-2</v>
      </c>
      <c r="AD13" s="19">
        <v>1.7599442404387499E-2</v>
      </c>
      <c r="AE13" s="19"/>
      <c r="AF13" s="19">
        <v>1.6682959789848101E-2</v>
      </c>
      <c r="AG13" s="19">
        <v>1.8258055713171E-2</v>
      </c>
      <c r="AH13" s="19">
        <v>1.5504631306665901E-2</v>
      </c>
      <c r="AI13" s="19"/>
      <c r="AJ13" s="19">
        <v>0</v>
      </c>
      <c r="AK13" s="19">
        <v>2.03822222875675E-2</v>
      </c>
      <c r="AL13" s="19">
        <v>6.6259252838380602E-3</v>
      </c>
      <c r="AM13" s="19">
        <v>2.3508208078752899E-2</v>
      </c>
      <c r="AN13" s="19">
        <v>1.7017557782267601E-2</v>
      </c>
      <c r="AO13" s="19">
        <v>2.6097292214022499E-2</v>
      </c>
      <c r="AP13" s="19">
        <v>1.22519842172099E-2</v>
      </c>
      <c r="AQ13" s="19"/>
      <c r="AR13" s="19">
        <v>2.40758466495666E-2</v>
      </c>
      <c r="AS13" s="19">
        <v>1.2138314709223901E-2</v>
      </c>
      <c r="AT13" s="19"/>
      <c r="AU13" s="19">
        <v>2.30549409107338E-2</v>
      </c>
      <c r="AV13" s="19">
        <v>1.2921863794700599E-2</v>
      </c>
      <c r="AW13" s="19">
        <v>1.41779002431308E-2</v>
      </c>
      <c r="AX13" s="19"/>
      <c r="AY13" s="19">
        <v>4.4397423136459203E-2</v>
      </c>
      <c r="AZ13" s="19">
        <v>1.4353873664119301E-2</v>
      </c>
      <c r="BA13" s="19">
        <v>1.0302777605065301E-2</v>
      </c>
      <c r="BB13" s="19">
        <v>1.5783237568907E-2</v>
      </c>
      <c r="BC13" s="19"/>
      <c r="BD13" s="19">
        <v>7.3391484227045903E-2</v>
      </c>
      <c r="BE13" s="19">
        <v>5.3006621856712998E-3</v>
      </c>
      <c r="BF13" s="19">
        <v>9.3080741251249498E-3</v>
      </c>
      <c r="BG13" s="19">
        <v>7.0816274507916298E-3</v>
      </c>
      <c r="BH13" s="19"/>
      <c r="BI13" s="19">
        <v>2.16645499658773E-2</v>
      </c>
      <c r="BJ13" s="19">
        <v>1.6893600385753001E-2</v>
      </c>
      <c r="BK13" s="19">
        <v>7.5185431818059999E-3</v>
      </c>
      <c r="BL13" s="19">
        <v>4.2413500277144099E-2</v>
      </c>
      <c r="BM13" s="19"/>
      <c r="BN13" s="19">
        <v>5.9428889435043E-2</v>
      </c>
      <c r="BO13" s="19">
        <v>9.5636217528385099E-3</v>
      </c>
      <c r="BP13" s="19">
        <v>7.4006856314869198E-3</v>
      </c>
      <c r="BQ13" s="19">
        <v>1.8743126843551498E-2</v>
      </c>
      <c r="BR13" s="19"/>
      <c r="BS13" s="19">
        <v>6.1363916944929098E-2</v>
      </c>
      <c r="BT13" s="19">
        <v>2.8616623713062701E-3</v>
      </c>
      <c r="BU13" s="19">
        <v>3.12250980618181E-3</v>
      </c>
      <c r="BV13" s="19">
        <v>1.4023923894755701E-2</v>
      </c>
      <c r="BW13" s="19"/>
      <c r="BX13" s="19">
        <v>4.7217969306543199E-2</v>
      </c>
      <c r="BY13" s="19">
        <v>4.0092103461889898E-3</v>
      </c>
      <c r="BZ13" s="19">
        <v>2.0472227513642499E-2</v>
      </c>
      <c r="CA13" s="19">
        <v>1.5971350892175301E-2</v>
      </c>
    </row>
    <row r="14" spans="2:79" x14ac:dyDescent="0.3">
      <c r="B14" s="16" t="s">
        <v>338</v>
      </c>
    </row>
    <row r="15" spans="2:79" x14ac:dyDescent="0.3">
      <c r="B15" t="s">
        <v>76</v>
      </c>
    </row>
    <row r="16" spans="2:79" x14ac:dyDescent="0.3">
      <c r="B16" t="s">
        <v>77</v>
      </c>
    </row>
    <row r="18" spans="2:2" x14ac:dyDescent="0.3">
      <c r="B18" s="8" t="str">
        <f>HYPERLINK("#'Contents'!A1", "Return to Contents")</f>
        <v>Return to Contents</v>
      </c>
    </row>
  </sheetData>
  <mergeCells count="18">
    <mergeCell ref="BX5:CA5"/>
    <mergeCell ref="D2:BL2"/>
    <mergeCell ref="AU5:AW5"/>
    <mergeCell ref="AY5:BB5"/>
    <mergeCell ref="BD5:BG5"/>
    <mergeCell ref="BI5:BL5"/>
    <mergeCell ref="BN5:BQ5"/>
    <mergeCell ref="Z5:AA5"/>
    <mergeCell ref="AC5:AD5"/>
    <mergeCell ref="AF5:AH5"/>
    <mergeCell ref="AJ5:AP5"/>
    <mergeCell ref="AR5:AS5"/>
    <mergeCell ref="D5:E5"/>
    <mergeCell ref="G5:I5"/>
    <mergeCell ref="K5:N5"/>
    <mergeCell ref="P5:T5"/>
    <mergeCell ref="V5:X5"/>
    <mergeCell ref="BS5:BV5"/>
  </mergeCells>
  <pageMargins left="0.7" right="0.7" top="0.75" bottom="0.75" header="0.3" footer="0.3"/>
  <pageSetup paperSize="9" orientation="portrait" horizontalDpi="300" verticalDpi="300"/>
  <drawing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B2:CA18"/>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9" width="10.77734375" customWidth="1"/>
    <col min="10" max="10" width="2.21875" customWidth="1"/>
    <col min="11" max="14" width="10.77734375" customWidth="1"/>
    <col min="15" max="15" width="2.21875" customWidth="1"/>
    <col min="16" max="20" width="10.77734375" customWidth="1"/>
    <col min="21" max="21" width="2.21875" customWidth="1"/>
    <col min="22" max="24" width="10.77734375" customWidth="1"/>
    <col min="25" max="25" width="2.21875" customWidth="1"/>
    <col min="26" max="27" width="10.77734375" customWidth="1"/>
    <col min="28" max="28" width="2.21875" customWidth="1"/>
    <col min="29" max="30" width="10.77734375" customWidth="1"/>
    <col min="31" max="31" width="2.21875" customWidth="1"/>
    <col min="32" max="34" width="10.77734375" customWidth="1"/>
    <col min="35" max="35" width="2.21875" customWidth="1"/>
    <col min="36" max="42" width="10.77734375" customWidth="1"/>
    <col min="43" max="43" width="2.21875" customWidth="1"/>
    <col min="44" max="45" width="10.77734375" customWidth="1"/>
    <col min="46" max="46" width="2.21875" customWidth="1"/>
    <col min="47" max="49" width="10.77734375" customWidth="1"/>
    <col min="50" max="50" width="2.21875" customWidth="1"/>
    <col min="51" max="54" width="10.77734375" customWidth="1"/>
    <col min="55" max="55" width="2.21875" customWidth="1"/>
    <col min="56" max="59" width="10.77734375" customWidth="1"/>
    <col min="60" max="60" width="2.21875" customWidth="1"/>
    <col min="61" max="64" width="10.77734375" customWidth="1"/>
    <col min="65" max="65" width="2.21875" customWidth="1"/>
    <col min="66" max="69" width="10.77734375" customWidth="1"/>
    <col min="70" max="70" width="2.21875" customWidth="1"/>
    <col min="71" max="74" width="10.77734375" customWidth="1"/>
    <col min="75" max="75" width="2.21875" customWidth="1"/>
    <col min="76" max="79" width="10.77734375" customWidth="1"/>
    <col min="80" max="80" width="2.21875" customWidth="1"/>
  </cols>
  <sheetData>
    <row r="2" spans="2:79" ht="40.049999999999997" customHeight="1" x14ac:dyDescent="0.3">
      <c r="D2" s="30" t="s">
        <v>285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9" ht="30" customHeight="1" x14ac:dyDescent="0.3">
      <c r="B5" s="15"/>
      <c r="C5" s="15"/>
      <c r="D5" s="29" t="s">
        <v>54</v>
      </c>
      <c r="E5" s="29"/>
      <c r="F5" s="15"/>
      <c r="G5" s="29" t="s">
        <v>55</v>
      </c>
      <c r="H5" s="29"/>
      <c r="I5" s="29"/>
      <c r="J5" s="15"/>
      <c r="K5" s="29" t="s">
        <v>56</v>
      </c>
      <c r="L5" s="29"/>
      <c r="M5" s="29"/>
      <c r="N5" s="29"/>
      <c r="O5" s="15"/>
      <c r="P5" s="29" t="s">
        <v>57</v>
      </c>
      <c r="Q5" s="29"/>
      <c r="R5" s="29"/>
      <c r="S5" s="29"/>
      <c r="T5" s="29"/>
      <c r="U5" s="15"/>
      <c r="V5" s="29" t="s">
        <v>58</v>
      </c>
      <c r="W5" s="29"/>
      <c r="X5" s="29"/>
      <c r="Y5" s="15"/>
      <c r="Z5" s="29" t="s">
        <v>59</v>
      </c>
      <c r="AA5" s="29"/>
      <c r="AB5" s="15"/>
      <c r="AC5" s="29" t="s">
        <v>60</v>
      </c>
      <c r="AD5" s="29"/>
      <c r="AE5" s="15"/>
      <c r="AF5" s="29" t="s">
        <v>61</v>
      </c>
      <c r="AG5" s="29"/>
      <c r="AH5" s="29"/>
      <c r="AI5" s="15"/>
      <c r="AJ5" s="29" t="s">
        <v>62</v>
      </c>
      <c r="AK5" s="29"/>
      <c r="AL5" s="29"/>
      <c r="AM5" s="29"/>
      <c r="AN5" s="29"/>
      <c r="AO5" s="29"/>
      <c r="AP5" s="29"/>
      <c r="AQ5" s="15"/>
      <c r="AR5" s="29" t="s">
        <v>63</v>
      </c>
      <c r="AS5" s="29"/>
      <c r="AT5" s="15"/>
      <c r="AU5" s="29" t="s">
        <v>64</v>
      </c>
      <c r="AV5" s="29"/>
      <c r="AW5" s="29"/>
      <c r="AX5" s="15"/>
      <c r="AY5" s="29" t="s">
        <v>65</v>
      </c>
      <c r="AZ5" s="29"/>
      <c r="BA5" s="29"/>
      <c r="BB5" s="29"/>
      <c r="BC5" s="15"/>
      <c r="BD5" s="29" t="s">
        <v>66</v>
      </c>
      <c r="BE5" s="29"/>
      <c r="BF5" s="29"/>
      <c r="BG5" s="29"/>
      <c r="BH5" s="15"/>
      <c r="BI5" s="29" t="s">
        <v>67</v>
      </c>
      <c r="BJ5" s="29"/>
      <c r="BK5" s="29"/>
      <c r="BL5" s="29"/>
      <c r="BM5" s="15"/>
      <c r="BN5" s="29" t="s">
        <v>68</v>
      </c>
      <c r="BO5" s="29"/>
      <c r="BP5" s="29"/>
      <c r="BQ5" s="29"/>
      <c r="BR5" s="15"/>
      <c r="BS5" s="29" t="s">
        <v>69</v>
      </c>
      <c r="BT5" s="29"/>
      <c r="BU5" s="29"/>
      <c r="BV5" s="29"/>
      <c r="BW5" s="15"/>
      <c r="BX5" s="29" t="s">
        <v>70</v>
      </c>
      <c r="BY5" s="29"/>
      <c r="BZ5" s="29"/>
      <c r="CA5" s="29"/>
    </row>
    <row r="6" spans="2:79" ht="43.2" x14ac:dyDescent="0.3">
      <c r="B6" t="s">
        <v>13</v>
      </c>
      <c r="C6" s="9" t="s">
        <v>14</v>
      </c>
      <c r="D6" s="12" t="s">
        <v>15</v>
      </c>
      <c r="E6" s="12" t="s">
        <v>16</v>
      </c>
      <c r="G6" s="12" t="s">
        <v>19</v>
      </c>
      <c r="H6" s="12" t="s">
        <v>20</v>
      </c>
      <c r="I6" s="12" t="s">
        <v>21</v>
      </c>
      <c r="K6" s="12" t="s">
        <v>22</v>
      </c>
      <c r="L6" s="12" t="s">
        <v>23</v>
      </c>
      <c r="M6" s="12" t="s">
        <v>24</v>
      </c>
      <c r="N6" s="12" t="s">
        <v>25</v>
      </c>
      <c r="P6" s="12" t="s">
        <v>26</v>
      </c>
      <c r="Q6" s="12" t="s">
        <v>27</v>
      </c>
      <c r="R6" s="12" t="s">
        <v>28</v>
      </c>
      <c r="S6" s="12" t="s">
        <v>29</v>
      </c>
      <c r="T6" s="12" t="s">
        <v>30</v>
      </c>
      <c r="V6" s="12" t="s">
        <v>31</v>
      </c>
      <c r="W6" s="12" t="s">
        <v>32</v>
      </c>
      <c r="X6" s="12" t="s">
        <v>33</v>
      </c>
      <c r="Z6" s="12" t="s">
        <v>34</v>
      </c>
      <c r="AA6" s="12" t="s">
        <v>35</v>
      </c>
      <c r="AC6" s="12" t="s">
        <v>36</v>
      </c>
      <c r="AD6" s="12" t="s">
        <v>37</v>
      </c>
      <c r="AF6" s="12" t="s">
        <v>38</v>
      </c>
      <c r="AG6" s="12" t="s">
        <v>39</v>
      </c>
      <c r="AH6" s="12" t="s">
        <v>40</v>
      </c>
      <c r="AJ6" s="12" t="s">
        <v>41</v>
      </c>
      <c r="AK6" s="12" t="s">
        <v>42</v>
      </c>
      <c r="AL6" s="12" t="s">
        <v>43</v>
      </c>
      <c r="AM6" s="12" t="s">
        <v>44</v>
      </c>
      <c r="AN6" s="12" t="s">
        <v>45</v>
      </c>
      <c r="AO6" s="12" t="s">
        <v>46</v>
      </c>
      <c r="AP6" s="12" t="s">
        <v>47</v>
      </c>
      <c r="AR6" s="12" t="s">
        <v>48</v>
      </c>
      <c r="AS6" s="12" t="s">
        <v>49</v>
      </c>
      <c r="AU6" s="12" t="s">
        <v>50</v>
      </c>
      <c r="AV6" s="12" t="s">
        <v>51</v>
      </c>
      <c r="AW6" s="12" t="s">
        <v>52</v>
      </c>
      <c r="AY6" s="12" t="s">
        <v>50</v>
      </c>
      <c r="AZ6" s="12" t="s">
        <v>51</v>
      </c>
      <c r="BA6" s="12" t="s">
        <v>52</v>
      </c>
      <c r="BB6" s="12" t="s">
        <v>53</v>
      </c>
      <c r="BD6" s="12" t="s">
        <v>50</v>
      </c>
      <c r="BE6" s="12" t="s">
        <v>51</v>
      </c>
      <c r="BF6" s="12" t="s">
        <v>52</v>
      </c>
      <c r="BG6" s="12" t="s">
        <v>53</v>
      </c>
      <c r="BI6" s="12" t="s">
        <v>50</v>
      </c>
      <c r="BJ6" s="12" t="s">
        <v>51</v>
      </c>
      <c r="BK6" s="12" t="s">
        <v>52</v>
      </c>
      <c r="BL6" s="12" t="s">
        <v>53</v>
      </c>
      <c r="BN6" s="12" t="s">
        <v>50</v>
      </c>
      <c r="BO6" s="12" t="s">
        <v>51</v>
      </c>
      <c r="BP6" s="12" t="s">
        <v>52</v>
      </c>
      <c r="BQ6" s="12" t="s">
        <v>53</v>
      </c>
      <c r="BS6" s="12" t="s">
        <v>50</v>
      </c>
      <c r="BT6" s="12" t="s">
        <v>51</v>
      </c>
      <c r="BU6" s="12" t="s">
        <v>52</v>
      </c>
      <c r="BV6" s="12" t="s">
        <v>53</v>
      </c>
      <c r="BX6" s="12" t="s">
        <v>50</v>
      </c>
      <c r="BY6" s="12" t="s">
        <v>51</v>
      </c>
      <c r="BZ6" s="12" t="s">
        <v>52</v>
      </c>
      <c r="CA6" s="12" t="s">
        <v>53</v>
      </c>
    </row>
    <row r="7" spans="2:79" ht="30" customHeight="1" x14ac:dyDescent="0.3">
      <c r="B7" s="10" t="s">
        <v>17</v>
      </c>
      <c r="C7" s="10">
        <v>751</v>
      </c>
      <c r="D7" s="10">
        <v>368</v>
      </c>
      <c r="E7" s="10">
        <v>381</v>
      </c>
      <c r="F7" s="10"/>
      <c r="G7" s="10">
        <v>156</v>
      </c>
      <c r="H7" s="10">
        <v>345</v>
      </c>
      <c r="I7" s="10">
        <v>250</v>
      </c>
      <c r="J7" s="10"/>
      <c r="K7" s="10">
        <v>319</v>
      </c>
      <c r="L7" s="10">
        <v>189</v>
      </c>
      <c r="M7" s="10">
        <v>130</v>
      </c>
      <c r="N7" s="10">
        <v>112</v>
      </c>
      <c r="O7" s="10"/>
      <c r="P7" s="10">
        <v>99</v>
      </c>
      <c r="Q7" s="10">
        <v>243</v>
      </c>
      <c r="R7" s="10">
        <v>112</v>
      </c>
      <c r="S7" s="10">
        <v>192</v>
      </c>
      <c r="T7" s="10">
        <v>105</v>
      </c>
      <c r="U7" s="10"/>
      <c r="V7" s="10">
        <v>175</v>
      </c>
      <c r="W7" s="10">
        <v>279</v>
      </c>
      <c r="X7" s="10">
        <v>278</v>
      </c>
      <c r="Y7" s="10"/>
      <c r="Z7" s="10">
        <v>626</v>
      </c>
      <c r="AA7" s="10">
        <v>123</v>
      </c>
      <c r="AB7" s="10"/>
      <c r="AC7" s="10">
        <v>557</v>
      </c>
      <c r="AD7" s="10">
        <v>194</v>
      </c>
      <c r="AE7" s="10"/>
      <c r="AF7" s="10">
        <v>61</v>
      </c>
      <c r="AG7" s="10">
        <v>64</v>
      </c>
      <c r="AH7" s="10">
        <v>623</v>
      </c>
      <c r="AI7" s="10"/>
      <c r="AJ7" s="10">
        <v>80</v>
      </c>
      <c r="AK7" s="10">
        <v>111</v>
      </c>
      <c r="AL7" s="10">
        <v>112</v>
      </c>
      <c r="AM7" s="10">
        <v>117</v>
      </c>
      <c r="AN7" s="10">
        <v>113</v>
      </c>
      <c r="AO7" s="10">
        <v>114</v>
      </c>
      <c r="AP7" s="10">
        <v>104</v>
      </c>
      <c r="AQ7" s="10"/>
      <c r="AR7" s="10">
        <v>225</v>
      </c>
      <c r="AS7" s="10">
        <v>507</v>
      </c>
      <c r="AT7" s="10"/>
      <c r="AU7" s="10">
        <v>177</v>
      </c>
      <c r="AV7" s="10">
        <v>442</v>
      </c>
      <c r="AW7" s="10">
        <v>132</v>
      </c>
      <c r="AX7" s="10"/>
      <c r="AY7" s="10">
        <v>62</v>
      </c>
      <c r="AZ7" s="10">
        <v>345</v>
      </c>
      <c r="BA7" s="10">
        <v>245</v>
      </c>
      <c r="BB7" s="10">
        <v>99</v>
      </c>
      <c r="BC7" s="10"/>
      <c r="BD7" s="10">
        <v>93</v>
      </c>
      <c r="BE7" s="10">
        <v>208</v>
      </c>
      <c r="BF7" s="10">
        <v>333</v>
      </c>
      <c r="BG7" s="10">
        <v>117</v>
      </c>
      <c r="BH7" s="10"/>
      <c r="BI7" s="10">
        <v>79</v>
      </c>
      <c r="BJ7" s="10">
        <v>210</v>
      </c>
      <c r="BK7" s="10">
        <v>373</v>
      </c>
      <c r="BL7" s="10">
        <v>89</v>
      </c>
      <c r="BM7" s="10"/>
      <c r="BN7" s="10">
        <v>60</v>
      </c>
      <c r="BO7" s="10">
        <v>175</v>
      </c>
      <c r="BP7" s="10">
        <v>257</v>
      </c>
      <c r="BQ7" s="10">
        <v>259</v>
      </c>
      <c r="BR7" s="10"/>
      <c r="BS7" s="10">
        <v>147</v>
      </c>
      <c r="BT7" s="10">
        <v>205</v>
      </c>
      <c r="BU7" s="10">
        <v>330</v>
      </c>
      <c r="BV7" s="10">
        <v>69</v>
      </c>
      <c r="BW7" s="10"/>
      <c r="BX7" s="10">
        <v>66</v>
      </c>
      <c r="BY7" s="10">
        <v>277</v>
      </c>
      <c r="BZ7" s="10">
        <v>250</v>
      </c>
      <c r="CA7" s="10">
        <v>158</v>
      </c>
    </row>
    <row r="8" spans="2:79" ht="30" customHeight="1" x14ac:dyDescent="0.3">
      <c r="B8" s="11" t="s">
        <v>18</v>
      </c>
      <c r="C8" s="11">
        <v>748</v>
      </c>
      <c r="D8" s="11">
        <v>355</v>
      </c>
      <c r="E8" s="11">
        <v>391</v>
      </c>
      <c r="F8" s="11"/>
      <c r="G8" s="11">
        <v>180</v>
      </c>
      <c r="H8" s="11">
        <v>288</v>
      </c>
      <c r="I8" s="11">
        <v>279</v>
      </c>
      <c r="J8" s="11"/>
      <c r="K8" s="11">
        <v>231</v>
      </c>
      <c r="L8" s="11">
        <v>187</v>
      </c>
      <c r="M8" s="11">
        <v>161</v>
      </c>
      <c r="N8" s="11">
        <v>167</v>
      </c>
      <c r="O8" s="11"/>
      <c r="P8" s="11">
        <v>101</v>
      </c>
      <c r="Q8" s="11">
        <v>232</v>
      </c>
      <c r="R8" s="11">
        <v>120</v>
      </c>
      <c r="S8" s="11">
        <v>167</v>
      </c>
      <c r="T8" s="11">
        <v>127</v>
      </c>
      <c r="U8" s="11"/>
      <c r="V8" s="11">
        <v>210</v>
      </c>
      <c r="W8" s="11">
        <v>286</v>
      </c>
      <c r="X8" s="11">
        <v>230</v>
      </c>
      <c r="Y8" s="11"/>
      <c r="Z8" s="11">
        <v>625</v>
      </c>
      <c r="AA8" s="11">
        <v>121</v>
      </c>
      <c r="AB8" s="11"/>
      <c r="AC8" s="11">
        <v>527</v>
      </c>
      <c r="AD8" s="11">
        <v>220</v>
      </c>
      <c r="AE8" s="11"/>
      <c r="AF8" s="11">
        <v>48</v>
      </c>
      <c r="AG8" s="11">
        <v>55</v>
      </c>
      <c r="AH8" s="11">
        <v>642</v>
      </c>
      <c r="AI8" s="11"/>
      <c r="AJ8" s="11">
        <v>90</v>
      </c>
      <c r="AK8" s="11">
        <v>120</v>
      </c>
      <c r="AL8" s="11">
        <v>95</v>
      </c>
      <c r="AM8" s="11">
        <v>104</v>
      </c>
      <c r="AN8" s="11">
        <v>88</v>
      </c>
      <c r="AO8" s="11">
        <v>119</v>
      </c>
      <c r="AP8" s="11">
        <v>132</v>
      </c>
      <c r="AQ8" s="11"/>
      <c r="AR8" s="11">
        <v>243</v>
      </c>
      <c r="AS8" s="11">
        <v>486</v>
      </c>
      <c r="AT8" s="11"/>
      <c r="AU8" s="11">
        <v>192</v>
      </c>
      <c r="AV8" s="11">
        <v>441</v>
      </c>
      <c r="AW8" s="11">
        <v>115</v>
      </c>
      <c r="AX8" s="11"/>
      <c r="AY8" s="11">
        <v>63</v>
      </c>
      <c r="AZ8" s="11">
        <v>347</v>
      </c>
      <c r="BA8" s="11">
        <v>247</v>
      </c>
      <c r="BB8" s="11">
        <v>90</v>
      </c>
      <c r="BC8" s="11"/>
      <c r="BD8" s="11">
        <v>92</v>
      </c>
      <c r="BE8" s="11">
        <v>211</v>
      </c>
      <c r="BF8" s="11">
        <v>332</v>
      </c>
      <c r="BG8" s="11">
        <v>113</v>
      </c>
      <c r="BH8" s="11"/>
      <c r="BI8" s="11">
        <v>85</v>
      </c>
      <c r="BJ8" s="11">
        <v>210</v>
      </c>
      <c r="BK8" s="11">
        <v>368</v>
      </c>
      <c r="BL8" s="11">
        <v>85</v>
      </c>
      <c r="BM8" s="11"/>
      <c r="BN8" s="11">
        <v>57</v>
      </c>
      <c r="BO8" s="11">
        <v>172</v>
      </c>
      <c r="BP8" s="11">
        <v>265</v>
      </c>
      <c r="BQ8" s="11">
        <v>253</v>
      </c>
      <c r="BR8" s="11"/>
      <c r="BS8" s="11">
        <v>152</v>
      </c>
      <c r="BT8" s="11">
        <v>219</v>
      </c>
      <c r="BU8" s="11">
        <v>320</v>
      </c>
      <c r="BV8" s="11">
        <v>57</v>
      </c>
      <c r="BW8" s="11"/>
      <c r="BX8" s="11">
        <v>65</v>
      </c>
      <c r="BY8" s="11">
        <v>279</v>
      </c>
      <c r="BZ8" s="11">
        <v>248</v>
      </c>
      <c r="CA8" s="11">
        <v>156</v>
      </c>
    </row>
    <row r="9" spans="2:79" x14ac:dyDescent="0.3">
      <c r="B9" s="18" t="s">
        <v>125</v>
      </c>
      <c r="C9" s="17">
        <v>0.231125861601433</v>
      </c>
      <c r="D9" s="17">
        <v>0.257356034615986</v>
      </c>
      <c r="E9" s="17">
        <v>0.20846317706652301</v>
      </c>
      <c r="F9" s="17"/>
      <c r="G9" s="17">
        <v>0.25849561846601399</v>
      </c>
      <c r="H9" s="17">
        <v>0.24695600996802999</v>
      </c>
      <c r="I9" s="17">
        <v>0.197090920951522</v>
      </c>
      <c r="J9" s="17"/>
      <c r="K9" s="17">
        <v>0.26227364985658203</v>
      </c>
      <c r="L9" s="17">
        <v>0.22631439817350901</v>
      </c>
      <c r="M9" s="17">
        <v>0.22510031104714101</v>
      </c>
      <c r="N9" s="17">
        <v>0.19465341551424301</v>
      </c>
      <c r="O9" s="17"/>
      <c r="P9" s="17">
        <v>0.41440457383991902</v>
      </c>
      <c r="Q9" s="17">
        <v>0.18060638579080801</v>
      </c>
      <c r="R9" s="17">
        <v>0.22502974460574399</v>
      </c>
      <c r="S9" s="17">
        <v>0.22260487340024801</v>
      </c>
      <c r="T9" s="17">
        <v>0.19381652746740299</v>
      </c>
      <c r="U9" s="17"/>
      <c r="V9" s="17">
        <v>0.21610448524720799</v>
      </c>
      <c r="W9" s="17">
        <v>0.216192892212763</v>
      </c>
      <c r="X9" s="17">
        <v>0.28214490701100597</v>
      </c>
      <c r="Y9" s="17"/>
      <c r="Z9" s="17">
        <v>0.20076174051987999</v>
      </c>
      <c r="AA9" s="17">
        <v>0.39227510331208798</v>
      </c>
      <c r="AB9" s="17"/>
      <c r="AC9" s="17">
        <v>0.24774493672207801</v>
      </c>
      <c r="AD9" s="17">
        <v>0.19136891822719401</v>
      </c>
      <c r="AE9" s="17"/>
      <c r="AF9" s="17">
        <v>0.49735190044489702</v>
      </c>
      <c r="AG9" s="17">
        <v>0.29313023231059399</v>
      </c>
      <c r="AH9" s="17">
        <v>0.205479700149724</v>
      </c>
      <c r="AI9" s="17"/>
      <c r="AJ9" s="17">
        <v>0.271461609442396</v>
      </c>
      <c r="AK9" s="17">
        <v>0.26443943786269702</v>
      </c>
      <c r="AL9" s="17">
        <v>0.25529594384652199</v>
      </c>
      <c r="AM9" s="17">
        <v>0.248284743850752</v>
      </c>
      <c r="AN9" s="17">
        <v>0.201973250714063</v>
      </c>
      <c r="AO9" s="17">
        <v>0.22910364286798199</v>
      </c>
      <c r="AP9" s="17">
        <v>0.163669168783452</v>
      </c>
      <c r="AQ9" s="17"/>
      <c r="AR9" s="17">
        <v>0.31648787121778199</v>
      </c>
      <c r="AS9" s="17">
        <v>0.190462020194549</v>
      </c>
      <c r="AT9" s="17"/>
      <c r="AU9" s="17">
        <v>0.13991651613481801</v>
      </c>
      <c r="AV9" s="17">
        <v>0.25049692369971799</v>
      </c>
      <c r="AW9" s="17">
        <v>0.30958654637452299</v>
      </c>
      <c r="AX9" s="17"/>
      <c r="AY9" s="17">
        <v>0.120572840429571</v>
      </c>
      <c r="AZ9" s="17">
        <v>0.177042136850972</v>
      </c>
      <c r="BA9" s="17">
        <v>0.32938787625954702</v>
      </c>
      <c r="BB9" s="17">
        <v>0.24741558439016401</v>
      </c>
      <c r="BC9" s="17"/>
      <c r="BD9" s="17">
        <v>8.0241749376212507E-2</v>
      </c>
      <c r="BE9" s="17">
        <v>0.15870697800633601</v>
      </c>
      <c r="BF9" s="17">
        <v>0.24903119710841201</v>
      </c>
      <c r="BG9" s="17">
        <v>0.43648163932259998</v>
      </c>
      <c r="BH9" s="17"/>
      <c r="BI9" s="17">
        <v>0.14991843251773901</v>
      </c>
      <c r="BJ9" s="17">
        <v>0.195733327787283</v>
      </c>
      <c r="BK9" s="17">
        <v>0.24871870426206599</v>
      </c>
      <c r="BL9" s="17">
        <v>0.32401191482668201</v>
      </c>
      <c r="BM9" s="17"/>
      <c r="BN9" s="17">
        <v>0.105472538000498</v>
      </c>
      <c r="BO9" s="17">
        <v>0.13312708417005401</v>
      </c>
      <c r="BP9" s="17">
        <v>0.19356461501904701</v>
      </c>
      <c r="BQ9" s="17">
        <v>0.36584737553142599</v>
      </c>
      <c r="BR9" s="17"/>
      <c r="BS9" s="17">
        <v>7.6563661452500098E-2</v>
      </c>
      <c r="BT9" s="17">
        <v>0.13868964902142999</v>
      </c>
      <c r="BU9" s="17">
        <v>0.29071880799780703</v>
      </c>
      <c r="BV9" s="17">
        <v>0.66458051210519797</v>
      </c>
      <c r="BW9" s="17"/>
      <c r="BX9" s="17">
        <v>0.11420391538302201</v>
      </c>
      <c r="BY9" s="17">
        <v>0.16925113900511801</v>
      </c>
      <c r="BZ9" s="17">
        <v>0.25403439224195101</v>
      </c>
      <c r="CA9" s="17">
        <v>0.35360069959679102</v>
      </c>
    </row>
    <row r="10" spans="2:79" x14ac:dyDescent="0.3">
      <c r="B10" s="18" t="s">
        <v>126</v>
      </c>
      <c r="C10" s="17">
        <v>0.44100633066838002</v>
      </c>
      <c r="D10" s="17">
        <v>0.43877953109720702</v>
      </c>
      <c r="E10" s="17">
        <v>0.44265361808961901</v>
      </c>
      <c r="F10" s="17"/>
      <c r="G10" s="17">
        <v>0.43214972993891998</v>
      </c>
      <c r="H10" s="17">
        <v>0.42910920906609701</v>
      </c>
      <c r="I10" s="17">
        <v>0.459015560284321</v>
      </c>
      <c r="J10" s="17"/>
      <c r="K10" s="17">
        <v>0.44983521475989102</v>
      </c>
      <c r="L10" s="17">
        <v>0.43652159376752397</v>
      </c>
      <c r="M10" s="17">
        <v>0.40759529043192599</v>
      </c>
      <c r="N10" s="17">
        <v>0.46853885850794602</v>
      </c>
      <c r="O10" s="17"/>
      <c r="P10" s="17">
        <v>0.36105692379460202</v>
      </c>
      <c r="Q10" s="17">
        <v>0.46023367911205698</v>
      </c>
      <c r="R10" s="17">
        <v>0.44558489947952401</v>
      </c>
      <c r="S10" s="17">
        <v>0.44196256694779001</v>
      </c>
      <c r="T10" s="17">
        <v>0.46422972547853403</v>
      </c>
      <c r="U10" s="17"/>
      <c r="V10" s="17">
        <v>0.41294249413513301</v>
      </c>
      <c r="W10" s="17">
        <v>0.44834303978516699</v>
      </c>
      <c r="X10" s="17">
        <v>0.46244352213510298</v>
      </c>
      <c r="Y10" s="17"/>
      <c r="Z10" s="17">
        <v>0.45076191775146102</v>
      </c>
      <c r="AA10" s="17">
        <v>0.39187499057754999</v>
      </c>
      <c r="AB10" s="17"/>
      <c r="AC10" s="17">
        <v>0.43846532390913501</v>
      </c>
      <c r="AD10" s="17">
        <v>0.447085048112491</v>
      </c>
      <c r="AE10" s="17"/>
      <c r="AF10" s="17">
        <v>0.33418438844855503</v>
      </c>
      <c r="AG10" s="17">
        <v>0.44718957631234901</v>
      </c>
      <c r="AH10" s="17">
        <v>0.44955805897537299</v>
      </c>
      <c r="AI10" s="17"/>
      <c r="AJ10" s="17">
        <v>0.444603877476905</v>
      </c>
      <c r="AK10" s="17">
        <v>0.38101104198681102</v>
      </c>
      <c r="AL10" s="17">
        <v>0.42545720873331</v>
      </c>
      <c r="AM10" s="17">
        <v>0.46332862078876202</v>
      </c>
      <c r="AN10" s="17">
        <v>0.49304537284910399</v>
      </c>
      <c r="AO10" s="17">
        <v>0.462950378756327</v>
      </c>
      <c r="AP10" s="17">
        <v>0.43200649761556797</v>
      </c>
      <c r="AQ10" s="17"/>
      <c r="AR10" s="17">
        <v>0.37515417146411101</v>
      </c>
      <c r="AS10" s="17">
        <v>0.47939923184505001</v>
      </c>
      <c r="AT10" s="17"/>
      <c r="AU10" s="17">
        <v>0.42463300788129898</v>
      </c>
      <c r="AV10" s="17">
        <v>0.440504764590886</v>
      </c>
      <c r="AW10" s="17">
        <v>0.47039770233146</v>
      </c>
      <c r="AX10" s="17"/>
      <c r="AY10" s="17">
        <v>0.31570770149385502</v>
      </c>
      <c r="AZ10" s="17">
        <v>0.47911350607953801</v>
      </c>
      <c r="BA10" s="17">
        <v>0.40873653164289903</v>
      </c>
      <c r="BB10" s="17">
        <v>0.47012383227826499</v>
      </c>
      <c r="BC10" s="17"/>
      <c r="BD10" s="17">
        <v>0.24028267616828999</v>
      </c>
      <c r="BE10" s="17">
        <v>0.38861746237725298</v>
      </c>
      <c r="BF10" s="17">
        <v>0.53155005299245595</v>
      </c>
      <c r="BG10" s="17">
        <v>0.43576201026579398</v>
      </c>
      <c r="BH10" s="17"/>
      <c r="BI10" s="17">
        <v>0.36024343042322898</v>
      </c>
      <c r="BJ10" s="17">
        <v>0.42301439129645002</v>
      </c>
      <c r="BK10" s="17">
        <v>0.48314870227071199</v>
      </c>
      <c r="BL10" s="17">
        <v>0.38386571140630898</v>
      </c>
      <c r="BM10" s="17"/>
      <c r="BN10" s="17">
        <v>0.27870569791050798</v>
      </c>
      <c r="BO10" s="17">
        <v>0.47601296530099801</v>
      </c>
      <c r="BP10" s="17">
        <v>0.51335925798379201</v>
      </c>
      <c r="BQ10" s="17">
        <v>0.37797090800913202</v>
      </c>
      <c r="BR10" s="17"/>
      <c r="BS10" s="17">
        <v>0.268909141824963</v>
      </c>
      <c r="BT10" s="17">
        <v>0.44444738644125298</v>
      </c>
      <c r="BU10" s="17">
        <v>0.55860482509576304</v>
      </c>
      <c r="BV10" s="17">
        <v>0.22745125441246</v>
      </c>
      <c r="BW10" s="17"/>
      <c r="BX10" s="17">
        <v>0.36539771473997101</v>
      </c>
      <c r="BY10" s="17">
        <v>0.47029659138057001</v>
      </c>
      <c r="BZ10" s="17">
        <v>0.45372261244231499</v>
      </c>
      <c r="CA10" s="17">
        <v>0.400082496928784</v>
      </c>
    </row>
    <row r="11" spans="2:79" x14ac:dyDescent="0.3">
      <c r="B11" s="18" t="s">
        <v>127</v>
      </c>
      <c r="C11" s="17">
        <v>0.21239774597849601</v>
      </c>
      <c r="D11" s="17">
        <v>0.223905198226303</v>
      </c>
      <c r="E11" s="17">
        <v>0.20054869518368701</v>
      </c>
      <c r="F11" s="17"/>
      <c r="G11" s="17">
        <v>0.21938833943613401</v>
      </c>
      <c r="H11" s="17">
        <v>0.204808009296226</v>
      </c>
      <c r="I11" s="17">
        <v>0.215717580349855</v>
      </c>
      <c r="J11" s="17"/>
      <c r="K11" s="17">
        <v>0.17974956457139099</v>
      </c>
      <c r="L11" s="17">
        <v>0.27071294028347997</v>
      </c>
      <c r="M11" s="17">
        <v>0.195705103628564</v>
      </c>
      <c r="N11" s="17">
        <v>0.20968003933399401</v>
      </c>
      <c r="O11" s="17"/>
      <c r="P11" s="17">
        <v>0.140705850033918</v>
      </c>
      <c r="Q11" s="17">
        <v>0.19591845892556201</v>
      </c>
      <c r="R11" s="17">
        <v>0.22872683438504601</v>
      </c>
      <c r="S11" s="17">
        <v>0.24139216610619199</v>
      </c>
      <c r="T11" s="17">
        <v>0.246192659175895</v>
      </c>
      <c r="U11" s="17"/>
      <c r="V11" s="17">
        <v>0.23073700051104901</v>
      </c>
      <c r="W11" s="17">
        <v>0.20495460329898699</v>
      </c>
      <c r="X11" s="17">
        <v>0.177089339050918</v>
      </c>
      <c r="Y11" s="17"/>
      <c r="Z11" s="17">
        <v>0.22292214861245099</v>
      </c>
      <c r="AA11" s="17">
        <v>0.15089297937145699</v>
      </c>
      <c r="AB11" s="17"/>
      <c r="AC11" s="17">
        <v>0.204027247465773</v>
      </c>
      <c r="AD11" s="17">
        <v>0.23242205136063501</v>
      </c>
      <c r="AE11" s="17"/>
      <c r="AF11" s="17">
        <v>4.8634131988152703E-2</v>
      </c>
      <c r="AG11" s="17">
        <v>0.13414394897298901</v>
      </c>
      <c r="AH11" s="17">
        <v>0.23226603751990699</v>
      </c>
      <c r="AI11" s="17"/>
      <c r="AJ11" s="17">
        <v>0.24343356141198699</v>
      </c>
      <c r="AK11" s="17">
        <v>0.21733454093965199</v>
      </c>
      <c r="AL11" s="17">
        <v>0.19755217143779999</v>
      </c>
      <c r="AM11" s="17">
        <v>0.18243230654644599</v>
      </c>
      <c r="AN11" s="17">
        <v>0.181565176583696</v>
      </c>
      <c r="AO11" s="17">
        <v>0.19541935482068901</v>
      </c>
      <c r="AP11" s="17">
        <v>0.25723387185699598</v>
      </c>
      <c r="AQ11" s="17"/>
      <c r="AR11" s="17">
        <v>0.18001458640878501</v>
      </c>
      <c r="AS11" s="17">
        <v>0.227858048491482</v>
      </c>
      <c r="AT11" s="17"/>
      <c r="AU11" s="17">
        <v>0.27701986886368102</v>
      </c>
      <c r="AV11" s="17">
        <v>0.19955778853378101</v>
      </c>
      <c r="AW11" s="17">
        <v>0.15340548407149501</v>
      </c>
      <c r="AX11" s="17"/>
      <c r="AY11" s="17">
        <v>0.37072964718851698</v>
      </c>
      <c r="AZ11" s="17">
        <v>0.22692467010876999</v>
      </c>
      <c r="BA11" s="17">
        <v>0.180402653657979</v>
      </c>
      <c r="BB11" s="17">
        <v>0.13366089743286599</v>
      </c>
      <c r="BC11" s="17"/>
      <c r="BD11" s="17">
        <v>0.37949631867449302</v>
      </c>
      <c r="BE11" s="17">
        <v>0.30311164265891999</v>
      </c>
      <c r="BF11" s="17">
        <v>0.17233215689565601</v>
      </c>
      <c r="BG11" s="17">
        <v>2.4905687689972599E-2</v>
      </c>
      <c r="BH11" s="17"/>
      <c r="BI11" s="17">
        <v>0.34505201650727302</v>
      </c>
      <c r="BJ11" s="17">
        <v>0.27619581669115201</v>
      </c>
      <c r="BK11" s="17">
        <v>0.16751326790132301</v>
      </c>
      <c r="BL11" s="17">
        <v>0.115881851833083</v>
      </c>
      <c r="BM11" s="17"/>
      <c r="BN11" s="17">
        <v>0.36288410794296799</v>
      </c>
      <c r="BO11" s="17">
        <v>0.25586568865158199</v>
      </c>
      <c r="BP11" s="17">
        <v>0.19323595253399101</v>
      </c>
      <c r="BQ11" s="17">
        <v>0.16877046040735</v>
      </c>
      <c r="BR11" s="17"/>
      <c r="BS11" s="17">
        <v>0.353886415101692</v>
      </c>
      <c r="BT11" s="17">
        <v>0.33201791375670597</v>
      </c>
      <c r="BU11" s="17">
        <v>9.5637255758374007E-2</v>
      </c>
      <c r="BV11" s="17">
        <v>2.9859423831415099E-2</v>
      </c>
      <c r="BW11" s="17"/>
      <c r="BX11" s="17">
        <v>0.35627435238279997</v>
      </c>
      <c r="BY11" s="17">
        <v>0.25349792580594699</v>
      </c>
      <c r="BZ11" s="17">
        <v>0.17319509861651999</v>
      </c>
      <c r="CA11" s="17">
        <v>0.14154688738572899</v>
      </c>
    </row>
    <row r="12" spans="2:79" x14ac:dyDescent="0.3">
      <c r="B12" s="18" t="s">
        <v>128</v>
      </c>
      <c r="C12" s="17">
        <v>9.2169950881133694E-2</v>
      </c>
      <c r="D12" s="17">
        <v>7.1274185826758096E-2</v>
      </c>
      <c r="E12" s="17">
        <v>0.111631961475283</v>
      </c>
      <c r="F12" s="17"/>
      <c r="G12" s="17">
        <v>6.8884132980894505E-2</v>
      </c>
      <c r="H12" s="17">
        <v>8.5961969990051207E-2</v>
      </c>
      <c r="I12" s="17">
        <v>0.11362926554539</v>
      </c>
      <c r="J12" s="17"/>
      <c r="K12" s="17">
        <v>7.7634863232062104E-2</v>
      </c>
      <c r="L12" s="17">
        <v>5.9200252439136201E-2</v>
      </c>
      <c r="M12" s="17">
        <v>0.14140289599838299</v>
      </c>
      <c r="N12" s="17">
        <v>0.10234447011851</v>
      </c>
      <c r="O12" s="17"/>
      <c r="P12" s="17">
        <v>3.4431258416564997E-2</v>
      </c>
      <c r="Q12" s="17">
        <v>0.136743397421284</v>
      </c>
      <c r="R12" s="17">
        <v>6.9929524332142098E-2</v>
      </c>
      <c r="S12" s="17">
        <v>8.6080097689090501E-2</v>
      </c>
      <c r="T12" s="17">
        <v>8.60492861777062E-2</v>
      </c>
      <c r="U12" s="17"/>
      <c r="V12" s="17">
        <v>0.117509761816825</v>
      </c>
      <c r="W12" s="17">
        <v>0.10277988340534901</v>
      </c>
      <c r="X12" s="17">
        <v>5.7840595935247603E-2</v>
      </c>
      <c r="Y12" s="17"/>
      <c r="Z12" s="17">
        <v>9.9861652548274601E-2</v>
      </c>
      <c r="AA12" s="17">
        <v>5.3704929736704501E-2</v>
      </c>
      <c r="AB12" s="17"/>
      <c r="AC12" s="17">
        <v>8.1296673965024394E-2</v>
      </c>
      <c r="AD12" s="17">
        <v>0.118181522012982</v>
      </c>
      <c r="AE12" s="17"/>
      <c r="AF12" s="17">
        <v>7.8861282212276604E-2</v>
      </c>
      <c r="AG12" s="17">
        <v>9.6699362515424894E-2</v>
      </c>
      <c r="AH12" s="17">
        <v>9.1077137873905506E-2</v>
      </c>
      <c r="AI12" s="17"/>
      <c r="AJ12" s="17">
        <v>4.0500951668710802E-2</v>
      </c>
      <c r="AK12" s="17">
        <v>9.2224202627093604E-2</v>
      </c>
      <c r="AL12" s="17">
        <v>8.3174448808369605E-2</v>
      </c>
      <c r="AM12" s="17">
        <v>7.6902199270532101E-2</v>
      </c>
      <c r="AN12" s="17">
        <v>9.9757961498997502E-2</v>
      </c>
      <c r="AO12" s="17">
        <v>9.8720326619107499E-2</v>
      </c>
      <c r="AP12" s="17">
        <v>0.134838477526774</v>
      </c>
      <c r="AQ12" s="17"/>
      <c r="AR12" s="17">
        <v>9.2589067398587493E-2</v>
      </c>
      <c r="AS12" s="17">
        <v>8.4322585809502498E-2</v>
      </c>
      <c r="AT12" s="17"/>
      <c r="AU12" s="17">
        <v>0.135375666209468</v>
      </c>
      <c r="AV12" s="17">
        <v>8.6456355974958002E-2</v>
      </c>
      <c r="AW12" s="17">
        <v>4.16835422683067E-2</v>
      </c>
      <c r="AX12" s="17"/>
      <c r="AY12" s="17">
        <v>0.17188395400925999</v>
      </c>
      <c r="AZ12" s="17">
        <v>9.9087781767022001E-2</v>
      </c>
      <c r="BA12" s="17">
        <v>5.6733823438046699E-2</v>
      </c>
      <c r="BB12" s="17">
        <v>0.106888959840395</v>
      </c>
      <c r="BC12" s="17"/>
      <c r="BD12" s="17">
        <v>0.200040920194063</v>
      </c>
      <c r="BE12" s="17">
        <v>0.134888720042115</v>
      </c>
      <c r="BF12" s="17">
        <v>4.2195402748462903E-2</v>
      </c>
      <c r="BG12" s="17">
        <v>7.16692022708635E-2</v>
      </c>
      <c r="BH12" s="17"/>
      <c r="BI12" s="17">
        <v>0.108934064487372</v>
      </c>
      <c r="BJ12" s="17">
        <v>8.5213670895725499E-2</v>
      </c>
      <c r="BK12" s="17">
        <v>8.3403557231053499E-2</v>
      </c>
      <c r="BL12" s="17">
        <v>0.130590096280227</v>
      </c>
      <c r="BM12" s="17"/>
      <c r="BN12" s="17">
        <v>0.195449740695433</v>
      </c>
      <c r="BO12" s="17">
        <v>0.11482830655212301</v>
      </c>
      <c r="BP12" s="17">
        <v>8.41086789560863E-2</v>
      </c>
      <c r="BQ12" s="17">
        <v>6.1777220753116903E-2</v>
      </c>
      <c r="BR12" s="17"/>
      <c r="BS12" s="17">
        <v>0.236909537809464</v>
      </c>
      <c r="BT12" s="17">
        <v>7.1894828593048202E-2</v>
      </c>
      <c r="BU12" s="17">
        <v>4.7673182529993099E-2</v>
      </c>
      <c r="BV12" s="17">
        <v>3.3526135197000498E-2</v>
      </c>
      <c r="BW12" s="17"/>
      <c r="BX12" s="17">
        <v>0.11690604818766399</v>
      </c>
      <c r="BY12" s="17">
        <v>9.6300562625728905E-2</v>
      </c>
      <c r="BZ12" s="17">
        <v>9.41490540944417E-2</v>
      </c>
      <c r="CA12" s="17">
        <v>7.1406564741945205E-2</v>
      </c>
    </row>
    <row r="13" spans="2:79" x14ac:dyDescent="0.3">
      <c r="B13" s="18" t="s">
        <v>129</v>
      </c>
      <c r="C13" s="19">
        <v>2.3300110870557299E-2</v>
      </c>
      <c r="D13" s="19">
        <v>8.6850502337450803E-3</v>
      </c>
      <c r="E13" s="19">
        <v>3.6702548184889001E-2</v>
      </c>
      <c r="F13" s="19"/>
      <c r="G13" s="19">
        <v>2.1082179178038198E-2</v>
      </c>
      <c r="H13" s="19">
        <v>3.3164801679596199E-2</v>
      </c>
      <c r="I13" s="19">
        <v>1.4546672868912199E-2</v>
      </c>
      <c r="J13" s="19"/>
      <c r="K13" s="19">
        <v>3.0506707580073698E-2</v>
      </c>
      <c r="L13" s="19">
        <v>7.2508153363511603E-3</v>
      </c>
      <c r="M13" s="19">
        <v>3.0196398893985298E-2</v>
      </c>
      <c r="N13" s="19">
        <v>2.4783216525306899E-2</v>
      </c>
      <c r="O13" s="19"/>
      <c r="P13" s="19">
        <v>4.9401393914996303E-2</v>
      </c>
      <c r="Q13" s="19">
        <v>2.6498078750289401E-2</v>
      </c>
      <c r="R13" s="19">
        <v>3.0728997197544398E-2</v>
      </c>
      <c r="S13" s="19">
        <v>7.9602958566807498E-3</v>
      </c>
      <c r="T13" s="19">
        <v>9.7118017004622706E-3</v>
      </c>
      <c r="U13" s="19"/>
      <c r="V13" s="19">
        <v>2.27062582897848E-2</v>
      </c>
      <c r="W13" s="19">
        <v>2.7729581297733501E-2</v>
      </c>
      <c r="X13" s="19">
        <v>2.0481635867725001E-2</v>
      </c>
      <c r="Y13" s="19"/>
      <c r="Z13" s="19">
        <v>2.56925405679337E-2</v>
      </c>
      <c r="AA13" s="19">
        <v>1.12519970022002E-2</v>
      </c>
      <c r="AB13" s="19"/>
      <c r="AC13" s="19">
        <v>2.84658179379901E-2</v>
      </c>
      <c r="AD13" s="19">
        <v>1.0942460286698701E-2</v>
      </c>
      <c r="AE13" s="19"/>
      <c r="AF13" s="19">
        <v>4.0968296906118702E-2</v>
      </c>
      <c r="AG13" s="19">
        <v>2.8836879888643401E-2</v>
      </c>
      <c r="AH13" s="19">
        <v>2.1619065481089599E-2</v>
      </c>
      <c r="AI13" s="19"/>
      <c r="AJ13" s="19">
        <v>0</v>
      </c>
      <c r="AK13" s="19">
        <v>4.4990776583747498E-2</v>
      </c>
      <c r="AL13" s="19">
        <v>3.85202271739985E-2</v>
      </c>
      <c r="AM13" s="19">
        <v>2.90521295435071E-2</v>
      </c>
      <c r="AN13" s="19">
        <v>2.3658238354139501E-2</v>
      </c>
      <c r="AO13" s="19">
        <v>1.38062969358945E-2</v>
      </c>
      <c r="AP13" s="19">
        <v>1.22519842172099E-2</v>
      </c>
      <c r="AQ13" s="19"/>
      <c r="AR13" s="19">
        <v>3.5754303510733901E-2</v>
      </c>
      <c r="AS13" s="19">
        <v>1.7958113659416301E-2</v>
      </c>
      <c r="AT13" s="19"/>
      <c r="AU13" s="19">
        <v>2.30549409107338E-2</v>
      </c>
      <c r="AV13" s="19">
        <v>2.2984167200657001E-2</v>
      </c>
      <c r="AW13" s="19">
        <v>2.4926724954215301E-2</v>
      </c>
      <c r="AX13" s="19"/>
      <c r="AY13" s="19">
        <v>2.1105856878797701E-2</v>
      </c>
      <c r="AZ13" s="19">
        <v>1.78319051936974E-2</v>
      </c>
      <c r="BA13" s="19">
        <v>2.4739115001528401E-2</v>
      </c>
      <c r="BB13" s="19">
        <v>4.1910726058310303E-2</v>
      </c>
      <c r="BC13" s="19"/>
      <c r="BD13" s="19">
        <v>9.9938335586940999E-2</v>
      </c>
      <c r="BE13" s="19">
        <v>1.46751969153762E-2</v>
      </c>
      <c r="BF13" s="19">
        <v>4.8911902550128304E-3</v>
      </c>
      <c r="BG13" s="19">
        <v>3.11814604507702E-2</v>
      </c>
      <c r="BH13" s="19"/>
      <c r="BI13" s="19">
        <v>3.5852056064386698E-2</v>
      </c>
      <c r="BJ13" s="19">
        <v>1.9842793329389201E-2</v>
      </c>
      <c r="BK13" s="19">
        <v>1.7215768334845099E-2</v>
      </c>
      <c r="BL13" s="19">
        <v>4.5650425653698701E-2</v>
      </c>
      <c r="BM13" s="19"/>
      <c r="BN13" s="19">
        <v>5.7487915450592501E-2</v>
      </c>
      <c r="BO13" s="19">
        <v>2.0165955325243401E-2</v>
      </c>
      <c r="BP13" s="19">
        <v>1.5731495507083901E-2</v>
      </c>
      <c r="BQ13" s="19">
        <v>2.5634035298975202E-2</v>
      </c>
      <c r="BR13" s="19"/>
      <c r="BS13" s="19">
        <v>6.3731243811380303E-2</v>
      </c>
      <c r="BT13" s="19">
        <v>1.29502221875626E-2</v>
      </c>
      <c r="BU13" s="19">
        <v>7.3659286180632897E-3</v>
      </c>
      <c r="BV13" s="19">
        <v>4.4582674453926698E-2</v>
      </c>
      <c r="BW13" s="19"/>
      <c r="BX13" s="19">
        <v>4.7217969306543199E-2</v>
      </c>
      <c r="BY13" s="19">
        <v>1.0653781182635699E-2</v>
      </c>
      <c r="BZ13" s="19">
        <v>2.4898842604772001E-2</v>
      </c>
      <c r="CA13" s="19">
        <v>3.3363351346750399E-2</v>
      </c>
    </row>
    <row r="14" spans="2:79" x14ac:dyDescent="0.3">
      <c r="B14" s="16" t="s">
        <v>338</v>
      </c>
    </row>
    <row r="15" spans="2:79" x14ac:dyDescent="0.3">
      <c r="B15" t="s">
        <v>76</v>
      </c>
    </row>
    <row r="16" spans="2:79" x14ac:dyDescent="0.3">
      <c r="B16" t="s">
        <v>77</v>
      </c>
    </row>
    <row r="18" spans="2:2" x14ac:dyDescent="0.3">
      <c r="B18" s="8" t="str">
        <f>HYPERLINK("#'Contents'!A1", "Return to Contents")</f>
        <v>Return to Contents</v>
      </c>
    </row>
  </sheetData>
  <mergeCells count="18">
    <mergeCell ref="BX5:CA5"/>
    <mergeCell ref="D2:BL2"/>
    <mergeCell ref="AU5:AW5"/>
    <mergeCell ref="AY5:BB5"/>
    <mergeCell ref="BD5:BG5"/>
    <mergeCell ref="BI5:BL5"/>
    <mergeCell ref="BN5:BQ5"/>
    <mergeCell ref="Z5:AA5"/>
    <mergeCell ref="AC5:AD5"/>
    <mergeCell ref="AF5:AH5"/>
    <mergeCell ref="AJ5:AP5"/>
    <mergeCell ref="AR5:AS5"/>
    <mergeCell ref="D5:E5"/>
    <mergeCell ref="G5:I5"/>
    <mergeCell ref="K5:N5"/>
    <mergeCell ref="P5:T5"/>
    <mergeCell ref="V5:X5"/>
    <mergeCell ref="BS5:BV5"/>
  </mergeCells>
  <pageMargins left="0.7" right="0.7" top="0.75" bottom="0.75" header="0.3" footer="0.3"/>
  <pageSetup paperSize="9" orientation="portrait" horizontalDpi="300" verticalDpi="300"/>
  <drawing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B2:CA17"/>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9" width="10.77734375" customWidth="1"/>
    <col min="10" max="10" width="2.21875" customWidth="1"/>
    <col min="11" max="14" width="10.77734375" customWidth="1"/>
    <col min="15" max="15" width="2.21875" customWidth="1"/>
    <col min="16" max="20" width="10.77734375" customWidth="1"/>
    <col min="21" max="21" width="2.21875" customWidth="1"/>
    <col min="22" max="24" width="10.77734375" customWidth="1"/>
    <col min="25" max="25" width="2.21875" customWidth="1"/>
    <col min="26" max="27" width="10.77734375" customWidth="1"/>
    <col min="28" max="28" width="2.21875" customWidth="1"/>
    <col min="29" max="30" width="10.77734375" customWidth="1"/>
    <col min="31" max="31" width="2.21875" customWidth="1"/>
    <col min="32" max="34" width="10.77734375" customWidth="1"/>
    <col min="35" max="35" width="2.21875" customWidth="1"/>
    <col min="36" max="42" width="10.77734375" customWidth="1"/>
    <col min="43" max="43" width="2.21875" customWidth="1"/>
    <col min="44" max="45" width="10.77734375" customWidth="1"/>
    <col min="46" max="46" width="2.21875" customWidth="1"/>
    <col min="47" max="49" width="10.77734375" customWidth="1"/>
    <col min="50" max="50" width="2.21875" customWidth="1"/>
    <col min="51" max="54" width="10.77734375" customWidth="1"/>
    <col min="55" max="55" width="2.21875" customWidth="1"/>
    <col min="56" max="59" width="10.77734375" customWidth="1"/>
    <col min="60" max="60" width="2.21875" customWidth="1"/>
    <col min="61" max="64" width="10.77734375" customWidth="1"/>
    <col min="65" max="65" width="2.21875" customWidth="1"/>
    <col min="66" max="69" width="10.77734375" customWidth="1"/>
    <col min="70" max="70" width="2.21875" customWidth="1"/>
    <col min="71" max="74" width="10.77734375" customWidth="1"/>
    <col min="75" max="75" width="2.21875" customWidth="1"/>
    <col min="76" max="79" width="10.77734375" customWidth="1"/>
    <col min="80" max="80" width="2.21875" customWidth="1"/>
  </cols>
  <sheetData>
    <row r="2" spans="2:79" ht="40.049999999999997" customHeight="1" x14ac:dyDescent="0.3">
      <c r="D2" s="30" t="s">
        <v>289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9" ht="30" customHeight="1" x14ac:dyDescent="0.3">
      <c r="B5" s="15"/>
      <c r="C5" s="15"/>
      <c r="D5" s="29" t="s">
        <v>54</v>
      </c>
      <c r="E5" s="29"/>
      <c r="F5" s="15"/>
      <c r="G5" s="29" t="s">
        <v>55</v>
      </c>
      <c r="H5" s="29"/>
      <c r="I5" s="29"/>
      <c r="J5" s="15"/>
      <c r="K5" s="29" t="s">
        <v>56</v>
      </c>
      <c r="L5" s="29"/>
      <c r="M5" s="29"/>
      <c r="N5" s="29"/>
      <c r="O5" s="15"/>
      <c r="P5" s="29" t="s">
        <v>57</v>
      </c>
      <c r="Q5" s="29"/>
      <c r="R5" s="29"/>
      <c r="S5" s="29"/>
      <c r="T5" s="29"/>
      <c r="U5" s="15"/>
      <c r="V5" s="29" t="s">
        <v>58</v>
      </c>
      <c r="W5" s="29"/>
      <c r="X5" s="29"/>
      <c r="Y5" s="15"/>
      <c r="Z5" s="29" t="s">
        <v>59</v>
      </c>
      <c r="AA5" s="29"/>
      <c r="AB5" s="15"/>
      <c r="AC5" s="29" t="s">
        <v>60</v>
      </c>
      <c r="AD5" s="29"/>
      <c r="AE5" s="15"/>
      <c r="AF5" s="29" t="s">
        <v>61</v>
      </c>
      <c r="AG5" s="29"/>
      <c r="AH5" s="29"/>
      <c r="AI5" s="15"/>
      <c r="AJ5" s="29" t="s">
        <v>62</v>
      </c>
      <c r="AK5" s="29"/>
      <c r="AL5" s="29"/>
      <c r="AM5" s="29"/>
      <c r="AN5" s="29"/>
      <c r="AO5" s="29"/>
      <c r="AP5" s="29"/>
      <c r="AQ5" s="15"/>
      <c r="AR5" s="29" t="s">
        <v>63</v>
      </c>
      <c r="AS5" s="29"/>
      <c r="AT5" s="15"/>
      <c r="AU5" s="29" t="s">
        <v>64</v>
      </c>
      <c r="AV5" s="29"/>
      <c r="AW5" s="29"/>
      <c r="AX5" s="15"/>
      <c r="AY5" s="29" t="s">
        <v>65</v>
      </c>
      <c r="AZ5" s="29"/>
      <c r="BA5" s="29"/>
      <c r="BB5" s="29"/>
      <c r="BC5" s="15"/>
      <c r="BD5" s="29" t="s">
        <v>66</v>
      </c>
      <c r="BE5" s="29"/>
      <c r="BF5" s="29"/>
      <c r="BG5" s="29"/>
      <c r="BH5" s="15"/>
      <c r="BI5" s="29" t="s">
        <v>67</v>
      </c>
      <c r="BJ5" s="29"/>
      <c r="BK5" s="29"/>
      <c r="BL5" s="29"/>
      <c r="BM5" s="15"/>
      <c r="BN5" s="29" t="s">
        <v>68</v>
      </c>
      <c r="BO5" s="29"/>
      <c r="BP5" s="29"/>
      <c r="BQ5" s="29"/>
      <c r="BR5" s="15"/>
      <c r="BS5" s="29" t="s">
        <v>69</v>
      </c>
      <c r="BT5" s="29"/>
      <c r="BU5" s="29"/>
      <c r="BV5" s="29"/>
      <c r="BW5" s="15"/>
      <c r="BX5" s="29" t="s">
        <v>70</v>
      </c>
      <c r="BY5" s="29"/>
      <c r="BZ5" s="29"/>
      <c r="CA5" s="29"/>
    </row>
    <row r="6" spans="2:79" ht="43.2" x14ac:dyDescent="0.3">
      <c r="B6" t="s">
        <v>13</v>
      </c>
      <c r="C6" s="9" t="s">
        <v>14</v>
      </c>
      <c r="D6" s="12" t="s">
        <v>15</v>
      </c>
      <c r="E6" s="12" t="s">
        <v>16</v>
      </c>
      <c r="G6" s="12" t="s">
        <v>19</v>
      </c>
      <c r="H6" s="12" t="s">
        <v>20</v>
      </c>
      <c r="I6" s="12" t="s">
        <v>21</v>
      </c>
      <c r="K6" s="12" t="s">
        <v>22</v>
      </c>
      <c r="L6" s="12" t="s">
        <v>23</v>
      </c>
      <c r="M6" s="12" t="s">
        <v>24</v>
      </c>
      <c r="N6" s="12" t="s">
        <v>25</v>
      </c>
      <c r="P6" s="12" t="s">
        <v>26</v>
      </c>
      <c r="Q6" s="12" t="s">
        <v>27</v>
      </c>
      <c r="R6" s="12" t="s">
        <v>28</v>
      </c>
      <c r="S6" s="12" t="s">
        <v>29</v>
      </c>
      <c r="T6" s="12" t="s">
        <v>30</v>
      </c>
      <c r="V6" s="12" t="s">
        <v>31</v>
      </c>
      <c r="W6" s="12" t="s">
        <v>32</v>
      </c>
      <c r="X6" s="12" t="s">
        <v>33</v>
      </c>
      <c r="Z6" s="12" t="s">
        <v>34</v>
      </c>
      <c r="AA6" s="12" t="s">
        <v>35</v>
      </c>
      <c r="AC6" s="12" t="s">
        <v>36</v>
      </c>
      <c r="AD6" s="12" t="s">
        <v>37</v>
      </c>
      <c r="AF6" s="12" t="s">
        <v>38</v>
      </c>
      <c r="AG6" s="12" t="s">
        <v>39</v>
      </c>
      <c r="AH6" s="12" t="s">
        <v>40</v>
      </c>
      <c r="AJ6" s="12" t="s">
        <v>41</v>
      </c>
      <c r="AK6" s="12" t="s">
        <v>42</v>
      </c>
      <c r="AL6" s="12" t="s">
        <v>43</v>
      </c>
      <c r="AM6" s="12" t="s">
        <v>44</v>
      </c>
      <c r="AN6" s="12" t="s">
        <v>45</v>
      </c>
      <c r="AO6" s="12" t="s">
        <v>46</v>
      </c>
      <c r="AP6" s="12" t="s">
        <v>47</v>
      </c>
      <c r="AR6" s="12" t="s">
        <v>48</v>
      </c>
      <c r="AS6" s="12" t="s">
        <v>49</v>
      </c>
      <c r="AU6" s="12" t="s">
        <v>50</v>
      </c>
      <c r="AV6" s="12" t="s">
        <v>51</v>
      </c>
      <c r="AW6" s="12" t="s">
        <v>52</v>
      </c>
      <c r="AY6" s="12" t="s">
        <v>50</v>
      </c>
      <c r="AZ6" s="12" t="s">
        <v>51</v>
      </c>
      <c r="BA6" s="12" t="s">
        <v>52</v>
      </c>
      <c r="BB6" s="12" t="s">
        <v>53</v>
      </c>
      <c r="BD6" s="12" t="s">
        <v>50</v>
      </c>
      <c r="BE6" s="12" t="s">
        <v>51</v>
      </c>
      <c r="BF6" s="12" t="s">
        <v>52</v>
      </c>
      <c r="BG6" s="12" t="s">
        <v>53</v>
      </c>
      <c r="BI6" s="12" t="s">
        <v>50</v>
      </c>
      <c r="BJ6" s="12" t="s">
        <v>51</v>
      </c>
      <c r="BK6" s="12" t="s">
        <v>52</v>
      </c>
      <c r="BL6" s="12" t="s">
        <v>53</v>
      </c>
      <c r="BN6" s="12" t="s">
        <v>50</v>
      </c>
      <c r="BO6" s="12" t="s">
        <v>51</v>
      </c>
      <c r="BP6" s="12" t="s">
        <v>52</v>
      </c>
      <c r="BQ6" s="12" t="s">
        <v>53</v>
      </c>
      <c r="BS6" s="12" t="s">
        <v>50</v>
      </c>
      <c r="BT6" s="12" t="s">
        <v>51</v>
      </c>
      <c r="BU6" s="12" t="s">
        <v>52</v>
      </c>
      <c r="BV6" s="12" t="s">
        <v>53</v>
      </c>
      <c r="BX6" s="12" t="s">
        <v>50</v>
      </c>
      <c r="BY6" s="12" t="s">
        <v>51</v>
      </c>
      <c r="BZ6" s="12" t="s">
        <v>52</v>
      </c>
      <c r="CA6" s="12" t="s">
        <v>53</v>
      </c>
    </row>
    <row r="7" spans="2:79" ht="30" customHeight="1" x14ac:dyDescent="0.3">
      <c r="B7" s="10" t="s">
        <v>17</v>
      </c>
      <c r="C7" s="10">
        <v>1000</v>
      </c>
      <c r="D7" s="10">
        <v>513</v>
      </c>
      <c r="E7" s="10">
        <v>484</v>
      </c>
      <c r="F7" s="10"/>
      <c r="G7" s="10">
        <v>206</v>
      </c>
      <c r="H7" s="10">
        <v>470</v>
      </c>
      <c r="I7" s="10">
        <v>324</v>
      </c>
      <c r="J7" s="10"/>
      <c r="K7" s="10">
        <v>413</v>
      </c>
      <c r="L7" s="10">
        <v>261</v>
      </c>
      <c r="M7" s="10">
        <v>173</v>
      </c>
      <c r="N7" s="10">
        <v>152</v>
      </c>
      <c r="O7" s="10"/>
      <c r="P7" s="10">
        <v>137</v>
      </c>
      <c r="Q7" s="10">
        <v>313</v>
      </c>
      <c r="R7" s="10">
        <v>147</v>
      </c>
      <c r="S7" s="10">
        <v>264</v>
      </c>
      <c r="T7" s="10">
        <v>139</v>
      </c>
      <c r="U7" s="10"/>
      <c r="V7" s="10">
        <v>235</v>
      </c>
      <c r="W7" s="10">
        <v>387</v>
      </c>
      <c r="X7" s="10">
        <v>344</v>
      </c>
      <c r="Y7" s="10"/>
      <c r="Z7" s="10">
        <v>831</v>
      </c>
      <c r="AA7" s="10">
        <v>166</v>
      </c>
      <c r="AB7" s="10"/>
      <c r="AC7" s="10">
        <v>745</v>
      </c>
      <c r="AD7" s="10">
        <v>255</v>
      </c>
      <c r="AE7" s="10"/>
      <c r="AF7" s="10">
        <v>72</v>
      </c>
      <c r="AG7" s="10">
        <v>86</v>
      </c>
      <c r="AH7" s="10">
        <v>836</v>
      </c>
      <c r="AI7" s="10"/>
      <c r="AJ7" s="10">
        <v>111</v>
      </c>
      <c r="AK7" s="10">
        <v>143</v>
      </c>
      <c r="AL7" s="10">
        <v>154</v>
      </c>
      <c r="AM7" s="10">
        <v>160</v>
      </c>
      <c r="AN7" s="10">
        <v>145</v>
      </c>
      <c r="AO7" s="10">
        <v>154</v>
      </c>
      <c r="AP7" s="10">
        <v>133</v>
      </c>
      <c r="AQ7" s="10"/>
      <c r="AR7" s="10">
        <v>294</v>
      </c>
      <c r="AS7" s="10">
        <v>675</v>
      </c>
      <c r="AT7" s="10"/>
      <c r="AU7" s="10">
        <v>252</v>
      </c>
      <c r="AV7" s="10">
        <v>591</v>
      </c>
      <c r="AW7" s="10">
        <v>157</v>
      </c>
      <c r="AX7" s="10"/>
      <c r="AY7" s="10">
        <v>92</v>
      </c>
      <c r="AZ7" s="10">
        <v>463</v>
      </c>
      <c r="BA7" s="10">
        <v>311</v>
      </c>
      <c r="BB7" s="10">
        <v>134</v>
      </c>
      <c r="BC7" s="10"/>
      <c r="BD7" s="10">
        <v>139</v>
      </c>
      <c r="BE7" s="10">
        <v>283</v>
      </c>
      <c r="BF7" s="10">
        <v>421</v>
      </c>
      <c r="BG7" s="10">
        <v>157</v>
      </c>
      <c r="BH7" s="10"/>
      <c r="BI7" s="10">
        <v>112</v>
      </c>
      <c r="BJ7" s="10">
        <v>303</v>
      </c>
      <c r="BK7" s="10">
        <v>469</v>
      </c>
      <c r="BL7" s="10">
        <v>116</v>
      </c>
      <c r="BM7" s="10"/>
      <c r="BN7" s="10">
        <v>92</v>
      </c>
      <c r="BO7" s="10">
        <v>231</v>
      </c>
      <c r="BP7" s="10">
        <v>347</v>
      </c>
      <c r="BQ7" s="10">
        <v>330</v>
      </c>
      <c r="BR7" s="10"/>
      <c r="BS7" s="10">
        <v>210</v>
      </c>
      <c r="BT7" s="10">
        <v>284</v>
      </c>
      <c r="BU7" s="10">
        <v>411</v>
      </c>
      <c r="BV7" s="10">
        <v>95</v>
      </c>
      <c r="BW7" s="10"/>
      <c r="BX7" s="10">
        <v>95</v>
      </c>
      <c r="BY7" s="10">
        <v>369</v>
      </c>
      <c r="BZ7" s="10">
        <v>329</v>
      </c>
      <c r="CA7" s="10">
        <v>207</v>
      </c>
    </row>
    <row r="8" spans="2:79" ht="30" customHeight="1" x14ac:dyDescent="0.3">
      <c r="B8" s="11" t="s">
        <v>18</v>
      </c>
      <c r="C8" s="11">
        <v>1000</v>
      </c>
      <c r="D8" s="11">
        <v>498</v>
      </c>
      <c r="E8" s="11">
        <v>499</v>
      </c>
      <c r="F8" s="11"/>
      <c r="G8" s="11">
        <v>240</v>
      </c>
      <c r="H8" s="11">
        <v>396</v>
      </c>
      <c r="I8" s="11">
        <v>364</v>
      </c>
      <c r="J8" s="11"/>
      <c r="K8" s="11">
        <v>300</v>
      </c>
      <c r="L8" s="11">
        <v>259</v>
      </c>
      <c r="M8" s="11">
        <v>210</v>
      </c>
      <c r="N8" s="11">
        <v>230</v>
      </c>
      <c r="O8" s="11"/>
      <c r="P8" s="11">
        <v>140</v>
      </c>
      <c r="Q8" s="11">
        <v>300</v>
      </c>
      <c r="R8" s="11">
        <v>160</v>
      </c>
      <c r="S8" s="11">
        <v>230</v>
      </c>
      <c r="T8" s="11">
        <v>170</v>
      </c>
      <c r="U8" s="11"/>
      <c r="V8" s="11">
        <v>283</v>
      </c>
      <c r="W8" s="11">
        <v>396</v>
      </c>
      <c r="X8" s="11">
        <v>281</v>
      </c>
      <c r="Y8" s="11"/>
      <c r="Z8" s="11">
        <v>835</v>
      </c>
      <c r="AA8" s="11">
        <v>162</v>
      </c>
      <c r="AB8" s="11"/>
      <c r="AC8" s="11">
        <v>708</v>
      </c>
      <c r="AD8" s="11">
        <v>292</v>
      </c>
      <c r="AE8" s="11"/>
      <c r="AF8" s="11">
        <v>56</v>
      </c>
      <c r="AG8" s="11">
        <v>77</v>
      </c>
      <c r="AH8" s="11">
        <v>860</v>
      </c>
      <c r="AI8" s="11"/>
      <c r="AJ8" s="11">
        <v>125</v>
      </c>
      <c r="AK8" s="11">
        <v>157</v>
      </c>
      <c r="AL8" s="11">
        <v>131</v>
      </c>
      <c r="AM8" s="11">
        <v>141</v>
      </c>
      <c r="AN8" s="11">
        <v>114</v>
      </c>
      <c r="AO8" s="11">
        <v>160</v>
      </c>
      <c r="AP8" s="11">
        <v>172</v>
      </c>
      <c r="AQ8" s="11"/>
      <c r="AR8" s="11">
        <v>320</v>
      </c>
      <c r="AS8" s="11">
        <v>650</v>
      </c>
      <c r="AT8" s="11"/>
      <c r="AU8" s="11">
        <v>278</v>
      </c>
      <c r="AV8" s="11">
        <v>587</v>
      </c>
      <c r="AW8" s="11">
        <v>135</v>
      </c>
      <c r="AX8" s="11"/>
      <c r="AY8" s="11">
        <v>92</v>
      </c>
      <c r="AZ8" s="11">
        <v>472</v>
      </c>
      <c r="BA8" s="11">
        <v>314</v>
      </c>
      <c r="BB8" s="11">
        <v>122</v>
      </c>
      <c r="BC8" s="11"/>
      <c r="BD8" s="11">
        <v>140</v>
      </c>
      <c r="BE8" s="11">
        <v>287</v>
      </c>
      <c r="BF8" s="11">
        <v>421</v>
      </c>
      <c r="BG8" s="11">
        <v>151</v>
      </c>
      <c r="BH8" s="11"/>
      <c r="BI8" s="11">
        <v>117</v>
      </c>
      <c r="BJ8" s="11">
        <v>308</v>
      </c>
      <c r="BK8" s="11">
        <v>467</v>
      </c>
      <c r="BL8" s="11">
        <v>108</v>
      </c>
      <c r="BM8" s="11"/>
      <c r="BN8" s="11">
        <v>90</v>
      </c>
      <c r="BO8" s="11">
        <v>231</v>
      </c>
      <c r="BP8" s="11">
        <v>357</v>
      </c>
      <c r="BQ8" s="11">
        <v>322</v>
      </c>
      <c r="BR8" s="11"/>
      <c r="BS8" s="11">
        <v>218</v>
      </c>
      <c r="BT8" s="11">
        <v>298</v>
      </c>
      <c r="BU8" s="11">
        <v>404</v>
      </c>
      <c r="BV8" s="11">
        <v>80</v>
      </c>
      <c r="BW8" s="11"/>
      <c r="BX8" s="11">
        <v>94</v>
      </c>
      <c r="BY8" s="11">
        <v>381</v>
      </c>
      <c r="BZ8" s="11">
        <v>324</v>
      </c>
      <c r="CA8" s="11">
        <v>201</v>
      </c>
    </row>
    <row r="9" spans="2:79" ht="43.2" x14ac:dyDescent="0.3">
      <c r="B9" s="18" t="s">
        <v>286</v>
      </c>
      <c r="C9" s="17">
        <v>0.51871511632449696</v>
      </c>
      <c r="D9" s="17">
        <v>0.51885695774830798</v>
      </c>
      <c r="E9" s="17">
        <v>0.51975211063470705</v>
      </c>
      <c r="F9" s="17"/>
      <c r="G9" s="17">
        <v>0.431772924034658</v>
      </c>
      <c r="H9" s="17">
        <v>0.52099093775643301</v>
      </c>
      <c r="I9" s="17">
        <v>0.57354689163183203</v>
      </c>
      <c r="J9" s="17"/>
      <c r="K9" s="17">
        <v>0.43444485528825599</v>
      </c>
      <c r="L9" s="17">
        <v>0.51781802369450802</v>
      </c>
      <c r="M9" s="17">
        <v>0.53793941901417097</v>
      </c>
      <c r="N9" s="17">
        <v>0.60999312076428502</v>
      </c>
      <c r="O9" s="17"/>
      <c r="P9" s="17">
        <v>0.47754650149570599</v>
      </c>
      <c r="Q9" s="17">
        <v>0.55942406743414397</v>
      </c>
      <c r="R9" s="17">
        <v>0.509793086521383</v>
      </c>
      <c r="S9" s="17">
        <v>0.49086221166045402</v>
      </c>
      <c r="T9" s="17">
        <v>0.52688616236952401</v>
      </c>
      <c r="U9" s="17"/>
      <c r="V9" s="17">
        <v>0.582652586681907</v>
      </c>
      <c r="W9" s="17">
        <v>0.51912332063392397</v>
      </c>
      <c r="X9" s="17">
        <v>0.46260662165002903</v>
      </c>
      <c r="Y9" s="17"/>
      <c r="Z9" s="17">
        <v>0.53113102146084201</v>
      </c>
      <c r="AA9" s="17">
        <v>0.46388075716427701</v>
      </c>
      <c r="AB9" s="17"/>
      <c r="AC9" s="17">
        <v>0.49832218927140698</v>
      </c>
      <c r="AD9" s="17">
        <v>0.56821236988722501</v>
      </c>
      <c r="AE9" s="17"/>
      <c r="AF9" s="17">
        <v>0.41854984052031302</v>
      </c>
      <c r="AG9" s="17">
        <v>0.47065657227191598</v>
      </c>
      <c r="AH9" s="17">
        <v>0.52954873731209595</v>
      </c>
      <c r="AI9" s="17"/>
      <c r="AJ9" s="17">
        <v>0.48245069825957898</v>
      </c>
      <c r="AK9" s="17">
        <v>0.41545871875844398</v>
      </c>
      <c r="AL9" s="17">
        <v>0.491836238027759</v>
      </c>
      <c r="AM9" s="17">
        <v>0.50883116908260695</v>
      </c>
      <c r="AN9" s="17">
        <v>0.60466241442532498</v>
      </c>
      <c r="AO9" s="17">
        <v>0.509413547919223</v>
      </c>
      <c r="AP9" s="17">
        <v>0.61981966695409896</v>
      </c>
      <c r="AQ9" s="17"/>
      <c r="AR9" s="17">
        <v>0.58618974229759202</v>
      </c>
      <c r="AS9" s="17">
        <v>0.48829159430027702</v>
      </c>
      <c r="AT9" s="17"/>
      <c r="AU9" s="17">
        <v>0.48549540762119198</v>
      </c>
      <c r="AV9" s="17">
        <v>0.52521302062862496</v>
      </c>
      <c r="AW9" s="17">
        <v>0.55887775434838505</v>
      </c>
      <c r="AX9" s="17"/>
      <c r="AY9" s="17">
        <v>0.46163917455534398</v>
      </c>
      <c r="AZ9" s="17">
        <v>0.536055209798869</v>
      </c>
      <c r="BA9" s="17">
        <v>0.52460816267843002</v>
      </c>
      <c r="BB9" s="17">
        <v>0.47974282851099598</v>
      </c>
      <c r="BC9" s="17"/>
      <c r="BD9" s="17">
        <v>0.64749841745911596</v>
      </c>
      <c r="BE9" s="17">
        <v>0.50668881224535001</v>
      </c>
      <c r="BF9" s="17">
        <v>0.49673872425865601</v>
      </c>
      <c r="BG9" s="17">
        <v>0.483338306428439</v>
      </c>
      <c r="BH9" s="17"/>
      <c r="BI9" s="17">
        <v>0.53499466523254302</v>
      </c>
      <c r="BJ9" s="17">
        <v>0.54952799282283804</v>
      </c>
      <c r="BK9" s="17">
        <v>0.48930194998648302</v>
      </c>
      <c r="BL9" s="17">
        <v>0.54055924139491895</v>
      </c>
      <c r="BM9" s="17"/>
      <c r="BN9" s="17">
        <v>0.39373887412623298</v>
      </c>
      <c r="BO9" s="17">
        <v>0.50753425405879005</v>
      </c>
      <c r="BP9" s="17">
        <v>0.52642007946001901</v>
      </c>
      <c r="BQ9" s="17">
        <v>0.55337116472092696</v>
      </c>
      <c r="BR9" s="17"/>
      <c r="BS9" s="17">
        <v>0.54737816614076695</v>
      </c>
      <c r="BT9" s="17">
        <v>0.48894486784348401</v>
      </c>
      <c r="BU9" s="17">
        <v>0.50796540074616503</v>
      </c>
      <c r="BV9" s="17">
        <v>0.60596462991839295</v>
      </c>
      <c r="BW9" s="17"/>
      <c r="BX9" s="17">
        <v>0.49133847193452002</v>
      </c>
      <c r="BY9" s="17">
        <v>0.48930457731954902</v>
      </c>
      <c r="BZ9" s="17">
        <v>0.56742182550707099</v>
      </c>
      <c r="CA9" s="17">
        <v>0.50859568332629301</v>
      </c>
    </row>
    <row r="10" spans="2:79" ht="43.2" x14ac:dyDescent="0.3">
      <c r="B10" s="18" t="s">
        <v>287</v>
      </c>
      <c r="C10" s="17">
        <v>0.35808436154501</v>
      </c>
      <c r="D10" s="17">
        <v>0.368815396276718</v>
      </c>
      <c r="E10" s="17">
        <v>0.34952283657677902</v>
      </c>
      <c r="F10" s="17"/>
      <c r="G10" s="17">
        <v>0.43245559027483998</v>
      </c>
      <c r="H10" s="17">
        <v>0.34429337350574901</v>
      </c>
      <c r="I10" s="17">
        <v>0.324058258067419</v>
      </c>
      <c r="J10" s="17"/>
      <c r="K10" s="17">
        <v>0.441853910578069</v>
      </c>
      <c r="L10" s="17">
        <v>0.33141739003654402</v>
      </c>
      <c r="M10" s="17">
        <v>0.33379832439753598</v>
      </c>
      <c r="N10" s="17">
        <v>0.302585079463774</v>
      </c>
      <c r="O10" s="17"/>
      <c r="P10" s="17">
        <v>0.40308621379770998</v>
      </c>
      <c r="Q10" s="17">
        <v>0.30533883656394101</v>
      </c>
      <c r="R10" s="17">
        <v>0.363224169554618</v>
      </c>
      <c r="S10" s="17">
        <v>0.385613032627732</v>
      </c>
      <c r="T10" s="17">
        <v>0.37199569762902601</v>
      </c>
      <c r="U10" s="17"/>
      <c r="V10" s="17">
        <v>0.29549675796096903</v>
      </c>
      <c r="W10" s="17">
        <v>0.36798931789564998</v>
      </c>
      <c r="X10" s="17">
        <v>0.41431118111799498</v>
      </c>
      <c r="Y10" s="17"/>
      <c r="Z10" s="17">
        <v>0.340803204711082</v>
      </c>
      <c r="AA10" s="17">
        <v>0.44918247914662202</v>
      </c>
      <c r="AB10" s="17"/>
      <c r="AC10" s="17">
        <v>0.369585085968267</v>
      </c>
      <c r="AD10" s="17">
        <v>0.33017006206995098</v>
      </c>
      <c r="AE10" s="17"/>
      <c r="AF10" s="17">
        <v>0.41312784894011001</v>
      </c>
      <c r="AG10" s="17">
        <v>0.42627553864557599</v>
      </c>
      <c r="AH10" s="17">
        <v>0.35007167906324099</v>
      </c>
      <c r="AI10" s="17"/>
      <c r="AJ10" s="17">
        <v>0.39539818516935499</v>
      </c>
      <c r="AK10" s="17">
        <v>0.41797227087236899</v>
      </c>
      <c r="AL10" s="17">
        <v>0.35495327629518397</v>
      </c>
      <c r="AM10" s="17">
        <v>0.39864925896560799</v>
      </c>
      <c r="AN10" s="17">
        <v>0.274792801239994</v>
      </c>
      <c r="AO10" s="17">
        <v>0.37415082985306097</v>
      </c>
      <c r="AP10" s="17">
        <v>0.28573015893522902</v>
      </c>
      <c r="AQ10" s="17"/>
      <c r="AR10" s="17">
        <v>0.32425175496603498</v>
      </c>
      <c r="AS10" s="17">
        <v>0.37244573003092302</v>
      </c>
      <c r="AT10" s="17"/>
      <c r="AU10" s="17">
        <v>0.36217506180653303</v>
      </c>
      <c r="AV10" s="17">
        <v>0.35393403984694399</v>
      </c>
      <c r="AW10" s="17">
        <v>0.36767649820876103</v>
      </c>
      <c r="AX10" s="17"/>
      <c r="AY10" s="17">
        <v>0.30134516712998499</v>
      </c>
      <c r="AZ10" s="17">
        <v>0.37151837070280103</v>
      </c>
      <c r="BA10" s="17">
        <v>0.35838293712306402</v>
      </c>
      <c r="BB10" s="17">
        <v>0.34837419449689599</v>
      </c>
      <c r="BC10" s="17"/>
      <c r="BD10" s="17">
        <v>0.220857072490134</v>
      </c>
      <c r="BE10" s="17">
        <v>0.34542976955932703</v>
      </c>
      <c r="BF10" s="17">
        <v>0.38764158590465603</v>
      </c>
      <c r="BG10" s="17">
        <v>0.427095757364092</v>
      </c>
      <c r="BH10" s="17"/>
      <c r="BI10" s="17">
        <v>0.33211658751270701</v>
      </c>
      <c r="BJ10" s="17">
        <v>0.323888995465827</v>
      </c>
      <c r="BK10" s="17">
        <v>0.39097409855294002</v>
      </c>
      <c r="BL10" s="17">
        <v>0.34128447686236202</v>
      </c>
      <c r="BM10" s="17"/>
      <c r="BN10" s="17">
        <v>0.34698727487212599</v>
      </c>
      <c r="BO10" s="17">
        <v>0.40309946794797802</v>
      </c>
      <c r="BP10" s="17">
        <v>0.35436186312776102</v>
      </c>
      <c r="BQ10" s="17">
        <v>0.33298213329645898</v>
      </c>
      <c r="BR10" s="17"/>
      <c r="BS10" s="17">
        <v>0.291852702609814</v>
      </c>
      <c r="BT10" s="17">
        <v>0.37619519757581299</v>
      </c>
      <c r="BU10" s="17">
        <v>0.38710348889417201</v>
      </c>
      <c r="BV10" s="17">
        <v>0.32451188537431302</v>
      </c>
      <c r="BW10" s="17"/>
      <c r="BX10" s="17">
        <v>0.34676613275309698</v>
      </c>
      <c r="BY10" s="17">
        <v>0.38928256576828402</v>
      </c>
      <c r="BZ10" s="17">
        <v>0.31743435520366498</v>
      </c>
      <c r="CA10" s="17">
        <v>0.36994483034475401</v>
      </c>
    </row>
    <row r="11" spans="2:79" ht="43.2" x14ac:dyDescent="0.3">
      <c r="B11" s="18" t="s">
        <v>288</v>
      </c>
      <c r="C11" s="17">
        <v>7.3744774772911401E-2</v>
      </c>
      <c r="D11" s="17">
        <v>5.3691989075917997E-2</v>
      </c>
      <c r="E11" s="17">
        <v>9.4203688209902006E-2</v>
      </c>
      <c r="F11" s="17"/>
      <c r="G11" s="17">
        <v>8.1322910701296797E-2</v>
      </c>
      <c r="H11" s="17">
        <v>8.0381890920250207E-2</v>
      </c>
      <c r="I11" s="17">
        <v>6.1533646928235299E-2</v>
      </c>
      <c r="J11" s="17"/>
      <c r="K11" s="17">
        <v>7.7280329883116602E-2</v>
      </c>
      <c r="L11" s="17">
        <v>0.100213721903418</v>
      </c>
      <c r="M11" s="17">
        <v>7.3363190949851706E-2</v>
      </c>
      <c r="N11" s="17">
        <v>3.9995578851193897E-2</v>
      </c>
      <c r="O11" s="17"/>
      <c r="P11" s="17">
        <v>5.6209975547448401E-2</v>
      </c>
      <c r="Q11" s="17">
        <v>7.3118164188355303E-2</v>
      </c>
      <c r="R11" s="17">
        <v>8.2964997321959694E-2</v>
      </c>
      <c r="S11" s="17">
        <v>7.9771937609561805E-2</v>
      </c>
      <c r="T11" s="17">
        <v>7.2471043787532705E-2</v>
      </c>
      <c r="U11" s="17"/>
      <c r="V11" s="17">
        <v>5.3533307086092601E-2</v>
      </c>
      <c r="W11" s="17">
        <v>7.2583508996613394E-2</v>
      </c>
      <c r="X11" s="17">
        <v>9.4345712785921104E-2</v>
      </c>
      <c r="Y11" s="17"/>
      <c r="Z11" s="17">
        <v>7.3106216003711699E-2</v>
      </c>
      <c r="AA11" s="17">
        <v>7.8312540131405595E-2</v>
      </c>
      <c r="AB11" s="17"/>
      <c r="AC11" s="17">
        <v>7.8227522446467204E-2</v>
      </c>
      <c r="AD11" s="17">
        <v>6.2864350512182296E-2</v>
      </c>
      <c r="AE11" s="17"/>
      <c r="AF11" s="17">
        <v>0.14110889220825801</v>
      </c>
      <c r="AG11" s="17">
        <v>5.7318478048409102E-2</v>
      </c>
      <c r="AH11" s="17">
        <v>6.9906983416492194E-2</v>
      </c>
      <c r="AI11" s="17"/>
      <c r="AJ11" s="17">
        <v>6.2862400872032195E-2</v>
      </c>
      <c r="AK11" s="17">
        <v>0.113906078993025</v>
      </c>
      <c r="AL11" s="17">
        <v>8.0186605651606305E-2</v>
      </c>
      <c r="AM11" s="17">
        <v>5.71096300948142E-2</v>
      </c>
      <c r="AN11" s="17">
        <v>7.4476365438766304E-2</v>
      </c>
      <c r="AO11" s="17">
        <v>6.1833205533866203E-2</v>
      </c>
      <c r="AP11" s="17">
        <v>6.4177316191537201E-2</v>
      </c>
      <c r="AQ11" s="17"/>
      <c r="AR11" s="17">
        <v>5.5904985802121297E-2</v>
      </c>
      <c r="AS11" s="17">
        <v>8.5241805196265605E-2</v>
      </c>
      <c r="AT11" s="17"/>
      <c r="AU11" s="17">
        <v>6.6383750767738794E-2</v>
      </c>
      <c r="AV11" s="17">
        <v>8.2685690473781395E-2</v>
      </c>
      <c r="AW11" s="17">
        <v>5.0093908500372403E-2</v>
      </c>
      <c r="AX11" s="17"/>
      <c r="AY11" s="17">
        <v>0.103518572574091</v>
      </c>
      <c r="AZ11" s="17">
        <v>5.1211055492554197E-2</v>
      </c>
      <c r="BA11" s="17">
        <v>7.83025893127276E-2</v>
      </c>
      <c r="BB11" s="17">
        <v>0.126598290592454</v>
      </c>
      <c r="BC11" s="17"/>
      <c r="BD11" s="17">
        <v>8.1812167712226297E-2</v>
      </c>
      <c r="BE11" s="17">
        <v>6.9424728572041003E-2</v>
      </c>
      <c r="BF11" s="17">
        <v>7.7433527336385102E-2</v>
      </c>
      <c r="BG11" s="17">
        <v>6.4204585712614198E-2</v>
      </c>
      <c r="BH11" s="17"/>
      <c r="BI11" s="17">
        <v>7.6658179662558404E-2</v>
      </c>
      <c r="BJ11" s="17">
        <v>7.58283519114092E-2</v>
      </c>
      <c r="BK11" s="17">
        <v>6.4143987809212905E-2</v>
      </c>
      <c r="BL11" s="17">
        <v>0.106153093934378</v>
      </c>
      <c r="BM11" s="17"/>
      <c r="BN11" s="17">
        <v>0.111138847586643</v>
      </c>
      <c r="BO11" s="17">
        <v>5.7256943536626699E-2</v>
      </c>
      <c r="BP11" s="17">
        <v>7.6514564718581896E-2</v>
      </c>
      <c r="BQ11" s="17">
        <v>7.1998107317550505E-2</v>
      </c>
      <c r="BR11" s="17"/>
      <c r="BS11" s="17">
        <v>7.5515859634050705E-2</v>
      </c>
      <c r="BT11" s="17">
        <v>7.6573408332147999E-2</v>
      </c>
      <c r="BU11" s="17">
        <v>7.3015583964634201E-2</v>
      </c>
      <c r="BV11" s="17">
        <v>6.2034010436554203E-2</v>
      </c>
      <c r="BW11" s="17"/>
      <c r="BX11" s="17">
        <v>7.3048747023406593E-2</v>
      </c>
      <c r="BY11" s="17">
        <v>7.0991444081038094E-2</v>
      </c>
      <c r="BZ11" s="17">
        <v>7.0483043297626405E-2</v>
      </c>
      <c r="CA11" s="17">
        <v>8.4558963351812705E-2</v>
      </c>
    </row>
    <row r="12" spans="2:79" x14ac:dyDescent="0.3">
      <c r="B12" s="18" t="s">
        <v>73</v>
      </c>
      <c r="C12" s="19">
        <v>4.9455747357581001E-2</v>
      </c>
      <c r="D12" s="19">
        <v>5.8635656899055602E-2</v>
      </c>
      <c r="E12" s="19">
        <v>3.6521364578611999E-2</v>
      </c>
      <c r="F12" s="19"/>
      <c r="G12" s="19">
        <v>5.4448574989205502E-2</v>
      </c>
      <c r="H12" s="19">
        <v>5.4333797817568301E-2</v>
      </c>
      <c r="I12" s="19">
        <v>4.0861203372513401E-2</v>
      </c>
      <c r="J12" s="19"/>
      <c r="K12" s="19">
        <v>4.6420904250558601E-2</v>
      </c>
      <c r="L12" s="19">
        <v>5.0550864365529101E-2</v>
      </c>
      <c r="M12" s="19">
        <v>5.4899065638441699E-2</v>
      </c>
      <c r="N12" s="19">
        <v>4.7426220920746803E-2</v>
      </c>
      <c r="O12" s="19"/>
      <c r="P12" s="19">
        <v>6.3157309159135602E-2</v>
      </c>
      <c r="Q12" s="19">
        <v>6.2118931813559902E-2</v>
      </c>
      <c r="R12" s="19">
        <v>4.4017746602039602E-2</v>
      </c>
      <c r="S12" s="19">
        <v>4.3752818102252497E-2</v>
      </c>
      <c r="T12" s="19">
        <v>2.8647096213917402E-2</v>
      </c>
      <c r="U12" s="19"/>
      <c r="V12" s="19">
        <v>6.8317348271031503E-2</v>
      </c>
      <c r="W12" s="19">
        <v>4.0303852473812497E-2</v>
      </c>
      <c r="X12" s="19">
        <v>2.8736484446055199E-2</v>
      </c>
      <c r="Y12" s="19"/>
      <c r="Z12" s="19">
        <v>5.4959557824364097E-2</v>
      </c>
      <c r="AA12" s="19">
        <v>8.6242235576957597E-3</v>
      </c>
      <c r="AB12" s="19"/>
      <c r="AC12" s="19">
        <v>5.3865202313858801E-2</v>
      </c>
      <c r="AD12" s="19">
        <v>3.8753217530641003E-2</v>
      </c>
      <c r="AE12" s="19"/>
      <c r="AF12" s="19">
        <v>2.7213418331318202E-2</v>
      </c>
      <c r="AG12" s="19">
        <v>4.5749411034098901E-2</v>
      </c>
      <c r="AH12" s="19">
        <v>5.0472600208171098E-2</v>
      </c>
      <c r="AI12" s="19"/>
      <c r="AJ12" s="19">
        <v>5.9288715699032997E-2</v>
      </c>
      <c r="AK12" s="19">
        <v>5.2662931376162798E-2</v>
      </c>
      <c r="AL12" s="19">
        <v>7.3023880025450794E-2</v>
      </c>
      <c r="AM12" s="19">
        <v>3.5409941856970703E-2</v>
      </c>
      <c r="AN12" s="19">
        <v>4.6068418895914703E-2</v>
      </c>
      <c r="AO12" s="19">
        <v>5.4602416693849402E-2</v>
      </c>
      <c r="AP12" s="19">
        <v>3.0272857919135299E-2</v>
      </c>
      <c r="AQ12" s="19"/>
      <c r="AR12" s="19">
        <v>3.3653516934250997E-2</v>
      </c>
      <c r="AS12" s="19">
        <v>5.4020870472534399E-2</v>
      </c>
      <c r="AT12" s="19"/>
      <c r="AU12" s="19">
        <v>8.5945779804536201E-2</v>
      </c>
      <c r="AV12" s="19">
        <v>3.8167249050649901E-2</v>
      </c>
      <c r="AW12" s="19">
        <v>2.3351838942481301E-2</v>
      </c>
      <c r="AX12" s="19"/>
      <c r="AY12" s="19">
        <v>0.133497085740581</v>
      </c>
      <c r="AZ12" s="19">
        <v>4.1215364005776398E-2</v>
      </c>
      <c r="BA12" s="19">
        <v>3.8706310885778597E-2</v>
      </c>
      <c r="BB12" s="19">
        <v>4.5284686399653898E-2</v>
      </c>
      <c r="BC12" s="19"/>
      <c r="BD12" s="19">
        <v>4.9832342338523801E-2</v>
      </c>
      <c r="BE12" s="19">
        <v>7.8456689623282394E-2</v>
      </c>
      <c r="BF12" s="19">
        <v>3.8186162500302899E-2</v>
      </c>
      <c r="BG12" s="19">
        <v>2.5361350494855599E-2</v>
      </c>
      <c r="BH12" s="19"/>
      <c r="BI12" s="19">
        <v>5.6230567592191701E-2</v>
      </c>
      <c r="BJ12" s="19">
        <v>5.0754659799925703E-2</v>
      </c>
      <c r="BK12" s="19">
        <v>5.5579963651365E-2</v>
      </c>
      <c r="BL12" s="19">
        <v>1.20031878083413E-2</v>
      </c>
      <c r="BM12" s="19"/>
      <c r="BN12" s="19">
        <v>0.148135003414997</v>
      </c>
      <c r="BO12" s="19">
        <v>3.2109334456605701E-2</v>
      </c>
      <c r="BP12" s="19">
        <v>4.2703492693638302E-2</v>
      </c>
      <c r="BQ12" s="19">
        <v>4.1648594665063599E-2</v>
      </c>
      <c r="BR12" s="19"/>
      <c r="BS12" s="19">
        <v>8.5253271615367998E-2</v>
      </c>
      <c r="BT12" s="19">
        <v>5.8286526248555202E-2</v>
      </c>
      <c r="BU12" s="19">
        <v>3.1915526395028197E-2</v>
      </c>
      <c r="BV12" s="19">
        <v>7.4894742707397998E-3</v>
      </c>
      <c r="BW12" s="19"/>
      <c r="BX12" s="19">
        <v>8.8846648288977106E-2</v>
      </c>
      <c r="BY12" s="19">
        <v>5.0421412831128498E-2</v>
      </c>
      <c r="BZ12" s="19">
        <v>4.4660775991637897E-2</v>
      </c>
      <c r="CA12" s="19">
        <v>3.6900522977140103E-2</v>
      </c>
    </row>
    <row r="13" spans="2:79" x14ac:dyDescent="0.3">
      <c r="B13" s="16" t="s">
        <v>337</v>
      </c>
    </row>
    <row r="14" spans="2:79" x14ac:dyDescent="0.3">
      <c r="B14" t="s">
        <v>76</v>
      </c>
    </row>
    <row r="15" spans="2:79" x14ac:dyDescent="0.3">
      <c r="B15" t="s">
        <v>77</v>
      </c>
    </row>
    <row r="17" spans="2:2" x14ac:dyDescent="0.3">
      <c r="B17" s="8" t="str">
        <f>HYPERLINK("#'Contents'!A1", "Return to Contents")</f>
        <v>Return to Contents</v>
      </c>
    </row>
  </sheetData>
  <mergeCells count="18">
    <mergeCell ref="BX5:CA5"/>
    <mergeCell ref="D2:BL2"/>
    <mergeCell ref="AU5:AW5"/>
    <mergeCell ref="AY5:BB5"/>
    <mergeCell ref="BD5:BG5"/>
    <mergeCell ref="BI5:BL5"/>
    <mergeCell ref="BN5:BQ5"/>
    <mergeCell ref="Z5:AA5"/>
    <mergeCell ref="AC5:AD5"/>
    <mergeCell ref="AF5:AH5"/>
    <mergeCell ref="AJ5:AP5"/>
    <mergeCell ref="AR5:AS5"/>
    <mergeCell ref="D5:E5"/>
    <mergeCell ref="G5:I5"/>
    <mergeCell ref="K5:N5"/>
    <mergeCell ref="P5:T5"/>
    <mergeCell ref="V5:X5"/>
    <mergeCell ref="BS5:BV5"/>
  </mergeCells>
  <pageMargins left="0.7" right="0.7" top="0.75" bottom="0.75" header="0.3" footer="0.3"/>
  <pageSetup paperSize="9" orientation="portrait" horizontalDpi="300" verticalDpi="300"/>
  <drawing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B2:CA16"/>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9" width="10.77734375" customWidth="1"/>
    <col min="10" max="10" width="2.21875" customWidth="1"/>
    <col min="11" max="14" width="10.77734375" customWidth="1"/>
    <col min="15" max="15" width="2.21875" customWidth="1"/>
    <col min="16" max="20" width="10.77734375" customWidth="1"/>
    <col min="21" max="21" width="2.21875" customWidth="1"/>
    <col min="22" max="24" width="10.77734375" customWidth="1"/>
    <col min="25" max="25" width="2.21875" customWidth="1"/>
    <col min="26" max="27" width="10.77734375" customWidth="1"/>
    <col min="28" max="28" width="2.21875" customWidth="1"/>
    <col min="29" max="30" width="10.77734375" customWidth="1"/>
    <col min="31" max="31" width="2.21875" customWidth="1"/>
    <col min="32" max="34" width="10.77734375" customWidth="1"/>
    <col min="35" max="35" width="2.21875" customWidth="1"/>
    <col min="36" max="42" width="10.77734375" customWidth="1"/>
    <col min="43" max="43" width="2.21875" customWidth="1"/>
    <col min="44" max="45" width="10.77734375" customWidth="1"/>
    <col min="46" max="46" width="2.21875" customWidth="1"/>
    <col min="47" max="49" width="10.77734375" customWidth="1"/>
    <col min="50" max="50" width="2.21875" customWidth="1"/>
    <col min="51" max="54" width="10.77734375" customWidth="1"/>
    <col min="55" max="55" width="2.21875" customWidth="1"/>
    <col min="56" max="59" width="10.77734375" customWidth="1"/>
    <col min="60" max="60" width="2.21875" customWidth="1"/>
    <col min="61" max="64" width="10.77734375" customWidth="1"/>
    <col min="65" max="65" width="2.21875" customWidth="1"/>
    <col min="66" max="69" width="10.77734375" customWidth="1"/>
    <col min="70" max="70" width="2.21875" customWidth="1"/>
    <col min="71" max="74" width="10.77734375" customWidth="1"/>
    <col min="75" max="75" width="2.21875" customWidth="1"/>
    <col min="76" max="79" width="10.77734375" customWidth="1"/>
    <col min="80" max="80" width="2.21875" customWidth="1"/>
  </cols>
  <sheetData>
    <row r="2" spans="2:79" ht="40.049999999999997" customHeight="1" x14ac:dyDescent="0.3">
      <c r="D2" s="30" t="s">
        <v>290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9" ht="30" customHeight="1" x14ac:dyDescent="0.3">
      <c r="B5" s="15"/>
      <c r="C5" s="15"/>
      <c r="D5" s="29" t="s">
        <v>54</v>
      </c>
      <c r="E5" s="29"/>
      <c r="F5" s="15"/>
      <c r="G5" s="29" t="s">
        <v>55</v>
      </c>
      <c r="H5" s="29"/>
      <c r="I5" s="29"/>
      <c r="J5" s="15"/>
      <c r="K5" s="29" t="s">
        <v>56</v>
      </c>
      <c r="L5" s="29"/>
      <c r="M5" s="29"/>
      <c r="N5" s="29"/>
      <c r="O5" s="15"/>
      <c r="P5" s="29" t="s">
        <v>57</v>
      </c>
      <c r="Q5" s="29"/>
      <c r="R5" s="29"/>
      <c r="S5" s="29"/>
      <c r="T5" s="29"/>
      <c r="U5" s="15"/>
      <c r="V5" s="29" t="s">
        <v>58</v>
      </c>
      <c r="W5" s="29"/>
      <c r="X5" s="29"/>
      <c r="Y5" s="15"/>
      <c r="Z5" s="29" t="s">
        <v>59</v>
      </c>
      <c r="AA5" s="29"/>
      <c r="AB5" s="15"/>
      <c r="AC5" s="29" t="s">
        <v>60</v>
      </c>
      <c r="AD5" s="29"/>
      <c r="AE5" s="15"/>
      <c r="AF5" s="29" t="s">
        <v>61</v>
      </c>
      <c r="AG5" s="29"/>
      <c r="AH5" s="29"/>
      <c r="AI5" s="15"/>
      <c r="AJ5" s="29" t="s">
        <v>62</v>
      </c>
      <c r="AK5" s="29"/>
      <c r="AL5" s="29"/>
      <c r="AM5" s="29"/>
      <c r="AN5" s="29"/>
      <c r="AO5" s="29"/>
      <c r="AP5" s="29"/>
      <c r="AQ5" s="15"/>
      <c r="AR5" s="29" t="s">
        <v>63</v>
      </c>
      <c r="AS5" s="29"/>
      <c r="AT5" s="15"/>
      <c r="AU5" s="29" t="s">
        <v>64</v>
      </c>
      <c r="AV5" s="29"/>
      <c r="AW5" s="29"/>
      <c r="AX5" s="15"/>
      <c r="AY5" s="29" t="s">
        <v>65</v>
      </c>
      <c r="AZ5" s="29"/>
      <c r="BA5" s="29"/>
      <c r="BB5" s="29"/>
      <c r="BC5" s="15"/>
      <c r="BD5" s="29" t="s">
        <v>66</v>
      </c>
      <c r="BE5" s="29"/>
      <c r="BF5" s="29"/>
      <c r="BG5" s="29"/>
      <c r="BH5" s="15"/>
      <c r="BI5" s="29" t="s">
        <v>67</v>
      </c>
      <c r="BJ5" s="29"/>
      <c r="BK5" s="29"/>
      <c r="BL5" s="29"/>
      <c r="BM5" s="15"/>
      <c r="BN5" s="29" t="s">
        <v>68</v>
      </c>
      <c r="BO5" s="29"/>
      <c r="BP5" s="29"/>
      <c r="BQ5" s="29"/>
      <c r="BR5" s="15"/>
      <c r="BS5" s="29" t="s">
        <v>69</v>
      </c>
      <c r="BT5" s="29"/>
      <c r="BU5" s="29"/>
      <c r="BV5" s="29"/>
      <c r="BW5" s="15"/>
      <c r="BX5" s="29" t="s">
        <v>70</v>
      </c>
      <c r="BY5" s="29"/>
      <c r="BZ5" s="29"/>
      <c r="CA5" s="29"/>
    </row>
    <row r="6" spans="2:79" ht="43.2" x14ac:dyDescent="0.3">
      <c r="B6" t="s">
        <v>13</v>
      </c>
      <c r="C6" s="9" t="s">
        <v>14</v>
      </c>
      <c r="D6" s="12" t="s">
        <v>15</v>
      </c>
      <c r="E6" s="12" t="s">
        <v>16</v>
      </c>
      <c r="G6" s="12" t="s">
        <v>19</v>
      </c>
      <c r="H6" s="12" t="s">
        <v>20</v>
      </c>
      <c r="I6" s="12" t="s">
        <v>21</v>
      </c>
      <c r="K6" s="12" t="s">
        <v>22</v>
      </c>
      <c r="L6" s="12" t="s">
        <v>23</v>
      </c>
      <c r="M6" s="12" t="s">
        <v>24</v>
      </c>
      <c r="N6" s="12" t="s">
        <v>25</v>
      </c>
      <c r="P6" s="12" t="s">
        <v>26</v>
      </c>
      <c r="Q6" s="12" t="s">
        <v>27</v>
      </c>
      <c r="R6" s="12" t="s">
        <v>28</v>
      </c>
      <c r="S6" s="12" t="s">
        <v>29</v>
      </c>
      <c r="T6" s="12" t="s">
        <v>30</v>
      </c>
      <c r="V6" s="12" t="s">
        <v>31</v>
      </c>
      <c r="W6" s="12" t="s">
        <v>32</v>
      </c>
      <c r="X6" s="12" t="s">
        <v>33</v>
      </c>
      <c r="Z6" s="12" t="s">
        <v>34</v>
      </c>
      <c r="AA6" s="12" t="s">
        <v>35</v>
      </c>
      <c r="AC6" s="12" t="s">
        <v>36</v>
      </c>
      <c r="AD6" s="12" t="s">
        <v>37</v>
      </c>
      <c r="AF6" s="12" t="s">
        <v>38</v>
      </c>
      <c r="AG6" s="12" t="s">
        <v>39</v>
      </c>
      <c r="AH6" s="12" t="s">
        <v>40</v>
      </c>
      <c r="AJ6" s="12" t="s">
        <v>41</v>
      </c>
      <c r="AK6" s="12" t="s">
        <v>42</v>
      </c>
      <c r="AL6" s="12" t="s">
        <v>43</v>
      </c>
      <c r="AM6" s="12" t="s">
        <v>44</v>
      </c>
      <c r="AN6" s="12" t="s">
        <v>45</v>
      </c>
      <c r="AO6" s="12" t="s">
        <v>46</v>
      </c>
      <c r="AP6" s="12" t="s">
        <v>47</v>
      </c>
      <c r="AR6" s="12" t="s">
        <v>48</v>
      </c>
      <c r="AS6" s="12" t="s">
        <v>49</v>
      </c>
      <c r="AU6" s="12" t="s">
        <v>50</v>
      </c>
      <c r="AV6" s="12" t="s">
        <v>51</v>
      </c>
      <c r="AW6" s="12" t="s">
        <v>52</v>
      </c>
      <c r="AY6" s="12" t="s">
        <v>50</v>
      </c>
      <c r="AZ6" s="12" t="s">
        <v>51</v>
      </c>
      <c r="BA6" s="12" t="s">
        <v>52</v>
      </c>
      <c r="BB6" s="12" t="s">
        <v>53</v>
      </c>
      <c r="BD6" s="12" t="s">
        <v>50</v>
      </c>
      <c r="BE6" s="12" t="s">
        <v>51</v>
      </c>
      <c r="BF6" s="12" t="s">
        <v>52</v>
      </c>
      <c r="BG6" s="12" t="s">
        <v>53</v>
      </c>
      <c r="BI6" s="12" t="s">
        <v>50</v>
      </c>
      <c r="BJ6" s="12" t="s">
        <v>51</v>
      </c>
      <c r="BK6" s="12" t="s">
        <v>52</v>
      </c>
      <c r="BL6" s="12" t="s">
        <v>53</v>
      </c>
      <c r="BN6" s="12" t="s">
        <v>50</v>
      </c>
      <c r="BO6" s="12" t="s">
        <v>51</v>
      </c>
      <c r="BP6" s="12" t="s">
        <v>52</v>
      </c>
      <c r="BQ6" s="12" t="s">
        <v>53</v>
      </c>
      <c r="BS6" s="12" t="s">
        <v>50</v>
      </c>
      <c r="BT6" s="12" t="s">
        <v>51</v>
      </c>
      <c r="BU6" s="12" t="s">
        <v>52</v>
      </c>
      <c r="BV6" s="12" t="s">
        <v>53</v>
      </c>
      <c r="BX6" s="12" t="s">
        <v>50</v>
      </c>
      <c r="BY6" s="12" t="s">
        <v>51</v>
      </c>
      <c r="BZ6" s="12" t="s">
        <v>52</v>
      </c>
      <c r="CA6" s="12" t="s">
        <v>53</v>
      </c>
    </row>
    <row r="7" spans="2:79" ht="30" customHeight="1" x14ac:dyDescent="0.3">
      <c r="B7" s="10" t="s">
        <v>17</v>
      </c>
      <c r="C7" s="10">
        <v>1000</v>
      </c>
      <c r="D7" s="10">
        <v>513</v>
      </c>
      <c r="E7" s="10">
        <v>484</v>
      </c>
      <c r="F7" s="10"/>
      <c r="G7" s="10">
        <v>206</v>
      </c>
      <c r="H7" s="10">
        <v>470</v>
      </c>
      <c r="I7" s="10">
        <v>324</v>
      </c>
      <c r="J7" s="10"/>
      <c r="K7" s="10">
        <v>413</v>
      </c>
      <c r="L7" s="10">
        <v>261</v>
      </c>
      <c r="M7" s="10">
        <v>173</v>
      </c>
      <c r="N7" s="10">
        <v>152</v>
      </c>
      <c r="O7" s="10"/>
      <c r="P7" s="10">
        <v>137</v>
      </c>
      <c r="Q7" s="10">
        <v>313</v>
      </c>
      <c r="R7" s="10">
        <v>147</v>
      </c>
      <c r="S7" s="10">
        <v>264</v>
      </c>
      <c r="T7" s="10">
        <v>139</v>
      </c>
      <c r="U7" s="10"/>
      <c r="V7" s="10">
        <v>235</v>
      </c>
      <c r="W7" s="10">
        <v>387</v>
      </c>
      <c r="X7" s="10">
        <v>344</v>
      </c>
      <c r="Y7" s="10"/>
      <c r="Z7" s="10">
        <v>831</v>
      </c>
      <c r="AA7" s="10">
        <v>166</v>
      </c>
      <c r="AB7" s="10"/>
      <c r="AC7" s="10">
        <v>745</v>
      </c>
      <c r="AD7" s="10">
        <v>255</v>
      </c>
      <c r="AE7" s="10"/>
      <c r="AF7" s="10">
        <v>72</v>
      </c>
      <c r="AG7" s="10">
        <v>86</v>
      </c>
      <c r="AH7" s="10">
        <v>836</v>
      </c>
      <c r="AI7" s="10"/>
      <c r="AJ7" s="10">
        <v>111</v>
      </c>
      <c r="AK7" s="10">
        <v>143</v>
      </c>
      <c r="AL7" s="10">
        <v>154</v>
      </c>
      <c r="AM7" s="10">
        <v>160</v>
      </c>
      <c r="AN7" s="10">
        <v>145</v>
      </c>
      <c r="AO7" s="10">
        <v>154</v>
      </c>
      <c r="AP7" s="10">
        <v>133</v>
      </c>
      <c r="AQ7" s="10"/>
      <c r="AR7" s="10">
        <v>294</v>
      </c>
      <c r="AS7" s="10">
        <v>675</v>
      </c>
      <c r="AT7" s="10"/>
      <c r="AU7" s="10">
        <v>252</v>
      </c>
      <c r="AV7" s="10">
        <v>591</v>
      </c>
      <c r="AW7" s="10">
        <v>157</v>
      </c>
      <c r="AX7" s="10"/>
      <c r="AY7" s="10">
        <v>92</v>
      </c>
      <c r="AZ7" s="10">
        <v>463</v>
      </c>
      <c r="BA7" s="10">
        <v>311</v>
      </c>
      <c r="BB7" s="10">
        <v>134</v>
      </c>
      <c r="BC7" s="10"/>
      <c r="BD7" s="10">
        <v>139</v>
      </c>
      <c r="BE7" s="10">
        <v>283</v>
      </c>
      <c r="BF7" s="10">
        <v>421</v>
      </c>
      <c r="BG7" s="10">
        <v>157</v>
      </c>
      <c r="BH7" s="10"/>
      <c r="BI7" s="10">
        <v>112</v>
      </c>
      <c r="BJ7" s="10">
        <v>303</v>
      </c>
      <c r="BK7" s="10">
        <v>469</v>
      </c>
      <c r="BL7" s="10">
        <v>116</v>
      </c>
      <c r="BM7" s="10"/>
      <c r="BN7" s="10">
        <v>92</v>
      </c>
      <c r="BO7" s="10">
        <v>231</v>
      </c>
      <c r="BP7" s="10">
        <v>347</v>
      </c>
      <c r="BQ7" s="10">
        <v>330</v>
      </c>
      <c r="BR7" s="10"/>
      <c r="BS7" s="10">
        <v>210</v>
      </c>
      <c r="BT7" s="10">
        <v>284</v>
      </c>
      <c r="BU7" s="10">
        <v>411</v>
      </c>
      <c r="BV7" s="10">
        <v>95</v>
      </c>
      <c r="BW7" s="10"/>
      <c r="BX7" s="10">
        <v>95</v>
      </c>
      <c r="BY7" s="10">
        <v>369</v>
      </c>
      <c r="BZ7" s="10">
        <v>329</v>
      </c>
      <c r="CA7" s="10">
        <v>207</v>
      </c>
    </row>
    <row r="8" spans="2:79" ht="30" customHeight="1" x14ac:dyDescent="0.3">
      <c r="B8" s="11" t="s">
        <v>18</v>
      </c>
      <c r="C8" s="11">
        <v>1000</v>
      </c>
      <c r="D8" s="11">
        <v>498</v>
      </c>
      <c r="E8" s="11">
        <v>499</v>
      </c>
      <c r="F8" s="11"/>
      <c r="G8" s="11">
        <v>240</v>
      </c>
      <c r="H8" s="11">
        <v>396</v>
      </c>
      <c r="I8" s="11">
        <v>364</v>
      </c>
      <c r="J8" s="11"/>
      <c r="K8" s="11">
        <v>300</v>
      </c>
      <c r="L8" s="11">
        <v>259</v>
      </c>
      <c r="M8" s="11">
        <v>210</v>
      </c>
      <c r="N8" s="11">
        <v>230</v>
      </c>
      <c r="O8" s="11"/>
      <c r="P8" s="11">
        <v>140</v>
      </c>
      <c r="Q8" s="11">
        <v>300</v>
      </c>
      <c r="R8" s="11">
        <v>160</v>
      </c>
      <c r="S8" s="11">
        <v>230</v>
      </c>
      <c r="T8" s="11">
        <v>170</v>
      </c>
      <c r="U8" s="11"/>
      <c r="V8" s="11">
        <v>283</v>
      </c>
      <c r="W8" s="11">
        <v>396</v>
      </c>
      <c r="X8" s="11">
        <v>281</v>
      </c>
      <c r="Y8" s="11"/>
      <c r="Z8" s="11">
        <v>835</v>
      </c>
      <c r="AA8" s="11">
        <v>162</v>
      </c>
      <c r="AB8" s="11"/>
      <c r="AC8" s="11">
        <v>708</v>
      </c>
      <c r="AD8" s="11">
        <v>292</v>
      </c>
      <c r="AE8" s="11"/>
      <c r="AF8" s="11">
        <v>56</v>
      </c>
      <c r="AG8" s="11">
        <v>77</v>
      </c>
      <c r="AH8" s="11">
        <v>860</v>
      </c>
      <c r="AI8" s="11"/>
      <c r="AJ8" s="11">
        <v>125</v>
      </c>
      <c r="AK8" s="11">
        <v>157</v>
      </c>
      <c r="AL8" s="11">
        <v>131</v>
      </c>
      <c r="AM8" s="11">
        <v>141</v>
      </c>
      <c r="AN8" s="11">
        <v>114</v>
      </c>
      <c r="AO8" s="11">
        <v>160</v>
      </c>
      <c r="AP8" s="11">
        <v>172</v>
      </c>
      <c r="AQ8" s="11"/>
      <c r="AR8" s="11">
        <v>320</v>
      </c>
      <c r="AS8" s="11">
        <v>650</v>
      </c>
      <c r="AT8" s="11"/>
      <c r="AU8" s="11">
        <v>278</v>
      </c>
      <c r="AV8" s="11">
        <v>587</v>
      </c>
      <c r="AW8" s="11">
        <v>135</v>
      </c>
      <c r="AX8" s="11"/>
      <c r="AY8" s="11">
        <v>92</v>
      </c>
      <c r="AZ8" s="11">
        <v>472</v>
      </c>
      <c r="BA8" s="11">
        <v>314</v>
      </c>
      <c r="BB8" s="11">
        <v>122</v>
      </c>
      <c r="BC8" s="11"/>
      <c r="BD8" s="11">
        <v>140</v>
      </c>
      <c r="BE8" s="11">
        <v>287</v>
      </c>
      <c r="BF8" s="11">
        <v>421</v>
      </c>
      <c r="BG8" s="11">
        <v>151</v>
      </c>
      <c r="BH8" s="11"/>
      <c r="BI8" s="11">
        <v>117</v>
      </c>
      <c r="BJ8" s="11">
        <v>308</v>
      </c>
      <c r="BK8" s="11">
        <v>467</v>
      </c>
      <c r="BL8" s="11">
        <v>108</v>
      </c>
      <c r="BM8" s="11"/>
      <c r="BN8" s="11">
        <v>90</v>
      </c>
      <c r="BO8" s="11">
        <v>231</v>
      </c>
      <c r="BP8" s="11">
        <v>357</v>
      </c>
      <c r="BQ8" s="11">
        <v>322</v>
      </c>
      <c r="BR8" s="11"/>
      <c r="BS8" s="11">
        <v>218</v>
      </c>
      <c r="BT8" s="11">
        <v>298</v>
      </c>
      <c r="BU8" s="11">
        <v>404</v>
      </c>
      <c r="BV8" s="11">
        <v>80</v>
      </c>
      <c r="BW8" s="11"/>
      <c r="BX8" s="11">
        <v>94</v>
      </c>
      <c r="BY8" s="11">
        <v>381</v>
      </c>
      <c r="BZ8" s="11">
        <v>324</v>
      </c>
      <c r="CA8" s="11">
        <v>201</v>
      </c>
    </row>
    <row r="9" spans="2:79" x14ac:dyDescent="0.3">
      <c r="B9" s="18" t="s">
        <v>48</v>
      </c>
      <c r="C9" s="17">
        <v>0.70421659655094404</v>
      </c>
      <c r="D9" s="17">
        <v>0.70120686163062496</v>
      </c>
      <c r="E9" s="17">
        <v>0.70745843184990298</v>
      </c>
      <c r="F9" s="17"/>
      <c r="G9" s="17">
        <v>0.68460548478903305</v>
      </c>
      <c r="H9" s="17">
        <v>0.69749326625097496</v>
      </c>
      <c r="I9" s="17">
        <v>0.72445274695494999</v>
      </c>
      <c r="J9" s="17"/>
      <c r="K9" s="17">
        <v>0.73551176289203801</v>
      </c>
      <c r="L9" s="17">
        <v>0.70529566951170197</v>
      </c>
      <c r="M9" s="17">
        <v>0.71680688360961697</v>
      </c>
      <c r="N9" s="17">
        <v>0.64940229253697901</v>
      </c>
      <c r="O9" s="17"/>
      <c r="P9" s="17">
        <v>0.737197268071064</v>
      </c>
      <c r="Q9" s="17">
        <v>0.66161187453482695</v>
      </c>
      <c r="R9" s="17">
        <v>0.71099207580215196</v>
      </c>
      <c r="S9" s="17">
        <v>0.74036591120414696</v>
      </c>
      <c r="T9" s="17">
        <v>0.69693525639070297</v>
      </c>
      <c r="U9" s="17"/>
      <c r="V9" s="17">
        <v>0.66384777869824296</v>
      </c>
      <c r="W9" s="17">
        <v>0.70933074324943901</v>
      </c>
      <c r="X9" s="17">
        <v>0.74985106674233803</v>
      </c>
      <c r="Y9" s="17"/>
      <c r="Z9" s="17">
        <v>0.69649477484427902</v>
      </c>
      <c r="AA9" s="17">
        <v>0.74457898810140899</v>
      </c>
      <c r="AB9" s="17"/>
      <c r="AC9" s="17">
        <v>0.68911635774815405</v>
      </c>
      <c r="AD9" s="17">
        <v>0.74086755631427903</v>
      </c>
      <c r="AE9" s="17"/>
      <c r="AF9" s="17">
        <v>0.83513023989635604</v>
      </c>
      <c r="AG9" s="17">
        <v>0.84027004394779903</v>
      </c>
      <c r="AH9" s="17">
        <v>0.68378003816462396</v>
      </c>
      <c r="AI9" s="17"/>
      <c r="AJ9" s="17">
        <v>0.709574375464465</v>
      </c>
      <c r="AK9" s="17">
        <v>0.64712194941769996</v>
      </c>
      <c r="AL9" s="17">
        <v>0.77625557842395498</v>
      </c>
      <c r="AM9" s="17">
        <v>0.64341766296722502</v>
      </c>
      <c r="AN9" s="17">
        <v>0.75066395190018398</v>
      </c>
      <c r="AO9" s="17">
        <v>0.72343776257680503</v>
      </c>
      <c r="AP9" s="17">
        <v>0.69839847574490599</v>
      </c>
      <c r="AQ9" s="17"/>
      <c r="AR9" s="17">
        <v>0.71848176032319699</v>
      </c>
      <c r="AS9" s="17">
        <v>0.70236618784303795</v>
      </c>
      <c r="AT9" s="17"/>
      <c r="AU9" s="17">
        <v>0.59044147024800697</v>
      </c>
      <c r="AV9" s="17">
        <v>0.73998789944439403</v>
      </c>
      <c r="AW9" s="17">
        <v>0.78311713540977101</v>
      </c>
      <c r="AX9" s="17"/>
      <c r="AY9" s="17">
        <v>0.58092564469193697</v>
      </c>
      <c r="AZ9" s="17">
        <v>0.68791875028935201</v>
      </c>
      <c r="BA9" s="17">
        <v>0.77295265410464498</v>
      </c>
      <c r="BB9" s="17">
        <v>0.68374460005954996</v>
      </c>
      <c r="BC9" s="17"/>
      <c r="BD9" s="17">
        <v>0.501524442356167</v>
      </c>
      <c r="BE9" s="17">
        <v>0.65940446934290797</v>
      </c>
      <c r="BF9" s="17">
        <v>0.76592247046955597</v>
      </c>
      <c r="BG9" s="17">
        <v>0.80554734935047301</v>
      </c>
      <c r="BH9" s="17"/>
      <c r="BI9" s="17">
        <v>0.60333313582551396</v>
      </c>
      <c r="BJ9" s="17">
        <v>0.66917162203036995</v>
      </c>
      <c r="BK9" s="17">
        <v>0.74329608621288501</v>
      </c>
      <c r="BL9" s="17">
        <v>0.74380578072237202</v>
      </c>
      <c r="BM9" s="17"/>
      <c r="BN9" s="17">
        <v>0.53663668962045596</v>
      </c>
      <c r="BO9" s="17">
        <v>0.64421139212969702</v>
      </c>
      <c r="BP9" s="17">
        <v>0.72939261120385201</v>
      </c>
      <c r="BQ9" s="17">
        <v>0.76656461568828604</v>
      </c>
      <c r="BR9" s="17"/>
      <c r="BS9" s="17">
        <v>0.51242406449057998</v>
      </c>
      <c r="BT9" s="17">
        <v>0.66246621374984205</v>
      </c>
      <c r="BU9" s="17">
        <v>0.81185846796847405</v>
      </c>
      <c r="BV9" s="17">
        <v>0.83893992919350702</v>
      </c>
      <c r="BW9" s="17"/>
      <c r="BX9" s="17">
        <v>0.57854892905774602</v>
      </c>
      <c r="BY9" s="17">
        <v>0.70935250041581999</v>
      </c>
      <c r="BZ9" s="17">
        <v>0.69174958481155402</v>
      </c>
      <c r="CA9" s="17">
        <v>0.77355766464751297</v>
      </c>
    </row>
    <row r="10" spans="2:79" x14ac:dyDescent="0.3">
      <c r="B10" s="18" t="s">
        <v>49</v>
      </c>
      <c r="C10" s="17">
        <v>0.183466097931481</v>
      </c>
      <c r="D10" s="17">
        <v>0.181144092477413</v>
      </c>
      <c r="E10" s="17">
        <v>0.184871920260472</v>
      </c>
      <c r="F10" s="17"/>
      <c r="G10" s="17">
        <v>0.16001761051302099</v>
      </c>
      <c r="H10" s="17">
        <v>0.21908131330990899</v>
      </c>
      <c r="I10" s="17">
        <v>0.160199297815033</v>
      </c>
      <c r="J10" s="17"/>
      <c r="K10" s="17">
        <v>0.18707347667558899</v>
      </c>
      <c r="L10" s="17">
        <v>0.17717481338414001</v>
      </c>
      <c r="M10" s="17">
        <v>0.16634660712225699</v>
      </c>
      <c r="N10" s="17">
        <v>0.202273609585048</v>
      </c>
      <c r="O10" s="17"/>
      <c r="P10" s="17">
        <v>0.18284119061109499</v>
      </c>
      <c r="Q10" s="17">
        <v>0.20498685627732299</v>
      </c>
      <c r="R10" s="17">
        <v>0.21846935254352101</v>
      </c>
      <c r="S10" s="17">
        <v>0.14663622662308101</v>
      </c>
      <c r="T10" s="17">
        <v>0.16288749089092799</v>
      </c>
      <c r="U10" s="17"/>
      <c r="V10" s="17">
        <v>0.21379993325452101</v>
      </c>
      <c r="W10" s="17">
        <v>0.18210776331949599</v>
      </c>
      <c r="X10" s="17">
        <v>0.15446519606887099</v>
      </c>
      <c r="Y10" s="17"/>
      <c r="Z10" s="17">
        <v>0.187856669429527</v>
      </c>
      <c r="AA10" s="17">
        <v>0.15828341169163601</v>
      </c>
      <c r="AB10" s="17"/>
      <c r="AC10" s="17">
        <v>0.19837845522853401</v>
      </c>
      <c r="AD10" s="17">
        <v>0.14727115993025</v>
      </c>
      <c r="AE10" s="17"/>
      <c r="AF10" s="17">
        <v>0.16486976010364399</v>
      </c>
      <c r="AG10" s="17">
        <v>0.118951276600753</v>
      </c>
      <c r="AH10" s="17">
        <v>0.19072562290858799</v>
      </c>
      <c r="AI10" s="17"/>
      <c r="AJ10" s="17">
        <v>0.14600167242783699</v>
      </c>
      <c r="AK10" s="17">
        <v>0.21710902335360799</v>
      </c>
      <c r="AL10" s="17">
        <v>0.132904921723492</v>
      </c>
      <c r="AM10" s="17">
        <v>0.275783773194272</v>
      </c>
      <c r="AN10" s="17">
        <v>0.18892585221348299</v>
      </c>
      <c r="AO10" s="17">
        <v>0.17392006506166299</v>
      </c>
      <c r="AP10" s="17">
        <v>0.14831135347641999</v>
      </c>
      <c r="AQ10" s="17"/>
      <c r="AR10" s="17">
        <v>0.19977599511536401</v>
      </c>
      <c r="AS10" s="17">
        <v>0.177486324169461</v>
      </c>
      <c r="AT10" s="17"/>
      <c r="AU10" s="17">
        <v>0.24011617771675001</v>
      </c>
      <c r="AV10" s="17">
        <v>0.16914981528568299</v>
      </c>
      <c r="AW10" s="17">
        <v>0.12901550972809001</v>
      </c>
      <c r="AX10" s="17"/>
      <c r="AY10" s="17">
        <v>0.27627092744362303</v>
      </c>
      <c r="AZ10" s="17">
        <v>0.174826070041813</v>
      </c>
      <c r="BA10" s="17">
        <v>0.15480684532177599</v>
      </c>
      <c r="BB10" s="17">
        <v>0.22031785886520899</v>
      </c>
      <c r="BC10" s="17"/>
      <c r="BD10" s="17">
        <v>0.35997015608598898</v>
      </c>
      <c r="BE10" s="17">
        <v>0.18827984634061901</v>
      </c>
      <c r="BF10" s="17">
        <v>0.13649545112279099</v>
      </c>
      <c r="BG10" s="17">
        <v>0.14141885389835801</v>
      </c>
      <c r="BH10" s="17"/>
      <c r="BI10" s="17">
        <v>0.26490208377544899</v>
      </c>
      <c r="BJ10" s="17">
        <v>0.18405081091985301</v>
      </c>
      <c r="BK10" s="17">
        <v>0.158266463246308</v>
      </c>
      <c r="BL10" s="17">
        <v>0.202930760615293</v>
      </c>
      <c r="BM10" s="17"/>
      <c r="BN10" s="17">
        <v>0.31515449140155899</v>
      </c>
      <c r="BO10" s="17">
        <v>0.18259106232608599</v>
      </c>
      <c r="BP10" s="17">
        <v>0.17829468741294699</v>
      </c>
      <c r="BQ10" s="17">
        <v>0.15277465284887901</v>
      </c>
      <c r="BR10" s="17"/>
      <c r="BS10" s="17">
        <v>0.319981173075019</v>
      </c>
      <c r="BT10" s="17">
        <v>0.19988278301579401</v>
      </c>
      <c r="BU10" s="17">
        <v>0.110500793211303</v>
      </c>
      <c r="BV10" s="17">
        <v>0.118704228429815</v>
      </c>
      <c r="BW10" s="17"/>
      <c r="BX10" s="17">
        <v>0.25831878107200701</v>
      </c>
      <c r="BY10" s="17">
        <v>0.16531231707038099</v>
      </c>
      <c r="BZ10" s="17">
        <v>0.18670982631175401</v>
      </c>
      <c r="CA10" s="17">
        <v>0.17752687595859101</v>
      </c>
    </row>
    <row r="11" spans="2:79" x14ac:dyDescent="0.3">
      <c r="B11" s="18" t="s">
        <v>73</v>
      </c>
      <c r="C11" s="19">
        <v>0.112317305517575</v>
      </c>
      <c r="D11" s="19">
        <v>0.117649045891962</v>
      </c>
      <c r="E11" s="19">
        <v>0.10766964788962501</v>
      </c>
      <c r="F11" s="19"/>
      <c r="G11" s="19">
        <v>0.15537690469794599</v>
      </c>
      <c r="H11" s="19">
        <v>8.3425420439115397E-2</v>
      </c>
      <c r="I11" s="19">
        <v>0.11534795523001699</v>
      </c>
      <c r="J11" s="19"/>
      <c r="K11" s="19">
        <v>7.7414760432372901E-2</v>
      </c>
      <c r="L11" s="19">
        <v>0.117529517104158</v>
      </c>
      <c r="M11" s="19">
        <v>0.11684650926812599</v>
      </c>
      <c r="N11" s="19">
        <v>0.14832409787797299</v>
      </c>
      <c r="O11" s="19"/>
      <c r="P11" s="19">
        <v>7.9961541317840404E-2</v>
      </c>
      <c r="Q11" s="19">
        <v>0.13340126918785</v>
      </c>
      <c r="R11" s="19">
        <v>7.0538571654326698E-2</v>
      </c>
      <c r="S11" s="19">
        <v>0.112997862172772</v>
      </c>
      <c r="T11" s="19">
        <v>0.14017725271836901</v>
      </c>
      <c r="U11" s="19"/>
      <c r="V11" s="19">
        <v>0.122352288047235</v>
      </c>
      <c r="W11" s="19">
        <v>0.108561493431066</v>
      </c>
      <c r="X11" s="19">
        <v>9.5683737188790502E-2</v>
      </c>
      <c r="Y11" s="19"/>
      <c r="Z11" s="19">
        <v>0.11564855572619399</v>
      </c>
      <c r="AA11" s="19">
        <v>9.71376002069545E-2</v>
      </c>
      <c r="AB11" s="19"/>
      <c r="AC11" s="19">
        <v>0.112505187023312</v>
      </c>
      <c r="AD11" s="19">
        <v>0.111861283755471</v>
      </c>
      <c r="AE11" s="19"/>
      <c r="AF11" s="19">
        <v>0</v>
      </c>
      <c r="AG11" s="19">
        <v>4.0778679451447399E-2</v>
      </c>
      <c r="AH11" s="19">
        <v>0.12549433892678799</v>
      </c>
      <c r="AI11" s="19"/>
      <c r="AJ11" s="19">
        <v>0.14442395210769901</v>
      </c>
      <c r="AK11" s="19">
        <v>0.135769027228693</v>
      </c>
      <c r="AL11" s="19">
        <v>9.0839499852552699E-2</v>
      </c>
      <c r="AM11" s="19">
        <v>8.0798563838503104E-2</v>
      </c>
      <c r="AN11" s="19">
        <v>6.0410195886333701E-2</v>
      </c>
      <c r="AO11" s="19">
        <v>0.102642172361532</v>
      </c>
      <c r="AP11" s="19">
        <v>0.15329017077867399</v>
      </c>
      <c r="AQ11" s="19"/>
      <c r="AR11" s="19">
        <v>8.17422445614399E-2</v>
      </c>
      <c r="AS11" s="19">
        <v>0.12014748798750099</v>
      </c>
      <c r="AT11" s="19"/>
      <c r="AU11" s="19">
        <v>0.16944235203524399</v>
      </c>
      <c r="AV11" s="19">
        <v>9.0862285269922904E-2</v>
      </c>
      <c r="AW11" s="19">
        <v>8.78673548621388E-2</v>
      </c>
      <c r="AX11" s="19"/>
      <c r="AY11" s="19">
        <v>0.14280342786444</v>
      </c>
      <c r="AZ11" s="19">
        <v>0.13725517966883499</v>
      </c>
      <c r="BA11" s="19">
        <v>7.2240500573578906E-2</v>
      </c>
      <c r="BB11" s="19">
        <v>9.5937541075241398E-2</v>
      </c>
      <c r="BC11" s="19"/>
      <c r="BD11" s="19">
        <v>0.13850540155784299</v>
      </c>
      <c r="BE11" s="19">
        <v>0.15231568431647299</v>
      </c>
      <c r="BF11" s="19">
        <v>9.7582078407653705E-2</v>
      </c>
      <c r="BG11" s="19">
        <v>5.3033796751168399E-2</v>
      </c>
      <c r="BH11" s="19"/>
      <c r="BI11" s="19">
        <v>0.131764780399037</v>
      </c>
      <c r="BJ11" s="19">
        <v>0.14677756704977599</v>
      </c>
      <c r="BK11" s="19">
        <v>9.8437450540807103E-2</v>
      </c>
      <c r="BL11" s="19">
        <v>5.3263458662335103E-2</v>
      </c>
      <c r="BM11" s="19"/>
      <c r="BN11" s="19">
        <v>0.14820881897798499</v>
      </c>
      <c r="BO11" s="19">
        <v>0.17319754554421701</v>
      </c>
      <c r="BP11" s="19">
        <v>9.2312701383200302E-2</v>
      </c>
      <c r="BQ11" s="19">
        <v>8.0660731462835006E-2</v>
      </c>
      <c r="BR11" s="19"/>
      <c r="BS11" s="19">
        <v>0.167594762434401</v>
      </c>
      <c r="BT11" s="19">
        <v>0.13765100323436399</v>
      </c>
      <c r="BU11" s="19">
        <v>7.7640738820223404E-2</v>
      </c>
      <c r="BV11" s="19">
        <v>4.2355842376677597E-2</v>
      </c>
      <c r="BW11" s="19"/>
      <c r="BX11" s="19">
        <v>0.163132289870247</v>
      </c>
      <c r="BY11" s="19">
        <v>0.12533518251379899</v>
      </c>
      <c r="BZ11" s="19">
        <v>0.121540588876692</v>
      </c>
      <c r="CA11" s="19">
        <v>4.8915459393895397E-2</v>
      </c>
    </row>
    <row r="12" spans="2:79" x14ac:dyDescent="0.3">
      <c r="B12" s="16" t="s">
        <v>337</v>
      </c>
    </row>
    <row r="13" spans="2:79" x14ac:dyDescent="0.3">
      <c r="B13" t="s">
        <v>76</v>
      </c>
    </row>
    <row r="14" spans="2:79" x14ac:dyDescent="0.3">
      <c r="B14" t="s">
        <v>77</v>
      </c>
    </row>
    <row r="16" spans="2:79" x14ac:dyDescent="0.3">
      <c r="B16" s="8" t="str">
        <f>HYPERLINK("#'Contents'!A1", "Return to Contents")</f>
        <v>Return to Contents</v>
      </c>
    </row>
  </sheetData>
  <mergeCells count="18">
    <mergeCell ref="BX5:CA5"/>
    <mergeCell ref="D2:BL2"/>
    <mergeCell ref="AU5:AW5"/>
    <mergeCell ref="AY5:BB5"/>
    <mergeCell ref="BD5:BG5"/>
    <mergeCell ref="BI5:BL5"/>
    <mergeCell ref="BN5:BQ5"/>
    <mergeCell ref="Z5:AA5"/>
    <mergeCell ref="AC5:AD5"/>
    <mergeCell ref="AF5:AH5"/>
    <mergeCell ref="AJ5:AP5"/>
    <mergeCell ref="AR5:AS5"/>
    <mergeCell ref="D5:E5"/>
    <mergeCell ref="G5:I5"/>
    <mergeCell ref="K5:N5"/>
    <mergeCell ref="P5:T5"/>
    <mergeCell ref="V5:X5"/>
    <mergeCell ref="BS5:BV5"/>
  </mergeCells>
  <pageMargins left="0.7" right="0.7" top="0.75" bottom="0.75" header="0.3" footer="0.3"/>
  <pageSetup paperSize="9" orientation="portrait" horizontalDpi="300" verticalDpi="300"/>
  <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B2:CA17"/>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9" width="10.77734375" customWidth="1"/>
    <col min="10" max="10" width="2.21875" customWidth="1"/>
    <col min="11" max="14" width="10.77734375" customWidth="1"/>
    <col min="15" max="15" width="2.21875" customWidth="1"/>
    <col min="16" max="20" width="10.77734375" customWidth="1"/>
    <col min="21" max="21" width="2.21875" customWidth="1"/>
    <col min="22" max="24" width="10.77734375" customWidth="1"/>
    <col min="25" max="25" width="2.21875" customWidth="1"/>
    <col min="26" max="27" width="10.77734375" customWidth="1"/>
    <col min="28" max="28" width="2.21875" customWidth="1"/>
    <col min="29" max="30" width="10.77734375" customWidth="1"/>
    <col min="31" max="31" width="2.21875" customWidth="1"/>
    <col min="32" max="34" width="10.77734375" customWidth="1"/>
    <col min="35" max="35" width="2.21875" customWidth="1"/>
    <col min="36" max="42" width="10.77734375" customWidth="1"/>
    <col min="43" max="43" width="2.21875" customWidth="1"/>
    <col min="44" max="45" width="10.77734375" customWidth="1"/>
    <col min="46" max="46" width="2.21875" customWidth="1"/>
    <col min="47" max="49" width="10.77734375" customWidth="1"/>
    <col min="50" max="50" width="2.21875" customWidth="1"/>
    <col min="51" max="54" width="10.77734375" customWidth="1"/>
    <col min="55" max="55" width="2.21875" customWidth="1"/>
    <col min="56" max="59" width="10.77734375" customWidth="1"/>
    <col min="60" max="60" width="2.21875" customWidth="1"/>
    <col min="61" max="64" width="10.77734375" customWidth="1"/>
    <col min="65" max="65" width="2.21875" customWidth="1"/>
    <col min="66" max="69" width="10.77734375" customWidth="1"/>
    <col min="70" max="70" width="2.21875" customWidth="1"/>
    <col min="71" max="74" width="10.77734375" customWidth="1"/>
    <col min="75" max="75" width="2.21875" customWidth="1"/>
    <col min="76" max="79" width="10.77734375" customWidth="1"/>
    <col min="80" max="80" width="2.21875" customWidth="1"/>
  </cols>
  <sheetData>
    <row r="2" spans="2:79" ht="40.049999999999997" customHeight="1" x14ac:dyDescent="0.3">
      <c r="D2" s="30" t="s">
        <v>293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9" ht="30" customHeight="1" x14ac:dyDescent="0.3">
      <c r="B5" s="15"/>
      <c r="C5" s="15"/>
      <c r="D5" s="29" t="s">
        <v>54</v>
      </c>
      <c r="E5" s="29"/>
      <c r="F5" s="15"/>
      <c r="G5" s="29" t="s">
        <v>55</v>
      </c>
      <c r="H5" s="29"/>
      <c r="I5" s="29"/>
      <c r="J5" s="15"/>
      <c r="K5" s="29" t="s">
        <v>56</v>
      </c>
      <c r="L5" s="29"/>
      <c r="M5" s="29"/>
      <c r="N5" s="29"/>
      <c r="O5" s="15"/>
      <c r="P5" s="29" t="s">
        <v>57</v>
      </c>
      <c r="Q5" s="29"/>
      <c r="R5" s="29"/>
      <c r="S5" s="29"/>
      <c r="T5" s="29"/>
      <c r="U5" s="15"/>
      <c r="V5" s="29" t="s">
        <v>58</v>
      </c>
      <c r="W5" s="29"/>
      <c r="X5" s="29"/>
      <c r="Y5" s="15"/>
      <c r="Z5" s="29" t="s">
        <v>59</v>
      </c>
      <c r="AA5" s="29"/>
      <c r="AB5" s="15"/>
      <c r="AC5" s="29" t="s">
        <v>60</v>
      </c>
      <c r="AD5" s="29"/>
      <c r="AE5" s="15"/>
      <c r="AF5" s="29" t="s">
        <v>61</v>
      </c>
      <c r="AG5" s="29"/>
      <c r="AH5" s="29"/>
      <c r="AI5" s="15"/>
      <c r="AJ5" s="29" t="s">
        <v>62</v>
      </c>
      <c r="AK5" s="29"/>
      <c r="AL5" s="29"/>
      <c r="AM5" s="29"/>
      <c r="AN5" s="29"/>
      <c r="AO5" s="29"/>
      <c r="AP5" s="29"/>
      <c r="AQ5" s="15"/>
      <c r="AR5" s="29" t="s">
        <v>63</v>
      </c>
      <c r="AS5" s="29"/>
      <c r="AT5" s="15"/>
      <c r="AU5" s="29" t="s">
        <v>64</v>
      </c>
      <c r="AV5" s="29"/>
      <c r="AW5" s="29"/>
      <c r="AX5" s="15"/>
      <c r="AY5" s="29" t="s">
        <v>65</v>
      </c>
      <c r="AZ5" s="29"/>
      <c r="BA5" s="29"/>
      <c r="BB5" s="29"/>
      <c r="BC5" s="15"/>
      <c r="BD5" s="29" t="s">
        <v>66</v>
      </c>
      <c r="BE5" s="29"/>
      <c r="BF5" s="29"/>
      <c r="BG5" s="29"/>
      <c r="BH5" s="15"/>
      <c r="BI5" s="29" t="s">
        <v>67</v>
      </c>
      <c r="BJ5" s="29"/>
      <c r="BK5" s="29"/>
      <c r="BL5" s="29"/>
      <c r="BM5" s="15"/>
      <c r="BN5" s="29" t="s">
        <v>68</v>
      </c>
      <c r="BO5" s="29"/>
      <c r="BP5" s="29"/>
      <c r="BQ5" s="29"/>
      <c r="BR5" s="15"/>
      <c r="BS5" s="29" t="s">
        <v>69</v>
      </c>
      <c r="BT5" s="29"/>
      <c r="BU5" s="29"/>
      <c r="BV5" s="29"/>
      <c r="BW5" s="15"/>
      <c r="BX5" s="29" t="s">
        <v>70</v>
      </c>
      <c r="BY5" s="29"/>
      <c r="BZ5" s="29"/>
      <c r="CA5" s="29"/>
    </row>
    <row r="6" spans="2:79" ht="43.2" x14ac:dyDescent="0.3">
      <c r="B6" t="s">
        <v>13</v>
      </c>
      <c r="C6" s="9" t="s">
        <v>14</v>
      </c>
      <c r="D6" s="12" t="s">
        <v>15</v>
      </c>
      <c r="E6" s="12" t="s">
        <v>16</v>
      </c>
      <c r="G6" s="12" t="s">
        <v>19</v>
      </c>
      <c r="H6" s="12" t="s">
        <v>20</v>
      </c>
      <c r="I6" s="12" t="s">
        <v>21</v>
      </c>
      <c r="K6" s="12" t="s">
        <v>22</v>
      </c>
      <c r="L6" s="12" t="s">
        <v>23</v>
      </c>
      <c r="M6" s="12" t="s">
        <v>24</v>
      </c>
      <c r="N6" s="12" t="s">
        <v>25</v>
      </c>
      <c r="P6" s="12" t="s">
        <v>26</v>
      </c>
      <c r="Q6" s="12" t="s">
        <v>27</v>
      </c>
      <c r="R6" s="12" t="s">
        <v>28</v>
      </c>
      <c r="S6" s="12" t="s">
        <v>29</v>
      </c>
      <c r="T6" s="12" t="s">
        <v>30</v>
      </c>
      <c r="V6" s="12" t="s">
        <v>31</v>
      </c>
      <c r="W6" s="12" t="s">
        <v>32</v>
      </c>
      <c r="X6" s="12" t="s">
        <v>33</v>
      </c>
      <c r="Z6" s="12" t="s">
        <v>34</v>
      </c>
      <c r="AA6" s="12" t="s">
        <v>35</v>
      </c>
      <c r="AC6" s="12" t="s">
        <v>36</v>
      </c>
      <c r="AD6" s="12" t="s">
        <v>37</v>
      </c>
      <c r="AF6" s="12" t="s">
        <v>38</v>
      </c>
      <c r="AG6" s="12" t="s">
        <v>39</v>
      </c>
      <c r="AH6" s="12" t="s">
        <v>40</v>
      </c>
      <c r="AJ6" s="12" t="s">
        <v>41</v>
      </c>
      <c r="AK6" s="12" t="s">
        <v>42</v>
      </c>
      <c r="AL6" s="12" t="s">
        <v>43</v>
      </c>
      <c r="AM6" s="12" t="s">
        <v>44</v>
      </c>
      <c r="AN6" s="12" t="s">
        <v>45</v>
      </c>
      <c r="AO6" s="12" t="s">
        <v>46</v>
      </c>
      <c r="AP6" s="12" t="s">
        <v>47</v>
      </c>
      <c r="AR6" s="12" t="s">
        <v>48</v>
      </c>
      <c r="AS6" s="12" t="s">
        <v>49</v>
      </c>
      <c r="AU6" s="12" t="s">
        <v>50</v>
      </c>
      <c r="AV6" s="12" t="s">
        <v>51</v>
      </c>
      <c r="AW6" s="12" t="s">
        <v>52</v>
      </c>
      <c r="AY6" s="12" t="s">
        <v>50</v>
      </c>
      <c r="AZ6" s="12" t="s">
        <v>51</v>
      </c>
      <c r="BA6" s="12" t="s">
        <v>52</v>
      </c>
      <c r="BB6" s="12" t="s">
        <v>53</v>
      </c>
      <c r="BD6" s="12" t="s">
        <v>50</v>
      </c>
      <c r="BE6" s="12" t="s">
        <v>51</v>
      </c>
      <c r="BF6" s="12" t="s">
        <v>52</v>
      </c>
      <c r="BG6" s="12" t="s">
        <v>53</v>
      </c>
      <c r="BI6" s="12" t="s">
        <v>50</v>
      </c>
      <c r="BJ6" s="12" t="s">
        <v>51</v>
      </c>
      <c r="BK6" s="12" t="s">
        <v>52</v>
      </c>
      <c r="BL6" s="12" t="s">
        <v>53</v>
      </c>
      <c r="BN6" s="12" t="s">
        <v>50</v>
      </c>
      <c r="BO6" s="12" t="s">
        <v>51</v>
      </c>
      <c r="BP6" s="12" t="s">
        <v>52</v>
      </c>
      <c r="BQ6" s="12" t="s">
        <v>53</v>
      </c>
      <c r="BS6" s="12" t="s">
        <v>50</v>
      </c>
      <c r="BT6" s="12" t="s">
        <v>51</v>
      </c>
      <c r="BU6" s="12" t="s">
        <v>52</v>
      </c>
      <c r="BV6" s="12" t="s">
        <v>53</v>
      </c>
      <c r="BX6" s="12" t="s">
        <v>50</v>
      </c>
      <c r="BY6" s="12" t="s">
        <v>51</v>
      </c>
      <c r="BZ6" s="12" t="s">
        <v>52</v>
      </c>
      <c r="CA6" s="12" t="s">
        <v>53</v>
      </c>
    </row>
    <row r="7" spans="2:79" ht="30" customHeight="1" x14ac:dyDescent="0.3">
      <c r="B7" s="10" t="s">
        <v>17</v>
      </c>
      <c r="C7" s="10">
        <v>1000</v>
      </c>
      <c r="D7" s="10">
        <v>513</v>
      </c>
      <c r="E7" s="10">
        <v>484</v>
      </c>
      <c r="F7" s="10"/>
      <c r="G7" s="10">
        <v>206</v>
      </c>
      <c r="H7" s="10">
        <v>470</v>
      </c>
      <c r="I7" s="10">
        <v>324</v>
      </c>
      <c r="J7" s="10"/>
      <c r="K7" s="10">
        <v>413</v>
      </c>
      <c r="L7" s="10">
        <v>261</v>
      </c>
      <c r="M7" s="10">
        <v>173</v>
      </c>
      <c r="N7" s="10">
        <v>152</v>
      </c>
      <c r="O7" s="10"/>
      <c r="P7" s="10">
        <v>137</v>
      </c>
      <c r="Q7" s="10">
        <v>313</v>
      </c>
      <c r="R7" s="10">
        <v>147</v>
      </c>
      <c r="S7" s="10">
        <v>264</v>
      </c>
      <c r="T7" s="10">
        <v>139</v>
      </c>
      <c r="U7" s="10"/>
      <c r="V7" s="10">
        <v>235</v>
      </c>
      <c r="W7" s="10">
        <v>387</v>
      </c>
      <c r="X7" s="10">
        <v>344</v>
      </c>
      <c r="Y7" s="10"/>
      <c r="Z7" s="10">
        <v>831</v>
      </c>
      <c r="AA7" s="10">
        <v>166</v>
      </c>
      <c r="AB7" s="10"/>
      <c r="AC7" s="10">
        <v>745</v>
      </c>
      <c r="AD7" s="10">
        <v>255</v>
      </c>
      <c r="AE7" s="10"/>
      <c r="AF7" s="10">
        <v>72</v>
      </c>
      <c r="AG7" s="10">
        <v>86</v>
      </c>
      <c r="AH7" s="10">
        <v>836</v>
      </c>
      <c r="AI7" s="10"/>
      <c r="AJ7" s="10">
        <v>111</v>
      </c>
      <c r="AK7" s="10">
        <v>143</v>
      </c>
      <c r="AL7" s="10">
        <v>154</v>
      </c>
      <c r="AM7" s="10">
        <v>160</v>
      </c>
      <c r="AN7" s="10">
        <v>145</v>
      </c>
      <c r="AO7" s="10">
        <v>154</v>
      </c>
      <c r="AP7" s="10">
        <v>133</v>
      </c>
      <c r="AQ7" s="10"/>
      <c r="AR7" s="10">
        <v>294</v>
      </c>
      <c r="AS7" s="10">
        <v>675</v>
      </c>
      <c r="AT7" s="10"/>
      <c r="AU7" s="10">
        <v>252</v>
      </c>
      <c r="AV7" s="10">
        <v>591</v>
      </c>
      <c r="AW7" s="10">
        <v>157</v>
      </c>
      <c r="AX7" s="10"/>
      <c r="AY7" s="10">
        <v>92</v>
      </c>
      <c r="AZ7" s="10">
        <v>463</v>
      </c>
      <c r="BA7" s="10">
        <v>311</v>
      </c>
      <c r="BB7" s="10">
        <v>134</v>
      </c>
      <c r="BC7" s="10"/>
      <c r="BD7" s="10">
        <v>139</v>
      </c>
      <c r="BE7" s="10">
        <v>283</v>
      </c>
      <c r="BF7" s="10">
        <v>421</v>
      </c>
      <c r="BG7" s="10">
        <v>157</v>
      </c>
      <c r="BH7" s="10"/>
      <c r="BI7" s="10">
        <v>112</v>
      </c>
      <c r="BJ7" s="10">
        <v>303</v>
      </c>
      <c r="BK7" s="10">
        <v>469</v>
      </c>
      <c r="BL7" s="10">
        <v>116</v>
      </c>
      <c r="BM7" s="10"/>
      <c r="BN7" s="10">
        <v>92</v>
      </c>
      <c r="BO7" s="10">
        <v>231</v>
      </c>
      <c r="BP7" s="10">
        <v>347</v>
      </c>
      <c r="BQ7" s="10">
        <v>330</v>
      </c>
      <c r="BR7" s="10"/>
      <c r="BS7" s="10">
        <v>210</v>
      </c>
      <c r="BT7" s="10">
        <v>284</v>
      </c>
      <c r="BU7" s="10">
        <v>411</v>
      </c>
      <c r="BV7" s="10">
        <v>95</v>
      </c>
      <c r="BW7" s="10"/>
      <c r="BX7" s="10">
        <v>95</v>
      </c>
      <c r="BY7" s="10">
        <v>369</v>
      </c>
      <c r="BZ7" s="10">
        <v>329</v>
      </c>
      <c r="CA7" s="10">
        <v>207</v>
      </c>
    </row>
    <row r="8" spans="2:79" ht="30" customHeight="1" x14ac:dyDescent="0.3">
      <c r="B8" s="11" t="s">
        <v>18</v>
      </c>
      <c r="C8" s="11">
        <v>1000</v>
      </c>
      <c r="D8" s="11">
        <v>498</v>
      </c>
      <c r="E8" s="11">
        <v>499</v>
      </c>
      <c r="F8" s="11"/>
      <c r="G8" s="11">
        <v>240</v>
      </c>
      <c r="H8" s="11">
        <v>396</v>
      </c>
      <c r="I8" s="11">
        <v>364</v>
      </c>
      <c r="J8" s="11"/>
      <c r="K8" s="11">
        <v>300</v>
      </c>
      <c r="L8" s="11">
        <v>259</v>
      </c>
      <c r="M8" s="11">
        <v>210</v>
      </c>
      <c r="N8" s="11">
        <v>230</v>
      </c>
      <c r="O8" s="11"/>
      <c r="P8" s="11">
        <v>140</v>
      </c>
      <c r="Q8" s="11">
        <v>300</v>
      </c>
      <c r="R8" s="11">
        <v>160</v>
      </c>
      <c r="S8" s="11">
        <v>230</v>
      </c>
      <c r="T8" s="11">
        <v>170</v>
      </c>
      <c r="U8" s="11"/>
      <c r="V8" s="11">
        <v>283</v>
      </c>
      <c r="W8" s="11">
        <v>396</v>
      </c>
      <c r="X8" s="11">
        <v>281</v>
      </c>
      <c r="Y8" s="11"/>
      <c r="Z8" s="11">
        <v>835</v>
      </c>
      <c r="AA8" s="11">
        <v>162</v>
      </c>
      <c r="AB8" s="11"/>
      <c r="AC8" s="11">
        <v>708</v>
      </c>
      <c r="AD8" s="11">
        <v>292</v>
      </c>
      <c r="AE8" s="11"/>
      <c r="AF8" s="11">
        <v>56</v>
      </c>
      <c r="AG8" s="11">
        <v>77</v>
      </c>
      <c r="AH8" s="11">
        <v>860</v>
      </c>
      <c r="AI8" s="11"/>
      <c r="AJ8" s="11">
        <v>125</v>
      </c>
      <c r="AK8" s="11">
        <v>157</v>
      </c>
      <c r="AL8" s="11">
        <v>131</v>
      </c>
      <c r="AM8" s="11">
        <v>141</v>
      </c>
      <c r="AN8" s="11">
        <v>114</v>
      </c>
      <c r="AO8" s="11">
        <v>160</v>
      </c>
      <c r="AP8" s="11">
        <v>172</v>
      </c>
      <c r="AQ8" s="11"/>
      <c r="AR8" s="11">
        <v>320</v>
      </c>
      <c r="AS8" s="11">
        <v>650</v>
      </c>
      <c r="AT8" s="11"/>
      <c r="AU8" s="11">
        <v>278</v>
      </c>
      <c r="AV8" s="11">
        <v>587</v>
      </c>
      <c r="AW8" s="11">
        <v>135</v>
      </c>
      <c r="AX8" s="11"/>
      <c r="AY8" s="11">
        <v>92</v>
      </c>
      <c r="AZ8" s="11">
        <v>472</v>
      </c>
      <c r="BA8" s="11">
        <v>314</v>
      </c>
      <c r="BB8" s="11">
        <v>122</v>
      </c>
      <c r="BC8" s="11"/>
      <c r="BD8" s="11">
        <v>140</v>
      </c>
      <c r="BE8" s="11">
        <v>287</v>
      </c>
      <c r="BF8" s="11">
        <v>421</v>
      </c>
      <c r="BG8" s="11">
        <v>151</v>
      </c>
      <c r="BH8" s="11"/>
      <c r="BI8" s="11">
        <v>117</v>
      </c>
      <c r="BJ8" s="11">
        <v>308</v>
      </c>
      <c r="BK8" s="11">
        <v>467</v>
      </c>
      <c r="BL8" s="11">
        <v>108</v>
      </c>
      <c r="BM8" s="11"/>
      <c r="BN8" s="11">
        <v>90</v>
      </c>
      <c r="BO8" s="11">
        <v>231</v>
      </c>
      <c r="BP8" s="11">
        <v>357</v>
      </c>
      <c r="BQ8" s="11">
        <v>322</v>
      </c>
      <c r="BR8" s="11"/>
      <c r="BS8" s="11">
        <v>218</v>
      </c>
      <c r="BT8" s="11">
        <v>298</v>
      </c>
      <c r="BU8" s="11">
        <v>404</v>
      </c>
      <c r="BV8" s="11">
        <v>80</v>
      </c>
      <c r="BW8" s="11"/>
      <c r="BX8" s="11">
        <v>94</v>
      </c>
      <c r="BY8" s="11">
        <v>381</v>
      </c>
      <c r="BZ8" s="11">
        <v>324</v>
      </c>
      <c r="CA8" s="11">
        <v>201</v>
      </c>
    </row>
    <row r="9" spans="2:79" x14ac:dyDescent="0.3">
      <c r="B9" s="18" t="s">
        <v>291</v>
      </c>
      <c r="C9" s="17">
        <v>0.114660942062694</v>
      </c>
      <c r="D9" s="17">
        <v>7.2122767234313295E-2</v>
      </c>
      <c r="E9" s="17">
        <v>0.15780982869002599</v>
      </c>
      <c r="F9" s="17"/>
      <c r="G9" s="17">
        <v>8.4114161861851305E-2</v>
      </c>
      <c r="H9" s="17">
        <v>0.101561820361384</v>
      </c>
      <c r="I9" s="17">
        <v>0.14903714490125999</v>
      </c>
      <c r="J9" s="17"/>
      <c r="K9" s="17">
        <v>8.1992700214396502E-2</v>
      </c>
      <c r="L9" s="17">
        <v>0.11658281237573501</v>
      </c>
      <c r="M9" s="17">
        <v>0.13550977431042199</v>
      </c>
      <c r="N9" s="17">
        <v>0.13656934712930499</v>
      </c>
      <c r="O9" s="17"/>
      <c r="P9" s="17">
        <v>0.110061000989819</v>
      </c>
      <c r="Q9" s="17">
        <v>0.135543469152832</v>
      </c>
      <c r="R9" s="17">
        <v>0.123953353289681</v>
      </c>
      <c r="S9" s="17">
        <v>9.88620884846933E-2</v>
      </c>
      <c r="T9" s="17">
        <v>9.4227736349577804E-2</v>
      </c>
      <c r="U9" s="17"/>
      <c r="V9" s="17">
        <v>0.12961558991212099</v>
      </c>
      <c r="W9" s="17">
        <v>0.119050622381734</v>
      </c>
      <c r="X9" s="17">
        <v>7.9577095146050797E-2</v>
      </c>
      <c r="Y9" s="17"/>
      <c r="Z9" s="17">
        <v>0.120599089317908</v>
      </c>
      <c r="AA9" s="17">
        <v>8.6113438229578704E-2</v>
      </c>
      <c r="AB9" s="17"/>
      <c r="AC9" s="17">
        <v>9.6793855314534397E-2</v>
      </c>
      <c r="AD9" s="17">
        <v>0.15802753288599999</v>
      </c>
      <c r="AE9" s="17"/>
      <c r="AF9" s="17">
        <v>0.13105902015063101</v>
      </c>
      <c r="AG9" s="17">
        <v>0.14448376399228399</v>
      </c>
      <c r="AH9" s="17">
        <v>0.111842608636965</v>
      </c>
      <c r="AI9" s="17"/>
      <c r="AJ9" s="17">
        <v>0.10014970256550999</v>
      </c>
      <c r="AK9" s="17">
        <v>6.81501497248483E-2</v>
      </c>
      <c r="AL9" s="17">
        <v>0.120643802969794</v>
      </c>
      <c r="AM9" s="17">
        <v>8.4464135517134498E-2</v>
      </c>
      <c r="AN9" s="17">
        <v>0.13711044878311099</v>
      </c>
      <c r="AO9" s="17">
        <v>0.16183906853901001</v>
      </c>
      <c r="AP9" s="17">
        <v>0.12905892362992999</v>
      </c>
      <c r="AQ9" s="17"/>
      <c r="AR9" s="17">
        <v>0.15169596993046</v>
      </c>
      <c r="AS9" s="17">
        <v>9.1070115170622801E-2</v>
      </c>
      <c r="AT9" s="17"/>
      <c r="AU9" s="17">
        <v>9.91530049393331E-2</v>
      </c>
      <c r="AV9" s="17">
        <v>0.12976015409729</v>
      </c>
      <c r="AW9" s="17">
        <v>8.1051391962767699E-2</v>
      </c>
      <c r="AX9" s="17"/>
      <c r="AY9" s="17">
        <v>0.18549934147620201</v>
      </c>
      <c r="AZ9" s="17">
        <v>0.11106323211031401</v>
      </c>
      <c r="BA9" s="17">
        <v>0.103547653928362</v>
      </c>
      <c r="BB9" s="17">
        <v>0.103479330170099</v>
      </c>
      <c r="BC9" s="17"/>
      <c r="BD9" s="17">
        <v>0.14866442352949899</v>
      </c>
      <c r="BE9" s="17">
        <v>0.1182201088805</v>
      </c>
      <c r="BF9" s="17">
        <v>9.1673614083737295E-2</v>
      </c>
      <c r="BG9" s="17">
        <v>0.14036603708091799</v>
      </c>
      <c r="BH9" s="17"/>
      <c r="BI9" s="17">
        <v>8.0466600892002693E-2</v>
      </c>
      <c r="BJ9" s="17">
        <v>0.10302648369110499</v>
      </c>
      <c r="BK9" s="17">
        <v>0.13064756746935199</v>
      </c>
      <c r="BL9" s="17">
        <v>0.115545305620714</v>
      </c>
      <c r="BM9" s="17"/>
      <c r="BN9" s="17">
        <v>0.185740378918343</v>
      </c>
      <c r="BO9" s="17">
        <v>0.111510792917144</v>
      </c>
      <c r="BP9" s="17">
        <v>0.118966815745687</v>
      </c>
      <c r="BQ9" s="17">
        <v>9.2141892092554994E-2</v>
      </c>
      <c r="BR9" s="17"/>
      <c r="BS9" s="17">
        <v>0.13980660221763899</v>
      </c>
      <c r="BT9" s="17">
        <v>9.6050139196993095E-2</v>
      </c>
      <c r="BU9" s="17">
        <v>0.110671353234561</v>
      </c>
      <c r="BV9" s="17">
        <v>0.135564886330486</v>
      </c>
      <c r="BW9" s="17"/>
      <c r="BX9" s="17">
        <v>0.134644433209855</v>
      </c>
      <c r="BY9" s="17">
        <v>0.12913862007635801</v>
      </c>
      <c r="BZ9" s="17">
        <v>0.112792510079082</v>
      </c>
      <c r="CA9" s="17">
        <v>8.0871559718479605E-2</v>
      </c>
    </row>
    <row r="10" spans="2:79" x14ac:dyDescent="0.3">
      <c r="B10" s="18" t="s">
        <v>292</v>
      </c>
      <c r="C10" s="17">
        <v>7.2757967138001797E-2</v>
      </c>
      <c r="D10" s="17">
        <v>6.1217113339848202E-2</v>
      </c>
      <c r="E10" s="17">
        <v>8.2778827857870996E-2</v>
      </c>
      <c r="F10" s="17"/>
      <c r="G10" s="17">
        <v>6.3953434700297004E-2</v>
      </c>
      <c r="H10" s="17">
        <v>8.6413843629473699E-2</v>
      </c>
      <c r="I10" s="17">
        <v>6.3714039538132206E-2</v>
      </c>
      <c r="J10" s="17"/>
      <c r="K10" s="17">
        <v>7.45160980893394E-2</v>
      </c>
      <c r="L10" s="17">
        <v>4.38716726218666E-2</v>
      </c>
      <c r="M10" s="17">
        <v>0.103455233330979</v>
      </c>
      <c r="N10" s="17">
        <v>7.5284069260056694E-2</v>
      </c>
      <c r="O10" s="17"/>
      <c r="P10" s="17">
        <v>0.12703076582724701</v>
      </c>
      <c r="Q10" s="17">
        <v>5.1651289415505598E-2</v>
      </c>
      <c r="R10" s="17">
        <v>9.36760328497733E-2</v>
      </c>
      <c r="S10" s="17">
        <v>7.4054983523608495E-2</v>
      </c>
      <c r="T10" s="17">
        <v>4.38305124444563E-2</v>
      </c>
      <c r="U10" s="17"/>
      <c r="V10" s="17">
        <v>6.2470054925850102E-2</v>
      </c>
      <c r="W10" s="17">
        <v>7.2349568812982407E-2</v>
      </c>
      <c r="X10" s="17">
        <v>8.6442561601692794E-2</v>
      </c>
      <c r="Y10" s="17"/>
      <c r="Z10" s="17">
        <v>6.8695796027487196E-2</v>
      </c>
      <c r="AA10" s="17">
        <v>9.4917920873752004E-2</v>
      </c>
      <c r="AB10" s="17"/>
      <c r="AC10" s="17">
        <v>7.8677137949768397E-2</v>
      </c>
      <c r="AD10" s="17">
        <v>5.83910889655661E-2</v>
      </c>
      <c r="AE10" s="17"/>
      <c r="AF10" s="17">
        <v>0.240546330891514</v>
      </c>
      <c r="AG10" s="17">
        <v>6.1840372557544702E-2</v>
      </c>
      <c r="AH10" s="17">
        <v>6.3290462173144199E-2</v>
      </c>
      <c r="AI10" s="17"/>
      <c r="AJ10" s="17">
        <v>5.8855518867054403E-2</v>
      </c>
      <c r="AK10" s="17">
        <v>7.2198920054228594E-2</v>
      </c>
      <c r="AL10" s="17">
        <v>9.8087864556287596E-2</v>
      </c>
      <c r="AM10" s="17">
        <v>6.6490626719511697E-2</v>
      </c>
      <c r="AN10" s="17">
        <v>9.9852546524160493E-2</v>
      </c>
      <c r="AO10" s="17">
        <v>6.0635120391896301E-2</v>
      </c>
      <c r="AP10" s="17">
        <v>6.2383256073971903E-2</v>
      </c>
      <c r="AQ10" s="17"/>
      <c r="AR10" s="17">
        <v>0.14602125699411</v>
      </c>
      <c r="AS10" s="17">
        <v>3.84302214137714E-2</v>
      </c>
      <c r="AT10" s="17"/>
      <c r="AU10" s="17">
        <v>3.9973893316854303E-2</v>
      </c>
      <c r="AV10" s="17">
        <v>7.6211679671020605E-2</v>
      </c>
      <c r="AW10" s="17">
        <v>0.125234198739122</v>
      </c>
      <c r="AX10" s="17"/>
      <c r="AY10" s="17">
        <v>8.4519470609346795E-2</v>
      </c>
      <c r="AZ10" s="17">
        <v>6.7579456046070796E-2</v>
      </c>
      <c r="BA10" s="17">
        <v>5.9883793710703299E-2</v>
      </c>
      <c r="BB10" s="17">
        <v>0.117025772508606</v>
      </c>
      <c r="BC10" s="17"/>
      <c r="BD10" s="17">
        <v>7.3477850905383696E-2</v>
      </c>
      <c r="BE10" s="17">
        <v>7.2161965838930198E-2</v>
      </c>
      <c r="BF10" s="17">
        <v>6.2407448215208002E-2</v>
      </c>
      <c r="BG10" s="17">
        <v>0.10204141489089601</v>
      </c>
      <c r="BH10" s="17"/>
      <c r="BI10" s="17">
        <v>7.2259417098333001E-2</v>
      </c>
      <c r="BJ10" s="17">
        <v>3.2510136224949297E-2</v>
      </c>
      <c r="BK10" s="17">
        <v>7.1518108830498403E-2</v>
      </c>
      <c r="BL10" s="17">
        <v>0.19318539268266299</v>
      </c>
      <c r="BM10" s="17"/>
      <c r="BN10" s="17">
        <v>0.14021358213254601</v>
      </c>
      <c r="BO10" s="17">
        <v>3.2312730722437802E-2</v>
      </c>
      <c r="BP10" s="17">
        <v>8.8193683704352002E-2</v>
      </c>
      <c r="BQ10" s="17">
        <v>6.5712427476691093E-2</v>
      </c>
      <c r="BR10" s="17"/>
      <c r="BS10" s="17">
        <v>7.4617374649449703E-2</v>
      </c>
      <c r="BT10" s="17">
        <v>5.8285954038462297E-2</v>
      </c>
      <c r="BU10" s="17">
        <v>7.2462033355210495E-2</v>
      </c>
      <c r="BV10" s="17">
        <v>0.123210354882954</v>
      </c>
      <c r="BW10" s="17"/>
      <c r="BX10" s="17">
        <v>0.13045432255077999</v>
      </c>
      <c r="BY10" s="17">
        <v>4.0520109122159302E-2</v>
      </c>
      <c r="BZ10" s="17">
        <v>8.76218823930867E-2</v>
      </c>
      <c r="CA10" s="17">
        <v>8.2780756904990996E-2</v>
      </c>
    </row>
    <row r="11" spans="2:79" x14ac:dyDescent="0.3">
      <c r="B11" s="18" t="s">
        <v>49</v>
      </c>
      <c r="C11" s="17">
        <v>0.79544102917332604</v>
      </c>
      <c r="D11" s="17">
        <v>0.844516375921749</v>
      </c>
      <c r="E11" s="17">
        <v>0.74716291622908404</v>
      </c>
      <c r="F11" s="17"/>
      <c r="G11" s="17">
        <v>0.83173625532145201</v>
      </c>
      <c r="H11" s="17">
        <v>0.79522323880171897</v>
      </c>
      <c r="I11" s="17">
        <v>0.77175457345077403</v>
      </c>
      <c r="J11" s="17"/>
      <c r="K11" s="17">
        <v>0.81979472436981504</v>
      </c>
      <c r="L11" s="17">
        <v>0.818902377751347</v>
      </c>
      <c r="M11" s="17">
        <v>0.74415572569106503</v>
      </c>
      <c r="N11" s="17">
        <v>0.78319016871983005</v>
      </c>
      <c r="O11" s="17"/>
      <c r="P11" s="17">
        <v>0.738218974271872</v>
      </c>
      <c r="Q11" s="17">
        <v>0.796270348515974</v>
      </c>
      <c r="R11" s="17">
        <v>0.76542480696111803</v>
      </c>
      <c r="S11" s="17">
        <v>0.80414837389098204</v>
      </c>
      <c r="T11" s="17">
        <v>0.85761380926737396</v>
      </c>
      <c r="U11" s="17"/>
      <c r="V11" s="17">
        <v>0.80462016300339401</v>
      </c>
      <c r="W11" s="17">
        <v>0.79122756770168301</v>
      </c>
      <c r="X11" s="17">
        <v>0.81942918239437801</v>
      </c>
      <c r="Y11" s="17"/>
      <c r="Z11" s="17">
        <v>0.79105850292996005</v>
      </c>
      <c r="AA11" s="17">
        <v>0.81442274959535599</v>
      </c>
      <c r="AB11" s="17"/>
      <c r="AC11" s="17">
        <v>0.80829332445706603</v>
      </c>
      <c r="AD11" s="17">
        <v>0.76424622732530401</v>
      </c>
      <c r="AE11" s="17"/>
      <c r="AF11" s="17">
        <v>0.61776385915593401</v>
      </c>
      <c r="AG11" s="17">
        <v>0.78336606444453705</v>
      </c>
      <c r="AH11" s="17">
        <v>0.80655463754404699</v>
      </c>
      <c r="AI11" s="17"/>
      <c r="AJ11" s="17">
        <v>0.81292524108759401</v>
      </c>
      <c r="AK11" s="17">
        <v>0.85112344093257297</v>
      </c>
      <c r="AL11" s="17">
        <v>0.740850848374626</v>
      </c>
      <c r="AM11" s="17">
        <v>0.84379500652500194</v>
      </c>
      <c r="AN11" s="17">
        <v>0.75778131991015696</v>
      </c>
      <c r="AO11" s="17">
        <v>0.76141256649239297</v>
      </c>
      <c r="AP11" s="17">
        <v>0.79070635621777996</v>
      </c>
      <c r="AQ11" s="17"/>
      <c r="AR11" s="17">
        <v>0.69845714241868595</v>
      </c>
      <c r="AS11" s="17">
        <v>0.85022679083208397</v>
      </c>
      <c r="AT11" s="17"/>
      <c r="AU11" s="17">
        <v>0.82855090635207895</v>
      </c>
      <c r="AV11" s="17">
        <v>0.78485320904773104</v>
      </c>
      <c r="AW11" s="17">
        <v>0.77325229327740597</v>
      </c>
      <c r="AX11" s="17"/>
      <c r="AY11" s="17">
        <v>0.66574698534180798</v>
      </c>
      <c r="AZ11" s="17">
        <v>0.81060578729768196</v>
      </c>
      <c r="BA11" s="17">
        <v>0.82547826115216305</v>
      </c>
      <c r="BB11" s="17">
        <v>0.75777442167966003</v>
      </c>
      <c r="BC11" s="17"/>
      <c r="BD11" s="17">
        <v>0.76632304734777701</v>
      </c>
      <c r="BE11" s="17">
        <v>0.77736522826709997</v>
      </c>
      <c r="BF11" s="17">
        <v>0.83311309233949704</v>
      </c>
      <c r="BG11" s="17">
        <v>0.75191176728713904</v>
      </c>
      <c r="BH11" s="17"/>
      <c r="BI11" s="17">
        <v>0.82998817669230696</v>
      </c>
      <c r="BJ11" s="17">
        <v>0.83680120537288405</v>
      </c>
      <c r="BK11" s="17">
        <v>0.78776407528122905</v>
      </c>
      <c r="BL11" s="17">
        <v>0.67368689964205597</v>
      </c>
      <c r="BM11" s="17"/>
      <c r="BN11" s="17">
        <v>0.59850546341601296</v>
      </c>
      <c r="BO11" s="17">
        <v>0.84923556143799495</v>
      </c>
      <c r="BP11" s="17">
        <v>0.78291464602829797</v>
      </c>
      <c r="BQ11" s="17">
        <v>0.82610083370292497</v>
      </c>
      <c r="BR11" s="17"/>
      <c r="BS11" s="17">
        <v>0.769526976066776</v>
      </c>
      <c r="BT11" s="17">
        <v>0.80684561681731604</v>
      </c>
      <c r="BU11" s="17">
        <v>0.81383712133292996</v>
      </c>
      <c r="BV11" s="17">
        <v>0.73044609099709701</v>
      </c>
      <c r="BW11" s="17"/>
      <c r="BX11" s="17">
        <v>0.672197426651298</v>
      </c>
      <c r="BY11" s="17">
        <v>0.80932816142025099</v>
      </c>
      <c r="BZ11" s="17">
        <v>0.79225266564611196</v>
      </c>
      <c r="CA11" s="17">
        <v>0.83206943523957999</v>
      </c>
    </row>
    <row r="12" spans="2:79" x14ac:dyDescent="0.3">
      <c r="B12" s="18" t="s">
        <v>73</v>
      </c>
      <c r="C12" s="19">
        <v>1.71400616259785E-2</v>
      </c>
      <c r="D12" s="19">
        <v>2.2143743504089999E-2</v>
      </c>
      <c r="E12" s="19">
        <v>1.22484272230196E-2</v>
      </c>
      <c r="F12" s="19"/>
      <c r="G12" s="19">
        <v>2.0196148116400098E-2</v>
      </c>
      <c r="H12" s="19">
        <v>1.6801097207423701E-2</v>
      </c>
      <c r="I12" s="19">
        <v>1.54942421098341E-2</v>
      </c>
      <c r="J12" s="19"/>
      <c r="K12" s="19">
        <v>2.36964773264495E-2</v>
      </c>
      <c r="L12" s="19">
        <v>2.06431372510512E-2</v>
      </c>
      <c r="M12" s="19">
        <v>1.6879266667534899E-2</v>
      </c>
      <c r="N12" s="19">
        <v>4.9564148908078703E-3</v>
      </c>
      <c r="O12" s="19"/>
      <c r="P12" s="19">
        <v>2.46892589110617E-2</v>
      </c>
      <c r="Q12" s="19">
        <v>1.6534892915688E-2</v>
      </c>
      <c r="R12" s="19">
        <v>1.6945806899427901E-2</v>
      </c>
      <c r="S12" s="19">
        <v>2.2934554100716101E-2</v>
      </c>
      <c r="T12" s="19">
        <v>4.3279419385916602E-3</v>
      </c>
      <c r="U12" s="19"/>
      <c r="V12" s="19">
        <v>3.2941921586341302E-3</v>
      </c>
      <c r="W12" s="19">
        <v>1.7372241103600701E-2</v>
      </c>
      <c r="X12" s="19">
        <v>1.45511608578789E-2</v>
      </c>
      <c r="Y12" s="19"/>
      <c r="Z12" s="19">
        <v>1.9646611724645099E-2</v>
      </c>
      <c r="AA12" s="19">
        <v>4.5458913013136102E-3</v>
      </c>
      <c r="AB12" s="19"/>
      <c r="AC12" s="19">
        <v>1.6235682278631602E-2</v>
      </c>
      <c r="AD12" s="19">
        <v>1.9335150823129501E-2</v>
      </c>
      <c r="AE12" s="19"/>
      <c r="AF12" s="19">
        <v>1.06307898019213E-2</v>
      </c>
      <c r="AG12" s="19">
        <v>1.0309799005634701E-2</v>
      </c>
      <c r="AH12" s="19">
        <v>1.8312291645843699E-2</v>
      </c>
      <c r="AI12" s="19"/>
      <c r="AJ12" s="19">
        <v>2.8069537479841599E-2</v>
      </c>
      <c r="AK12" s="19">
        <v>8.5274892883502595E-3</v>
      </c>
      <c r="AL12" s="19">
        <v>4.0417484099292598E-2</v>
      </c>
      <c r="AM12" s="19">
        <v>5.2502312383517196E-3</v>
      </c>
      <c r="AN12" s="19">
        <v>5.2556847825723004E-3</v>
      </c>
      <c r="AO12" s="19">
        <v>1.6113244576701199E-2</v>
      </c>
      <c r="AP12" s="19">
        <v>1.7851464078317902E-2</v>
      </c>
      <c r="AQ12" s="19"/>
      <c r="AR12" s="19">
        <v>3.82563065674447E-3</v>
      </c>
      <c r="AS12" s="19">
        <v>2.0272872583521801E-2</v>
      </c>
      <c r="AT12" s="19"/>
      <c r="AU12" s="19">
        <v>3.2322195391733997E-2</v>
      </c>
      <c r="AV12" s="19">
        <v>9.1749571839578499E-3</v>
      </c>
      <c r="AW12" s="19">
        <v>2.04621160207046E-2</v>
      </c>
      <c r="AX12" s="19"/>
      <c r="AY12" s="19">
        <v>6.4234202572642493E-2</v>
      </c>
      <c r="AZ12" s="19">
        <v>1.07515245459329E-2</v>
      </c>
      <c r="BA12" s="19">
        <v>1.1090291208772401E-2</v>
      </c>
      <c r="BB12" s="19">
        <v>2.17204756416353E-2</v>
      </c>
      <c r="BC12" s="19"/>
      <c r="BD12" s="19">
        <v>1.1534678217340799E-2</v>
      </c>
      <c r="BE12" s="19">
        <v>3.2252697013469701E-2</v>
      </c>
      <c r="BF12" s="19">
        <v>1.28058453615583E-2</v>
      </c>
      <c r="BG12" s="19">
        <v>5.6807807410466397E-3</v>
      </c>
      <c r="BH12" s="19"/>
      <c r="BI12" s="19">
        <v>1.72858053173577E-2</v>
      </c>
      <c r="BJ12" s="19">
        <v>2.7662174711060999E-2</v>
      </c>
      <c r="BK12" s="19">
        <v>1.00702484189206E-2</v>
      </c>
      <c r="BL12" s="19">
        <v>1.7582402054567001E-2</v>
      </c>
      <c r="BM12" s="19"/>
      <c r="BN12" s="19">
        <v>7.5540575533098606E-2</v>
      </c>
      <c r="BO12" s="19">
        <v>6.9409149224228597E-3</v>
      </c>
      <c r="BP12" s="19">
        <v>9.9248545216633292E-3</v>
      </c>
      <c r="BQ12" s="19">
        <v>1.6044846727829E-2</v>
      </c>
      <c r="BR12" s="19"/>
      <c r="BS12" s="19">
        <v>1.6049047066135701E-2</v>
      </c>
      <c r="BT12" s="19">
        <v>3.8818289947228697E-2</v>
      </c>
      <c r="BU12" s="19">
        <v>3.0294920772985299E-3</v>
      </c>
      <c r="BV12" s="19">
        <v>1.07786677894635E-2</v>
      </c>
      <c r="BW12" s="19"/>
      <c r="BX12" s="19">
        <v>6.2703817588066701E-2</v>
      </c>
      <c r="BY12" s="19">
        <v>2.1013109381231399E-2</v>
      </c>
      <c r="BZ12" s="19">
        <v>7.3329418817195003E-3</v>
      </c>
      <c r="CA12" s="19">
        <v>4.2782481369492698E-3</v>
      </c>
    </row>
    <row r="13" spans="2:79" x14ac:dyDescent="0.3">
      <c r="B13" s="16" t="s">
        <v>337</v>
      </c>
    </row>
    <row r="14" spans="2:79" x14ac:dyDescent="0.3">
      <c r="B14" t="s">
        <v>76</v>
      </c>
    </row>
    <row r="15" spans="2:79" x14ac:dyDescent="0.3">
      <c r="B15" t="s">
        <v>77</v>
      </c>
    </row>
    <row r="17" spans="2:2" x14ac:dyDescent="0.3">
      <c r="B17" s="8" t="str">
        <f>HYPERLINK("#'Contents'!A1", "Return to Contents")</f>
        <v>Return to Contents</v>
      </c>
    </row>
  </sheetData>
  <mergeCells count="18">
    <mergeCell ref="BX5:CA5"/>
    <mergeCell ref="D2:BL2"/>
    <mergeCell ref="AU5:AW5"/>
    <mergeCell ref="AY5:BB5"/>
    <mergeCell ref="BD5:BG5"/>
    <mergeCell ref="BI5:BL5"/>
    <mergeCell ref="BN5:BQ5"/>
    <mergeCell ref="Z5:AA5"/>
    <mergeCell ref="AC5:AD5"/>
    <mergeCell ref="AF5:AH5"/>
    <mergeCell ref="AJ5:AP5"/>
    <mergeCell ref="AR5:AS5"/>
    <mergeCell ref="D5:E5"/>
    <mergeCell ref="G5:I5"/>
    <mergeCell ref="K5:N5"/>
    <mergeCell ref="P5:T5"/>
    <mergeCell ref="V5:X5"/>
    <mergeCell ref="BS5:BV5"/>
  </mergeCells>
  <pageMargins left="0.7" right="0.7" top="0.75" bottom="0.75" header="0.3" footer="0.3"/>
  <pageSetup paperSize="9" orientation="portrait" horizontalDpi="300" verticalDpi="300"/>
  <drawing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B2:CA18"/>
  <sheetViews>
    <sheetView showGridLines="0" workbookViewId="0">
      <pane xSplit="2" topLeftCell="C1" activePane="topRight" state="frozen"/>
      <selection pane="topRight" activeCell="B14" sqref="B14"/>
    </sheetView>
  </sheetViews>
  <sheetFormatPr defaultColWidth="10.88671875" defaultRowHeight="14.4" x14ac:dyDescent="0.3"/>
  <cols>
    <col min="2" max="2" width="25.77734375" customWidth="1"/>
    <col min="3" max="5" width="10.77734375" customWidth="1"/>
    <col min="6" max="6" width="2.21875" customWidth="1"/>
    <col min="7" max="9" width="10.77734375" customWidth="1"/>
    <col min="10" max="10" width="2.21875" customWidth="1"/>
    <col min="11" max="14" width="10.77734375" customWidth="1"/>
    <col min="15" max="15" width="2.21875" customWidth="1"/>
    <col min="16" max="20" width="10.77734375" customWidth="1"/>
    <col min="21" max="21" width="2.21875" customWidth="1"/>
    <col min="22" max="24" width="10.77734375" customWidth="1"/>
    <col min="25" max="25" width="2.21875" customWidth="1"/>
    <col min="26" max="27" width="10.77734375" customWidth="1"/>
    <col min="28" max="28" width="2.21875" customWidth="1"/>
    <col min="29" max="30" width="10.77734375" customWidth="1"/>
    <col min="31" max="31" width="2.21875" customWidth="1"/>
    <col min="32" max="34" width="10.77734375" customWidth="1"/>
    <col min="35" max="35" width="2.21875" customWidth="1"/>
    <col min="36" max="42" width="10.77734375" customWidth="1"/>
    <col min="43" max="43" width="2.21875" customWidth="1"/>
    <col min="44" max="45" width="10.77734375" customWidth="1"/>
    <col min="46" max="46" width="2.21875" customWidth="1"/>
    <col min="47" max="49" width="10.77734375" customWidth="1"/>
    <col min="50" max="50" width="2.21875" customWidth="1"/>
    <col min="51" max="54" width="10.77734375" customWidth="1"/>
    <col min="55" max="55" width="2.21875" customWidth="1"/>
    <col min="56" max="59" width="10.77734375" customWidth="1"/>
    <col min="60" max="60" width="2.21875" customWidth="1"/>
    <col min="61" max="64" width="10.77734375" customWidth="1"/>
    <col min="65" max="65" width="2.21875" customWidth="1"/>
    <col min="66" max="69" width="10.77734375" customWidth="1"/>
    <col min="70" max="70" width="2.21875" customWidth="1"/>
    <col min="71" max="74" width="10.77734375" customWidth="1"/>
    <col min="75" max="75" width="2.21875" customWidth="1"/>
    <col min="76" max="79" width="10.77734375" customWidth="1"/>
    <col min="80" max="80" width="2.21875" customWidth="1"/>
  </cols>
  <sheetData>
    <row r="2" spans="2:79" ht="40.049999999999997" customHeight="1" x14ac:dyDescent="0.3">
      <c r="D2" s="30" t="s">
        <v>298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9" ht="30" customHeight="1" x14ac:dyDescent="0.3">
      <c r="B5" s="15"/>
      <c r="C5" s="15"/>
      <c r="D5" s="29" t="s">
        <v>54</v>
      </c>
      <c r="E5" s="29"/>
      <c r="F5" s="15"/>
      <c r="G5" s="29" t="s">
        <v>55</v>
      </c>
      <c r="H5" s="29"/>
      <c r="I5" s="29"/>
      <c r="J5" s="15"/>
      <c r="K5" s="29" t="s">
        <v>56</v>
      </c>
      <c r="L5" s="29"/>
      <c r="M5" s="29"/>
      <c r="N5" s="29"/>
      <c r="O5" s="15"/>
      <c r="P5" s="29" t="s">
        <v>57</v>
      </c>
      <c r="Q5" s="29"/>
      <c r="R5" s="29"/>
      <c r="S5" s="29"/>
      <c r="T5" s="29"/>
      <c r="U5" s="15"/>
      <c r="V5" s="29" t="s">
        <v>58</v>
      </c>
      <c r="W5" s="29"/>
      <c r="X5" s="29"/>
      <c r="Y5" s="15"/>
      <c r="Z5" s="29" t="s">
        <v>59</v>
      </c>
      <c r="AA5" s="29"/>
      <c r="AB5" s="15"/>
      <c r="AC5" s="29" t="s">
        <v>60</v>
      </c>
      <c r="AD5" s="29"/>
      <c r="AE5" s="15"/>
      <c r="AF5" s="29" t="s">
        <v>61</v>
      </c>
      <c r="AG5" s="29"/>
      <c r="AH5" s="29"/>
      <c r="AI5" s="15"/>
      <c r="AJ5" s="29" t="s">
        <v>62</v>
      </c>
      <c r="AK5" s="29"/>
      <c r="AL5" s="29"/>
      <c r="AM5" s="29"/>
      <c r="AN5" s="29"/>
      <c r="AO5" s="29"/>
      <c r="AP5" s="29"/>
      <c r="AQ5" s="15"/>
      <c r="AR5" s="29" t="s">
        <v>63</v>
      </c>
      <c r="AS5" s="29"/>
      <c r="AT5" s="15"/>
      <c r="AU5" s="29" t="s">
        <v>64</v>
      </c>
      <c r="AV5" s="29"/>
      <c r="AW5" s="29"/>
      <c r="AX5" s="15"/>
      <c r="AY5" s="29" t="s">
        <v>65</v>
      </c>
      <c r="AZ5" s="29"/>
      <c r="BA5" s="29"/>
      <c r="BB5" s="29"/>
      <c r="BC5" s="15"/>
      <c r="BD5" s="29" t="s">
        <v>66</v>
      </c>
      <c r="BE5" s="29"/>
      <c r="BF5" s="29"/>
      <c r="BG5" s="29"/>
      <c r="BH5" s="15"/>
      <c r="BI5" s="29" t="s">
        <v>67</v>
      </c>
      <c r="BJ5" s="29"/>
      <c r="BK5" s="29"/>
      <c r="BL5" s="29"/>
      <c r="BM5" s="15"/>
      <c r="BN5" s="29" t="s">
        <v>68</v>
      </c>
      <c r="BO5" s="29"/>
      <c r="BP5" s="29"/>
      <c r="BQ5" s="29"/>
      <c r="BR5" s="15"/>
      <c r="BS5" s="29" t="s">
        <v>69</v>
      </c>
      <c r="BT5" s="29"/>
      <c r="BU5" s="29"/>
      <c r="BV5" s="29"/>
      <c r="BW5" s="15"/>
      <c r="BX5" s="29" t="s">
        <v>70</v>
      </c>
      <c r="BY5" s="29"/>
      <c r="BZ5" s="29"/>
      <c r="CA5" s="29"/>
    </row>
    <row r="6" spans="2:79" ht="43.2" x14ac:dyDescent="0.3">
      <c r="B6" t="s">
        <v>13</v>
      </c>
      <c r="C6" s="9" t="s">
        <v>14</v>
      </c>
      <c r="D6" s="12" t="s">
        <v>15</v>
      </c>
      <c r="E6" s="12" t="s">
        <v>16</v>
      </c>
      <c r="G6" s="12" t="s">
        <v>19</v>
      </c>
      <c r="H6" s="12" t="s">
        <v>20</v>
      </c>
      <c r="I6" s="12" t="s">
        <v>21</v>
      </c>
      <c r="K6" s="12" t="s">
        <v>22</v>
      </c>
      <c r="L6" s="12" t="s">
        <v>23</v>
      </c>
      <c r="M6" s="12" t="s">
        <v>24</v>
      </c>
      <c r="N6" s="12" t="s">
        <v>25</v>
      </c>
      <c r="P6" s="12" t="s">
        <v>26</v>
      </c>
      <c r="Q6" s="12" t="s">
        <v>27</v>
      </c>
      <c r="R6" s="12" t="s">
        <v>28</v>
      </c>
      <c r="S6" s="12" t="s">
        <v>29</v>
      </c>
      <c r="T6" s="12" t="s">
        <v>30</v>
      </c>
      <c r="V6" s="12" t="s">
        <v>31</v>
      </c>
      <c r="W6" s="12" t="s">
        <v>32</v>
      </c>
      <c r="X6" s="12" t="s">
        <v>33</v>
      </c>
      <c r="Z6" s="12" t="s">
        <v>34</v>
      </c>
      <c r="AA6" s="12" t="s">
        <v>35</v>
      </c>
      <c r="AC6" s="12" t="s">
        <v>36</v>
      </c>
      <c r="AD6" s="12" t="s">
        <v>37</v>
      </c>
      <c r="AF6" s="12" t="s">
        <v>38</v>
      </c>
      <c r="AG6" s="12" t="s">
        <v>39</v>
      </c>
      <c r="AH6" s="12" t="s">
        <v>40</v>
      </c>
      <c r="AJ6" s="12" t="s">
        <v>41</v>
      </c>
      <c r="AK6" s="12" t="s">
        <v>42</v>
      </c>
      <c r="AL6" s="12" t="s">
        <v>43</v>
      </c>
      <c r="AM6" s="12" t="s">
        <v>44</v>
      </c>
      <c r="AN6" s="12" t="s">
        <v>45</v>
      </c>
      <c r="AO6" s="12" t="s">
        <v>46</v>
      </c>
      <c r="AP6" s="12" t="s">
        <v>47</v>
      </c>
      <c r="AR6" s="12" t="s">
        <v>48</v>
      </c>
      <c r="AS6" s="12" t="s">
        <v>49</v>
      </c>
      <c r="AU6" s="12" t="s">
        <v>50</v>
      </c>
      <c r="AV6" s="12" t="s">
        <v>51</v>
      </c>
      <c r="AW6" s="12" t="s">
        <v>52</v>
      </c>
      <c r="AY6" s="12" t="s">
        <v>50</v>
      </c>
      <c r="AZ6" s="12" t="s">
        <v>51</v>
      </c>
      <c r="BA6" s="12" t="s">
        <v>52</v>
      </c>
      <c r="BB6" s="12" t="s">
        <v>53</v>
      </c>
      <c r="BD6" s="12" t="s">
        <v>50</v>
      </c>
      <c r="BE6" s="12" t="s">
        <v>51</v>
      </c>
      <c r="BF6" s="12" t="s">
        <v>52</v>
      </c>
      <c r="BG6" s="12" t="s">
        <v>53</v>
      </c>
      <c r="BI6" s="12" t="s">
        <v>50</v>
      </c>
      <c r="BJ6" s="12" t="s">
        <v>51</v>
      </c>
      <c r="BK6" s="12" t="s">
        <v>52</v>
      </c>
      <c r="BL6" s="12" t="s">
        <v>53</v>
      </c>
      <c r="BN6" s="12" t="s">
        <v>50</v>
      </c>
      <c r="BO6" s="12" t="s">
        <v>51</v>
      </c>
      <c r="BP6" s="12" t="s">
        <v>52</v>
      </c>
      <c r="BQ6" s="12" t="s">
        <v>53</v>
      </c>
      <c r="BS6" s="12" t="s">
        <v>50</v>
      </c>
      <c r="BT6" s="12" t="s">
        <v>51</v>
      </c>
      <c r="BU6" s="12" t="s">
        <v>52</v>
      </c>
      <c r="BV6" s="12" t="s">
        <v>53</v>
      </c>
      <c r="BX6" s="12" t="s">
        <v>50</v>
      </c>
      <c r="BY6" s="12" t="s">
        <v>51</v>
      </c>
      <c r="BZ6" s="12" t="s">
        <v>52</v>
      </c>
      <c r="CA6" s="12" t="s">
        <v>53</v>
      </c>
    </row>
    <row r="7" spans="2:79" ht="30" customHeight="1" x14ac:dyDescent="0.3">
      <c r="B7" s="10" t="s">
        <v>17</v>
      </c>
      <c r="C7" s="10">
        <v>186</v>
      </c>
      <c r="D7" s="10">
        <v>73</v>
      </c>
      <c r="E7" s="10">
        <v>112</v>
      </c>
      <c r="F7" s="10"/>
      <c r="G7" s="10">
        <v>27</v>
      </c>
      <c r="H7" s="10">
        <v>93</v>
      </c>
      <c r="I7" s="10">
        <v>66</v>
      </c>
      <c r="J7" s="10"/>
      <c r="K7" s="10">
        <v>73</v>
      </c>
      <c r="L7" s="10">
        <v>42</v>
      </c>
      <c r="M7" s="10">
        <v>40</v>
      </c>
      <c r="N7" s="10">
        <v>31</v>
      </c>
      <c r="O7" s="10"/>
      <c r="P7" s="10">
        <v>36</v>
      </c>
      <c r="Q7" s="10">
        <v>61</v>
      </c>
      <c r="R7" s="10">
        <v>31</v>
      </c>
      <c r="S7" s="10">
        <v>41</v>
      </c>
      <c r="T7" s="10">
        <v>17</v>
      </c>
      <c r="U7" s="10"/>
      <c r="V7" s="10">
        <v>44</v>
      </c>
      <c r="W7" s="10">
        <v>68</v>
      </c>
      <c r="X7" s="10">
        <v>66</v>
      </c>
      <c r="Y7" s="10"/>
      <c r="Z7" s="10">
        <v>159</v>
      </c>
      <c r="AA7" s="10">
        <v>27</v>
      </c>
      <c r="AB7" s="10"/>
      <c r="AC7" s="10">
        <v>133</v>
      </c>
      <c r="AD7" s="10">
        <v>53</v>
      </c>
      <c r="AE7" s="10"/>
      <c r="AF7" s="10">
        <v>30</v>
      </c>
      <c r="AG7" s="10">
        <v>16</v>
      </c>
      <c r="AH7" s="10">
        <v>140</v>
      </c>
      <c r="AI7" s="10"/>
      <c r="AJ7" s="10">
        <v>15</v>
      </c>
      <c r="AK7" s="10">
        <v>20</v>
      </c>
      <c r="AL7" s="10">
        <v>33</v>
      </c>
      <c r="AM7" s="10">
        <v>29</v>
      </c>
      <c r="AN7" s="10">
        <v>32</v>
      </c>
      <c r="AO7" s="10">
        <v>32</v>
      </c>
      <c r="AP7" s="10">
        <v>25</v>
      </c>
      <c r="AQ7" s="10"/>
      <c r="AR7" s="10">
        <v>91</v>
      </c>
      <c r="AS7" s="10">
        <v>86</v>
      </c>
      <c r="AT7" s="10"/>
      <c r="AU7" s="10">
        <v>35</v>
      </c>
      <c r="AV7" s="10">
        <v>118</v>
      </c>
      <c r="AW7" s="10">
        <v>33</v>
      </c>
      <c r="AX7" s="10"/>
      <c r="AY7" s="10">
        <v>23</v>
      </c>
      <c r="AZ7" s="10">
        <v>82</v>
      </c>
      <c r="BA7" s="10">
        <v>51</v>
      </c>
      <c r="BB7" s="10">
        <v>30</v>
      </c>
      <c r="BC7" s="10"/>
      <c r="BD7" s="10">
        <v>32</v>
      </c>
      <c r="BE7" s="10">
        <v>54</v>
      </c>
      <c r="BF7" s="10">
        <v>62</v>
      </c>
      <c r="BG7" s="10">
        <v>38</v>
      </c>
      <c r="BH7" s="10"/>
      <c r="BI7" s="10">
        <v>17</v>
      </c>
      <c r="BJ7" s="10">
        <v>42</v>
      </c>
      <c r="BK7" s="10">
        <v>91</v>
      </c>
      <c r="BL7" s="10">
        <v>36</v>
      </c>
      <c r="BM7" s="10"/>
      <c r="BN7" s="10">
        <v>27</v>
      </c>
      <c r="BO7" s="10">
        <v>34</v>
      </c>
      <c r="BP7" s="10">
        <v>73</v>
      </c>
      <c r="BQ7" s="10">
        <v>52</v>
      </c>
      <c r="BR7" s="10"/>
      <c r="BS7" s="10">
        <v>44</v>
      </c>
      <c r="BT7" s="10">
        <v>42</v>
      </c>
      <c r="BU7" s="10">
        <v>74</v>
      </c>
      <c r="BV7" s="10">
        <v>26</v>
      </c>
      <c r="BW7" s="10"/>
      <c r="BX7" s="10">
        <v>26</v>
      </c>
      <c r="BY7" s="10">
        <v>62</v>
      </c>
      <c r="BZ7" s="10">
        <v>64</v>
      </c>
      <c r="CA7" s="10">
        <v>34</v>
      </c>
    </row>
    <row r="8" spans="2:79" ht="30" customHeight="1" x14ac:dyDescent="0.3">
      <c r="B8" s="11" t="s">
        <v>18</v>
      </c>
      <c r="C8" s="11">
        <v>187</v>
      </c>
      <c r="D8" s="11">
        <v>66</v>
      </c>
      <c r="E8" s="11">
        <v>120</v>
      </c>
      <c r="F8" s="11"/>
      <c r="G8" s="11">
        <v>36</v>
      </c>
      <c r="H8" s="11">
        <v>74</v>
      </c>
      <c r="I8" s="11">
        <v>77</v>
      </c>
      <c r="J8" s="11"/>
      <c r="K8" s="11">
        <v>47</v>
      </c>
      <c r="L8" s="11">
        <v>42</v>
      </c>
      <c r="M8" s="11">
        <v>50</v>
      </c>
      <c r="N8" s="11">
        <v>49</v>
      </c>
      <c r="O8" s="11"/>
      <c r="P8" s="11">
        <v>33</v>
      </c>
      <c r="Q8" s="11">
        <v>56</v>
      </c>
      <c r="R8" s="11">
        <v>35</v>
      </c>
      <c r="S8" s="11">
        <v>40</v>
      </c>
      <c r="T8" s="11">
        <v>23</v>
      </c>
      <c r="U8" s="11"/>
      <c r="V8" s="11">
        <v>54</v>
      </c>
      <c r="W8" s="11">
        <v>76</v>
      </c>
      <c r="X8" s="11">
        <v>47</v>
      </c>
      <c r="Y8" s="11"/>
      <c r="Z8" s="11">
        <v>158</v>
      </c>
      <c r="AA8" s="11">
        <v>29</v>
      </c>
      <c r="AB8" s="11"/>
      <c r="AC8" s="11">
        <v>124</v>
      </c>
      <c r="AD8" s="11">
        <v>63</v>
      </c>
      <c r="AE8" s="11"/>
      <c r="AF8" s="11">
        <v>21</v>
      </c>
      <c r="AG8" s="11">
        <v>16</v>
      </c>
      <c r="AH8" s="11">
        <v>151</v>
      </c>
      <c r="AI8" s="11"/>
      <c r="AJ8" s="11">
        <v>20</v>
      </c>
      <c r="AK8" s="11">
        <v>22</v>
      </c>
      <c r="AL8" s="11">
        <v>29</v>
      </c>
      <c r="AM8" s="11">
        <v>21</v>
      </c>
      <c r="AN8" s="11">
        <v>27</v>
      </c>
      <c r="AO8" s="11">
        <v>36</v>
      </c>
      <c r="AP8" s="11">
        <v>33</v>
      </c>
      <c r="AQ8" s="11"/>
      <c r="AR8" s="11">
        <v>95</v>
      </c>
      <c r="AS8" s="11">
        <v>84</v>
      </c>
      <c r="AT8" s="11"/>
      <c r="AU8" s="11">
        <v>39</v>
      </c>
      <c r="AV8" s="11">
        <v>121</v>
      </c>
      <c r="AW8" s="11">
        <v>28</v>
      </c>
      <c r="AX8" s="11"/>
      <c r="AY8" s="11">
        <v>25</v>
      </c>
      <c r="AZ8" s="11">
        <v>84</v>
      </c>
      <c r="BA8" s="11">
        <v>51</v>
      </c>
      <c r="BB8" s="11">
        <v>27</v>
      </c>
      <c r="BC8" s="11"/>
      <c r="BD8" s="11">
        <v>31</v>
      </c>
      <c r="BE8" s="11">
        <v>55</v>
      </c>
      <c r="BF8" s="11">
        <v>65</v>
      </c>
      <c r="BG8" s="11">
        <v>37</v>
      </c>
      <c r="BH8" s="11"/>
      <c r="BI8" s="11">
        <v>18</v>
      </c>
      <c r="BJ8" s="11">
        <v>42</v>
      </c>
      <c r="BK8" s="11">
        <v>94</v>
      </c>
      <c r="BL8" s="11">
        <v>33</v>
      </c>
      <c r="BM8" s="11"/>
      <c r="BN8" s="11">
        <v>29</v>
      </c>
      <c r="BO8" s="11">
        <v>33</v>
      </c>
      <c r="BP8" s="11">
        <v>74</v>
      </c>
      <c r="BQ8" s="11">
        <v>51</v>
      </c>
      <c r="BR8" s="11"/>
      <c r="BS8" s="11">
        <v>47</v>
      </c>
      <c r="BT8" s="11">
        <v>46</v>
      </c>
      <c r="BU8" s="11">
        <v>74</v>
      </c>
      <c r="BV8" s="11">
        <v>21</v>
      </c>
      <c r="BW8" s="11"/>
      <c r="BX8" s="11">
        <v>25</v>
      </c>
      <c r="BY8" s="11">
        <v>65</v>
      </c>
      <c r="BZ8" s="11">
        <v>65</v>
      </c>
      <c r="CA8" s="11">
        <v>33</v>
      </c>
    </row>
    <row r="9" spans="2:79" x14ac:dyDescent="0.3">
      <c r="B9" s="18" t="s">
        <v>294</v>
      </c>
      <c r="C9" s="17">
        <v>0.319272977207055</v>
      </c>
      <c r="D9" s="17">
        <v>0.44741994087214099</v>
      </c>
      <c r="E9" s="17">
        <v>0.25094948316576099</v>
      </c>
      <c r="F9" s="17"/>
      <c r="G9" s="17">
        <v>0.33529375724851401</v>
      </c>
      <c r="H9" s="17">
        <v>0.37877983224945599</v>
      </c>
      <c r="I9" s="17">
        <v>0.25475966647820097</v>
      </c>
      <c r="J9" s="17"/>
      <c r="K9" s="17">
        <v>0.47524354671334501</v>
      </c>
      <c r="L9" s="17">
        <v>0.240881183956554</v>
      </c>
      <c r="M9" s="17">
        <v>0.2171185152108</v>
      </c>
      <c r="N9" s="17">
        <v>0.34104873088189502</v>
      </c>
      <c r="O9" s="17"/>
      <c r="P9" s="17">
        <v>0.48140511898595201</v>
      </c>
      <c r="Q9" s="17">
        <v>0.326740712708806</v>
      </c>
      <c r="R9" s="17">
        <v>0.29057349113320502</v>
      </c>
      <c r="S9" s="17">
        <v>0.24177522704066701</v>
      </c>
      <c r="T9" s="17">
        <v>0.24581111460268601</v>
      </c>
      <c r="U9" s="17"/>
      <c r="V9" s="17">
        <v>0.20554851366165999</v>
      </c>
      <c r="W9" s="17">
        <v>0.32682199044131</v>
      </c>
      <c r="X9" s="17">
        <v>0.476201056385326</v>
      </c>
      <c r="Y9" s="17"/>
      <c r="Z9" s="17">
        <v>0.30835888159827901</v>
      </c>
      <c r="AA9" s="17">
        <v>0.377972130961652</v>
      </c>
      <c r="AB9" s="17"/>
      <c r="AC9" s="17">
        <v>0.353802685841693</v>
      </c>
      <c r="AD9" s="17">
        <v>0.25132052131022697</v>
      </c>
      <c r="AE9" s="17"/>
      <c r="AF9" s="17">
        <v>0.64783849217731504</v>
      </c>
      <c r="AG9" s="17">
        <v>0.50343650613518598</v>
      </c>
      <c r="AH9" s="17">
        <v>0.25416976534991997</v>
      </c>
      <c r="AI9" s="17"/>
      <c r="AJ9" s="17">
        <v>0.19742460421911101</v>
      </c>
      <c r="AK9" s="17">
        <v>0.50047563566223996</v>
      </c>
      <c r="AL9" s="17">
        <v>0.28752451840535898</v>
      </c>
      <c r="AM9" s="17">
        <v>0.51866320007292699</v>
      </c>
      <c r="AN9" s="17">
        <v>0.24339641766467501</v>
      </c>
      <c r="AO9" s="17">
        <v>0.37059230232185902</v>
      </c>
      <c r="AP9" s="17">
        <v>0.177237383748301</v>
      </c>
      <c r="AQ9" s="17"/>
      <c r="AR9" s="17">
        <v>0.34768496102920798</v>
      </c>
      <c r="AS9" s="17">
        <v>0.28876898746511598</v>
      </c>
      <c r="AT9" s="17"/>
      <c r="AU9" s="17">
        <v>0.17979092149390399</v>
      </c>
      <c r="AV9" s="17">
        <v>0.33075121105973199</v>
      </c>
      <c r="AW9" s="17">
        <v>0.46312207150145601</v>
      </c>
      <c r="AX9" s="17"/>
      <c r="AY9" s="17">
        <v>0.14506511629435401</v>
      </c>
      <c r="AZ9" s="17">
        <v>0.28782251583249702</v>
      </c>
      <c r="BA9" s="17">
        <v>0.40059000956630503</v>
      </c>
      <c r="BB9" s="17">
        <v>0.42439873452322102</v>
      </c>
      <c r="BC9" s="17"/>
      <c r="BD9" s="17">
        <v>6.1172602547572799E-2</v>
      </c>
      <c r="BE9" s="17">
        <v>0.17161450490571101</v>
      </c>
      <c r="BF9" s="17">
        <v>0.48668070602772301</v>
      </c>
      <c r="BG9" s="17">
        <v>0.46275838125671698</v>
      </c>
      <c r="BH9" s="17"/>
      <c r="BI9" s="17">
        <v>0.395207575123734</v>
      </c>
      <c r="BJ9" s="17">
        <v>0.31217845321568999</v>
      </c>
      <c r="BK9" s="17">
        <v>0.26521909459163601</v>
      </c>
      <c r="BL9" s="17">
        <v>0.44058040379068097</v>
      </c>
      <c r="BM9" s="17"/>
      <c r="BN9" s="17">
        <v>0.23381088933003699</v>
      </c>
      <c r="BO9" s="17">
        <v>0.34643387966885603</v>
      </c>
      <c r="BP9" s="17">
        <v>0.250139576444533</v>
      </c>
      <c r="BQ9" s="17">
        <v>0.45185871327995802</v>
      </c>
      <c r="BR9" s="17"/>
      <c r="BS9" s="17">
        <v>5.6130537706582398E-2</v>
      </c>
      <c r="BT9" s="17">
        <v>0.27482617893404099</v>
      </c>
      <c r="BU9" s="17">
        <v>0.379347674970482</v>
      </c>
      <c r="BV9" s="17">
        <v>0.79942010383034201</v>
      </c>
      <c r="BW9" s="17"/>
      <c r="BX9" s="17">
        <v>0.20983952360640901</v>
      </c>
      <c r="BY9" s="17">
        <v>0.27078365988174902</v>
      </c>
      <c r="BZ9" s="17">
        <v>0.29180759512664201</v>
      </c>
      <c r="CA9" s="17">
        <v>0.55201255071352495</v>
      </c>
    </row>
    <row r="10" spans="2:79" x14ac:dyDescent="0.3">
      <c r="B10" s="18" t="s">
        <v>295</v>
      </c>
      <c r="C10" s="17">
        <v>0.42104105268463099</v>
      </c>
      <c r="D10" s="17">
        <v>0.41227228071507399</v>
      </c>
      <c r="E10" s="17">
        <v>0.42927967522773802</v>
      </c>
      <c r="F10" s="17"/>
      <c r="G10" s="17">
        <v>0.41143426534397898</v>
      </c>
      <c r="H10" s="17">
        <v>0.459592800781014</v>
      </c>
      <c r="I10" s="17">
        <v>0.38841402211077197</v>
      </c>
      <c r="J10" s="17"/>
      <c r="K10" s="17">
        <v>0.38952824254256602</v>
      </c>
      <c r="L10" s="17">
        <v>0.357079817827686</v>
      </c>
      <c r="M10" s="17">
        <v>0.53445350028213301</v>
      </c>
      <c r="N10" s="17">
        <v>0.389162156037</v>
      </c>
      <c r="O10" s="17"/>
      <c r="P10" s="17">
        <v>0.31231678235032201</v>
      </c>
      <c r="Q10" s="17">
        <v>0.32787349841645502</v>
      </c>
      <c r="R10" s="17">
        <v>0.49486924793154202</v>
      </c>
      <c r="S10" s="17">
        <v>0.51980969148378797</v>
      </c>
      <c r="T10" s="17">
        <v>0.52098232807967204</v>
      </c>
      <c r="U10" s="17"/>
      <c r="V10" s="17">
        <v>0.532677114368313</v>
      </c>
      <c r="W10" s="17">
        <v>0.39300970235182497</v>
      </c>
      <c r="X10" s="17">
        <v>0.37053029298337797</v>
      </c>
      <c r="Y10" s="17"/>
      <c r="Z10" s="17">
        <v>0.42557930175112602</v>
      </c>
      <c r="AA10" s="17">
        <v>0.39663304039668501</v>
      </c>
      <c r="AB10" s="17"/>
      <c r="AC10" s="17">
        <v>0.431329994402398</v>
      </c>
      <c r="AD10" s="17">
        <v>0.40079301451844102</v>
      </c>
      <c r="AE10" s="17"/>
      <c r="AF10" s="17">
        <v>0.32461623127651601</v>
      </c>
      <c r="AG10" s="17">
        <v>0.23571896512923199</v>
      </c>
      <c r="AH10" s="17">
        <v>0.45391666142721698</v>
      </c>
      <c r="AI10" s="17"/>
      <c r="AJ10" s="17">
        <v>0.53328126713588797</v>
      </c>
      <c r="AK10" s="17">
        <v>0.31032957633296998</v>
      </c>
      <c r="AL10" s="17">
        <v>0.577352158306908</v>
      </c>
      <c r="AM10" s="17">
        <v>0.280036491971766</v>
      </c>
      <c r="AN10" s="17">
        <v>0.480934737159745</v>
      </c>
      <c r="AO10" s="17">
        <v>0.41503788312941098</v>
      </c>
      <c r="AP10" s="17">
        <v>0.33896658860040701</v>
      </c>
      <c r="AQ10" s="17"/>
      <c r="AR10" s="17">
        <v>0.420334675239457</v>
      </c>
      <c r="AS10" s="17">
        <v>0.43128390564031399</v>
      </c>
      <c r="AT10" s="17"/>
      <c r="AU10" s="17">
        <v>0.42047922497859003</v>
      </c>
      <c r="AV10" s="17">
        <v>0.44327690141181803</v>
      </c>
      <c r="AW10" s="17">
        <v>0.325476719594811</v>
      </c>
      <c r="AX10" s="17"/>
      <c r="AY10" s="17">
        <v>0.52373445931135099</v>
      </c>
      <c r="AZ10" s="17">
        <v>0.46161022891480802</v>
      </c>
      <c r="BA10" s="17">
        <v>0.32359763285054299</v>
      </c>
      <c r="BB10" s="17">
        <v>0.38452649686343399</v>
      </c>
      <c r="BC10" s="17"/>
      <c r="BD10" s="17">
        <v>0.29088237429243002</v>
      </c>
      <c r="BE10" s="17">
        <v>0.58560286277972895</v>
      </c>
      <c r="BF10" s="17">
        <v>0.306784203959102</v>
      </c>
      <c r="BG10" s="17">
        <v>0.48819873614515003</v>
      </c>
      <c r="BH10" s="17"/>
      <c r="BI10" s="17">
        <v>0.29418788197154599</v>
      </c>
      <c r="BJ10" s="17">
        <v>0.42826466355140402</v>
      </c>
      <c r="BK10" s="17">
        <v>0.46699758001646202</v>
      </c>
      <c r="BL10" s="17">
        <v>0.34961689594454598</v>
      </c>
      <c r="BM10" s="17"/>
      <c r="BN10" s="17">
        <v>0.38951304686363702</v>
      </c>
      <c r="BO10" s="17">
        <v>0.51498399272923001</v>
      </c>
      <c r="BP10" s="17">
        <v>0.45666994910057801</v>
      </c>
      <c r="BQ10" s="17">
        <v>0.32593524476220598</v>
      </c>
      <c r="BR10" s="17"/>
      <c r="BS10" s="17">
        <v>0.40989535832894303</v>
      </c>
      <c r="BT10" s="17">
        <v>0.429379930394581</v>
      </c>
      <c r="BU10" s="17">
        <v>0.49725462047574898</v>
      </c>
      <c r="BV10" s="17">
        <v>0.15406252311347601</v>
      </c>
      <c r="BW10" s="17"/>
      <c r="BX10" s="17">
        <v>0.37243454565217099</v>
      </c>
      <c r="BY10" s="17">
        <v>0.44228585867074599</v>
      </c>
      <c r="BZ10" s="17">
        <v>0.47009029956744902</v>
      </c>
      <c r="CA10" s="17">
        <v>0.319176153706073</v>
      </c>
    </row>
    <row r="11" spans="2:79" ht="28.8" x14ac:dyDescent="0.3">
      <c r="B11" s="18" t="s">
        <v>296</v>
      </c>
      <c r="C11" s="17">
        <v>0.196988362186132</v>
      </c>
      <c r="D11" s="17">
        <v>0.114869655314528</v>
      </c>
      <c r="E11" s="17">
        <v>0.24400228427934501</v>
      </c>
      <c r="F11" s="17"/>
      <c r="G11" s="17">
        <v>0.15019782818963301</v>
      </c>
      <c r="H11" s="17">
        <v>0.13456615377280601</v>
      </c>
      <c r="I11" s="17">
        <v>0.27841730725546698</v>
      </c>
      <c r="J11" s="17"/>
      <c r="K11" s="17">
        <v>0.113589034122549</v>
      </c>
      <c r="L11" s="17">
        <v>0.307677170014649</v>
      </c>
      <c r="M11" s="17">
        <v>0.17281795641852701</v>
      </c>
      <c r="N11" s="17">
        <v>0.20783339518403801</v>
      </c>
      <c r="O11" s="17"/>
      <c r="P11" s="17">
        <v>0.20627809866372601</v>
      </c>
      <c r="Q11" s="17">
        <v>0.21219626944912601</v>
      </c>
      <c r="R11" s="17">
        <v>0.21455726093525199</v>
      </c>
      <c r="S11" s="17">
        <v>0.173482332221635</v>
      </c>
      <c r="T11" s="17">
        <v>0.16121432918523301</v>
      </c>
      <c r="U11" s="17"/>
      <c r="V11" s="17">
        <v>0.18238727877618</v>
      </c>
      <c r="W11" s="17">
        <v>0.232540664392442</v>
      </c>
      <c r="X11" s="17">
        <v>0.136950704249448</v>
      </c>
      <c r="Y11" s="17"/>
      <c r="Z11" s="17">
        <v>0.19170666950450799</v>
      </c>
      <c r="AA11" s="17">
        <v>0.22539482864166299</v>
      </c>
      <c r="AB11" s="17"/>
      <c r="AC11" s="17">
        <v>0.155593729881457</v>
      </c>
      <c r="AD11" s="17">
        <v>0.27845058811488199</v>
      </c>
      <c r="AE11" s="17"/>
      <c r="AF11" s="17">
        <v>2.75452765461691E-2</v>
      </c>
      <c r="AG11" s="17">
        <v>0.213600784560323</v>
      </c>
      <c r="AH11" s="17">
        <v>0.21885799111398899</v>
      </c>
      <c r="AI11" s="17"/>
      <c r="AJ11" s="17">
        <v>0.200449124216208</v>
      </c>
      <c r="AK11" s="17">
        <v>8.51722881570319E-2</v>
      </c>
      <c r="AL11" s="17">
        <v>0.111234595536173</v>
      </c>
      <c r="AM11" s="17">
        <v>0.13875316612611599</v>
      </c>
      <c r="AN11" s="17">
        <v>0.213272293128455</v>
      </c>
      <c r="AO11" s="17">
        <v>0.12478329258943301</v>
      </c>
      <c r="AP11" s="17">
        <v>0.44738059692667398</v>
      </c>
      <c r="AQ11" s="17"/>
      <c r="AR11" s="17">
        <v>0.16166781772362099</v>
      </c>
      <c r="AS11" s="17">
        <v>0.22903153129951201</v>
      </c>
      <c r="AT11" s="17"/>
      <c r="AU11" s="17">
        <v>0.34058556411329199</v>
      </c>
      <c r="AV11" s="17">
        <v>0.16195912613892999</v>
      </c>
      <c r="AW11" s="17">
        <v>0.14947040568248099</v>
      </c>
      <c r="AX11" s="17"/>
      <c r="AY11" s="17">
        <v>0.21916764135775901</v>
      </c>
      <c r="AZ11" s="17">
        <v>0.20586311402141599</v>
      </c>
      <c r="BA11" s="17">
        <v>0.22248094791517201</v>
      </c>
      <c r="BB11" s="17">
        <v>9.9921480059975698E-2</v>
      </c>
      <c r="BC11" s="17"/>
      <c r="BD11" s="17">
        <v>0.396043355812849</v>
      </c>
      <c r="BE11" s="17">
        <v>0.19827404242721899</v>
      </c>
      <c r="BF11" s="17">
        <v>0.18391927055828999</v>
      </c>
      <c r="BG11" s="17">
        <v>4.9042882598133303E-2</v>
      </c>
      <c r="BH11" s="17"/>
      <c r="BI11" s="17">
        <v>0.213945391962827</v>
      </c>
      <c r="BJ11" s="17">
        <v>0.16002037630362301</v>
      </c>
      <c r="BK11" s="17">
        <v>0.235190003878675</v>
      </c>
      <c r="BL11" s="17">
        <v>0.126065536437309</v>
      </c>
      <c r="BM11" s="17"/>
      <c r="BN11" s="17">
        <v>0.24909708826775101</v>
      </c>
      <c r="BO11" s="17">
        <v>5.4322235700938901E-2</v>
      </c>
      <c r="BP11" s="17">
        <v>0.229119592407105</v>
      </c>
      <c r="BQ11" s="17">
        <v>0.21333452880965401</v>
      </c>
      <c r="BR11" s="17"/>
      <c r="BS11" s="17">
        <v>0.35858385487547401</v>
      </c>
      <c r="BT11" s="17">
        <v>0.218626265428671</v>
      </c>
      <c r="BU11" s="17">
        <v>0.123397704553768</v>
      </c>
      <c r="BV11" s="17">
        <v>4.6517373056181303E-2</v>
      </c>
      <c r="BW11" s="17"/>
      <c r="BX11" s="17">
        <v>0.29402778507556598</v>
      </c>
      <c r="BY11" s="17">
        <v>0.241366016175008</v>
      </c>
      <c r="BZ11" s="17">
        <v>0.15012415396358</v>
      </c>
      <c r="CA11" s="17">
        <v>0.128811295580401</v>
      </c>
    </row>
    <row r="12" spans="2:79" ht="28.8" x14ac:dyDescent="0.3">
      <c r="B12" s="18" t="s">
        <v>297</v>
      </c>
      <c r="C12" s="17">
        <v>5.0248145467928898E-2</v>
      </c>
      <c r="D12" s="17">
        <v>2.5438123098256001E-2</v>
      </c>
      <c r="E12" s="17">
        <v>6.4377615054241194E-2</v>
      </c>
      <c r="F12" s="17"/>
      <c r="G12" s="17">
        <v>3.7415380084578502E-2</v>
      </c>
      <c r="H12" s="17">
        <v>2.7061213196724401E-2</v>
      </c>
      <c r="I12" s="17">
        <v>7.8409004155559597E-2</v>
      </c>
      <c r="J12" s="17"/>
      <c r="K12" s="17">
        <v>2.16391766215407E-2</v>
      </c>
      <c r="L12" s="17">
        <v>7.1121470632587599E-2</v>
      </c>
      <c r="M12" s="17">
        <v>4.83603907832377E-2</v>
      </c>
      <c r="N12" s="17">
        <v>6.1955717897066602E-2</v>
      </c>
      <c r="O12" s="17"/>
      <c r="P12" s="17">
        <v>0</v>
      </c>
      <c r="Q12" s="17">
        <v>9.1638684714291194E-2</v>
      </c>
      <c r="R12" s="17">
        <v>0</v>
      </c>
      <c r="S12" s="17">
        <v>6.4932749253910002E-2</v>
      </c>
      <c r="T12" s="17">
        <v>7.1992228132409297E-2</v>
      </c>
      <c r="U12" s="17"/>
      <c r="V12" s="17">
        <v>7.9387093193846403E-2</v>
      </c>
      <c r="W12" s="17">
        <v>3.48870075843421E-2</v>
      </c>
      <c r="X12" s="17">
        <v>1.6317946381848501E-2</v>
      </c>
      <c r="Y12" s="17"/>
      <c r="Z12" s="17">
        <v>5.9590921789601597E-2</v>
      </c>
      <c r="AA12" s="17">
        <v>0</v>
      </c>
      <c r="AB12" s="17"/>
      <c r="AC12" s="17">
        <v>4.04979938679998E-2</v>
      </c>
      <c r="AD12" s="17">
        <v>6.9435876056450199E-2</v>
      </c>
      <c r="AE12" s="17"/>
      <c r="AF12" s="17">
        <v>0</v>
      </c>
      <c r="AG12" s="17">
        <v>4.7243744175258798E-2</v>
      </c>
      <c r="AH12" s="17">
        <v>5.75654294410416E-2</v>
      </c>
      <c r="AI12" s="17"/>
      <c r="AJ12" s="17">
        <v>0</v>
      </c>
      <c r="AK12" s="17">
        <v>6.0253142176830997E-2</v>
      </c>
      <c r="AL12" s="17">
        <v>2.38887277515594E-2</v>
      </c>
      <c r="AM12" s="17">
        <v>6.2547141829191397E-2</v>
      </c>
      <c r="AN12" s="17">
        <v>6.2396552047125603E-2</v>
      </c>
      <c r="AO12" s="17">
        <v>8.95865219592967E-2</v>
      </c>
      <c r="AP12" s="17">
        <v>3.64154307246181E-2</v>
      </c>
      <c r="AQ12" s="17"/>
      <c r="AR12" s="17">
        <v>6.0183544700901002E-2</v>
      </c>
      <c r="AS12" s="17">
        <v>3.46670087836492E-2</v>
      </c>
      <c r="AT12" s="17"/>
      <c r="AU12" s="17">
        <v>5.9144289414214603E-2</v>
      </c>
      <c r="AV12" s="17">
        <v>5.26958494335385E-2</v>
      </c>
      <c r="AW12" s="17">
        <v>2.7296020389398701E-2</v>
      </c>
      <c r="AX12" s="17"/>
      <c r="AY12" s="17">
        <v>0.11203278303653599</v>
      </c>
      <c r="AZ12" s="17">
        <v>1.70113515499952E-2</v>
      </c>
      <c r="BA12" s="17">
        <v>5.3331409667979598E-2</v>
      </c>
      <c r="BB12" s="17">
        <v>9.1153288553369294E-2</v>
      </c>
      <c r="BC12" s="17"/>
      <c r="BD12" s="17">
        <v>0.17700627904646099</v>
      </c>
      <c r="BE12" s="17">
        <v>4.4508589887340598E-2</v>
      </c>
      <c r="BF12" s="17">
        <v>2.2615819454884299E-2</v>
      </c>
      <c r="BG12" s="17">
        <v>0</v>
      </c>
      <c r="BH12" s="17"/>
      <c r="BI12" s="17">
        <v>9.6659150941893202E-2</v>
      </c>
      <c r="BJ12" s="17">
        <v>9.9536506929282995E-2</v>
      </c>
      <c r="BK12" s="17">
        <v>7.8997319249047397E-3</v>
      </c>
      <c r="BL12" s="17">
        <v>8.3737163827463101E-2</v>
      </c>
      <c r="BM12" s="17"/>
      <c r="BN12" s="17">
        <v>9.4830911954623995E-2</v>
      </c>
      <c r="BO12" s="17">
        <v>4.31210589084952E-2</v>
      </c>
      <c r="BP12" s="17">
        <v>6.4070882047784203E-2</v>
      </c>
      <c r="BQ12" s="17">
        <v>8.87151314818105E-3</v>
      </c>
      <c r="BR12" s="17"/>
      <c r="BS12" s="17">
        <v>0.175390249089001</v>
      </c>
      <c r="BT12" s="17">
        <v>2.6373998673258001E-2</v>
      </c>
      <c r="BU12" s="17">
        <v>0</v>
      </c>
      <c r="BV12" s="17">
        <v>0</v>
      </c>
      <c r="BW12" s="17"/>
      <c r="BX12" s="17">
        <v>6.89243049752645E-2</v>
      </c>
      <c r="BY12" s="17">
        <v>4.55644652724966E-2</v>
      </c>
      <c r="BZ12" s="17">
        <v>7.31242008823694E-2</v>
      </c>
      <c r="CA12" s="17">
        <v>0</v>
      </c>
    </row>
    <row r="13" spans="2:79" x14ac:dyDescent="0.3">
      <c r="B13" s="18" t="s">
        <v>73</v>
      </c>
      <c r="C13" s="19">
        <v>1.24494624542526E-2</v>
      </c>
      <c r="D13" s="19">
        <v>0</v>
      </c>
      <c r="E13" s="19">
        <v>1.13909422729146E-2</v>
      </c>
      <c r="F13" s="19"/>
      <c r="G13" s="19">
        <v>6.5658769133295394E-2</v>
      </c>
      <c r="H13" s="19">
        <v>0</v>
      </c>
      <c r="I13" s="19">
        <v>0</v>
      </c>
      <c r="J13" s="19"/>
      <c r="K13" s="19">
        <v>0</v>
      </c>
      <c r="L13" s="19">
        <v>2.32403575685242E-2</v>
      </c>
      <c r="M13" s="19">
        <v>2.7249637305302998E-2</v>
      </c>
      <c r="N13" s="19">
        <v>0</v>
      </c>
      <c r="O13" s="19"/>
      <c r="P13" s="19">
        <v>0</v>
      </c>
      <c r="Q13" s="19">
        <v>4.1550834711321503E-2</v>
      </c>
      <c r="R13" s="19">
        <v>0</v>
      </c>
      <c r="S13" s="19">
        <v>0</v>
      </c>
      <c r="T13" s="19">
        <v>0</v>
      </c>
      <c r="U13" s="19"/>
      <c r="V13" s="19">
        <v>0</v>
      </c>
      <c r="W13" s="19">
        <v>1.27406352300802E-2</v>
      </c>
      <c r="X13" s="19">
        <v>0</v>
      </c>
      <c r="Y13" s="19"/>
      <c r="Z13" s="19">
        <v>1.4764225356485101E-2</v>
      </c>
      <c r="AA13" s="19">
        <v>0</v>
      </c>
      <c r="AB13" s="19"/>
      <c r="AC13" s="19">
        <v>1.8775596006451099E-2</v>
      </c>
      <c r="AD13" s="19">
        <v>0</v>
      </c>
      <c r="AE13" s="19"/>
      <c r="AF13" s="19">
        <v>0</v>
      </c>
      <c r="AG13" s="19">
        <v>0</v>
      </c>
      <c r="AH13" s="19">
        <v>1.5490152667832401E-2</v>
      </c>
      <c r="AI13" s="19"/>
      <c r="AJ13" s="19">
        <v>6.88450044287921E-2</v>
      </c>
      <c r="AK13" s="19">
        <v>4.3769357670927302E-2</v>
      </c>
      <c r="AL13" s="19">
        <v>0</v>
      </c>
      <c r="AM13" s="19">
        <v>0</v>
      </c>
      <c r="AN13" s="19">
        <v>0</v>
      </c>
      <c r="AO13" s="19">
        <v>0</v>
      </c>
      <c r="AP13" s="19">
        <v>0</v>
      </c>
      <c r="AQ13" s="19"/>
      <c r="AR13" s="19">
        <v>1.01290013068131E-2</v>
      </c>
      <c r="AS13" s="19">
        <v>1.6248566811409501E-2</v>
      </c>
      <c r="AT13" s="19"/>
      <c r="AU13" s="19">
        <v>0</v>
      </c>
      <c r="AV13" s="19">
        <v>1.1316911955981701E-2</v>
      </c>
      <c r="AW13" s="19">
        <v>3.46347828318532E-2</v>
      </c>
      <c r="AX13" s="19"/>
      <c r="AY13" s="19">
        <v>0</v>
      </c>
      <c r="AZ13" s="19">
        <v>2.7692789681284E-2</v>
      </c>
      <c r="BA13" s="19">
        <v>0</v>
      </c>
      <c r="BB13" s="19">
        <v>0</v>
      </c>
      <c r="BC13" s="19"/>
      <c r="BD13" s="19">
        <v>7.4895388300686302E-2</v>
      </c>
      <c r="BE13" s="19">
        <v>0</v>
      </c>
      <c r="BF13" s="19">
        <v>0</v>
      </c>
      <c r="BG13" s="19">
        <v>0</v>
      </c>
      <c r="BH13" s="19"/>
      <c r="BI13" s="19">
        <v>0</v>
      </c>
      <c r="BJ13" s="19">
        <v>0</v>
      </c>
      <c r="BK13" s="19">
        <v>2.4693589588321602E-2</v>
      </c>
      <c r="BL13" s="19">
        <v>0</v>
      </c>
      <c r="BM13" s="19"/>
      <c r="BN13" s="19">
        <v>3.2748063583951E-2</v>
      </c>
      <c r="BO13" s="19">
        <v>4.1138832992479897E-2</v>
      </c>
      <c r="BP13" s="19">
        <v>0</v>
      </c>
      <c r="BQ13" s="19">
        <v>0</v>
      </c>
      <c r="BR13" s="19"/>
      <c r="BS13" s="19">
        <v>0</v>
      </c>
      <c r="BT13" s="19">
        <v>5.0793626569448601E-2</v>
      </c>
      <c r="BU13" s="19">
        <v>0</v>
      </c>
      <c r="BV13" s="19">
        <v>0</v>
      </c>
      <c r="BW13" s="19"/>
      <c r="BX13" s="19">
        <v>5.4773840690590402E-2</v>
      </c>
      <c r="BY13" s="19">
        <v>0</v>
      </c>
      <c r="BZ13" s="19">
        <v>1.4853750459959699E-2</v>
      </c>
      <c r="CA13" s="19">
        <v>0</v>
      </c>
    </row>
    <row r="14" spans="2:79" x14ac:dyDescent="0.3">
      <c r="B14" s="16" t="s">
        <v>339</v>
      </c>
    </row>
    <row r="15" spans="2:79" x14ac:dyDescent="0.3">
      <c r="B15" t="s">
        <v>76</v>
      </c>
    </row>
    <row r="16" spans="2:79" x14ac:dyDescent="0.3">
      <c r="B16" t="s">
        <v>77</v>
      </c>
    </row>
    <row r="18" spans="2:2" x14ac:dyDescent="0.3">
      <c r="B18" s="8" t="str">
        <f>HYPERLINK("#'Contents'!A1", "Return to Contents")</f>
        <v>Return to Contents</v>
      </c>
    </row>
  </sheetData>
  <mergeCells count="18">
    <mergeCell ref="BX5:CA5"/>
    <mergeCell ref="D2:BL2"/>
    <mergeCell ref="AU5:AW5"/>
    <mergeCell ref="AY5:BB5"/>
    <mergeCell ref="BD5:BG5"/>
    <mergeCell ref="BI5:BL5"/>
    <mergeCell ref="BN5:BQ5"/>
    <mergeCell ref="Z5:AA5"/>
    <mergeCell ref="AC5:AD5"/>
    <mergeCell ref="AF5:AH5"/>
    <mergeCell ref="AJ5:AP5"/>
    <mergeCell ref="AR5:AS5"/>
    <mergeCell ref="D5:E5"/>
    <mergeCell ref="G5:I5"/>
    <mergeCell ref="K5:N5"/>
    <mergeCell ref="P5:T5"/>
    <mergeCell ref="V5:X5"/>
    <mergeCell ref="BS5:BV5"/>
  </mergeCells>
  <pageMargins left="0.7" right="0.7" top="0.75" bottom="0.75" header="0.3" footer="0.3"/>
  <pageSetup paperSize="9" orientation="portrait" horizontalDpi="300" verticalDpi="300"/>
  <drawing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B2:CA17"/>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9" width="10.77734375" customWidth="1"/>
    <col min="10" max="10" width="2.21875" customWidth="1"/>
    <col min="11" max="14" width="10.77734375" customWidth="1"/>
    <col min="15" max="15" width="2.21875" customWidth="1"/>
    <col min="16" max="20" width="10.77734375" customWidth="1"/>
    <col min="21" max="21" width="2.21875" customWidth="1"/>
    <col min="22" max="24" width="10.77734375" customWidth="1"/>
    <col min="25" max="25" width="2.21875" customWidth="1"/>
    <col min="26" max="27" width="10.77734375" customWidth="1"/>
    <col min="28" max="28" width="2.21875" customWidth="1"/>
    <col min="29" max="30" width="10.77734375" customWidth="1"/>
    <col min="31" max="31" width="2.21875" customWidth="1"/>
    <col min="32" max="34" width="10.77734375" customWidth="1"/>
    <col min="35" max="35" width="2.21875" customWidth="1"/>
    <col min="36" max="42" width="10.77734375" customWidth="1"/>
    <col min="43" max="43" width="2.21875" customWidth="1"/>
    <col min="44" max="45" width="10.77734375" customWidth="1"/>
    <col min="46" max="46" width="2.21875" customWidth="1"/>
    <col min="47" max="49" width="10.77734375" customWidth="1"/>
    <col min="50" max="50" width="2.21875" customWidth="1"/>
    <col min="51" max="54" width="10.77734375" customWidth="1"/>
    <col min="55" max="55" width="2.21875" customWidth="1"/>
    <col min="56" max="59" width="10.77734375" customWidth="1"/>
    <col min="60" max="60" width="2.21875" customWidth="1"/>
    <col min="61" max="64" width="10.77734375" customWidth="1"/>
    <col min="65" max="65" width="2.21875" customWidth="1"/>
    <col min="66" max="69" width="10.77734375" customWidth="1"/>
    <col min="70" max="70" width="2.21875" customWidth="1"/>
    <col min="71" max="74" width="10.77734375" customWidth="1"/>
    <col min="75" max="75" width="2.21875" customWidth="1"/>
    <col min="76" max="79" width="10.77734375" customWidth="1"/>
    <col min="80" max="80" width="2.21875" customWidth="1"/>
  </cols>
  <sheetData>
    <row r="2" spans="2:79" ht="40.049999999999997" customHeight="1" x14ac:dyDescent="0.3">
      <c r="D2" s="30" t="s">
        <v>302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9" ht="30" customHeight="1" x14ac:dyDescent="0.3">
      <c r="B5" s="15"/>
      <c r="C5" s="15"/>
      <c r="D5" s="29" t="s">
        <v>54</v>
      </c>
      <c r="E5" s="29"/>
      <c r="F5" s="15"/>
      <c r="G5" s="29" t="s">
        <v>55</v>
      </c>
      <c r="H5" s="29"/>
      <c r="I5" s="29"/>
      <c r="J5" s="15"/>
      <c r="K5" s="29" t="s">
        <v>56</v>
      </c>
      <c r="L5" s="29"/>
      <c r="M5" s="29"/>
      <c r="N5" s="29"/>
      <c r="O5" s="15"/>
      <c r="P5" s="29" t="s">
        <v>57</v>
      </c>
      <c r="Q5" s="29"/>
      <c r="R5" s="29"/>
      <c r="S5" s="29"/>
      <c r="T5" s="29"/>
      <c r="U5" s="15"/>
      <c r="V5" s="29" t="s">
        <v>58</v>
      </c>
      <c r="W5" s="29"/>
      <c r="X5" s="29"/>
      <c r="Y5" s="15"/>
      <c r="Z5" s="29" t="s">
        <v>59</v>
      </c>
      <c r="AA5" s="29"/>
      <c r="AB5" s="15"/>
      <c r="AC5" s="29" t="s">
        <v>60</v>
      </c>
      <c r="AD5" s="29"/>
      <c r="AE5" s="15"/>
      <c r="AF5" s="29" t="s">
        <v>61</v>
      </c>
      <c r="AG5" s="29"/>
      <c r="AH5" s="29"/>
      <c r="AI5" s="15"/>
      <c r="AJ5" s="29" t="s">
        <v>62</v>
      </c>
      <c r="AK5" s="29"/>
      <c r="AL5" s="29"/>
      <c r="AM5" s="29"/>
      <c r="AN5" s="29"/>
      <c r="AO5" s="29"/>
      <c r="AP5" s="29"/>
      <c r="AQ5" s="15"/>
      <c r="AR5" s="29" t="s">
        <v>63</v>
      </c>
      <c r="AS5" s="29"/>
      <c r="AT5" s="15"/>
      <c r="AU5" s="29" t="s">
        <v>64</v>
      </c>
      <c r="AV5" s="29"/>
      <c r="AW5" s="29"/>
      <c r="AX5" s="15"/>
      <c r="AY5" s="29" t="s">
        <v>65</v>
      </c>
      <c r="AZ5" s="29"/>
      <c r="BA5" s="29"/>
      <c r="BB5" s="29"/>
      <c r="BC5" s="15"/>
      <c r="BD5" s="29" t="s">
        <v>66</v>
      </c>
      <c r="BE5" s="29"/>
      <c r="BF5" s="29"/>
      <c r="BG5" s="29"/>
      <c r="BH5" s="15"/>
      <c r="BI5" s="29" t="s">
        <v>67</v>
      </c>
      <c r="BJ5" s="29"/>
      <c r="BK5" s="29"/>
      <c r="BL5" s="29"/>
      <c r="BM5" s="15"/>
      <c r="BN5" s="29" t="s">
        <v>68</v>
      </c>
      <c r="BO5" s="29"/>
      <c r="BP5" s="29"/>
      <c r="BQ5" s="29"/>
      <c r="BR5" s="15"/>
      <c r="BS5" s="29" t="s">
        <v>69</v>
      </c>
      <c r="BT5" s="29"/>
      <c r="BU5" s="29"/>
      <c r="BV5" s="29"/>
      <c r="BW5" s="15"/>
      <c r="BX5" s="29" t="s">
        <v>70</v>
      </c>
      <c r="BY5" s="29"/>
      <c r="BZ5" s="29"/>
      <c r="CA5" s="29"/>
    </row>
    <row r="6" spans="2:79" ht="43.2" x14ac:dyDescent="0.3">
      <c r="B6" t="s">
        <v>13</v>
      </c>
      <c r="C6" s="9" t="s">
        <v>14</v>
      </c>
      <c r="D6" s="12" t="s">
        <v>15</v>
      </c>
      <c r="E6" s="12" t="s">
        <v>16</v>
      </c>
      <c r="G6" s="12" t="s">
        <v>19</v>
      </c>
      <c r="H6" s="12" t="s">
        <v>20</v>
      </c>
      <c r="I6" s="12" t="s">
        <v>21</v>
      </c>
      <c r="K6" s="12" t="s">
        <v>22</v>
      </c>
      <c r="L6" s="12" t="s">
        <v>23</v>
      </c>
      <c r="M6" s="12" t="s">
        <v>24</v>
      </c>
      <c r="N6" s="12" t="s">
        <v>25</v>
      </c>
      <c r="P6" s="12" t="s">
        <v>26</v>
      </c>
      <c r="Q6" s="12" t="s">
        <v>27</v>
      </c>
      <c r="R6" s="12" t="s">
        <v>28</v>
      </c>
      <c r="S6" s="12" t="s">
        <v>29</v>
      </c>
      <c r="T6" s="12" t="s">
        <v>30</v>
      </c>
      <c r="V6" s="12" t="s">
        <v>31</v>
      </c>
      <c r="W6" s="12" t="s">
        <v>32</v>
      </c>
      <c r="X6" s="12" t="s">
        <v>33</v>
      </c>
      <c r="Z6" s="12" t="s">
        <v>34</v>
      </c>
      <c r="AA6" s="12" t="s">
        <v>35</v>
      </c>
      <c r="AC6" s="12" t="s">
        <v>36</v>
      </c>
      <c r="AD6" s="12" t="s">
        <v>37</v>
      </c>
      <c r="AF6" s="12" t="s">
        <v>38</v>
      </c>
      <c r="AG6" s="12" t="s">
        <v>39</v>
      </c>
      <c r="AH6" s="12" t="s">
        <v>40</v>
      </c>
      <c r="AJ6" s="12" t="s">
        <v>41</v>
      </c>
      <c r="AK6" s="12" t="s">
        <v>42</v>
      </c>
      <c r="AL6" s="12" t="s">
        <v>43</v>
      </c>
      <c r="AM6" s="12" t="s">
        <v>44</v>
      </c>
      <c r="AN6" s="12" t="s">
        <v>45</v>
      </c>
      <c r="AO6" s="12" t="s">
        <v>46</v>
      </c>
      <c r="AP6" s="12" t="s">
        <v>47</v>
      </c>
      <c r="AR6" s="12" t="s">
        <v>48</v>
      </c>
      <c r="AS6" s="12" t="s">
        <v>49</v>
      </c>
      <c r="AU6" s="12" t="s">
        <v>50</v>
      </c>
      <c r="AV6" s="12" t="s">
        <v>51</v>
      </c>
      <c r="AW6" s="12" t="s">
        <v>52</v>
      </c>
      <c r="AY6" s="12" t="s">
        <v>50</v>
      </c>
      <c r="AZ6" s="12" t="s">
        <v>51</v>
      </c>
      <c r="BA6" s="12" t="s">
        <v>52</v>
      </c>
      <c r="BB6" s="12" t="s">
        <v>53</v>
      </c>
      <c r="BD6" s="12" t="s">
        <v>50</v>
      </c>
      <c r="BE6" s="12" t="s">
        <v>51</v>
      </c>
      <c r="BF6" s="12" t="s">
        <v>52</v>
      </c>
      <c r="BG6" s="12" t="s">
        <v>53</v>
      </c>
      <c r="BI6" s="12" t="s">
        <v>50</v>
      </c>
      <c r="BJ6" s="12" t="s">
        <v>51</v>
      </c>
      <c r="BK6" s="12" t="s">
        <v>52</v>
      </c>
      <c r="BL6" s="12" t="s">
        <v>53</v>
      </c>
      <c r="BN6" s="12" t="s">
        <v>50</v>
      </c>
      <c r="BO6" s="12" t="s">
        <v>51</v>
      </c>
      <c r="BP6" s="12" t="s">
        <v>52</v>
      </c>
      <c r="BQ6" s="12" t="s">
        <v>53</v>
      </c>
      <c r="BS6" s="12" t="s">
        <v>50</v>
      </c>
      <c r="BT6" s="12" t="s">
        <v>51</v>
      </c>
      <c r="BU6" s="12" t="s">
        <v>52</v>
      </c>
      <c r="BV6" s="12" t="s">
        <v>53</v>
      </c>
      <c r="BX6" s="12" t="s">
        <v>50</v>
      </c>
      <c r="BY6" s="12" t="s">
        <v>51</v>
      </c>
      <c r="BZ6" s="12" t="s">
        <v>52</v>
      </c>
      <c r="CA6" s="12" t="s">
        <v>53</v>
      </c>
    </row>
    <row r="7" spans="2:79" ht="30" customHeight="1" x14ac:dyDescent="0.3">
      <c r="B7" s="10" t="s">
        <v>17</v>
      </c>
      <c r="C7" s="10">
        <v>1000</v>
      </c>
      <c r="D7" s="10">
        <v>513</v>
      </c>
      <c r="E7" s="10">
        <v>484</v>
      </c>
      <c r="F7" s="10"/>
      <c r="G7" s="10">
        <v>206</v>
      </c>
      <c r="H7" s="10">
        <v>470</v>
      </c>
      <c r="I7" s="10">
        <v>324</v>
      </c>
      <c r="J7" s="10"/>
      <c r="K7" s="10">
        <v>413</v>
      </c>
      <c r="L7" s="10">
        <v>261</v>
      </c>
      <c r="M7" s="10">
        <v>173</v>
      </c>
      <c r="N7" s="10">
        <v>152</v>
      </c>
      <c r="O7" s="10"/>
      <c r="P7" s="10">
        <v>137</v>
      </c>
      <c r="Q7" s="10">
        <v>313</v>
      </c>
      <c r="R7" s="10">
        <v>147</v>
      </c>
      <c r="S7" s="10">
        <v>264</v>
      </c>
      <c r="T7" s="10">
        <v>139</v>
      </c>
      <c r="U7" s="10"/>
      <c r="V7" s="10">
        <v>235</v>
      </c>
      <c r="W7" s="10">
        <v>387</v>
      </c>
      <c r="X7" s="10">
        <v>344</v>
      </c>
      <c r="Y7" s="10"/>
      <c r="Z7" s="10">
        <v>831</v>
      </c>
      <c r="AA7" s="10">
        <v>166</v>
      </c>
      <c r="AB7" s="10"/>
      <c r="AC7" s="10">
        <v>745</v>
      </c>
      <c r="AD7" s="10">
        <v>255</v>
      </c>
      <c r="AE7" s="10"/>
      <c r="AF7" s="10">
        <v>72</v>
      </c>
      <c r="AG7" s="10">
        <v>86</v>
      </c>
      <c r="AH7" s="10">
        <v>836</v>
      </c>
      <c r="AI7" s="10"/>
      <c r="AJ7" s="10">
        <v>111</v>
      </c>
      <c r="AK7" s="10">
        <v>143</v>
      </c>
      <c r="AL7" s="10">
        <v>154</v>
      </c>
      <c r="AM7" s="10">
        <v>160</v>
      </c>
      <c r="AN7" s="10">
        <v>145</v>
      </c>
      <c r="AO7" s="10">
        <v>154</v>
      </c>
      <c r="AP7" s="10">
        <v>133</v>
      </c>
      <c r="AQ7" s="10"/>
      <c r="AR7" s="10">
        <v>294</v>
      </c>
      <c r="AS7" s="10">
        <v>675</v>
      </c>
      <c r="AT7" s="10"/>
      <c r="AU7" s="10">
        <v>252</v>
      </c>
      <c r="AV7" s="10">
        <v>591</v>
      </c>
      <c r="AW7" s="10">
        <v>157</v>
      </c>
      <c r="AX7" s="10"/>
      <c r="AY7" s="10">
        <v>92</v>
      </c>
      <c r="AZ7" s="10">
        <v>463</v>
      </c>
      <c r="BA7" s="10">
        <v>311</v>
      </c>
      <c r="BB7" s="10">
        <v>134</v>
      </c>
      <c r="BC7" s="10"/>
      <c r="BD7" s="10">
        <v>139</v>
      </c>
      <c r="BE7" s="10">
        <v>283</v>
      </c>
      <c r="BF7" s="10">
        <v>421</v>
      </c>
      <c r="BG7" s="10">
        <v>157</v>
      </c>
      <c r="BH7" s="10"/>
      <c r="BI7" s="10">
        <v>112</v>
      </c>
      <c r="BJ7" s="10">
        <v>303</v>
      </c>
      <c r="BK7" s="10">
        <v>469</v>
      </c>
      <c r="BL7" s="10">
        <v>116</v>
      </c>
      <c r="BM7" s="10"/>
      <c r="BN7" s="10">
        <v>92</v>
      </c>
      <c r="BO7" s="10">
        <v>231</v>
      </c>
      <c r="BP7" s="10">
        <v>347</v>
      </c>
      <c r="BQ7" s="10">
        <v>330</v>
      </c>
      <c r="BR7" s="10"/>
      <c r="BS7" s="10">
        <v>210</v>
      </c>
      <c r="BT7" s="10">
        <v>284</v>
      </c>
      <c r="BU7" s="10">
        <v>411</v>
      </c>
      <c r="BV7" s="10">
        <v>95</v>
      </c>
      <c r="BW7" s="10"/>
      <c r="BX7" s="10">
        <v>95</v>
      </c>
      <c r="BY7" s="10">
        <v>369</v>
      </c>
      <c r="BZ7" s="10">
        <v>329</v>
      </c>
      <c r="CA7" s="10">
        <v>207</v>
      </c>
    </row>
    <row r="8" spans="2:79" ht="30" customHeight="1" x14ac:dyDescent="0.3">
      <c r="B8" s="11" t="s">
        <v>18</v>
      </c>
      <c r="C8" s="11">
        <v>1000</v>
      </c>
      <c r="D8" s="11">
        <v>498</v>
      </c>
      <c r="E8" s="11">
        <v>499</v>
      </c>
      <c r="F8" s="11"/>
      <c r="G8" s="11">
        <v>240</v>
      </c>
      <c r="H8" s="11">
        <v>396</v>
      </c>
      <c r="I8" s="11">
        <v>364</v>
      </c>
      <c r="J8" s="11"/>
      <c r="K8" s="11">
        <v>300</v>
      </c>
      <c r="L8" s="11">
        <v>259</v>
      </c>
      <c r="M8" s="11">
        <v>210</v>
      </c>
      <c r="N8" s="11">
        <v>230</v>
      </c>
      <c r="O8" s="11"/>
      <c r="P8" s="11">
        <v>140</v>
      </c>
      <c r="Q8" s="11">
        <v>300</v>
      </c>
      <c r="R8" s="11">
        <v>160</v>
      </c>
      <c r="S8" s="11">
        <v>230</v>
      </c>
      <c r="T8" s="11">
        <v>170</v>
      </c>
      <c r="U8" s="11"/>
      <c r="V8" s="11">
        <v>283</v>
      </c>
      <c r="W8" s="11">
        <v>396</v>
      </c>
      <c r="X8" s="11">
        <v>281</v>
      </c>
      <c r="Y8" s="11"/>
      <c r="Z8" s="11">
        <v>835</v>
      </c>
      <c r="AA8" s="11">
        <v>162</v>
      </c>
      <c r="AB8" s="11"/>
      <c r="AC8" s="11">
        <v>708</v>
      </c>
      <c r="AD8" s="11">
        <v>292</v>
      </c>
      <c r="AE8" s="11"/>
      <c r="AF8" s="11">
        <v>56</v>
      </c>
      <c r="AG8" s="11">
        <v>77</v>
      </c>
      <c r="AH8" s="11">
        <v>860</v>
      </c>
      <c r="AI8" s="11"/>
      <c r="AJ8" s="11">
        <v>125</v>
      </c>
      <c r="AK8" s="11">
        <v>157</v>
      </c>
      <c r="AL8" s="11">
        <v>131</v>
      </c>
      <c r="AM8" s="11">
        <v>141</v>
      </c>
      <c r="AN8" s="11">
        <v>114</v>
      </c>
      <c r="AO8" s="11">
        <v>160</v>
      </c>
      <c r="AP8" s="11">
        <v>172</v>
      </c>
      <c r="AQ8" s="11"/>
      <c r="AR8" s="11">
        <v>320</v>
      </c>
      <c r="AS8" s="11">
        <v>650</v>
      </c>
      <c r="AT8" s="11"/>
      <c r="AU8" s="11">
        <v>278</v>
      </c>
      <c r="AV8" s="11">
        <v>587</v>
      </c>
      <c r="AW8" s="11">
        <v>135</v>
      </c>
      <c r="AX8" s="11"/>
      <c r="AY8" s="11">
        <v>92</v>
      </c>
      <c r="AZ8" s="11">
        <v>472</v>
      </c>
      <c r="BA8" s="11">
        <v>314</v>
      </c>
      <c r="BB8" s="11">
        <v>122</v>
      </c>
      <c r="BC8" s="11"/>
      <c r="BD8" s="11">
        <v>140</v>
      </c>
      <c r="BE8" s="11">
        <v>287</v>
      </c>
      <c r="BF8" s="11">
        <v>421</v>
      </c>
      <c r="BG8" s="11">
        <v>151</v>
      </c>
      <c r="BH8" s="11"/>
      <c r="BI8" s="11">
        <v>117</v>
      </c>
      <c r="BJ8" s="11">
        <v>308</v>
      </c>
      <c r="BK8" s="11">
        <v>467</v>
      </c>
      <c r="BL8" s="11">
        <v>108</v>
      </c>
      <c r="BM8" s="11"/>
      <c r="BN8" s="11">
        <v>90</v>
      </c>
      <c r="BO8" s="11">
        <v>231</v>
      </c>
      <c r="BP8" s="11">
        <v>357</v>
      </c>
      <c r="BQ8" s="11">
        <v>322</v>
      </c>
      <c r="BR8" s="11"/>
      <c r="BS8" s="11">
        <v>218</v>
      </c>
      <c r="BT8" s="11">
        <v>298</v>
      </c>
      <c r="BU8" s="11">
        <v>404</v>
      </c>
      <c r="BV8" s="11">
        <v>80</v>
      </c>
      <c r="BW8" s="11"/>
      <c r="BX8" s="11">
        <v>94</v>
      </c>
      <c r="BY8" s="11">
        <v>381</v>
      </c>
      <c r="BZ8" s="11">
        <v>324</v>
      </c>
      <c r="CA8" s="11">
        <v>201</v>
      </c>
    </row>
    <row r="9" spans="2:79" ht="57.6" x14ac:dyDescent="0.3">
      <c r="B9" s="18" t="s">
        <v>299</v>
      </c>
      <c r="C9" s="17">
        <v>0.24023339425380899</v>
      </c>
      <c r="D9" s="17">
        <v>0.21151764591231201</v>
      </c>
      <c r="E9" s="17">
        <v>0.26828431597715302</v>
      </c>
      <c r="F9" s="17"/>
      <c r="G9" s="17">
        <v>0.160195119772643</v>
      </c>
      <c r="H9" s="17">
        <v>0.22988234140314201</v>
      </c>
      <c r="I9" s="17">
        <v>0.30424307273576301</v>
      </c>
      <c r="J9" s="17"/>
      <c r="K9" s="17">
        <v>0.224787478831635</v>
      </c>
      <c r="L9" s="17">
        <v>0.25306759214188301</v>
      </c>
      <c r="M9" s="17">
        <v>0.221791972792515</v>
      </c>
      <c r="N9" s="17">
        <v>0.26380829502513298</v>
      </c>
      <c r="O9" s="17"/>
      <c r="P9" s="17">
        <v>0.183230040948928</v>
      </c>
      <c r="Q9" s="17">
        <v>0.26158580424668598</v>
      </c>
      <c r="R9" s="17">
        <v>0.25527469593018498</v>
      </c>
      <c r="S9" s="17">
        <v>0.25487400908778801</v>
      </c>
      <c r="T9" s="17">
        <v>0.21556830816955699</v>
      </c>
      <c r="U9" s="17"/>
      <c r="V9" s="17">
        <v>0.31395456767812802</v>
      </c>
      <c r="W9" s="17">
        <v>0.20183113753057</v>
      </c>
      <c r="X9" s="17">
        <v>0.217889833618224</v>
      </c>
      <c r="Y9" s="17"/>
      <c r="Z9" s="17">
        <v>0.26281775243550398</v>
      </c>
      <c r="AA9" s="17">
        <v>0.12066052555038</v>
      </c>
      <c r="AB9" s="17"/>
      <c r="AC9" s="17">
        <v>0.22328321666422499</v>
      </c>
      <c r="AD9" s="17">
        <v>0.28137448380416002</v>
      </c>
      <c r="AE9" s="17"/>
      <c r="AF9" s="17">
        <v>0.17197451806125499</v>
      </c>
      <c r="AG9" s="17">
        <v>0.20066389334860399</v>
      </c>
      <c r="AH9" s="17">
        <v>0.24798402793288399</v>
      </c>
      <c r="AI9" s="17"/>
      <c r="AJ9" s="17">
        <v>0.12839396972314099</v>
      </c>
      <c r="AK9" s="17">
        <v>0.187355371778852</v>
      </c>
      <c r="AL9" s="17">
        <v>0.217396380073686</v>
      </c>
      <c r="AM9" s="17">
        <v>0.23964756398381701</v>
      </c>
      <c r="AN9" s="17">
        <v>0.24341551784970999</v>
      </c>
      <c r="AO9" s="17">
        <v>0.30853508438049398</v>
      </c>
      <c r="AP9" s="17">
        <v>0.32225712155568398</v>
      </c>
      <c r="AQ9" s="17"/>
      <c r="AR9" s="17">
        <v>0.23334861586251801</v>
      </c>
      <c r="AS9" s="17">
        <v>0.24088702948465601</v>
      </c>
      <c r="AT9" s="17"/>
      <c r="AU9" s="17">
        <v>0.26477988230467697</v>
      </c>
      <c r="AV9" s="17">
        <v>0.22946329288173201</v>
      </c>
      <c r="AW9" s="17">
        <v>0.23645747413286999</v>
      </c>
      <c r="AX9" s="17"/>
      <c r="AY9" s="17">
        <v>0.247551484125131</v>
      </c>
      <c r="AZ9" s="17">
        <v>0.25717116287914399</v>
      </c>
      <c r="BA9" s="17">
        <v>0.195098401287532</v>
      </c>
      <c r="BB9" s="17">
        <v>0.28539624516291701</v>
      </c>
      <c r="BC9" s="17"/>
      <c r="BD9" s="17">
        <v>0.49000029613380502</v>
      </c>
      <c r="BE9" s="17">
        <v>0.23817336471693401</v>
      </c>
      <c r="BF9" s="17">
        <v>0.19425936618466899</v>
      </c>
      <c r="BG9" s="17">
        <v>0.14053873141645601</v>
      </c>
      <c r="BH9" s="17"/>
      <c r="BI9" s="17">
        <v>0.30210543929614098</v>
      </c>
      <c r="BJ9" s="17">
        <v>0.26690001711070599</v>
      </c>
      <c r="BK9" s="17">
        <v>0.215810175325616</v>
      </c>
      <c r="BL9" s="17">
        <v>0.20319963980314201</v>
      </c>
      <c r="BM9" s="17"/>
      <c r="BN9" s="17">
        <v>0.26114737522194598</v>
      </c>
      <c r="BO9" s="17">
        <v>0.21638365039736901</v>
      </c>
      <c r="BP9" s="17">
        <v>0.27781347791851402</v>
      </c>
      <c r="BQ9" s="17">
        <v>0.209776084740459</v>
      </c>
      <c r="BR9" s="17"/>
      <c r="BS9" s="17">
        <v>0.467259214945006</v>
      </c>
      <c r="BT9" s="17">
        <v>0.266572964332354</v>
      </c>
      <c r="BU9" s="17">
        <v>0.117865152567681</v>
      </c>
      <c r="BV9" s="17">
        <v>0.14133197443066201</v>
      </c>
      <c r="BW9" s="17"/>
      <c r="BX9" s="17">
        <v>0.30872043595812099</v>
      </c>
      <c r="BY9" s="17">
        <v>0.23182613819506701</v>
      </c>
      <c r="BZ9" s="17">
        <v>0.27037977172279598</v>
      </c>
      <c r="CA9" s="17">
        <v>0.17534257825003</v>
      </c>
    </row>
    <row r="10" spans="2:79" ht="57.6" x14ac:dyDescent="0.3">
      <c r="B10" s="18" t="s">
        <v>300</v>
      </c>
      <c r="C10" s="17">
        <v>0.47708677861155402</v>
      </c>
      <c r="D10" s="17">
        <v>0.49583302877406998</v>
      </c>
      <c r="E10" s="17">
        <v>0.45930341509186001</v>
      </c>
      <c r="F10" s="17"/>
      <c r="G10" s="17">
        <v>0.47076650124363001</v>
      </c>
      <c r="H10" s="17">
        <v>0.51094916815543701</v>
      </c>
      <c r="I10" s="17">
        <v>0.44443602072173599</v>
      </c>
      <c r="J10" s="17"/>
      <c r="K10" s="17">
        <v>0.52062461645259295</v>
      </c>
      <c r="L10" s="17">
        <v>0.45456424113795602</v>
      </c>
      <c r="M10" s="17">
        <v>0.46825824198196703</v>
      </c>
      <c r="N10" s="17">
        <v>0.45579911385475302</v>
      </c>
      <c r="O10" s="17"/>
      <c r="P10" s="17">
        <v>0.51696576027672303</v>
      </c>
      <c r="Q10" s="17">
        <v>0.44577677241054597</v>
      </c>
      <c r="R10" s="17">
        <v>0.43151818459063501</v>
      </c>
      <c r="S10" s="17">
        <v>0.512885765405375</v>
      </c>
      <c r="T10" s="17">
        <v>0.49392514103719998</v>
      </c>
      <c r="U10" s="17"/>
      <c r="V10" s="17">
        <v>0.433198565637053</v>
      </c>
      <c r="W10" s="17">
        <v>0.50625968889935802</v>
      </c>
      <c r="X10" s="17">
        <v>0.50221234247088498</v>
      </c>
      <c r="Y10" s="17"/>
      <c r="Z10" s="17">
        <v>0.46930868065314502</v>
      </c>
      <c r="AA10" s="17">
        <v>0.52539590689070803</v>
      </c>
      <c r="AB10" s="17"/>
      <c r="AC10" s="17">
        <v>0.47699575286414397</v>
      </c>
      <c r="AD10" s="17">
        <v>0.477307714256966</v>
      </c>
      <c r="AE10" s="17"/>
      <c r="AF10" s="17">
        <v>0.47579439217237002</v>
      </c>
      <c r="AG10" s="17">
        <v>0.57597500593074902</v>
      </c>
      <c r="AH10" s="17">
        <v>0.470989301988951</v>
      </c>
      <c r="AI10" s="17"/>
      <c r="AJ10" s="17">
        <v>0.44200990690315201</v>
      </c>
      <c r="AK10" s="17">
        <v>0.48833581551934302</v>
      </c>
      <c r="AL10" s="17">
        <v>0.552824739337617</v>
      </c>
      <c r="AM10" s="17">
        <v>0.49973613258453398</v>
      </c>
      <c r="AN10" s="17">
        <v>0.51446389576957097</v>
      </c>
      <c r="AO10" s="17">
        <v>0.430202867946816</v>
      </c>
      <c r="AP10" s="17">
        <v>0.4345763773497</v>
      </c>
      <c r="AQ10" s="17"/>
      <c r="AR10" s="17">
        <v>0.52192224214826599</v>
      </c>
      <c r="AS10" s="17">
        <v>0.45291999333944699</v>
      </c>
      <c r="AT10" s="17"/>
      <c r="AU10" s="17">
        <v>0.39822843074615699</v>
      </c>
      <c r="AV10" s="17">
        <v>0.49957630550926602</v>
      </c>
      <c r="AW10" s="17">
        <v>0.54177054777596301</v>
      </c>
      <c r="AX10" s="17"/>
      <c r="AY10" s="17">
        <v>0.39987686950832702</v>
      </c>
      <c r="AZ10" s="17">
        <v>0.48000359484548999</v>
      </c>
      <c r="BA10" s="17">
        <v>0.514262363493588</v>
      </c>
      <c r="BB10" s="17">
        <v>0.42861686487501099</v>
      </c>
      <c r="BC10" s="17"/>
      <c r="BD10" s="17">
        <v>0.25523453189981299</v>
      </c>
      <c r="BE10" s="17">
        <v>0.45510439472978198</v>
      </c>
      <c r="BF10" s="17">
        <v>0.53572140562459503</v>
      </c>
      <c r="BG10" s="17">
        <v>0.56134337686243696</v>
      </c>
      <c r="BH10" s="17"/>
      <c r="BI10" s="17">
        <v>0.39955598146962001</v>
      </c>
      <c r="BJ10" s="17">
        <v>0.45704152262214498</v>
      </c>
      <c r="BK10" s="17">
        <v>0.50776610021045099</v>
      </c>
      <c r="BL10" s="17">
        <v>0.485121198414323</v>
      </c>
      <c r="BM10" s="17"/>
      <c r="BN10" s="17">
        <v>0.38448272002224898</v>
      </c>
      <c r="BO10" s="17">
        <v>0.43875945367567698</v>
      </c>
      <c r="BP10" s="17">
        <v>0.48295119088518901</v>
      </c>
      <c r="BQ10" s="17">
        <v>0.52418861163705899</v>
      </c>
      <c r="BR10" s="17"/>
      <c r="BS10" s="17">
        <v>0.292031672236995</v>
      </c>
      <c r="BT10" s="17">
        <v>0.44214687151909798</v>
      </c>
      <c r="BU10" s="17">
        <v>0.59203409216010805</v>
      </c>
      <c r="BV10" s="17">
        <v>0.530864561730784</v>
      </c>
      <c r="BW10" s="17"/>
      <c r="BX10" s="17">
        <v>0.36386580246227801</v>
      </c>
      <c r="BY10" s="17">
        <v>0.42642026172832098</v>
      </c>
      <c r="BZ10" s="17">
        <v>0.51160735106658495</v>
      </c>
      <c r="CA10" s="17">
        <v>0.570426678606194</v>
      </c>
    </row>
    <row r="11" spans="2:79" ht="43.2" x14ac:dyDescent="0.3">
      <c r="B11" s="18" t="s">
        <v>301</v>
      </c>
      <c r="C11" s="17">
        <v>0.109319602495262</v>
      </c>
      <c r="D11" s="17">
        <v>0.128028829634382</v>
      </c>
      <c r="E11" s="17">
        <v>9.1300896237169596E-2</v>
      </c>
      <c r="F11" s="17"/>
      <c r="G11" s="17">
        <v>0.15084348455541499</v>
      </c>
      <c r="H11" s="17">
        <v>0.110596040429388</v>
      </c>
      <c r="I11" s="17">
        <v>8.0562197595500096E-2</v>
      </c>
      <c r="J11" s="17"/>
      <c r="K11" s="17">
        <v>9.3003186293831294E-2</v>
      </c>
      <c r="L11" s="17">
        <v>8.2210552698729303E-2</v>
      </c>
      <c r="M11" s="17">
        <v>0.123171343959096</v>
      </c>
      <c r="N11" s="17">
        <v>0.14895758042809101</v>
      </c>
      <c r="O11" s="17"/>
      <c r="P11" s="17">
        <v>0.14028469347521499</v>
      </c>
      <c r="Q11" s="17">
        <v>0.10065328520222799</v>
      </c>
      <c r="R11" s="17">
        <v>0.11100545255595599</v>
      </c>
      <c r="S11" s="17">
        <v>9.6392137279170495E-2</v>
      </c>
      <c r="T11" s="17">
        <v>0.114996096683197</v>
      </c>
      <c r="U11" s="17"/>
      <c r="V11" s="17">
        <v>0.101918460828278</v>
      </c>
      <c r="W11" s="17">
        <v>0.121322213946011</v>
      </c>
      <c r="X11" s="17">
        <v>0.10830597519033799</v>
      </c>
      <c r="Y11" s="17"/>
      <c r="Z11" s="17">
        <v>9.5800613815718805E-2</v>
      </c>
      <c r="AA11" s="17">
        <v>0.18075698841799201</v>
      </c>
      <c r="AB11" s="17"/>
      <c r="AC11" s="17">
        <v>0.125624914078411</v>
      </c>
      <c r="AD11" s="17">
        <v>6.9743717201830105E-2</v>
      </c>
      <c r="AE11" s="17"/>
      <c r="AF11" s="17">
        <v>0.24305910615638401</v>
      </c>
      <c r="AG11" s="17">
        <v>0.13076139337909701</v>
      </c>
      <c r="AH11" s="17">
        <v>9.7636668593442402E-2</v>
      </c>
      <c r="AI11" s="17"/>
      <c r="AJ11" s="17">
        <v>0.16362500927127099</v>
      </c>
      <c r="AK11" s="17">
        <v>0.15262410260211701</v>
      </c>
      <c r="AL11" s="17">
        <v>9.9228431188968805E-2</v>
      </c>
      <c r="AM11" s="17">
        <v>0.115984825016332</v>
      </c>
      <c r="AN11" s="17">
        <v>9.8958815192741301E-2</v>
      </c>
      <c r="AO11" s="17">
        <v>9.9059455985768305E-2</v>
      </c>
      <c r="AP11" s="17">
        <v>4.8863848422811197E-2</v>
      </c>
      <c r="AQ11" s="17"/>
      <c r="AR11" s="17">
        <v>0.148287610475934</v>
      </c>
      <c r="AS11" s="17">
        <v>9.4020602504804804E-2</v>
      </c>
      <c r="AT11" s="17"/>
      <c r="AU11" s="17">
        <v>9.7401835562564598E-2</v>
      </c>
      <c r="AV11" s="17">
        <v>0.12042637911501</v>
      </c>
      <c r="AW11" s="17">
        <v>8.5647048420839103E-2</v>
      </c>
      <c r="AX11" s="17"/>
      <c r="AY11" s="17">
        <v>8.3957495697989201E-2</v>
      </c>
      <c r="AZ11" s="17">
        <v>9.1634208268721207E-2</v>
      </c>
      <c r="BA11" s="17">
        <v>0.121082543915784</v>
      </c>
      <c r="BB11" s="17">
        <v>0.16667378355995599</v>
      </c>
      <c r="BC11" s="17"/>
      <c r="BD11" s="17">
        <v>5.6310345729025497E-2</v>
      </c>
      <c r="BE11" s="17">
        <v>6.4749258981559296E-2</v>
      </c>
      <c r="BF11" s="17">
        <v>0.125225325576825</v>
      </c>
      <c r="BG11" s="17">
        <v>0.198905771584243</v>
      </c>
      <c r="BH11" s="17"/>
      <c r="BI11" s="17">
        <v>7.0761489523985296E-2</v>
      </c>
      <c r="BJ11" s="17">
        <v>7.8788039504850901E-2</v>
      </c>
      <c r="BK11" s="17">
        <v>0.11321618116567</v>
      </c>
      <c r="BL11" s="17">
        <v>0.220911446670117</v>
      </c>
      <c r="BM11" s="17"/>
      <c r="BN11" s="17">
        <v>0.103201262849622</v>
      </c>
      <c r="BO11" s="17">
        <v>0.117473568508771</v>
      </c>
      <c r="BP11" s="17">
        <v>9.1630483429510495E-2</v>
      </c>
      <c r="BQ11" s="17">
        <v>0.124815749786712</v>
      </c>
      <c r="BR11" s="17"/>
      <c r="BS11" s="17">
        <v>3.1871977936385097E-2</v>
      </c>
      <c r="BT11" s="17">
        <v>7.1104265087473598E-2</v>
      </c>
      <c r="BU11" s="17">
        <v>0.14932765143683799</v>
      </c>
      <c r="BV11" s="17">
        <v>0.26102036663905698</v>
      </c>
      <c r="BW11" s="17"/>
      <c r="BX11" s="17">
        <v>8.25163890580113E-2</v>
      </c>
      <c r="BY11" s="17">
        <v>0.102708138551986</v>
      </c>
      <c r="BZ11" s="17">
        <v>0.112124656736035</v>
      </c>
      <c r="CA11" s="17">
        <v>0.12988638129879199</v>
      </c>
    </row>
    <row r="12" spans="2:79" x14ac:dyDescent="0.3">
      <c r="B12" s="18" t="s">
        <v>195</v>
      </c>
      <c r="C12" s="19">
        <v>0.173360224639375</v>
      </c>
      <c r="D12" s="19">
        <v>0.16462049567923601</v>
      </c>
      <c r="E12" s="19">
        <v>0.181111372693817</v>
      </c>
      <c r="F12" s="19"/>
      <c r="G12" s="19">
        <v>0.218194894428312</v>
      </c>
      <c r="H12" s="19">
        <v>0.14857245001203201</v>
      </c>
      <c r="I12" s="19">
        <v>0.17075870894700099</v>
      </c>
      <c r="J12" s="19"/>
      <c r="K12" s="19">
        <v>0.161584718421941</v>
      </c>
      <c r="L12" s="19">
        <v>0.21015761402143099</v>
      </c>
      <c r="M12" s="19">
        <v>0.18677844126642201</v>
      </c>
      <c r="N12" s="19">
        <v>0.13143501069202301</v>
      </c>
      <c r="O12" s="19"/>
      <c r="P12" s="19">
        <v>0.159519505299134</v>
      </c>
      <c r="Q12" s="19">
        <v>0.19198413814053999</v>
      </c>
      <c r="R12" s="19">
        <v>0.202201666923224</v>
      </c>
      <c r="S12" s="19">
        <v>0.135848088227666</v>
      </c>
      <c r="T12" s="19">
        <v>0.17551045411004601</v>
      </c>
      <c r="U12" s="19"/>
      <c r="V12" s="19">
        <v>0.15092840585654099</v>
      </c>
      <c r="W12" s="19">
        <v>0.17058695962406101</v>
      </c>
      <c r="X12" s="19">
        <v>0.171591848720553</v>
      </c>
      <c r="Y12" s="19"/>
      <c r="Z12" s="19">
        <v>0.172072953095632</v>
      </c>
      <c r="AA12" s="19">
        <v>0.17318657914092001</v>
      </c>
      <c r="AB12" s="19"/>
      <c r="AC12" s="19">
        <v>0.17409611639322101</v>
      </c>
      <c r="AD12" s="19">
        <v>0.171574084737044</v>
      </c>
      <c r="AE12" s="19"/>
      <c r="AF12" s="19">
        <v>0.109171983609991</v>
      </c>
      <c r="AG12" s="19">
        <v>9.2599707341549695E-2</v>
      </c>
      <c r="AH12" s="19">
        <v>0.18339000148472301</v>
      </c>
      <c r="AI12" s="19"/>
      <c r="AJ12" s="19">
        <v>0.26597111410243601</v>
      </c>
      <c r="AK12" s="19">
        <v>0.171684710099688</v>
      </c>
      <c r="AL12" s="19">
        <v>0.13055044939972801</v>
      </c>
      <c r="AM12" s="19">
        <v>0.14463147841531701</v>
      </c>
      <c r="AN12" s="19">
        <v>0.14316177118797799</v>
      </c>
      <c r="AO12" s="19">
        <v>0.162202591686922</v>
      </c>
      <c r="AP12" s="19">
        <v>0.19430265267180399</v>
      </c>
      <c r="AQ12" s="19"/>
      <c r="AR12" s="19">
        <v>9.6441531513282205E-2</v>
      </c>
      <c r="AS12" s="19">
        <v>0.21217237467109201</v>
      </c>
      <c r="AT12" s="19"/>
      <c r="AU12" s="19">
        <v>0.23958985138660099</v>
      </c>
      <c r="AV12" s="19">
        <v>0.150534022493992</v>
      </c>
      <c r="AW12" s="19">
        <v>0.13612492967032799</v>
      </c>
      <c r="AX12" s="19"/>
      <c r="AY12" s="19">
        <v>0.26861415066855299</v>
      </c>
      <c r="AZ12" s="19">
        <v>0.17119103400664501</v>
      </c>
      <c r="BA12" s="19">
        <v>0.169556691303096</v>
      </c>
      <c r="BB12" s="19">
        <v>0.11931310640211699</v>
      </c>
      <c r="BC12" s="19"/>
      <c r="BD12" s="19">
        <v>0.198454826237357</v>
      </c>
      <c r="BE12" s="19">
        <v>0.241972981571725</v>
      </c>
      <c r="BF12" s="19">
        <v>0.14479390261391101</v>
      </c>
      <c r="BG12" s="19">
        <v>9.9212120136864299E-2</v>
      </c>
      <c r="BH12" s="19"/>
      <c r="BI12" s="19">
        <v>0.227577089710254</v>
      </c>
      <c r="BJ12" s="19">
        <v>0.197270420762298</v>
      </c>
      <c r="BK12" s="19">
        <v>0.16320754329826301</v>
      </c>
      <c r="BL12" s="19">
        <v>9.0767715112418504E-2</v>
      </c>
      <c r="BM12" s="19"/>
      <c r="BN12" s="19">
        <v>0.25116864190618299</v>
      </c>
      <c r="BO12" s="19">
        <v>0.22738332741818201</v>
      </c>
      <c r="BP12" s="19">
        <v>0.14760484776678601</v>
      </c>
      <c r="BQ12" s="19">
        <v>0.14121955383577001</v>
      </c>
      <c r="BR12" s="19"/>
      <c r="BS12" s="19">
        <v>0.20883713488161301</v>
      </c>
      <c r="BT12" s="19">
        <v>0.22017589906107499</v>
      </c>
      <c r="BU12" s="19">
        <v>0.140773103835373</v>
      </c>
      <c r="BV12" s="19">
        <v>6.6783097199496905E-2</v>
      </c>
      <c r="BW12" s="19"/>
      <c r="BX12" s="19">
        <v>0.24489737252159</v>
      </c>
      <c r="BY12" s="19">
        <v>0.239045461524625</v>
      </c>
      <c r="BZ12" s="19">
        <v>0.105888220474583</v>
      </c>
      <c r="CA12" s="19">
        <v>0.124344361844985</v>
      </c>
    </row>
    <row r="13" spans="2:79" x14ac:dyDescent="0.3">
      <c r="B13" s="16" t="s">
        <v>337</v>
      </c>
    </row>
    <row r="14" spans="2:79" x14ac:dyDescent="0.3">
      <c r="B14" t="s">
        <v>76</v>
      </c>
    </row>
    <row r="15" spans="2:79" x14ac:dyDescent="0.3">
      <c r="B15" t="s">
        <v>77</v>
      </c>
    </row>
    <row r="17" spans="2:2" x14ac:dyDescent="0.3">
      <c r="B17" s="8" t="str">
        <f>HYPERLINK("#'Contents'!A1", "Return to Contents")</f>
        <v>Return to Contents</v>
      </c>
    </row>
  </sheetData>
  <mergeCells count="18">
    <mergeCell ref="BX5:CA5"/>
    <mergeCell ref="D2:BL2"/>
    <mergeCell ref="AU5:AW5"/>
    <mergeCell ref="AY5:BB5"/>
    <mergeCell ref="BD5:BG5"/>
    <mergeCell ref="BI5:BL5"/>
    <mergeCell ref="BN5:BQ5"/>
    <mergeCell ref="Z5:AA5"/>
    <mergeCell ref="AC5:AD5"/>
    <mergeCell ref="AF5:AH5"/>
    <mergeCell ref="AJ5:AP5"/>
    <mergeCell ref="AR5:AS5"/>
    <mergeCell ref="D5:E5"/>
    <mergeCell ref="G5:I5"/>
    <mergeCell ref="K5:N5"/>
    <mergeCell ref="P5:T5"/>
    <mergeCell ref="V5:X5"/>
    <mergeCell ref="BS5:BV5"/>
  </mergeCells>
  <pageMargins left="0.7" right="0.7" top="0.75" bottom="0.75" header="0.3" footer="0.3"/>
  <pageSetup paperSize="9" orientation="portrait" horizontalDpi="300" verticalDpi="300"/>
  <drawing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B2:CA18"/>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9" width="10.77734375" customWidth="1"/>
    <col min="10" max="10" width="2.21875" customWidth="1"/>
    <col min="11" max="14" width="10.77734375" customWidth="1"/>
    <col min="15" max="15" width="2.21875" customWidth="1"/>
    <col min="16" max="20" width="10.77734375" customWidth="1"/>
    <col min="21" max="21" width="2.21875" customWidth="1"/>
    <col min="22" max="24" width="10.77734375" customWidth="1"/>
    <col min="25" max="25" width="2.21875" customWidth="1"/>
    <col min="26" max="27" width="10.77734375" customWidth="1"/>
    <col min="28" max="28" width="2.21875" customWidth="1"/>
    <col min="29" max="30" width="10.77734375" customWidth="1"/>
    <col min="31" max="31" width="2.21875" customWidth="1"/>
    <col min="32" max="34" width="10.77734375" customWidth="1"/>
    <col min="35" max="35" width="2.21875" customWidth="1"/>
    <col min="36" max="42" width="10.77734375" customWidth="1"/>
    <col min="43" max="43" width="2.21875" customWidth="1"/>
    <col min="44" max="45" width="10.77734375" customWidth="1"/>
    <col min="46" max="46" width="2.21875" customWidth="1"/>
    <col min="47" max="49" width="10.77734375" customWidth="1"/>
    <col min="50" max="50" width="2.21875" customWidth="1"/>
    <col min="51" max="54" width="10.77734375" customWidth="1"/>
    <col min="55" max="55" width="2.21875" customWidth="1"/>
    <col min="56" max="59" width="10.77734375" customWidth="1"/>
    <col min="60" max="60" width="2.21875" customWidth="1"/>
    <col min="61" max="64" width="10.77734375" customWidth="1"/>
    <col min="65" max="65" width="2.21875" customWidth="1"/>
    <col min="66" max="69" width="10.77734375" customWidth="1"/>
    <col min="70" max="70" width="2.21875" customWidth="1"/>
    <col min="71" max="74" width="10.77734375" customWidth="1"/>
    <col min="75" max="75" width="2.21875" customWidth="1"/>
    <col min="76" max="79" width="10.77734375" customWidth="1"/>
    <col min="80" max="80" width="2.21875" customWidth="1"/>
  </cols>
  <sheetData>
    <row r="2" spans="2:79" ht="40.049999999999997" customHeight="1" x14ac:dyDescent="0.3">
      <c r="D2" s="30" t="s">
        <v>302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9" ht="30" customHeight="1" x14ac:dyDescent="0.3">
      <c r="B5" s="15"/>
      <c r="C5" s="15"/>
      <c r="D5" s="29" t="s">
        <v>54</v>
      </c>
      <c r="E5" s="29"/>
      <c r="F5" s="15"/>
      <c r="G5" s="29" t="s">
        <v>55</v>
      </c>
      <c r="H5" s="29"/>
      <c r="I5" s="29"/>
      <c r="J5" s="15"/>
      <c r="K5" s="29" t="s">
        <v>56</v>
      </c>
      <c r="L5" s="29"/>
      <c r="M5" s="29"/>
      <c r="N5" s="29"/>
      <c r="O5" s="15"/>
      <c r="P5" s="29" t="s">
        <v>57</v>
      </c>
      <c r="Q5" s="29"/>
      <c r="R5" s="29"/>
      <c r="S5" s="29"/>
      <c r="T5" s="29"/>
      <c r="U5" s="15"/>
      <c r="V5" s="29" t="s">
        <v>58</v>
      </c>
      <c r="W5" s="29"/>
      <c r="X5" s="29"/>
      <c r="Y5" s="15"/>
      <c r="Z5" s="29" t="s">
        <v>59</v>
      </c>
      <c r="AA5" s="29"/>
      <c r="AB5" s="15"/>
      <c r="AC5" s="29" t="s">
        <v>60</v>
      </c>
      <c r="AD5" s="29"/>
      <c r="AE5" s="15"/>
      <c r="AF5" s="29" t="s">
        <v>61</v>
      </c>
      <c r="AG5" s="29"/>
      <c r="AH5" s="29"/>
      <c r="AI5" s="15"/>
      <c r="AJ5" s="29" t="s">
        <v>62</v>
      </c>
      <c r="AK5" s="29"/>
      <c r="AL5" s="29"/>
      <c r="AM5" s="29"/>
      <c r="AN5" s="29"/>
      <c r="AO5" s="29"/>
      <c r="AP5" s="29"/>
      <c r="AQ5" s="15"/>
      <c r="AR5" s="29" t="s">
        <v>63</v>
      </c>
      <c r="AS5" s="29"/>
      <c r="AT5" s="15"/>
      <c r="AU5" s="29" t="s">
        <v>64</v>
      </c>
      <c r="AV5" s="29"/>
      <c r="AW5" s="29"/>
      <c r="AX5" s="15"/>
      <c r="AY5" s="29" t="s">
        <v>65</v>
      </c>
      <c r="AZ5" s="29"/>
      <c r="BA5" s="29"/>
      <c r="BB5" s="29"/>
      <c r="BC5" s="15"/>
      <c r="BD5" s="29" t="s">
        <v>66</v>
      </c>
      <c r="BE5" s="29"/>
      <c r="BF5" s="29"/>
      <c r="BG5" s="29"/>
      <c r="BH5" s="15"/>
      <c r="BI5" s="29" t="s">
        <v>67</v>
      </c>
      <c r="BJ5" s="29"/>
      <c r="BK5" s="29"/>
      <c r="BL5" s="29"/>
      <c r="BM5" s="15"/>
      <c r="BN5" s="29" t="s">
        <v>68</v>
      </c>
      <c r="BO5" s="29"/>
      <c r="BP5" s="29"/>
      <c r="BQ5" s="29"/>
      <c r="BR5" s="15"/>
      <c r="BS5" s="29" t="s">
        <v>69</v>
      </c>
      <c r="BT5" s="29"/>
      <c r="BU5" s="29"/>
      <c r="BV5" s="29"/>
      <c r="BW5" s="15"/>
      <c r="BX5" s="29" t="s">
        <v>70</v>
      </c>
      <c r="BY5" s="29"/>
      <c r="BZ5" s="29"/>
      <c r="CA5" s="29"/>
    </row>
    <row r="6" spans="2:79" ht="43.2" x14ac:dyDescent="0.3">
      <c r="B6" t="s">
        <v>13</v>
      </c>
      <c r="C6" s="9" t="s">
        <v>14</v>
      </c>
      <c r="D6" s="12" t="s">
        <v>15</v>
      </c>
      <c r="E6" s="12" t="s">
        <v>16</v>
      </c>
      <c r="G6" s="12" t="s">
        <v>19</v>
      </c>
      <c r="H6" s="12" t="s">
        <v>20</v>
      </c>
      <c r="I6" s="12" t="s">
        <v>21</v>
      </c>
      <c r="K6" s="12" t="s">
        <v>22</v>
      </c>
      <c r="L6" s="12" t="s">
        <v>23</v>
      </c>
      <c r="M6" s="12" t="s">
        <v>24</v>
      </c>
      <c r="N6" s="12" t="s">
        <v>25</v>
      </c>
      <c r="P6" s="12" t="s">
        <v>26</v>
      </c>
      <c r="Q6" s="12" t="s">
        <v>27</v>
      </c>
      <c r="R6" s="12" t="s">
        <v>28</v>
      </c>
      <c r="S6" s="12" t="s">
        <v>29</v>
      </c>
      <c r="T6" s="12" t="s">
        <v>30</v>
      </c>
      <c r="V6" s="12" t="s">
        <v>31</v>
      </c>
      <c r="W6" s="12" t="s">
        <v>32</v>
      </c>
      <c r="X6" s="12" t="s">
        <v>33</v>
      </c>
      <c r="Z6" s="12" t="s">
        <v>34</v>
      </c>
      <c r="AA6" s="12" t="s">
        <v>35</v>
      </c>
      <c r="AC6" s="12" t="s">
        <v>36</v>
      </c>
      <c r="AD6" s="12" t="s">
        <v>37</v>
      </c>
      <c r="AF6" s="12" t="s">
        <v>38</v>
      </c>
      <c r="AG6" s="12" t="s">
        <v>39</v>
      </c>
      <c r="AH6" s="12" t="s">
        <v>40</v>
      </c>
      <c r="AJ6" s="12" t="s">
        <v>41</v>
      </c>
      <c r="AK6" s="12" t="s">
        <v>42</v>
      </c>
      <c r="AL6" s="12" t="s">
        <v>43</v>
      </c>
      <c r="AM6" s="12" t="s">
        <v>44</v>
      </c>
      <c r="AN6" s="12" t="s">
        <v>45</v>
      </c>
      <c r="AO6" s="12" t="s">
        <v>46</v>
      </c>
      <c r="AP6" s="12" t="s">
        <v>47</v>
      </c>
      <c r="AR6" s="12" t="s">
        <v>48</v>
      </c>
      <c r="AS6" s="12" t="s">
        <v>49</v>
      </c>
      <c r="AU6" s="12" t="s">
        <v>50</v>
      </c>
      <c r="AV6" s="12" t="s">
        <v>51</v>
      </c>
      <c r="AW6" s="12" t="s">
        <v>52</v>
      </c>
      <c r="AY6" s="12" t="s">
        <v>50</v>
      </c>
      <c r="AZ6" s="12" t="s">
        <v>51</v>
      </c>
      <c r="BA6" s="12" t="s">
        <v>52</v>
      </c>
      <c r="BB6" s="12" t="s">
        <v>53</v>
      </c>
      <c r="BD6" s="12" t="s">
        <v>50</v>
      </c>
      <c r="BE6" s="12" t="s">
        <v>51</v>
      </c>
      <c r="BF6" s="12" t="s">
        <v>52</v>
      </c>
      <c r="BG6" s="12" t="s">
        <v>53</v>
      </c>
      <c r="BI6" s="12" t="s">
        <v>50</v>
      </c>
      <c r="BJ6" s="12" t="s">
        <v>51</v>
      </c>
      <c r="BK6" s="12" t="s">
        <v>52</v>
      </c>
      <c r="BL6" s="12" t="s">
        <v>53</v>
      </c>
      <c r="BN6" s="12" t="s">
        <v>50</v>
      </c>
      <c r="BO6" s="12" t="s">
        <v>51</v>
      </c>
      <c r="BP6" s="12" t="s">
        <v>52</v>
      </c>
      <c r="BQ6" s="12" t="s">
        <v>53</v>
      </c>
      <c r="BS6" s="12" t="s">
        <v>50</v>
      </c>
      <c r="BT6" s="12" t="s">
        <v>51</v>
      </c>
      <c r="BU6" s="12" t="s">
        <v>52</v>
      </c>
      <c r="BV6" s="12" t="s">
        <v>53</v>
      </c>
      <c r="BX6" s="12" t="s">
        <v>50</v>
      </c>
      <c r="BY6" s="12" t="s">
        <v>51</v>
      </c>
      <c r="BZ6" s="12" t="s">
        <v>52</v>
      </c>
      <c r="CA6" s="12" t="s">
        <v>53</v>
      </c>
    </row>
    <row r="7" spans="2:79" ht="30" customHeight="1" x14ac:dyDescent="0.3">
      <c r="B7" s="10" t="s">
        <v>17</v>
      </c>
      <c r="C7" s="10">
        <v>1000</v>
      </c>
      <c r="D7" s="10">
        <v>513</v>
      </c>
      <c r="E7" s="10">
        <v>484</v>
      </c>
      <c r="F7" s="10"/>
      <c r="G7" s="10">
        <v>206</v>
      </c>
      <c r="H7" s="10">
        <v>470</v>
      </c>
      <c r="I7" s="10">
        <v>324</v>
      </c>
      <c r="J7" s="10"/>
      <c r="K7" s="10">
        <v>413</v>
      </c>
      <c r="L7" s="10">
        <v>261</v>
      </c>
      <c r="M7" s="10">
        <v>173</v>
      </c>
      <c r="N7" s="10">
        <v>152</v>
      </c>
      <c r="O7" s="10"/>
      <c r="P7" s="10">
        <v>137</v>
      </c>
      <c r="Q7" s="10">
        <v>313</v>
      </c>
      <c r="R7" s="10">
        <v>147</v>
      </c>
      <c r="S7" s="10">
        <v>264</v>
      </c>
      <c r="T7" s="10">
        <v>139</v>
      </c>
      <c r="U7" s="10"/>
      <c r="V7" s="10">
        <v>235</v>
      </c>
      <c r="W7" s="10">
        <v>387</v>
      </c>
      <c r="X7" s="10">
        <v>344</v>
      </c>
      <c r="Y7" s="10"/>
      <c r="Z7" s="10">
        <v>831</v>
      </c>
      <c r="AA7" s="10">
        <v>166</v>
      </c>
      <c r="AB7" s="10"/>
      <c r="AC7" s="10">
        <v>745</v>
      </c>
      <c r="AD7" s="10">
        <v>255</v>
      </c>
      <c r="AE7" s="10"/>
      <c r="AF7" s="10">
        <v>72</v>
      </c>
      <c r="AG7" s="10">
        <v>86</v>
      </c>
      <c r="AH7" s="10">
        <v>836</v>
      </c>
      <c r="AI7" s="10"/>
      <c r="AJ7" s="10">
        <v>111</v>
      </c>
      <c r="AK7" s="10">
        <v>143</v>
      </c>
      <c r="AL7" s="10">
        <v>154</v>
      </c>
      <c r="AM7" s="10">
        <v>160</v>
      </c>
      <c r="AN7" s="10">
        <v>145</v>
      </c>
      <c r="AO7" s="10">
        <v>154</v>
      </c>
      <c r="AP7" s="10">
        <v>133</v>
      </c>
      <c r="AQ7" s="10"/>
      <c r="AR7" s="10">
        <v>294</v>
      </c>
      <c r="AS7" s="10">
        <v>675</v>
      </c>
      <c r="AT7" s="10"/>
      <c r="AU7" s="10">
        <v>252</v>
      </c>
      <c r="AV7" s="10">
        <v>591</v>
      </c>
      <c r="AW7" s="10">
        <v>157</v>
      </c>
      <c r="AX7" s="10"/>
      <c r="AY7" s="10">
        <v>92</v>
      </c>
      <c r="AZ7" s="10">
        <v>463</v>
      </c>
      <c r="BA7" s="10">
        <v>311</v>
      </c>
      <c r="BB7" s="10">
        <v>134</v>
      </c>
      <c r="BC7" s="10"/>
      <c r="BD7" s="10">
        <v>139</v>
      </c>
      <c r="BE7" s="10">
        <v>283</v>
      </c>
      <c r="BF7" s="10">
        <v>421</v>
      </c>
      <c r="BG7" s="10">
        <v>157</v>
      </c>
      <c r="BH7" s="10"/>
      <c r="BI7" s="10">
        <v>112</v>
      </c>
      <c r="BJ7" s="10">
        <v>303</v>
      </c>
      <c r="BK7" s="10">
        <v>469</v>
      </c>
      <c r="BL7" s="10">
        <v>116</v>
      </c>
      <c r="BM7" s="10"/>
      <c r="BN7" s="10">
        <v>92</v>
      </c>
      <c r="BO7" s="10">
        <v>231</v>
      </c>
      <c r="BP7" s="10">
        <v>347</v>
      </c>
      <c r="BQ7" s="10">
        <v>330</v>
      </c>
      <c r="BR7" s="10"/>
      <c r="BS7" s="10">
        <v>210</v>
      </c>
      <c r="BT7" s="10">
        <v>284</v>
      </c>
      <c r="BU7" s="10">
        <v>411</v>
      </c>
      <c r="BV7" s="10">
        <v>95</v>
      </c>
      <c r="BW7" s="10"/>
      <c r="BX7" s="10">
        <v>95</v>
      </c>
      <c r="BY7" s="10">
        <v>369</v>
      </c>
      <c r="BZ7" s="10">
        <v>329</v>
      </c>
      <c r="CA7" s="10">
        <v>207</v>
      </c>
    </row>
    <row r="8" spans="2:79" ht="30" customHeight="1" x14ac:dyDescent="0.3">
      <c r="B8" s="11" t="s">
        <v>18</v>
      </c>
      <c r="C8" s="11">
        <v>1000</v>
      </c>
      <c r="D8" s="11">
        <v>498</v>
      </c>
      <c r="E8" s="11">
        <v>499</v>
      </c>
      <c r="F8" s="11"/>
      <c r="G8" s="11">
        <v>240</v>
      </c>
      <c r="H8" s="11">
        <v>396</v>
      </c>
      <c r="I8" s="11">
        <v>364</v>
      </c>
      <c r="J8" s="11"/>
      <c r="K8" s="11">
        <v>300</v>
      </c>
      <c r="L8" s="11">
        <v>259</v>
      </c>
      <c r="M8" s="11">
        <v>210</v>
      </c>
      <c r="N8" s="11">
        <v>230</v>
      </c>
      <c r="O8" s="11"/>
      <c r="P8" s="11">
        <v>140</v>
      </c>
      <c r="Q8" s="11">
        <v>300</v>
      </c>
      <c r="R8" s="11">
        <v>160</v>
      </c>
      <c r="S8" s="11">
        <v>230</v>
      </c>
      <c r="T8" s="11">
        <v>170</v>
      </c>
      <c r="U8" s="11"/>
      <c r="V8" s="11">
        <v>283</v>
      </c>
      <c r="W8" s="11">
        <v>396</v>
      </c>
      <c r="X8" s="11">
        <v>281</v>
      </c>
      <c r="Y8" s="11"/>
      <c r="Z8" s="11">
        <v>835</v>
      </c>
      <c r="AA8" s="11">
        <v>162</v>
      </c>
      <c r="AB8" s="11"/>
      <c r="AC8" s="11">
        <v>708</v>
      </c>
      <c r="AD8" s="11">
        <v>292</v>
      </c>
      <c r="AE8" s="11"/>
      <c r="AF8" s="11">
        <v>56</v>
      </c>
      <c r="AG8" s="11">
        <v>77</v>
      </c>
      <c r="AH8" s="11">
        <v>860</v>
      </c>
      <c r="AI8" s="11"/>
      <c r="AJ8" s="11">
        <v>125</v>
      </c>
      <c r="AK8" s="11">
        <v>157</v>
      </c>
      <c r="AL8" s="11">
        <v>131</v>
      </c>
      <c r="AM8" s="11">
        <v>141</v>
      </c>
      <c r="AN8" s="11">
        <v>114</v>
      </c>
      <c r="AO8" s="11">
        <v>160</v>
      </c>
      <c r="AP8" s="11">
        <v>172</v>
      </c>
      <c r="AQ8" s="11"/>
      <c r="AR8" s="11">
        <v>320</v>
      </c>
      <c r="AS8" s="11">
        <v>650</v>
      </c>
      <c r="AT8" s="11"/>
      <c r="AU8" s="11">
        <v>278</v>
      </c>
      <c r="AV8" s="11">
        <v>587</v>
      </c>
      <c r="AW8" s="11">
        <v>135</v>
      </c>
      <c r="AX8" s="11"/>
      <c r="AY8" s="11">
        <v>92</v>
      </c>
      <c r="AZ8" s="11">
        <v>472</v>
      </c>
      <c r="BA8" s="11">
        <v>314</v>
      </c>
      <c r="BB8" s="11">
        <v>122</v>
      </c>
      <c r="BC8" s="11"/>
      <c r="BD8" s="11">
        <v>140</v>
      </c>
      <c r="BE8" s="11">
        <v>287</v>
      </c>
      <c r="BF8" s="11">
        <v>421</v>
      </c>
      <c r="BG8" s="11">
        <v>151</v>
      </c>
      <c r="BH8" s="11"/>
      <c r="BI8" s="11">
        <v>117</v>
      </c>
      <c r="BJ8" s="11">
        <v>308</v>
      </c>
      <c r="BK8" s="11">
        <v>467</v>
      </c>
      <c r="BL8" s="11">
        <v>108</v>
      </c>
      <c r="BM8" s="11"/>
      <c r="BN8" s="11">
        <v>90</v>
      </c>
      <c r="BO8" s="11">
        <v>231</v>
      </c>
      <c r="BP8" s="11">
        <v>357</v>
      </c>
      <c r="BQ8" s="11">
        <v>322</v>
      </c>
      <c r="BR8" s="11"/>
      <c r="BS8" s="11">
        <v>218</v>
      </c>
      <c r="BT8" s="11">
        <v>298</v>
      </c>
      <c r="BU8" s="11">
        <v>404</v>
      </c>
      <c r="BV8" s="11">
        <v>80</v>
      </c>
      <c r="BW8" s="11"/>
      <c r="BX8" s="11">
        <v>94</v>
      </c>
      <c r="BY8" s="11">
        <v>381</v>
      </c>
      <c r="BZ8" s="11">
        <v>324</v>
      </c>
      <c r="CA8" s="11">
        <v>201</v>
      </c>
    </row>
    <row r="9" spans="2:79" ht="57.6" x14ac:dyDescent="0.3">
      <c r="B9" s="18" t="s">
        <v>303</v>
      </c>
      <c r="C9" s="17">
        <v>0.29991967340715497</v>
      </c>
      <c r="D9" s="17">
        <v>0.32991198243623998</v>
      </c>
      <c r="E9" s="17">
        <v>0.27178284208708198</v>
      </c>
      <c r="F9" s="17"/>
      <c r="G9" s="17">
        <v>0.35546149513067499</v>
      </c>
      <c r="H9" s="17">
        <v>0.28357304400920602</v>
      </c>
      <c r="I9" s="17">
        <v>0.28108318620740702</v>
      </c>
      <c r="J9" s="17"/>
      <c r="K9" s="17">
        <v>0.32176783126015002</v>
      </c>
      <c r="L9" s="17">
        <v>0.29322879492985998</v>
      </c>
      <c r="M9" s="17">
        <v>0.26939256209291901</v>
      </c>
      <c r="N9" s="17">
        <v>0.30813348885451902</v>
      </c>
      <c r="O9" s="17"/>
      <c r="P9" s="17">
        <v>0.46942619600517699</v>
      </c>
      <c r="Q9" s="17">
        <v>0.234027584306571</v>
      </c>
      <c r="R9" s="17">
        <v>0.301805649762663</v>
      </c>
      <c r="S9" s="17">
        <v>0.30813103219139798</v>
      </c>
      <c r="T9" s="17">
        <v>0.26360710241339103</v>
      </c>
      <c r="U9" s="17"/>
      <c r="V9" s="17">
        <v>0.25966359382589799</v>
      </c>
      <c r="W9" s="17">
        <v>0.28277258926049198</v>
      </c>
      <c r="X9" s="17">
        <v>0.38686199451015002</v>
      </c>
      <c r="Y9" s="17"/>
      <c r="Z9" s="17">
        <v>0.27432404811827799</v>
      </c>
      <c r="AA9" s="17">
        <v>0.43679017812176102</v>
      </c>
      <c r="AB9" s="17"/>
      <c r="AC9" s="17">
        <v>0.30482890030677001</v>
      </c>
      <c r="AD9" s="17">
        <v>0.28800410836763901</v>
      </c>
      <c r="AE9" s="17"/>
      <c r="AF9" s="17">
        <v>0.51689241217249404</v>
      </c>
      <c r="AG9" s="17">
        <v>0.36267491600275498</v>
      </c>
      <c r="AH9" s="17">
        <v>0.27943088013061401</v>
      </c>
      <c r="AI9" s="17"/>
      <c r="AJ9" s="17">
        <v>0.37220762784196199</v>
      </c>
      <c r="AK9" s="17">
        <v>0.34156928137159198</v>
      </c>
      <c r="AL9" s="17">
        <v>0.328416936401145</v>
      </c>
      <c r="AM9" s="17">
        <v>0.238144177478229</v>
      </c>
      <c r="AN9" s="17">
        <v>0.28787902533347098</v>
      </c>
      <c r="AO9" s="17">
        <v>0.33097871823763497</v>
      </c>
      <c r="AP9" s="17">
        <v>0.216992537775301</v>
      </c>
      <c r="AQ9" s="17"/>
      <c r="AR9" s="17">
        <v>0.358327420679943</v>
      </c>
      <c r="AS9" s="17">
        <v>0.272049140065456</v>
      </c>
      <c r="AT9" s="17"/>
      <c r="AU9" s="17">
        <v>0.21506089471835099</v>
      </c>
      <c r="AV9" s="17">
        <v>0.31198463144371202</v>
      </c>
      <c r="AW9" s="17">
        <v>0.42218783565409101</v>
      </c>
      <c r="AX9" s="17"/>
      <c r="AY9" s="17">
        <v>0.15553883595600401</v>
      </c>
      <c r="AZ9" s="17">
        <v>0.26502480235905601</v>
      </c>
      <c r="BA9" s="17">
        <v>0.39164098311439999</v>
      </c>
      <c r="BB9" s="17">
        <v>0.30818831063770102</v>
      </c>
      <c r="BC9" s="17"/>
      <c r="BD9" s="17">
        <v>6.2713527300470695E-2</v>
      </c>
      <c r="BE9" s="17">
        <v>0.22835999121397499</v>
      </c>
      <c r="BF9" s="17">
        <v>0.36172899707227701</v>
      </c>
      <c r="BG9" s="17">
        <v>0.48380691393314901</v>
      </c>
      <c r="BH9" s="17"/>
      <c r="BI9" s="17">
        <v>0.20650595577720299</v>
      </c>
      <c r="BJ9" s="17">
        <v>0.25135146347463</v>
      </c>
      <c r="BK9" s="17">
        <v>0.34621003327970001</v>
      </c>
      <c r="BL9" s="17">
        <v>0.33879280963478298</v>
      </c>
      <c r="BM9" s="17"/>
      <c r="BN9" s="17">
        <v>0.184349800929203</v>
      </c>
      <c r="BO9" s="17">
        <v>0.25147617830061803</v>
      </c>
      <c r="BP9" s="17">
        <v>0.24903331274732099</v>
      </c>
      <c r="BQ9" s="17">
        <v>0.42375134206599402</v>
      </c>
      <c r="BR9" s="17"/>
      <c r="BS9" s="17">
        <v>8.2054671302894094E-2</v>
      </c>
      <c r="BT9" s="17">
        <v>0.178803419183266</v>
      </c>
      <c r="BU9" s="17">
        <v>0.45132332440294798</v>
      </c>
      <c r="BV9" s="17">
        <v>0.58031901791214502</v>
      </c>
      <c r="BW9" s="17"/>
      <c r="BX9" s="17">
        <v>0.156213323073703</v>
      </c>
      <c r="BY9" s="17">
        <v>0.27499982445061399</v>
      </c>
      <c r="BZ9" s="17">
        <v>0.30135243123928002</v>
      </c>
      <c r="CA9" s="17">
        <v>0.412221716519103</v>
      </c>
    </row>
    <row r="10" spans="2:79" ht="57.6" x14ac:dyDescent="0.3">
      <c r="B10" s="18" t="s">
        <v>304</v>
      </c>
      <c r="C10" s="17">
        <v>0.35636942127361299</v>
      </c>
      <c r="D10" s="17">
        <v>0.33668077118115203</v>
      </c>
      <c r="E10" s="17">
        <v>0.37816171842900298</v>
      </c>
      <c r="F10" s="17"/>
      <c r="G10" s="17">
        <v>0.32305073741343998</v>
      </c>
      <c r="H10" s="17">
        <v>0.38343503617274499</v>
      </c>
      <c r="I10" s="17">
        <v>0.348903847967935</v>
      </c>
      <c r="J10" s="17"/>
      <c r="K10" s="17">
        <v>0.39233440247294399</v>
      </c>
      <c r="L10" s="17">
        <v>0.33384713638612801</v>
      </c>
      <c r="M10" s="17">
        <v>0.38184554941968202</v>
      </c>
      <c r="N10" s="17">
        <v>0.31311373898337003</v>
      </c>
      <c r="O10" s="17"/>
      <c r="P10" s="17">
        <v>0.23243770250800599</v>
      </c>
      <c r="Q10" s="17">
        <v>0.38382243078670802</v>
      </c>
      <c r="R10" s="17">
        <v>0.37080766997952103</v>
      </c>
      <c r="S10" s="17">
        <v>0.34803576343236398</v>
      </c>
      <c r="T10" s="17">
        <v>0.40775846145179101</v>
      </c>
      <c r="U10" s="17"/>
      <c r="V10" s="17">
        <v>0.34279890405740598</v>
      </c>
      <c r="W10" s="17">
        <v>0.37683330043907898</v>
      </c>
      <c r="X10" s="17">
        <v>0.35554834252122097</v>
      </c>
      <c r="Y10" s="17"/>
      <c r="Z10" s="17">
        <v>0.37048551670783098</v>
      </c>
      <c r="AA10" s="17">
        <v>0.28996492265949098</v>
      </c>
      <c r="AB10" s="17"/>
      <c r="AC10" s="17">
        <v>0.35417906334244398</v>
      </c>
      <c r="AD10" s="17">
        <v>0.36168580874609102</v>
      </c>
      <c r="AE10" s="17"/>
      <c r="AF10" s="17">
        <v>0.25783514195024698</v>
      </c>
      <c r="AG10" s="17">
        <v>0.31503686053896701</v>
      </c>
      <c r="AH10" s="17">
        <v>0.36936094111748002</v>
      </c>
      <c r="AI10" s="17"/>
      <c r="AJ10" s="17">
        <v>0.30107449896548599</v>
      </c>
      <c r="AK10" s="17">
        <v>0.30946217985663899</v>
      </c>
      <c r="AL10" s="17">
        <v>0.32916332904175</v>
      </c>
      <c r="AM10" s="17">
        <v>0.46296723469609902</v>
      </c>
      <c r="AN10" s="17">
        <v>0.40063409953639401</v>
      </c>
      <c r="AO10" s="17">
        <v>0.33464588477705598</v>
      </c>
      <c r="AP10" s="17">
        <v>0.36391275723088201</v>
      </c>
      <c r="AQ10" s="17"/>
      <c r="AR10" s="17">
        <v>0.33018908911073203</v>
      </c>
      <c r="AS10" s="17">
        <v>0.37320749386839902</v>
      </c>
      <c r="AT10" s="17"/>
      <c r="AU10" s="17">
        <v>0.31528905612154401</v>
      </c>
      <c r="AV10" s="17">
        <v>0.37607468751661199</v>
      </c>
      <c r="AW10" s="17">
        <v>0.35539541056927398</v>
      </c>
      <c r="AX10" s="17"/>
      <c r="AY10" s="17">
        <v>0.394214585853776</v>
      </c>
      <c r="AZ10" s="17">
        <v>0.36169271924996899</v>
      </c>
      <c r="BA10" s="17">
        <v>0.33041512483070801</v>
      </c>
      <c r="BB10" s="17">
        <v>0.37391689323955501</v>
      </c>
      <c r="BC10" s="17"/>
      <c r="BD10" s="17">
        <v>0.29190471683827601</v>
      </c>
      <c r="BE10" s="17">
        <v>0.37708950007526698</v>
      </c>
      <c r="BF10" s="17">
        <v>0.392054596584964</v>
      </c>
      <c r="BG10" s="17">
        <v>0.27741006655025402</v>
      </c>
      <c r="BH10" s="17"/>
      <c r="BI10" s="17">
        <v>0.32737144014245401</v>
      </c>
      <c r="BJ10" s="17">
        <v>0.35223554667395501</v>
      </c>
      <c r="BK10" s="17">
        <v>0.354790754880143</v>
      </c>
      <c r="BL10" s="17">
        <v>0.40619473865717698</v>
      </c>
      <c r="BM10" s="17"/>
      <c r="BN10" s="17">
        <v>0.28884037385767503</v>
      </c>
      <c r="BO10" s="17">
        <v>0.38913024577618999</v>
      </c>
      <c r="BP10" s="17">
        <v>0.40625480614513598</v>
      </c>
      <c r="BQ10" s="17">
        <v>0.29645096051130598</v>
      </c>
      <c r="BR10" s="17"/>
      <c r="BS10" s="17">
        <v>0.28335781211156102</v>
      </c>
      <c r="BT10" s="17">
        <v>0.41813022652787102</v>
      </c>
      <c r="BU10" s="17">
        <v>0.36381701418370399</v>
      </c>
      <c r="BV10" s="17">
        <v>0.287822542372486</v>
      </c>
      <c r="BW10" s="17"/>
      <c r="BX10" s="17">
        <v>0.299708558245743</v>
      </c>
      <c r="BY10" s="17">
        <v>0.33545033948497799</v>
      </c>
      <c r="BZ10" s="17">
        <v>0.38746672989310899</v>
      </c>
      <c r="CA10" s="17">
        <v>0.37234148092911701</v>
      </c>
    </row>
    <row r="11" spans="2:79" ht="57.6" x14ac:dyDescent="0.3">
      <c r="B11" s="18" t="s">
        <v>305</v>
      </c>
      <c r="C11" s="17">
        <v>0.17425711155155599</v>
      </c>
      <c r="D11" s="17">
        <v>0.15248130648463001</v>
      </c>
      <c r="E11" s="17">
        <v>0.19304890645499501</v>
      </c>
      <c r="F11" s="17"/>
      <c r="G11" s="17">
        <v>0.138239196876215</v>
      </c>
      <c r="H11" s="17">
        <v>0.17693483469228</v>
      </c>
      <c r="I11" s="17">
        <v>0.195086239068086</v>
      </c>
      <c r="J11" s="17"/>
      <c r="K11" s="17">
        <v>0.131212740935605</v>
      </c>
      <c r="L11" s="17">
        <v>0.19730605544160901</v>
      </c>
      <c r="M11" s="17">
        <v>0.188766418838232</v>
      </c>
      <c r="N11" s="17">
        <v>0.191954705440427</v>
      </c>
      <c r="O11" s="17"/>
      <c r="P11" s="17">
        <v>0.16630946802541799</v>
      </c>
      <c r="Q11" s="17">
        <v>0.18719767227297399</v>
      </c>
      <c r="R11" s="17">
        <v>0.11996354896716099</v>
      </c>
      <c r="S11" s="17">
        <v>0.19584193369853301</v>
      </c>
      <c r="T11" s="17">
        <v>0.17986425234440501</v>
      </c>
      <c r="U11" s="17"/>
      <c r="V11" s="17">
        <v>0.219217333312899</v>
      </c>
      <c r="W11" s="17">
        <v>0.16999247424632399</v>
      </c>
      <c r="X11" s="17">
        <v>0.12875712680116999</v>
      </c>
      <c r="Y11" s="17"/>
      <c r="Z11" s="17">
        <v>0.190546555596523</v>
      </c>
      <c r="AA11" s="17">
        <v>9.3504795578962296E-2</v>
      </c>
      <c r="AB11" s="17"/>
      <c r="AC11" s="17">
        <v>0.174846677143871</v>
      </c>
      <c r="AD11" s="17">
        <v>0.17282613121515</v>
      </c>
      <c r="AE11" s="17"/>
      <c r="AF11" s="17">
        <v>0.14385746069416799</v>
      </c>
      <c r="AG11" s="17">
        <v>0.21266226641519101</v>
      </c>
      <c r="AH11" s="17">
        <v>0.172053094006198</v>
      </c>
      <c r="AI11" s="17"/>
      <c r="AJ11" s="17">
        <v>0.110762197010391</v>
      </c>
      <c r="AK11" s="17">
        <v>0.20104606904062799</v>
      </c>
      <c r="AL11" s="17">
        <v>0.18551754438585299</v>
      </c>
      <c r="AM11" s="17">
        <v>0.151079702964562</v>
      </c>
      <c r="AN11" s="17">
        <v>0.15917571200788699</v>
      </c>
      <c r="AO11" s="17">
        <v>0.16282872691605599</v>
      </c>
      <c r="AP11" s="17">
        <v>0.226965924949837</v>
      </c>
      <c r="AQ11" s="17"/>
      <c r="AR11" s="17">
        <v>0.172893403287387</v>
      </c>
      <c r="AS11" s="17">
        <v>0.17146728020285101</v>
      </c>
      <c r="AT11" s="17"/>
      <c r="AU11" s="17">
        <v>0.20465620712739799</v>
      </c>
      <c r="AV11" s="17">
        <v>0.17072688265334299</v>
      </c>
      <c r="AW11" s="17">
        <v>0.127020746931057</v>
      </c>
      <c r="AX11" s="17"/>
      <c r="AY11" s="17">
        <v>0.2237997562083</v>
      </c>
      <c r="AZ11" s="17">
        <v>0.191314151518234</v>
      </c>
      <c r="BA11" s="17">
        <v>0.13340623131337201</v>
      </c>
      <c r="BB11" s="17">
        <v>0.17590591437545899</v>
      </c>
      <c r="BC11" s="17"/>
      <c r="BD11" s="17">
        <v>0.31372081366712401</v>
      </c>
      <c r="BE11" s="17">
        <v>0.19362931741700201</v>
      </c>
      <c r="BF11" s="17">
        <v>0.13041622823763699</v>
      </c>
      <c r="BG11" s="17">
        <v>0.13017258827818501</v>
      </c>
      <c r="BH11" s="17"/>
      <c r="BI11" s="17">
        <v>0.20758116567346299</v>
      </c>
      <c r="BJ11" s="17">
        <v>0.160910583733512</v>
      </c>
      <c r="BK11" s="17">
        <v>0.168376325033498</v>
      </c>
      <c r="BL11" s="17">
        <v>0.20174093883791799</v>
      </c>
      <c r="BM11" s="17"/>
      <c r="BN11" s="17">
        <v>0.30343553242746701</v>
      </c>
      <c r="BO11" s="17">
        <v>0.152188100284262</v>
      </c>
      <c r="BP11" s="17">
        <v>0.19117755791778401</v>
      </c>
      <c r="BQ11" s="17">
        <v>0.134983904252096</v>
      </c>
      <c r="BR11" s="17"/>
      <c r="BS11" s="17">
        <v>0.36845836799352999</v>
      </c>
      <c r="BT11" s="17">
        <v>0.18520379471769199</v>
      </c>
      <c r="BU11" s="17">
        <v>8.7394241296247399E-2</v>
      </c>
      <c r="BV11" s="17">
        <v>4.2525967502093198E-2</v>
      </c>
      <c r="BW11" s="17"/>
      <c r="BX11" s="17">
        <v>0.22306698414950399</v>
      </c>
      <c r="BY11" s="17">
        <v>0.19883859742548199</v>
      </c>
      <c r="BZ11" s="17">
        <v>0.17362055170035301</v>
      </c>
      <c r="CA11" s="17">
        <v>0.105811420854028</v>
      </c>
    </row>
    <row r="12" spans="2:79" ht="43.2" x14ac:dyDescent="0.3">
      <c r="B12" s="18" t="s">
        <v>306</v>
      </c>
      <c r="C12" s="17">
        <v>3.1384122884812703E-2</v>
      </c>
      <c r="D12" s="17">
        <v>2.2791052506703699E-2</v>
      </c>
      <c r="E12" s="17">
        <v>4.0149924252169698E-2</v>
      </c>
      <c r="F12" s="17"/>
      <c r="G12" s="17">
        <v>1.8118993787857599E-2</v>
      </c>
      <c r="H12" s="17">
        <v>3.9741652232599699E-2</v>
      </c>
      <c r="I12" s="17">
        <v>3.10408947718591E-2</v>
      </c>
      <c r="J12" s="17"/>
      <c r="K12" s="17">
        <v>1.9675519347791E-2</v>
      </c>
      <c r="L12" s="17">
        <v>2.06928058788233E-2</v>
      </c>
      <c r="M12" s="17">
        <v>2.7109405633382301E-2</v>
      </c>
      <c r="N12" s="17">
        <v>6.2734378877856906E-2</v>
      </c>
      <c r="O12" s="17"/>
      <c r="P12" s="17">
        <v>2.8172164581407901E-2</v>
      </c>
      <c r="Q12" s="17">
        <v>4.4292794655729703E-2</v>
      </c>
      <c r="R12" s="17">
        <v>4.6499686691679601E-2</v>
      </c>
      <c r="S12" s="17">
        <v>1.6065268420906199E-2</v>
      </c>
      <c r="T12" s="17">
        <v>1.7749799956435299E-2</v>
      </c>
      <c r="U12" s="17"/>
      <c r="V12" s="17">
        <v>4.7073213457957203E-2</v>
      </c>
      <c r="W12" s="17">
        <v>2.32319240386177E-2</v>
      </c>
      <c r="X12" s="17">
        <v>1.74282213186122E-2</v>
      </c>
      <c r="Y12" s="17"/>
      <c r="Z12" s="17">
        <v>3.1455588269613602E-2</v>
      </c>
      <c r="AA12" s="17">
        <v>2.39719123403857E-2</v>
      </c>
      <c r="AB12" s="17"/>
      <c r="AC12" s="17">
        <v>3.6544779067722098E-2</v>
      </c>
      <c r="AD12" s="17">
        <v>1.8858294347764998E-2</v>
      </c>
      <c r="AE12" s="17"/>
      <c r="AF12" s="17">
        <v>1.8697149407937898E-2</v>
      </c>
      <c r="AG12" s="17">
        <v>2.9120820715002899E-2</v>
      </c>
      <c r="AH12" s="17">
        <v>3.2668981289626697E-2</v>
      </c>
      <c r="AI12" s="17"/>
      <c r="AJ12" s="17">
        <v>8.0876083370045506E-3</v>
      </c>
      <c r="AK12" s="17">
        <v>2.1232074591026901E-2</v>
      </c>
      <c r="AL12" s="17">
        <v>3.6083087623367302E-2</v>
      </c>
      <c r="AM12" s="17">
        <v>4.2007750670145103E-2</v>
      </c>
      <c r="AN12" s="17">
        <v>5.8547427808638697E-2</v>
      </c>
      <c r="AO12" s="17">
        <v>4.2914527136705002E-2</v>
      </c>
      <c r="AP12" s="17">
        <v>1.6515242152509199E-2</v>
      </c>
      <c r="AQ12" s="17"/>
      <c r="AR12" s="17">
        <v>4.3836071918482301E-2</v>
      </c>
      <c r="AS12" s="17">
        <v>2.55178118855218E-2</v>
      </c>
      <c r="AT12" s="17"/>
      <c r="AU12" s="17">
        <v>4.1649607661848997E-2</v>
      </c>
      <c r="AV12" s="17">
        <v>2.8949452878576001E-2</v>
      </c>
      <c r="AW12" s="17">
        <v>2.0824787352535699E-2</v>
      </c>
      <c r="AX12" s="17"/>
      <c r="AY12" s="17">
        <v>4.1465232572455102E-2</v>
      </c>
      <c r="AZ12" s="17">
        <v>2.7748580193121399E-2</v>
      </c>
      <c r="BA12" s="17">
        <v>3.5930509716980599E-2</v>
      </c>
      <c r="BB12" s="17">
        <v>2.6094946340390199E-2</v>
      </c>
      <c r="BC12" s="17"/>
      <c r="BD12" s="17">
        <v>0.178314774954526</v>
      </c>
      <c r="BE12" s="17">
        <v>1.42208384728243E-2</v>
      </c>
      <c r="BF12" s="17">
        <v>4.4007263503533503E-3</v>
      </c>
      <c r="BG12" s="17">
        <v>2.8835445742744202E-3</v>
      </c>
      <c r="BH12" s="17"/>
      <c r="BI12" s="17">
        <v>7.6048818894277295E-2</v>
      </c>
      <c r="BJ12" s="17">
        <v>4.4064693024573602E-2</v>
      </c>
      <c r="BK12" s="17">
        <v>1.82241715511447E-2</v>
      </c>
      <c r="BL12" s="17">
        <v>4.0308774898292904E-3</v>
      </c>
      <c r="BM12" s="17"/>
      <c r="BN12" s="17">
        <v>3.6535039283610397E-2</v>
      </c>
      <c r="BO12" s="17">
        <v>2.4094635154715799E-2</v>
      </c>
      <c r="BP12" s="17">
        <v>3.6622631439585003E-2</v>
      </c>
      <c r="BQ12" s="17">
        <v>2.93593759593824E-2</v>
      </c>
      <c r="BR12" s="17"/>
      <c r="BS12" s="17">
        <v>0.12702958659823099</v>
      </c>
      <c r="BT12" s="17">
        <v>3.39428011805592E-3</v>
      </c>
      <c r="BU12" s="17">
        <v>6.5676898149022696E-3</v>
      </c>
      <c r="BV12" s="17">
        <v>0</v>
      </c>
      <c r="BW12" s="17"/>
      <c r="BX12" s="17">
        <v>7.3562398946110802E-2</v>
      </c>
      <c r="BY12" s="17">
        <v>1.7968990656453701E-2</v>
      </c>
      <c r="BZ12" s="17">
        <v>3.5461938971249898E-2</v>
      </c>
      <c r="CA12" s="17">
        <v>3.0439574413909098E-2</v>
      </c>
    </row>
    <row r="13" spans="2:79" x14ac:dyDescent="0.3">
      <c r="B13" s="18" t="s">
        <v>195</v>
      </c>
      <c r="C13" s="19">
        <v>0.13806967088286401</v>
      </c>
      <c r="D13" s="19">
        <v>0.15813488739127399</v>
      </c>
      <c r="E13" s="19">
        <v>0.116856608776749</v>
      </c>
      <c r="F13" s="19"/>
      <c r="G13" s="19">
        <v>0.165129576791813</v>
      </c>
      <c r="H13" s="19">
        <v>0.11631543289316899</v>
      </c>
      <c r="I13" s="19">
        <v>0.143885831984712</v>
      </c>
      <c r="J13" s="19"/>
      <c r="K13" s="19">
        <v>0.13500950598351</v>
      </c>
      <c r="L13" s="19">
        <v>0.15492520736358001</v>
      </c>
      <c r="M13" s="19">
        <v>0.13288606401578501</v>
      </c>
      <c r="N13" s="19">
        <v>0.124063687843828</v>
      </c>
      <c r="O13" s="19"/>
      <c r="P13" s="19">
        <v>0.10365446887999</v>
      </c>
      <c r="Q13" s="19">
        <v>0.15065951797801799</v>
      </c>
      <c r="R13" s="19">
        <v>0.16092344459897501</v>
      </c>
      <c r="S13" s="19">
        <v>0.13192600225679901</v>
      </c>
      <c r="T13" s="19">
        <v>0.13102038383397699</v>
      </c>
      <c r="U13" s="19"/>
      <c r="V13" s="19">
        <v>0.13124695534583999</v>
      </c>
      <c r="W13" s="19">
        <v>0.14716971201548801</v>
      </c>
      <c r="X13" s="19">
        <v>0.111404314848847</v>
      </c>
      <c r="Y13" s="19"/>
      <c r="Z13" s="19">
        <v>0.133188291307755</v>
      </c>
      <c r="AA13" s="19">
        <v>0.15576819129940001</v>
      </c>
      <c r="AB13" s="19"/>
      <c r="AC13" s="19">
        <v>0.12960058013919201</v>
      </c>
      <c r="AD13" s="19">
        <v>0.15862565732335501</v>
      </c>
      <c r="AE13" s="19"/>
      <c r="AF13" s="19">
        <v>6.2717835775153399E-2</v>
      </c>
      <c r="AG13" s="19">
        <v>8.0505136328084204E-2</v>
      </c>
      <c r="AH13" s="19">
        <v>0.14648610345608101</v>
      </c>
      <c r="AI13" s="19"/>
      <c r="AJ13" s="19">
        <v>0.20786806784515599</v>
      </c>
      <c r="AK13" s="19">
        <v>0.12669039514011399</v>
      </c>
      <c r="AL13" s="19">
        <v>0.120819102547885</v>
      </c>
      <c r="AM13" s="19">
        <v>0.105801134190965</v>
      </c>
      <c r="AN13" s="19">
        <v>9.3763735313608598E-2</v>
      </c>
      <c r="AO13" s="19">
        <v>0.12863214293254799</v>
      </c>
      <c r="AP13" s="19">
        <v>0.17561353789147099</v>
      </c>
      <c r="AQ13" s="19"/>
      <c r="AR13" s="19">
        <v>9.47540150034554E-2</v>
      </c>
      <c r="AS13" s="19">
        <v>0.15775827397777301</v>
      </c>
      <c r="AT13" s="19"/>
      <c r="AU13" s="19">
        <v>0.22334423437085801</v>
      </c>
      <c r="AV13" s="19">
        <v>0.112264345507757</v>
      </c>
      <c r="AW13" s="19">
        <v>7.4571219493042198E-2</v>
      </c>
      <c r="AX13" s="19"/>
      <c r="AY13" s="19">
        <v>0.18498158940946499</v>
      </c>
      <c r="AZ13" s="19">
        <v>0.15421974667961899</v>
      </c>
      <c r="BA13" s="19">
        <v>0.10860715102453899</v>
      </c>
      <c r="BB13" s="19">
        <v>0.11589393540689499</v>
      </c>
      <c r="BC13" s="19"/>
      <c r="BD13" s="19">
        <v>0.15334616723960201</v>
      </c>
      <c r="BE13" s="19">
        <v>0.186700352820932</v>
      </c>
      <c r="BF13" s="19">
        <v>0.11139945175476899</v>
      </c>
      <c r="BG13" s="19">
        <v>0.105726886664138</v>
      </c>
      <c r="BH13" s="19"/>
      <c r="BI13" s="19">
        <v>0.18249261951260301</v>
      </c>
      <c r="BJ13" s="19">
        <v>0.19143771309333099</v>
      </c>
      <c r="BK13" s="19">
        <v>0.11239871525551499</v>
      </c>
      <c r="BL13" s="19">
        <v>4.9240635380291997E-2</v>
      </c>
      <c r="BM13" s="19"/>
      <c r="BN13" s="19">
        <v>0.186839253502045</v>
      </c>
      <c r="BO13" s="19">
        <v>0.183110840484214</v>
      </c>
      <c r="BP13" s="19">
        <v>0.116911691750174</v>
      </c>
      <c r="BQ13" s="19">
        <v>0.115454417211222</v>
      </c>
      <c r="BR13" s="19"/>
      <c r="BS13" s="19">
        <v>0.13909956199378401</v>
      </c>
      <c r="BT13" s="19">
        <v>0.214468279453116</v>
      </c>
      <c r="BU13" s="19">
        <v>9.0897730302198707E-2</v>
      </c>
      <c r="BV13" s="19">
        <v>8.9332472213275199E-2</v>
      </c>
      <c r="BW13" s="19"/>
      <c r="BX13" s="19">
        <v>0.24744873558493899</v>
      </c>
      <c r="BY13" s="19">
        <v>0.17274224798247201</v>
      </c>
      <c r="BZ13" s="19">
        <v>0.10209834819600801</v>
      </c>
      <c r="CA13" s="19">
        <v>7.9185807283843307E-2</v>
      </c>
    </row>
    <row r="14" spans="2:79" x14ac:dyDescent="0.3">
      <c r="B14" s="16" t="s">
        <v>337</v>
      </c>
    </row>
    <row r="15" spans="2:79" x14ac:dyDescent="0.3">
      <c r="B15" t="s">
        <v>76</v>
      </c>
    </row>
    <row r="16" spans="2:79" x14ac:dyDescent="0.3">
      <c r="B16" t="s">
        <v>77</v>
      </c>
    </row>
    <row r="18" spans="2:2" x14ac:dyDescent="0.3">
      <c r="B18" s="8" t="str">
        <f>HYPERLINK("#'Contents'!A1", "Return to Contents")</f>
        <v>Return to Contents</v>
      </c>
    </row>
  </sheetData>
  <mergeCells count="18">
    <mergeCell ref="BX5:CA5"/>
    <mergeCell ref="D2:BL2"/>
    <mergeCell ref="AU5:AW5"/>
    <mergeCell ref="AY5:BB5"/>
    <mergeCell ref="BD5:BG5"/>
    <mergeCell ref="BI5:BL5"/>
    <mergeCell ref="BN5:BQ5"/>
    <mergeCell ref="Z5:AA5"/>
    <mergeCell ref="AC5:AD5"/>
    <mergeCell ref="AF5:AH5"/>
    <mergeCell ref="AJ5:AP5"/>
    <mergeCell ref="AR5:AS5"/>
    <mergeCell ref="D5:E5"/>
    <mergeCell ref="G5:I5"/>
    <mergeCell ref="K5:N5"/>
    <mergeCell ref="P5:T5"/>
    <mergeCell ref="V5:X5"/>
    <mergeCell ref="BS5:BV5"/>
  </mergeCells>
  <pageMargins left="0.7" right="0.7" top="0.75" bottom="0.75" header="0.3" footer="0.3"/>
  <pageSetup paperSize="9" orientation="portrait" horizontalDpi="300" verticalDpi="300"/>
  <drawing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B2:F22"/>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6" width="20.77734375" customWidth="1"/>
  </cols>
  <sheetData>
    <row r="2" spans="2:6" ht="40.049999999999997" customHeight="1" x14ac:dyDescent="0.3">
      <c r="D2" s="30" t="s">
        <v>317</v>
      </c>
      <c r="E2" s="26"/>
      <c r="F2" s="26"/>
    </row>
    <row r="6" spans="2:6" ht="49.95" customHeight="1" x14ac:dyDescent="0.3">
      <c r="B6" s="20" t="s">
        <v>13</v>
      </c>
      <c r="C6" s="20" t="s">
        <v>307</v>
      </c>
      <c r="D6" s="20" t="s">
        <v>308</v>
      </c>
      <c r="E6" s="20" t="s">
        <v>309</v>
      </c>
    </row>
    <row r="7" spans="2:6" x14ac:dyDescent="0.3">
      <c r="B7" s="18" t="s">
        <v>310</v>
      </c>
      <c r="C7" s="17">
        <v>9.7587466642904894E-2</v>
      </c>
      <c r="D7" s="17">
        <v>0.111068459147115</v>
      </c>
      <c r="E7" s="17">
        <v>3.8958805515650403E-2</v>
      </c>
    </row>
    <row r="8" spans="2:6" x14ac:dyDescent="0.3">
      <c r="B8" s="18" t="s">
        <v>311</v>
      </c>
      <c r="C8" s="17">
        <v>0.35308980983003302</v>
      </c>
      <c r="D8" s="17">
        <v>0.28810783918851401</v>
      </c>
      <c r="E8" s="17">
        <v>0.12249081392618801</v>
      </c>
    </row>
    <row r="9" spans="2:6" x14ac:dyDescent="0.3">
      <c r="B9" s="18" t="s">
        <v>312</v>
      </c>
      <c r="C9" s="17">
        <v>0.29262986914829398</v>
      </c>
      <c r="D9" s="17">
        <v>0.30976260009078699</v>
      </c>
      <c r="E9" s="17">
        <v>0.23939667126903599</v>
      </c>
    </row>
    <row r="10" spans="2:6" x14ac:dyDescent="0.3">
      <c r="B10" s="18" t="s">
        <v>313</v>
      </c>
      <c r="C10" s="17">
        <v>0.13221979540579201</v>
      </c>
      <c r="D10" s="17">
        <v>0.187904091992532</v>
      </c>
      <c r="E10" s="17">
        <v>0.35774056235352703</v>
      </c>
    </row>
    <row r="11" spans="2:6" x14ac:dyDescent="0.3">
      <c r="B11" s="18" t="s">
        <v>314</v>
      </c>
      <c r="C11" s="17">
        <v>3.4645141111428697E-2</v>
      </c>
      <c r="D11" s="17">
        <v>8.2898361915138594E-2</v>
      </c>
      <c r="E11" s="17">
        <v>0.18853148506018</v>
      </c>
    </row>
    <row r="12" spans="2:6" x14ac:dyDescent="0.3">
      <c r="B12" s="18" t="s">
        <v>73</v>
      </c>
      <c r="C12" s="17">
        <v>8.9827917861546897E-2</v>
      </c>
      <c r="D12" s="17">
        <v>2.02586476659137E-2</v>
      </c>
      <c r="E12" s="17">
        <v>5.2881661875417998E-2</v>
      </c>
    </row>
    <row r="13" spans="2:6" x14ac:dyDescent="0.3">
      <c r="B13" s="23" t="s">
        <v>315</v>
      </c>
      <c r="C13" s="21">
        <v>0.45067727647293798</v>
      </c>
      <c r="D13" s="21">
        <v>0.39917629833562901</v>
      </c>
      <c r="E13" s="21">
        <v>0.161449619441839</v>
      </c>
    </row>
    <row r="14" spans="2:6" x14ac:dyDescent="0.3">
      <c r="B14" s="23" t="s">
        <v>316</v>
      </c>
      <c r="C14" s="21">
        <v>0.16686493651722101</v>
      </c>
      <c r="D14" s="21">
        <v>0.27080245390766999</v>
      </c>
      <c r="E14" s="21">
        <v>0.54627204741370805</v>
      </c>
    </row>
    <row r="15" spans="2:6" x14ac:dyDescent="0.3">
      <c r="B15" s="23" t="s">
        <v>212</v>
      </c>
      <c r="C15" s="22">
        <v>0.28381233995571697</v>
      </c>
      <c r="D15" s="22">
        <v>0.12837384442795899</v>
      </c>
      <c r="E15" s="22">
        <v>-0.384822427971869</v>
      </c>
    </row>
    <row r="16" spans="2:6" x14ac:dyDescent="0.3">
      <c r="B16" s="16" t="s">
        <v>337</v>
      </c>
      <c r="C16" s="16"/>
      <c r="D16" s="16"/>
      <c r="E16" s="16"/>
    </row>
    <row r="17" spans="2:2" x14ac:dyDescent="0.3">
      <c r="B17" t="s">
        <v>76</v>
      </c>
    </row>
    <row r="18" spans="2:2" x14ac:dyDescent="0.3">
      <c r="B18" t="s">
        <v>77</v>
      </c>
    </row>
    <row r="22" spans="2:2" x14ac:dyDescent="0.3">
      <c r="B22" s="8" t="str">
        <f>HYPERLINK("#'Contents'!A1", "Return to Contents")</f>
        <v>Return to Contents</v>
      </c>
    </row>
  </sheetData>
  <mergeCells count="1">
    <mergeCell ref="D2:F2"/>
  </mergeCells>
  <pageMargins left="0.7" right="0.7" top="0.75" bottom="0.75" header="0.3" footer="0.3"/>
  <pageSetup paperSize="9" orientation="portrait" horizontalDpi="300" verticalDpi="300"/>
  <drawing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B2:CA22"/>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9" width="10.77734375" customWidth="1"/>
    <col min="10" max="10" width="2.21875" customWidth="1"/>
    <col min="11" max="14" width="10.77734375" customWidth="1"/>
    <col min="15" max="15" width="2.21875" customWidth="1"/>
    <col min="16" max="20" width="10.77734375" customWidth="1"/>
    <col min="21" max="21" width="2.21875" customWidth="1"/>
    <col min="22" max="24" width="10.77734375" customWidth="1"/>
    <col min="25" max="25" width="2.21875" customWidth="1"/>
    <col min="26" max="27" width="10.77734375" customWidth="1"/>
    <col min="28" max="28" width="2.21875" customWidth="1"/>
    <col min="29" max="30" width="10.77734375" customWidth="1"/>
    <col min="31" max="31" width="2.21875" customWidth="1"/>
    <col min="32" max="34" width="10.77734375" customWidth="1"/>
    <col min="35" max="35" width="2.21875" customWidth="1"/>
    <col min="36" max="42" width="10.77734375" customWidth="1"/>
    <col min="43" max="43" width="2.21875" customWidth="1"/>
    <col min="44" max="45" width="10.77734375" customWidth="1"/>
    <col min="46" max="46" width="2.21875" customWidth="1"/>
    <col min="47" max="49" width="10.77734375" customWidth="1"/>
    <col min="50" max="50" width="2.21875" customWidth="1"/>
    <col min="51" max="54" width="10.77734375" customWidth="1"/>
    <col min="55" max="55" width="2.21875" customWidth="1"/>
    <col min="56" max="59" width="10.77734375" customWidth="1"/>
    <col min="60" max="60" width="2.21875" customWidth="1"/>
    <col min="61" max="64" width="10.77734375" customWidth="1"/>
    <col min="65" max="65" width="2.21875" customWidth="1"/>
    <col min="66" max="69" width="10.77734375" customWidth="1"/>
    <col min="70" max="70" width="2.21875" customWidth="1"/>
    <col min="71" max="74" width="10.77734375" customWidth="1"/>
    <col min="75" max="75" width="2.21875" customWidth="1"/>
    <col min="76" max="79" width="10.77734375" customWidth="1"/>
    <col min="80" max="80" width="2.21875" customWidth="1"/>
  </cols>
  <sheetData>
    <row r="2" spans="2:79" ht="40.049999999999997" customHeight="1" x14ac:dyDescent="0.3">
      <c r="D2" s="30" t="s">
        <v>318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9" ht="30" customHeight="1" x14ac:dyDescent="0.3">
      <c r="B5" s="15"/>
      <c r="C5" s="15"/>
      <c r="D5" s="29" t="s">
        <v>54</v>
      </c>
      <c r="E5" s="29"/>
      <c r="F5" s="15"/>
      <c r="G5" s="29" t="s">
        <v>55</v>
      </c>
      <c r="H5" s="29"/>
      <c r="I5" s="29"/>
      <c r="J5" s="15"/>
      <c r="K5" s="29" t="s">
        <v>56</v>
      </c>
      <c r="L5" s="29"/>
      <c r="M5" s="29"/>
      <c r="N5" s="29"/>
      <c r="O5" s="15"/>
      <c r="P5" s="29" t="s">
        <v>57</v>
      </c>
      <c r="Q5" s="29"/>
      <c r="R5" s="29"/>
      <c r="S5" s="29"/>
      <c r="T5" s="29"/>
      <c r="U5" s="15"/>
      <c r="V5" s="29" t="s">
        <v>58</v>
      </c>
      <c r="W5" s="29"/>
      <c r="X5" s="29"/>
      <c r="Y5" s="15"/>
      <c r="Z5" s="29" t="s">
        <v>59</v>
      </c>
      <c r="AA5" s="29"/>
      <c r="AB5" s="15"/>
      <c r="AC5" s="29" t="s">
        <v>60</v>
      </c>
      <c r="AD5" s="29"/>
      <c r="AE5" s="15"/>
      <c r="AF5" s="29" t="s">
        <v>61</v>
      </c>
      <c r="AG5" s="29"/>
      <c r="AH5" s="29"/>
      <c r="AI5" s="15"/>
      <c r="AJ5" s="29" t="s">
        <v>62</v>
      </c>
      <c r="AK5" s="29"/>
      <c r="AL5" s="29"/>
      <c r="AM5" s="29"/>
      <c r="AN5" s="29"/>
      <c r="AO5" s="29"/>
      <c r="AP5" s="29"/>
      <c r="AQ5" s="15"/>
      <c r="AR5" s="29" t="s">
        <v>63</v>
      </c>
      <c r="AS5" s="29"/>
      <c r="AT5" s="15"/>
      <c r="AU5" s="29" t="s">
        <v>64</v>
      </c>
      <c r="AV5" s="29"/>
      <c r="AW5" s="29"/>
      <c r="AX5" s="15"/>
      <c r="AY5" s="29" t="s">
        <v>65</v>
      </c>
      <c r="AZ5" s="29"/>
      <c r="BA5" s="29"/>
      <c r="BB5" s="29"/>
      <c r="BC5" s="15"/>
      <c r="BD5" s="29" t="s">
        <v>66</v>
      </c>
      <c r="BE5" s="29"/>
      <c r="BF5" s="29"/>
      <c r="BG5" s="29"/>
      <c r="BH5" s="15"/>
      <c r="BI5" s="29" t="s">
        <v>67</v>
      </c>
      <c r="BJ5" s="29"/>
      <c r="BK5" s="29"/>
      <c r="BL5" s="29"/>
      <c r="BM5" s="15"/>
      <c r="BN5" s="29" t="s">
        <v>68</v>
      </c>
      <c r="BO5" s="29"/>
      <c r="BP5" s="29"/>
      <c r="BQ5" s="29"/>
      <c r="BR5" s="15"/>
      <c r="BS5" s="29" t="s">
        <v>69</v>
      </c>
      <c r="BT5" s="29"/>
      <c r="BU5" s="29"/>
      <c r="BV5" s="29"/>
      <c r="BW5" s="15"/>
      <c r="BX5" s="29" t="s">
        <v>70</v>
      </c>
      <c r="BY5" s="29"/>
      <c r="BZ5" s="29"/>
      <c r="CA5" s="29"/>
    </row>
    <row r="6" spans="2:79" ht="43.2" x14ac:dyDescent="0.3">
      <c r="B6" t="s">
        <v>13</v>
      </c>
      <c r="C6" s="9" t="s">
        <v>14</v>
      </c>
      <c r="D6" s="12" t="s">
        <v>15</v>
      </c>
      <c r="E6" s="12" t="s">
        <v>16</v>
      </c>
      <c r="G6" s="12" t="s">
        <v>19</v>
      </c>
      <c r="H6" s="12" t="s">
        <v>20</v>
      </c>
      <c r="I6" s="12" t="s">
        <v>21</v>
      </c>
      <c r="K6" s="12" t="s">
        <v>22</v>
      </c>
      <c r="L6" s="12" t="s">
        <v>23</v>
      </c>
      <c r="M6" s="12" t="s">
        <v>24</v>
      </c>
      <c r="N6" s="12" t="s">
        <v>25</v>
      </c>
      <c r="P6" s="12" t="s">
        <v>26</v>
      </c>
      <c r="Q6" s="12" t="s">
        <v>27</v>
      </c>
      <c r="R6" s="12" t="s">
        <v>28</v>
      </c>
      <c r="S6" s="12" t="s">
        <v>29</v>
      </c>
      <c r="T6" s="12" t="s">
        <v>30</v>
      </c>
      <c r="V6" s="12" t="s">
        <v>31</v>
      </c>
      <c r="W6" s="12" t="s">
        <v>32</v>
      </c>
      <c r="X6" s="12" t="s">
        <v>33</v>
      </c>
      <c r="Z6" s="12" t="s">
        <v>34</v>
      </c>
      <c r="AA6" s="12" t="s">
        <v>35</v>
      </c>
      <c r="AC6" s="12" t="s">
        <v>36</v>
      </c>
      <c r="AD6" s="12" t="s">
        <v>37</v>
      </c>
      <c r="AF6" s="12" t="s">
        <v>38</v>
      </c>
      <c r="AG6" s="12" t="s">
        <v>39</v>
      </c>
      <c r="AH6" s="12" t="s">
        <v>40</v>
      </c>
      <c r="AJ6" s="12" t="s">
        <v>41</v>
      </c>
      <c r="AK6" s="12" t="s">
        <v>42</v>
      </c>
      <c r="AL6" s="12" t="s">
        <v>43</v>
      </c>
      <c r="AM6" s="12" t="s">
        <v>44</v>
      </c>
      <c r="AN6" s="12" t="s">
        <v>45</v>
      </c>
      <c r="AO6" s="12" t="s">
        <v>46</v>
      </c>
      <c r="AP6" s="12" t="s">
        <v>47</v>
      </c>
      <c r="AR6" s="12" t="s">
        <v>48</v>
      </c>
      <c r="AS6" s="12" t="s">
        <v>49</v>
      </c>
      <c r="AU6" s="12" t="s">
        <v>50</v>
      </c>
      <c r="AV6" s="12" t="s">
        <v>51</v>
      </c>
      <c r="AW6" s="12" t="s">
        <v>52</v>
      </c>
      <c r="AY6" s="12" t="s">
        <v>50</v>
      </c>
      <c r="AZ6" s="12" t="s">
        <v>51</v>
      </c>
      <c r="BA6" s="12" t="s">
        <v>52</v>
      </c>
      <c r="BB6" s="12" t="s">
        <v>53</v>
      </c>
      <c r="BD6" s="12" t="s">
        <v>50</v>
      </c>
      <c r="BE6" s="12" t="s">
        <v>51</v>
      </c>
      <c r="BF6" s="12" t="s">
        <v>52</v>
      </c>
      <c r="BG6" s="12" t="s">
        <v>53</v>
      </c>
      <c r="BI6" s="12" t="s">
        <v>50</v>
      </c>
      <c r="BJ6" s="12" t="s">
        <v>51</v>
      </c>
      <c r="BK6" s="12" t="s">
        <v>52</v>
      </c>
      <c r="BL6" s="12" t="s">
        <v>53</v>
      </c>
      <c r="BN6" s="12" t="s">
        <v>50</v>
      </c>
      <c r="BO6" s="12" t="s">
        <v>51</v>
      </c>
      <c r="BP6" s="12" t="s">
        <v>52</v>
      </c>
      <c r="BQ6" s="12" t="s">
        <v>53</v>
      </c>
      <c r="BS6" s="12" t="s">
        <v>50</v>
      </c>
      <c r="BT6" s="12" t="s">
        <v>51</v>
      </c>
      <c r="BU6" s="12" t="s">
        <v>52</v>
      </c>
      <c r="BV6" s="12" t="s">
        <v>53</v>
      </c>
      <c r="BX6" s="12" t="s">
        <v>50</v>
      </c>
      <c r="BY6" s="12" t="s">
        <v>51</v>
      </c>
      <c r="BZ6" s="12" t="s">
        <v>52</v>
      </c>
      <c r="CA6" s="12" t="s">
        <v>53</v>
      </c>
    </row>
    <row r="7" spans="2:79" ht="30" customHeight="1" x14ac:dyDescent="0.3">
      <c r="B7" s="10" t="s">
        <v>17</v>
      </c>
      <c r="C7" s="10">
        <v>1000</v>
      </c>
      <c r="D7" s="10">
        <v>513</v>
      </c>
      <c r="E7" s="10">
        <v>484</v>
      </c>
      <c r="F7" s="10"/>
      <c r="G7" s="10">
        <v>206</v>
      </c>
      <c r="H7" s="10">
        <v>470</v>
      </c>
      <c r="I7" s="10">
        <v>324</v>
      </c>
      <c r="J7" s="10"/>
      <c r="K7" s="10">
        <v>413</v>
      </c>
      <c r="L7" s="10">
        <v>261</v>
      </c>
      <c r="M7" s="10">
        <v>173</v>
      </c>
      <c r="N7" s="10">
        <v>152</v>
      </c>
      <c r="O7" s="10"/>
      <c r="P7" s="10">
        <v>137</v>
      </c>
      <c r="Q7" s="10">
        <v>313</v>
      </c>
      <c r="R7" s="10">
        <v>147</v>
      </c>
      <c r="S7" s="10">
        <v>264</v>
      </c>
      <c r="T7" s="10">
        <v>139</v>
      </c>
      <c r="U7" s="10"/>
      <c r="V7" s="10">
        <v>235</v>
      </c>
      <c r="W7" s="10">
        <v>387</v>
      </c>
      <c r="X7" s="10">
        <v>344</v>
      </c>
      <c r="Y7" s="10"/>
      <c r="Z7" s="10">
        <v>831</v>
      </c>
      <c r="AA7" s="10">
        <v>166</v>
      </c>
      <c r="AB7" s="10"/>
      <c r="AC7" s="10">
        <v>745</v>
      </c>
      <c r="AD7" s="10">
        <v>255</v>
      </c>
      <c r="AE7" s="10"/>
      <c r="AF7" s="10">
        <v>72</v>
      </c>
      <c r="AG7" s="10">
        <v>86</v>
      </c>
      <c r="AH7" s="10">
        <v>836</v>
      </c>
      <c r="AI7" s="10"/>
      <c r="AJ7" s="10">
        <v>111</v>
      </c>
      <c r="AK7" s="10">
        <v>143</v>
      </c>
      <c r="AL7" s="10">
        <v>154</v>
      </c>
      <c r="AM7" s="10">
        <v>160</v>
      </c>
      <c r="AN7" s="10">
        <v>145</v>
      </c>
      <c r="AO7" s="10">
        <v>154</v>
      </c>
      <c r="AP7" s="10">
        <v>133</v>
      </c>
      <c r="AQ7" s="10"/>
      <c r="AR7" s="10">
        <v>294</v>
      </c>
      <c r="AS7" s="10">
        <v>675</v>
      </c>
      <c r="AT7" s="10"/>
      <c r="AU7" s="10">
        <v>252</v>
      </c>
      <c r="AV7" s="10">
        <v>591</v>
      </c>
      <c r="AW7" s="10">
        <v>157</v>
      </c>
      <c r="AX7" s="10"/>
      <c r="AY7" s="10">
        <v>92</v>
      </c>
      <c r="AZ7" s="10">
        <v>463</v>
      </c>
      <c r="BA7" s="10">
        <v>311</v>
      </c>
      <c r="BB7" s="10">
        <v>134</v>
      </c>
      <c r="BC7" s="10"/>
      <c r="BD7" s="10">
        <v>139</v>
      </c>
      <c r="BE7" s="10">
        <v>283</v>
      </c>
      <c r="BF7" s="10">
        <v>421</v>
      </c>
      <c r="BG7" s="10">
        <v>157</v>
      </c>
      <c r="BH7" s="10"/>
      <c r="BI7" s="10">
        <v>112</v>
      </c>
      <c r="BJ7" s="10">
        <v>303</v>
      </c>
      <c r="BK7" s="10">
        <v>469</v>
      </c>
      <c r="BL7" s="10">
        <v>116</v>
      </c>
      <c r="BM7" s="10"/>
      <c r="BN7" s="10">
        <v>92</v>
      </c>
      <c r="BO7" s="10">
        <v>231</v>
      </c>
      <c r="BP7" s="10">
        <v>347</v>
      </c>
      <c r="BQ7" s="10">
        <v>330</v>
      </c>
      <c r="BR7" s="10"/>
      <c r="BS7" s="10">
        <v>210</v>
      </c>
      <c r="BT7" s="10">
        <v>284</v>
      </c>
      <c r="BU7" s="10">
        <v>411</v>
      </c>
      <c r="BV7" s="10">
        <v>95</v>
      </c>
      <c r="BW7" s="10"/>
      <c r="BX7" s="10">
        <v>95</v>
      </c>
      <c r="BY7" s="10">
        <v>369</v>
      </c>
      <c r="BZ7" s="10">
        <v>329</v>
      </c>
      <c r="CA7" s="10">
        <v>207</v>
      </c>
    </row>
    <row r="8" spans="2:79" ht="30" customHeight="1" x14ac:dyDescent="0.3">
      <c r="B8" s="11" t="s">
        <v>18</v>
      </c>
      <c r="C8" s="11">
        <v>1000</v>
      </c>
      <c r="D8" s="11">
        <v>498</v>
      </c>
      <c r="E8" s="11">
        <v>499</v>
      </c>
      <c r="F8" s="11"/>
      <c r="G8" s="11">
        <v>240</v>
      </c>
      <c r="H8" s="11">
        <v>396</v>
      </c>
      <c r="I8" s="11">
        <v>364</v>
      </c>
      <c r="J8" s="11"/>
      <c r="K8" s="11">
        <v>300</v>
      </c>
      <c r="L8" s="11">
        <v>259</v>
      </c>
      <c r="M8" s="11">
        <v>210</v>
      </c>
      <c r="N8" s="11">
        <v>230</v>
      </c>
      <c r="O8" s="11"/>
      <c r="P8" s="11">
        <v>140</v>
      </c>
      <c r="Q8" s="11">
        <v>300</v>
      </c>
      <c r="R8" s="11">
        <v>160</v>
      </c>
      <c r="S8" s="11">
        <v>230</v>
      </c>
      <c r="T8" s="11">
        <v>170</v>
      </c>
      <c r="U8" s="11"/>
      <c r="V8" s="11">
        <v>283</v>
      </c>
      <c r="W8" s="11">
        <v>396</v>
      </c>
      <c r="X8" s="11">
        <v>281</v>
      </c>
      <c r="Y8" s="11"/>
      <c r="Z8" s="11">
        <v>835</v>
      </c>
      <c r="AA8" s="11">
        <v>162</v>
      </c>
      <c r="AB8" s="11"/>
      <c r="AC8" s="11">
        <v>708</v>
      </c>
      <c r="AD8" s="11">
        <v>292</v>
      </c>
      <c r="AE8" s="11"/>
      <c r="AF8" s="11">
        <v>56</v>
      </c>
      <c r="AG8" s="11">
        <v>77</v>
      </c>
      <c r="AH8" s="11">
        <v>860</v>
      </c>
      <c r="AI8" s="11"/>
      <c r="AJ8" s="11">
        <v>125</v>
      </c>
      <c r="AK8" s="11">
        <v>157</v>
      </c>
      <c r="AL8" s="11">
        <v>131</v>
      </c>
      <c r="AM8" s="11">
        <v>141</v>
      </c>
      <c r="AN8" s="11">
        <v>114</v>
      </c>
      <c r="AO8" s="11">
        <v>160</v>
      </c>
      <c r="AP8" s="11">
        <v>172</v>
      </c>
      <c r="AQ8" s="11"/>
      <c r="AR8" s="11">
        <v>320</v>
      </c>
      <c r="AS8" s="11">
        <v>650</v>
      </c>
      <c r="AT8" s="11"/>
      <c r="AU8" s="11">
        <v>278</v>
      </c>
      <c r="AV8" s="11">
        <v>587</v>
      </c>
      <c r="AW8" s="11">
        <v>135</v>
      </c>
      <c r="AX8" s="11"/>
      <c r="AY8" s="11">
        <v>92</v>
      </c>
      <c r="AZ8" s="11">
        <v>472</v>
      </c>
      <c r="BA8" s="11">
        <v>314</v>
      </c>
      <c r="BB8" s="11">
        <v>122</v>
      </c>
      <c r="BC8" s="11"/>
      <c r="BD8" s="11">
        <v>140</v>
      </c>
      <c r="BE8" s="11">
        <v>287</v>
      </c>
      <c r="BF8" s="11">
        <v>421</v>
      </c>
      <c r="BG8" s="11">
        <v>151</v>
      </c>
      <c r="BH8" s="11"/>
      <c r="BI8" s="11">
        <v>117</v>
      </c>
      <c r="BJ8" s="11">
        <v>308</v>
      </c>
      <c r="BK8" s="11">
        <v>467</v>
      </c>
      <c r="BL8" s="11">
        <v>108</v>
      </c>
      <c r="BM8" s="11"/>
      <c r="BN8" s="11">
        <v>90</v>
      </c>
      <c r="BO8" s="11">
        <v>231</v>
      </c>
      <c r="BP8" s="11">
        <v>357</v>
      </c>
      <c r="BQ8" s="11">
        <v>322</v>
      </c>
      <c r="BR8" s="11"/>
      <c r="BS8" s="11">
        <v>218</v>
      </c>
      <c r="BT8" s="11">
        <v>298</v>
      </c>
      <c r="BU8" s="11">
        <v>404</v>
      </c>
      <c r="BV8" s="11">
        <v>80</v>
      </c>
      <c r="BW8" s="11"/>
      <c r="BX8" s="11">
        <v>94</v>
      </c>
      <c r="BY8" s="11">
        <v>381</v>
      </c>
      <c r="BZ8" s="11">
        <v>324</v>
      </c>
      <c r="CA8" s="11">
        <v>201</v>
      </c>
    </row>
    <row r="9" spans="2:79" x14ac:dyDescent="0.3">
      <c r="B9" s="18" t="s">
        <v>310</v>
      </c>
      <c r="C9" s="17">
        <v>3.8958805515650403E-2</v>
      </c>
      <c r="D9" s="17">
        <v>1.98544911181553E-2</v>
      </c>
      <c r="E9" s="17">
        <v>5.8262128205236297E-2</v>
      </c>
      <c r="F9" s="17"/>
      <c r="G9" s="17">
        <v>3.23776586893375E-2</v>
      </c>
      <c r="H9" s="17">
        <v>4.8713715973875603E-2</v>
      </c>
      <c r="I9" s="17">
        <v>3.2690676404408599E-2</v>
      </c>
      <c r="J9" s="17"/>
      <c r="K9" s="17">
        <v>3.0343678352005202E-2</v>
      </c>
      <c r="L9" s="17">
        <v>1.8756451024148399E-2</v>
      </c>
      <c r="M9" s="17">
        <v>3.7995302313494198E-2</v>
      </c>
      <c r="N9" s="17">
        <v>7.3994580707703803E-2</v>
      </c>
      <c r="O9" s="17"/>
      <c r="P9" s="17">
        <v>3.2837172761312997E-2</v>
      </c>
      <c r="Q9" s="17">
        <v>5.8497900790190502E-2</v>
      </c>
      <c r="R9" s="17">
        <v>4.8300632339510902E-2</v>
      </c>
      <c r="S9" s="17">
        <v>1.9477347212312899E-2</v>
      </c>
      <c r="T9" s="17">
        <v>2.70872645067546E-2</v>
      </c>
      <c r="U9" s="17"/>
      <c r="V9" s="17">
        <v>6.5243144456188396E-2</v>
      </c>
      <c r="W9" s="17">
        <v>2.5449241268171399E-2</v>
      </c>
      <c r="X9" s="17">
        <v>2.87908291076674E-2</v>
      </c>
      <c r="Y9" s="17"/>
      <c r="Z9" s="17">
        <v>4.2123707495665901E-2</v>
      </c>
      <c r="AA9" s="17">
        <v>2.3358098713943901E-2</v>
      </c>
      <c r="AB9" s="17"/>
      <c r="AC9" s="17">
        <v>4.5455002551621E-2</v>
      </c>
      <c r="AD9" s="17">
        <v>2.3191382278869199E-2</v>
      </c>
      <c r="AE9" s="17"/>
      <c r="AF9" s="17">
        <v>6.0299580778153103E-2</v>
      </c>
      <c r="AG9" s="17">
        <v>4.1992480329156402E-2</v>
      </c>
      <c r="AH9" s="17">
        <v>3.5301770491073303E-2</v>
      </c>
      <c r="AI9" s="17"/>
      <c r="AJ9" s="17">
        <v>1.78244313445373E-2</v>
      </c>
      <c r="AK9" s="17">
        <v>3.78964560146881E-2</v>
      </c>
      <c r="AL9" s="17">
        <v>4.4116842510927498E-2</v>
      </c>
      <c r="AM9" s="17">
        <v>3.7855708913526499E-2</v>
      </c>
      <c r="AN9" s="17">
        <v>0.10193168758971501</v>
      </c>
      <c r="AO9" s="17">
        <v>3.9984256616410599E-2</v>
      </c>
      <c r="AP9" s="17">
        <v>9.3941377683524705E-3</v>
      </c>
      <c r="AQ9" s="17"/>
      <c r="AR9" s="17">
        <v>6.6447508590738599E-2</v>
      </c>
      <c r="AS9" s="17">
        <v>2.60294690216499E-2</v>
      </c>
      <c r="AT9" s="17"/>
      <c r="AU9" s="17">
        <v>3.9429961426812703E-2</v>
      </c>
      <c r="AV9" s="17">
        <v>4.1989057880552301E-2</v>
      </c>
      <c r="AW9" s="17">
        <v>2.4839698665950899E-2</v>
      </c>
      <c r="AX9" s="17"/>
      <c r="AY9" s="17">
        <v>4.4372398929876003E-2</v>
      </c>
      <c r="AZ9" s="17">
        <v>2.6548477044113401E-2</v>
      </c>
      <c r="BA9" s="17">
        <v>4.7075867377546099E-2</v>
      </c>
      <c r="BB9" s="17">
        <v>6.1958039566280501E-2</v>
      </c>
      <c r="BC9" s="17"/>
      <c r="BD9" s="17">
        <v>0.12300914533589601</v>
      </c>
      <c r="BE9" s="17">
        <v>2.3417478324164499E-2</v>
      </c>
      <c r="BF9" s="17">
        <v>8.6033593608660797E-3</v>
      </c>
      <c r="BG9" s="17">
        <v>7.5073682884129203E-2</v>
      </c>
      <c r="BH9" s="17"/>
      <c r="BI9" s="17">
        <v>4.72442639021321E-2</v>
      </c>
      <c r="BJ9" s="17">
        <v>4.6139063385222903E-2</v>
      </c>
      <c r="BK9" s="17">
        <v>1.7306396624383501E-2</v>
      </c>
      <c r="BL9" s="17">
        <v>0.10313999497102699</v>
      </c>
      <c r="BM9" s="17"/>
      <c r="BN9" s="17">
        <v>5.8644963423419599E-2</v>
      </c>
      <c r="BO9" s="17">
        <v>2.0496663813506899E-2</v>
      </c>
      <c r="BP9" s="17">
        <v>2.92484002841828E-2</v>
      </c>
      <c r="BQ9" s="17">
        <v>5.7468178810160302E-2</v>
      </c>
      <c r="BR9" s="17"/>
      <c r="BS9" s="17">
        <v>0.117775428330647</v>
      </c>
      <c r="BT9" s="17">
        <v>0</v>
      </c>
      <c r="BU9" s="17">
        <v>1.5743577003999101E-2</v>
      </c>
      <c r="BV9" s="17">
        <v>8.6478559783118206E-2</v>
      </c>
      <c r="BW9" s="17"/>
      <c r="BX9" s="17">
        <v>8.7214211344567902E-2</v>
      </c>
      <c r="BY9" s="17">
        <v>1.0611726772513199E-2</v>
      </c>
      <c r="BZ9" s="17">
        <v>4.8856631598482303E-2</v>
      </c>
      <c r="CA9" s="17">
        <v>5.4058995774540097E-2</v>
      </c>
    </row>
    <row r="10" spans="2:79" x14ac:dyDescent="0.3">
      <c r="B10" s="18" t="s">
        <v>311</v>
      </c>
      <c r="C10" s="17">
        <v>0.12249081392618801</v>
      </c>
      <c r="D10" s="17">
        <v>0.113438037847244</v>
      </c>
      <c r="E10" s="17">
        <v>0.130249021684406</v>
      </c>
      <c r="F10" s="17"/>
      <c r="G10" s="17">
        <v>7.9083942710606106E-2</v>
      </c>
      <c r="H10" s="17">
        <v>0.131072524219114</v>
      </c>
      <c r="I10" s="17">
        <v>0.14177115185707101</v>
      </c>
      <c r="J10" s="17"/>
      <c r="K10" s="17">
        <v>0.14419751818875301</v>
      </c>
      <c r="L10" s="17">
        <v>0.14488595545577301</v>
      </c>
      <c r="M10" s="17">
        <v>9.8953126441173503E-2</v>
      </c>
      <c r="N10" s="17">
        <v>9.09821162214762E-2</v>
      </c>
      <c r="O10" s="17"/>
      <c r="P10" s="17">
        <v>8.2975974125927401E-2</v>
      </c>
      <c r="Q10" s="17">
        <v>0.137982703220875</v>
      </c>
      <c r="R10" s="17">
        <v>0.113666703431759</v>
      </c>
      <c r="S10" s="17">
        <v>0.13715902093768501</v>
      </c>
      <c r="T10" s="17">
        <v>0.116178307355271</v>
      </c>
      <c r="U10" s="17"/>
      <c r="V10" s="17">
        <v>0.14973637734625</v>
      </c>
      <c r="W10" s="17">
        <v>0.12866487331110399</v>
      </c>
      <c r="X10" s="17">
        <v>8.9822652785662899E-2</v>
      </c>
      <c r="Y10" s="17"/>
      <c r="Z10" s="17">
        <v>0.12717522214320301</v>
      </c>
      <c r="AA10" s="17">
        <v>9.2937392246604106E-2</v>
      </c>
      <c r="AB10" s="17"/>
      <c r="AC10" s="17">
        <v>0.10364875536585599</v>
      </c>
      <c r="AD10" s="17">
        <v>0.168223834388458</v>
      </c>
      <c r="AE10" s="17"/>
      <c r="AF10" s="17">
        <v>0.10235307690718599</v>
      </c>
      <c r="AG10" s="17">
        <v>9.1133634294744803E-2</v>
      </c>
      <c r="AH10" s="17">
        <v>0.12494948291243101</v>
      </c>
      <c r="AI10" s="17"/>
      <c r="AJ10" s="17">
        <v>6.5810329465905704E-2</v>
      </c>
      <c r="AK10" s="17">
        <v>0.10278563240394401</v>
      </c>
      <c r="AL10" s="17">
        <v>0.12181900098416901</v>
      </c>
      <c r="AM10" s="17">
        <v>0.118034091263162</v>
      </c>
      <c r="AN10" s="17">
        <v>0.12887743291003401</v>
      </c>
      <c r="AO10" s="17">
        <v>0.14029332187336899</v>
      </c>
      <c r="AP10" s="17">
        <v>0.16510990764098901</v>
      </c>
      <c r="AQ10" s="17"/>
      <c r="AR10" s="17">
        <v>0.124068169322892</v>
      </c>
      <c r="AS10" s="17">
        <v>0.123576381267823</v>
      </c>
      <c r="AT10" s="17"/>
      <c r="AU10" s="17">
        <v>0.15219961010025401</v>
      </c>
      <c r="AV10" s="17">
        <v>0.11829208644076999</v>
      </c>
      <c r="AW10" s="17">
        <v>7.9575854266782001E-2</v>
      </c>
      <c r="AX10" s="17"/>
      <c r="AY10" s="17">
        <v>0.16174602527012799</v>
      </c>
      <c r="AZ10" s="17">
        <v>0.119814401523705</v>
      </c>
      <c r="BA10" s="17">
        <v>0.107324756535032</v>
      </c>
      <c r="BB10" s="17">
        <v>0.14213253010527199</v>
      </c>
      <c r="BC10" s="17"/>
      <c r="BD10" s="17">
        <v>0.218601067926397</v>
      </c>
      <c r="BE10" s="17">
        <v>0.123418160642406</v>
      </c>
      <c r="BF10" s="17">
        <v>7.9400796025444795E-2</v>
      </c>
      <c r="BG10" s="17">
        <v>0.151576196941094</v>
      </c>
      <c r="BH10" s="17"/>
      <c r="BI10" s="17">
        <v>0.171677583108506</v>
      </c>
      <c r="BJ10" s="17">
        <v>0.104449120108213</v>
      </c>
      <c r="BK10" s="17">
        <v>0.112306084572433</v>
      </c>
      <c r="BL10" s="17">
        <v>0.164839274150621</v>
      </c>
      <c r="BM10" s="17"/>
      <c r="BN10" s="17">
        <v>0.19949382275053101</v>
      </c>
      <c r="BO10" s="17">
        <v>0.127868556861754</v>
      </c>
      <c r="BP10" s="17">
        <v>0.12740125211123399</v>
      </c>
      <c r="BQ10" s="17">
        <v>9.1503678293799698E-2</v>
      </c>
      <c r="BR10" s="17"/>
      <c r="BS10" s="17">
        <v>0.24250759841653699</v>
      </c>
      <c r="BT10" s="17">
        <v>8.1881717222799494E-2</v>
      </c>
      <c r="BU10" s="17">
        <v>8.7909473108377906E-2</v>
      </c>
      <c r="BV10" s="17">
        <v>0.121062970101532</v>
      </c>
      <c r="BW10" s="17"/>
      <c r="BX10" s="17">
        <v>0.117337190644092</v>
      </c>
      <c r="BY10" s="17">
        <v>0.14131175589200801</v>
      </c>
      <c r="BZ10" s="17">
        <v>0.116372429561181</v>
      </c>
      <c r="CA10" s="17">
        <v>9.9124960100681503E-2</v>
      </c>
    </row>
    <row r="11" spans="2:79" x14ac:dyDescent="0.3">
      <c r="B11" s="18" t="s">
        <v>312</v>
      </c>
      <c r="C11" s="17">
        <v>0.23939667126903599</v>
      </c>
      <c r="D11" s="17">
        <v>0.233151667051397</v>
      </c>
      <c r="E11" s="17">
        <v>0.243077127114943</v>
      </c>
      <c r="F11" s="17"/>
      <c r="G11" s="17">
        <v>0.264196260000365</v>
      </c>
      <c r="H11" s="17">
        <v>0.23617704315490401</v>
      </c>
      <c r="I11" s="17">
        <v>0.226551053251935</v>
      </c>
      <c r="J11" s="17"/>
      <c r="K11" s="17">
        <v>0.17038730591798101</v>
      </c>
      <c r="L11" s="17">
        <v>0.24553318052176201</v>
      </c>
      <c r="M11" s="17">
        <v>0.32285754759475599</v>
      </c>
      <c r="N11" s="17">
        <v>0.247336402267855</v>
      </c>
      <c r="O11" s="17"/>
      <c r="P11" s="17">
        <v>0.24957842896142801</v>
      </c>
      <c r="Q11" s="17">
        <v>0.23063811502066101</v>
      </c>
      <c r="R11" s="17">
        <v>0.19654243756159401</v>
      </c>
      <c r="S11" s="17">
        <v>0.239252299453484</v>
      </c>
      <c r="T11" s="17">
        <v>0.28699172617781599</v>
      </c>
      <c r="U11" s="17"/>
      <c r="V11" s="17">
        <v>0.26372873201667602</v>
      </c>
      <c r="W11" s="17">
        <v>0.23314576137982401</v>
      </c>
      <c r="X11" s="17">
        <v>0.21210715449162601</v>
      </c>
      <c r="Y11" s="17"/>
      <c r="Z11" s="17">
        <v>0.25140578929874302</v>
      </c>
      <c r="AA11" s="17">
        <v>0.18179381090103899</v>
      </c>
      <c r="AB11" s="17"/>
      <c r="AC11" s="17">
        <v>0.24449434959272601</v>
      </c>
      <c r="AD11" s="17">
        <v>0.227023701174451</v>
      </c>
      <c r="AE11" s="17"/>
      <c r="AF11" s="17">
        <v>0.111245465950964</v>
      </c>
      <c r="AG11" s="17">
        <v>0.30302422149646102</v>
      </c>
      <c r="AH11" s="17">
        <v>0.24405592958295799</v>
      </c>
      <c r="AI11" s="17"/>
      <c r="AJ11" s="17">
        <v>0.24741467962639299</v>
      </c>
      <c r="AK11" s="17">
        <v>0.276165675785422</v>
      </c>
      <c r="AL11" s="17">
        <v>0.24800049721627401</v>
      </c>
      <c r="AM11" s="17">
        <v>0.25295412935373801</v>
      </c>
      <c r="AN11" s="17">
        <v>0.16854142096035199</v>
      </c>
      <c r="AO11" s="17">
        <v>0.187861103104775</v>
      </c>
      <c r="AP11" s="17">
        <v>0.27737921465207599</v>
      </c>
      <c r="AQ11" s="17"/>
      <c r="AR11" s="17">
        <v>0.22283525256894901</v>
      </c>
      <c r="AS11" s="17">
        <v>0.24233598357337199</v>
      </c>
      <c r="AT11" s="17"/>
      <c r="AU11" s="17">
        <v>0.28362410618491501</v>
      </c>
      <c r="AV11" s="17">
        <v>0.232574885600938</v>
      </c>
      <c r="AW11" s="17">
        <v>0.177987694023546</v>
      </c>
      <c r="AX11" s="17"/>
      <c r="AY11" s="17">
        <v>0.36035380151610602</v>
      </c>
      <c r="AZ11" s="17">
        <v>0.27326050361707899</v>
      </c>
      <c r="BA11" s="17">
        <v>0.181351508497828</v>
      </c>
      <c r="BB11" s="17">
        <v>0.166154486520599</v>
      </c>
      <c r="BC11" s="17"/>
      <c r="BD11" s="17">
        <v>0.32997583622524401</v>
      </c>
      <c r="BE11" s="17">
        <v>0.30488578226881202</v>
      </c>
      <c r="BF11" s="17">
        <v>0.20007189923125299</v>
      </c>
      <c r="BG11" s="17">
        <v>0.14041492443276701</v>
      </c>
      <c r="BH11" s="17"/>
      <c r="BI11" s="17">
        <v>0.294363644956666</v>
      </c>
      <c r="BJ11" s="17">
        <v>0.27310952100039798</v>
      </c>
      <c r="BK11" s="17">
        <v>0.217392160633916</v>
      </c>
      <c r="BL11" s="17">
        <v>0.17930156563615501</v>
      </c>
      <c r="BM11" s="17"/>
      <c r="BN11" s="17">
        <v>0.36148467228770198</v>
      </c>
      <c r="BO11" s="17">
        <v>0.28695750197938702</v>
      </c>
      <c r="BP11" s="17">
        <v>0.28198992334721701</v>
      </c>
      <c r="BQ11" s="17">
        <v>0.12357067469185801</v>
      </c>
      <c r="BR11" s="17"/>
      <c r="BS11" s="17">
        <v>0.31137419627739299</v>
      </c>
      <c r="BT11" s="17">
        <v>0.36882985712371902</v>
      </c>
      <c r="BU11" s="17">
        <v>0.141989440544526</v>
      </c>
      <c r="BV11" s="17">
        <v>5.3311629482633599E-2</v>
      </c>
      <c r="BW11" s="17"/>
      <c r="BX11" s="17">
        <v>0.395264894986944</v>
      </c>
      <c r="BY11" s="17">
        <v>0.234933832368384</v>
      </c>
      <c r="BZ11" s="17">
        <v>0.23913397446215201</v>
      </c>
      <c r="CA11" s="17">
        <v>0.175184634171966</v>
      </c>
    </row>
    <row r="12" spans="2:79" x14ac:dyDescent="0.3">
      <c r="B12" s="18" t="s">
        <v>313</v>
      </c>
      <c r="C12" s="17">
        <v>0.35774056235352703</v>
      </c>
      <c r="D12" s="17">
        <v>0.35235735344088798</v>
      </c>
      <c r="E12" s="17">
        <v>0.36526178168441298</v>
      </c>
      <c r="F12" s="17"/>
      <c r="G12" s="17">
        <v>0.37306974689966799</v>
      </c>
      <c r="H12" s="17">
        <v>0.35601566336552998</v>
      </c>
      <c r="I12" s="17">
        <v>0.349512031726113</v>
      </c>
      <c r="J12" s="17"/>
      <c r="K12" s="17">
        <v>0.41692385139306498</v>
      </c>
      <c r="L12" s="17">
        <v>0.34780589948131202</v>
      </c>
      <c r="M12" s="17">
        <v>0.30452889417518603</v>
      </c>
      <c r="N12" s="17">
        <v>0.33752456635081601</v>
      </c>
      <c r="O12" s="17"/>
      <c r="P12" s="17">
        <v>0.22345636053137499</v>
      </c>
      <c r="Q12" s="17">
        <v>0.35467420543236</v>
      </c>
      <c r="R12" s="17">
        <v>0.40608780874313499</v>
      </c>
      <c r="S12" s="17">
        <v>0.39838085111217297</v>
      </c>
      <c r="T12" s="17">
        <v>0.37334667535725902</v>
      </c>
      <c r="U12" s="17"/>
      <c r="V12" s="17">
        <v>0.31912920881347501</v>
      </c>
      <c r="W12" s="17">
        <v>0.36910378189076898</v>
      </c>
      <c r="X12" s="17">
        <v>0.40272526417895099</v>
      </c>
      <c r="Y12" s="17"/>
      <c r="Z12" s="17">
        <v>0.360318508606709</v>
      </c>
      <c r="AA12" s="17">
        <v>0.34668733577209998</v>
      </c>
      <c r="AB12" s="17"/>
      <c r="AC12" s="17">
        <v>0.36347480530571002</v>
      </c>
      <c r="AD12" s="17">
        <v>0.34382253691973202</v>
      </c>
      <c r="AE12" s="17"/>
      <c r="AF12" s="17">
        <v>0.31751440533474701</v>
      </c>
      <c r="AG12" s="17">
        <v>0.38468781278376402</v>
      </c>
      <c r="AH12" s="17">
        <v>0.358972520767954</v>
      </c>
      <c r="AI12" s="17"/>
      <c r="AJ12" s="17">
        <v>0.39109312007371499</v>
      </c>
      <c r="AK12" s="17">
        <v>0.33722103145766802</v>
      </c>
      <c r="AL12" s="17">
        <v>0.382890250979112</v>
      </c>
      <c r="AM12" s="17">
        <v>0.363052951853856</v>
      </c>
      <c r="AN12" s="17">
        <v>0.36241428053105601</v>
      </c>
      <c r="AO12" s="17">
        <v>0.38257640687476802</v>
      </c>
      <c r="AP12" s="17">
        <v>0.30240204270586502</v>
      </c>
      <c r="AQ12" s="17"/>
      <c r="AR12" s="17">
        <v>0.336476411917983</v>
      </c>
      <c r="AS12" s="17">
        <v>0.37416258036369598</v>
      </c>
      <c r="AT12" s="17"/>
      <c r="AU12" s="17">
        <v>0.31868457751938301</v>
      </c>
      <c r="AV12" s="17">
        <v>0.36169582889689</v>
      </c>
      <c r="AW12" s="17">
        <v>0.42094673236402202</v>
      </c>
      <c r="AX12" s="17"/>
      <c r="AY12" s="17">
        <v>0.26195484343634801</v>
      </c>
      <c r="AZ12" s="17">
        <v>0.40005872137971199</v>
      </c>
      <c r="BA12" s="17">
        <v>0.34479743125839402</v>
      </c>
      <c r="BB12" s="17">
        <v>0.30000593145333598</v>
      </c>
      <c r="BC12" s="17"/>
      <c r="BD12" s="17">
        <v>0.21563718860151601</v>
      </c>
      <c r="BE12" s="17">
        <v>0.32905073648303201</v>
      </c>
      <c r="BF12" s="17">
        <v>0.46755315762476701</v>
      </c>
      <c r="BG12" s="17">
        <v>0.23830278946334699</v>
      </c>
      <c r="BH12" s="17"/>
      <c r="BI12" s="17">
        <v>0.24795285800828701</v>
      </c>
      <c r="BJ12" s="17">
        <v>0.34579092707923398</v>
      </c>
      <c r="BK12" s="17">
        <v>0.40602997215968101</v>
      </c>
      <c r="BL12" s="17">
        <v>0.30141224348053203</v>
      </c>
      <c r="BM12" s="17"/>
      <c r="BN12" s="17">
        <v>0.24574135276266901</v>
      </c>
      <c r="BO12" s="17">
        <v>0.39488782046971999</v>
      </c>
      <c r="BP12" s="17">
        <v>0.37809779599930798</v>
      </c>
      <c r="BQ12" s="17">
        <v>0.33996134791557497</v>
      </c>
      <c r="BR12" s="17"/>
      <c r="BS12" s="17">
        <v>0.227950416709985</v>
      </c>
      <c r="BT12" s="17">
        <v>0.36513141938365701</v>
      </c>
      <c r="BU12" s="17">
        <v>0.45872511348779899</v>
      </c>
      <c r="BV12" s="17">
        <v>0.17301215853026999</v>
      </c>
      <c r="BW12" s="17"/>
      <c r="BX12" s="17">
        <v>0.199488280484824</v>
      </c>
      <c r="BY12" s="17">
        <v>0.43219977087473599</v>
      </c>
      <c r="BZ12" s="17">
        <v>0.366118243977749</v>
      </c>
      <c r="CA12" s="17">
        <v>0.27730788566771097</v>
      </c>
    </row>
    <row r="13" spans="2:79" x14ac:dyDescent="0.3">
      <c r="B13" s="18" t="s">
        <v>314</v>
      </c>
      <c r="C13" s="17">
        <v>0.18853148506018</v>
      </c>
      <c r="D13" s="17">
        <v>0.23178031714911199</v>
      </c>
      <c r="E13" s="17">
        <v>0.14649358066492299</v>
      </c>
      <c r="F13" s="17"/>
      <c r="G13" s="17">
        <v>0.17788834935438699</v>
      </c>
      <c r="H13" s="17">
        <v>0.18108107125707301</v>
      </c>
      <c r="I13" s="17">
        <v>0.20364709602648801</v>
      </c>
      <c r="J13" s="17"/>
      <c r="K13" s="17">
        <v>0.20195022082976499</v>
      </c>
      <c r="L13" s="17">
        <v>0.16606688111592</v>
      </c>
      <c r="M13" s="17">
        <v>0.19186437679864399</v>
      </c>
      <c r="N13" s="17">
        <v>0.19410426373032499</v>
      </c>
      <c r="O13" s="17"/>
      <c r="P13" s="17">
        <v>0.33992773148154998</v>
      </c>
      <c r="Q13" s="17">
        <v>0.15244795271624101</v>
      </c>
      <c r="R13" s="17">
        <v>0.17998490327111799</v>
      </c>
      <c r="S13" s="17">
        <v>0.17321046480805999</v>
      </c>
      <c r="T13" s="17">
        <v>0.15619741301857201</v>
      </c>
      <c r="U13" s="17"/>
      <c r="V13" s="17">
        <v>0.16450222792501101</v>
      </c>
      <c r="W13" s="17">
        <v>0.17986386467776699</v>
      </c>
      <c r="X13" s="17">
        <v>0.23437528405449501</v>
      </c>
      <c r="Y13" s="17"/>
      <c r="Z13" s="17">
        <v>0.165678648829794</v>
      </c>
      <c r="AA13" s="17">
        <v>0.30356350489157602</v>
      </c>
      <c r="AB13" s="17"/>
      <c r="AC13" s="17">
        <v>0.18399639845417101</v>
      </c>
      <c r="AD13" s="17">
        <v>0.199538945199775</v>
      </c>
      <c r="AE13" s="17"/>
      <c r="AF13" s="17">
        <v>0.39456114532908099</v>
      </c>
      <c r="AG13" s="17">
        <v>0.166130601686759</v>
      </c>
      <c r="AH13" s="17">
        <v>0.177317297084325</v>
      </c>
      <c r="AI13" s="17"/>
      <c r="AJ13" s="17">
        <v>0.170123451547466</v>
      </c>
      <c r="AK13" s="17">
        <v>0.19998010887657899</v>
      </c>
      <c r="AL13" s="17">
        <v>0.17118372539034099</v>
      </c>
      <c r="AM13" s="17">
        <v>0.189949100623579</v>
      </c>
      <c r="AN13" s="17">
        <v>0.17675255385920699</v>
      </c>
      <c r="AO13" s="17">
        <v>0.19825855035770101</v>
      </c>
      <c r="AP13" s="17">
        <v>0.202340744414231</v>
      </c>
      <c r="AQ13" s="17"/>
      <c r="AR13" s="17">
        <v>0.21948241159516799</v>
      </c>
      <c r="AS13" s="17">
        <v>0.171911876407881</v>
      </c>
      <c r="AT13" s="17"/>
      <c r="AU13" s="17">
        <v>0.12994696673498601</v>
      </c>
      <c r="AV13" s="17">
        <v>0.19949734734911501</v>
      </c>
      <c r="AW13" s="17">
        <v>0.26150168187920803</v>
      </c>
      <c r="AX13" s="17"/>
      <c r="AY13" s="17">
        <v>0.100685824368513</v>
      </c>
      <c r="AZ13" s="17">
        <v>0.131242983678338</v>
      </c>
      <c r="BA13" s="17">
        <v>0.27912264509753498</v>
      </c>
      <c r="BB13" s="17">
        <v>0.24346586351155999</v>
      </c>
      <c r="BC13" s="17"/>
      <c r="BD13" s="17">
        <v>3.7546344723252197E-2</v>
      </c>
      <c r="BE13" s="17">
        <v>0.15915392367265299</v>
      </c>
      <c r="BF13" s="17">
        <v>0.196845192852283</v>
      </c>
      <c r="BG13" s="17">
        <v>0.36123291001168301</v>
      </c>
      <c r="BH13" s="17"/>
      <c r="BI13" s="17">
        <v>0.185101495042551</v>
      </c>
      <c r="BJ13" s="17">
        <v>0.16238667427608899</v>
      </c>
      <c r="BK13" s="17">
        <v>0.19507930537423601</v>
      </c>
      <c r="BL13" s="17">
        <v>0.23834034335384999</v>
      </c>
      <c r="BM13" s="17"/>
      <c r="BN13" s="17">
        <v>7.2038309461151806E-2</v>
      </c>
      <c r="BO13" s="17">
        <v>0.10150850974544499</v>
      </c>
      <c r="BP13" s="17">
        <v>0.14851165338376801</v>
      </c>
      <c r="BQ13" s="17">
        <v>0.32829218303868202</v>
      </c>
      <c r="BR13" s="17"/>
      <c r="BS13" s="17">
        <v>2.2599736240907501E-2</v>
      </c>
      <c r="BT13" s="17">
        <v>0.107939069850935</v>
      </c>
      <c r="BU13" s="17">
        <v>0.27383406298810897</v>
      </c>
      <c r="BV13" s="17">
        <v>0.51086066090487303</v>
      </c>
      <c r="BW13" s="17"/>
      <c r="BX13" s="17">
        <v>0.12355626766986</v>
      </c>
      <c r="BY13" s="17">
        <v>0.12351524346922201</v>
      </c>
      <c r="BZ13" s="17">
        <v>0.186092445791183</v>
      </c>
      <c r="CA13" s="17">
        <v>0.34615577433677902</v>
      </c>
    </row>
    <row r="14" spans="2:79" x14ac:dyDescent="0.3">
      <c r="B14" s="18" t="s">
        <v>73</v>
      </c>
      <c r="C14" s="17">
        <v>5.2881661875417998E-2</v>
      </c>
      <c r="D14" s="17">
        <v>4.9418133393203202E-2</v>
      </c>
      <c r="E14" s="17">
        <v>5.6656360646077597E-2</v>
      </c>
      <c r="F14" s="17"/>
      <c r="G14" s="17">
        <v>7.3384042345636905E-2</v>
      </c>
      <c r="H14" s="17">
        <v>4.69399820295026E-2</v>
      </c>
      <c r="I14" s="17">
        <v>4.5827990733985198E-2</v>
      </c>
      <c r="J14" s="17"/>
      <c r="K14" s="17">
        <v>3.6197425318431002E-2</v>
      </c>
      <c r="L14" s="17">
        <v>7.6951632401084796E-2</v>
      </c>
      <c r="M14" s="17">
        <v>4.3800752676747302E-2</v>
      </c>
      <c r="N14" s="17">
        <v>5.60580707218232E-2</v>
      </c>
      <c r="O14" s="17"/>
      <c r="P14" s="17">
        <v>7.1224332138407204E-2</v>
      </c>
      <c r="Q14" s="17">
        <v>6.5759122819672097E-2</v>
      </c>
      <c r="R14" s="17">
        <v>5.5417514652883498E-2</v>
      </c>
      <c r="S14" s="17">
        <v>3.25200164762856E-2</v>
      </c>
      <c r="T14" s="17">
        <v>4.0198613584328302E-2</v>
      </c>
      <c r="U14" s="17"/>
      <c r="V14" s="17">
        <v>3.7660309442398697E-2</v>
      </c>
      <c r="W14" s="17">
        <v>6.3772477472364197E-2</v>
      </c>
      <c r="X14" s="17">
        <v>3.21788153815981E-2</v>
      </c>
      <c r="Y14" s="17"/>
      <c r="Z14" s="17">
        <v>5.32981236258857E-2</v>
      </c>
      <c r="AA14" s="17">
        <v>5.1659857474737003E-2</v>
      </c>
      <c r="AB14" s="17"/>
      <c r="AC14" s="17">
        <v>5.8930688729915998E-2</v>
      </c>
      <c r="AD14" s="17">
        <v>3.8199600038715198E-2</v>
      </c>
      <c r="AE14" s="17"/>
      <c r="AF14" s="17">
        <v>1.4026325699867699E-2</v>
      </c>
      <c r="AG14" s="17">
        <v>1.30312494091157E-2</v>
      </c>
      <c r="AH14" s="17">
        <v>5.9402999161259698E-2</v>
      </c>
      <c r="AI14" s="17"/>
      <c r="AJ14" s="17">
        <v>0.107733987941982</v>
      </c>
      <c r="AK14" s="17">
        <v>4.5951095461698697E-2</v>
      </c>
      <c r="AL14" s="17">
        <v>3.1989682919175901E-2</v>
      </c>
      <c r="AM14" s="17">
        <v>3.8154017992138703E-2</v>
      </c>
      <c r="AN14" s="17">
        <v>6.1482624149634998E-2</v>
      </c>
      <c r="AO14" s="17">
        <v>5.10263611729758E-2</v>
      </c>
      <c r="AP14" s="17">
        <v>4.3373952818486897E-2</v>
      </c>
      <c r="AQ14" s="17"/>
      <c r="AR14" s="17">
        <v>3.0690246004268899E-2</v>
      </c>
      <c r="AS14" s="17">
        <v>6.19837093655781E-2</v>
      </c>
      <c r="AT14" s="17"/>
      <c r="AU14" s="17">
        <v>7.6114778033649896E-2</v>
      </c>
      <c r="AV14" s="17">
        <v>4.5950793831734803E-2</v>
      </c>
      <c r="AW14" s="17">
        <v>3.5148338800492E-2</v>
      </c>
      <c r="AX14" s="17"/>
      <c r="AY14" s="17">
        <v>7.0887106479029405E-2</v>
      </c>
      <c r="AZ14" s="17">
        <v>4.9074912757052697E-2</v>
      </c>
      <c r="BA14" s="17">
        <v>4.0327791233664402E-2</v>
      </c>
      <c r="BB14" s="17">
        <v>8.6283148842952198E-2</v>
      </c>
      <c r="BC14" s="17"/>
      <c r="BD14" s="17">
        <v>7.5230417187694201E-2</v>
      </c>
      <c r="BE14" s="17">
        <v>6.0073918608931902E-2</v>
      </c>
      <c r="BF14" s="17">
        <v>4.7525594905387103E-2</v>
      </c>
      <c r="BG14" s="17">
        <v>3.3399496266980799E-2</v>
      </c>
      <c r="BH14" s="17"/>
      <c r="BI14" s="17">
        <v>5.3660154981857902E-2</v>
      </c>
      <c r="BJ14" s="17">
        <v>6.8124694150843101E-2</v>
      </c>
      <c r="BK14" s="17">
        <v>5.1886080635350197E-2</v>
      </c>
      <c r="BL14" s="17">
        <v>1.2966578407815401E-2</v>
      </c>
      <c r="BM14" s="17"/>
      <c r="BN14" s="17">
        <v>6.2596879314525802E-2</v>
      </c>
      <c r="BO14" s="17">
        <v>6.82809471301878E-2</v>
      </c>
      <c r="BP14" s="17">
        <v>3.4750974874290998E-2</v>
      </c>
      <c r="BQ14" s="17">
        <v>5.9203937249924503E-2</v>
      </c>
      <c r="BR14" s="17"/>
      <c r="BS14" s="17">
        <v>7.7792624024531104E-2</v>
      </c>
      <c r="BT14" s="17">
        <v>7.6217936418888396E-2</v>
      </c>
      <c r="BU14" s="17">
        <v>2.17983328671893E-2</v>
      </c>
      <c r="BV14" s="17">
        <v>5.5274021197573298E-2</v>
      </c>
      <c r="BW14" s="17"/>
      <c r="BX14" s="17">
        <v>7.7139154869711901E-2</v>
      </c>
      <c r="BY14" s="17">
        <v>5.7427670623137202E-2</v>
      </c>
      <c r="BZ14" s="17">
        <v>4.3426274609253503E-2</v>
      </c>
      <c r="CA14" s="17">
        <v>4.8167749948321702E-2</v>
      </c>
    </row>
    <row r="15" spans="2:79" x14ac:dyDescent="0.3">
      <c r="B15" s="18" t="s">
        <v>315</v>
      </c>
      <c r="C15" s="21">
        <v>0.161449619441839</v>
      </c>
      <c r="D15" s="21">
        <v>0.1332925289654</v>
      </c>
      <c r="E15" s="21">
        <v>0.18851114988964299</v>
      </c>
      <c r="F15" s="21"/>
      <c r="G15" s="21">
        <v>0.111461601399944</v>
      </c>
      <c r="H15" s="21">
        <v>0.179786240192989</v>
      </c>
      <c r="I15" s="21">
        <v>0.17446182826147899</v>
      </c>
      <c r="J15" s="21"/>
      <c r="K15" s="21">
        <v>0.174541196540758</v>
      </c>
      <c r="L15" s="21">
        <v>0.16364240647992101</v>
      </c>
      <c r="M15" s="21">
        <v>0.13694842875466801</v>
      </c>
      <c r="N15" s="21">
        <v>0.16497669692917999</v>
      </c>
      <c r="O15" s="21"/>
      <c r="P15" s="21">
        <v>0.11581314688724</v>
      </c>
      <c r="Q15" s="21">
        <v>0.19648060401106601</v>
      </c>
      <c r="R15" s="21">
        <v>0.16196733577127001</v>
      </c>
      <c r="S15" s="21">
        <v>0.15663636814999801</v>
      </c>
      <c r="T15" s="21">
        <v>0.14326557186202599</v>
      </c>
      <c r="U15" s="21"/>
      <c r="V15" s="21">
        <v>0.21497952180243901</v>
      </c>
      <c r="W15" s="21">
        <v>0.15411411457927501</v>
      </c>
      <c r="X15" s="21">
        <v>0.11861348189333</v>
      </c>
      <c r="Y15" s="21"/>
      <c r="Z15" s="21">
        <v>0.169298929638869</v>
      </c>
      <c r="AA15" s="21">
        <v>0.116295490960548</v>
      </c>
      <c r="AB15" s="21"/>
      <c r="AC15" s="21">
        <v>0.14910375791747699</v>
      </c>
      <c r="AD15" s="21">
        <v>0.191415216667327</v>
      </c>
      <c r="AE15" s="21"/>
      <c r="AF15" s="21">
        <v>0.16265265768533901</v>
      </c>
      <c r="AG15" s="21">
        <v>0.133126114623901</v>
      </c>
      <c r="AH15" s="21">
        <v>0.16025125340350499</v>
      </c>
      <c r="AI15" s="21"/>
      <c r="AJ15" s="21">
        <v>8.3634760810443007E-2</v>
      </c>
      <c r="AK15" s="21">
        <v>0.140682088418632</v>
      </c>
      <c r="AL15" s="21">
        <v>0.16593584349509699</v>
      </c>
      <c r="AM15" s="21">
        <v>0.15588980017668799</v>
      </c>
      <c r="AN15" s="21">
        <v>0.23080912049975</v>
      </c>
      <c r="AO15" s="21">
        <v>0.18027757848977999</v>
      </c>
      <c r="AP15" s="21">
        <v>0.174504045409341</v>
      </c>
      <c r="AQ15" s="21"/>
      <c r="AR15" s="21">
        <v>0.190515677913631</v>
      </c>
      <c r="AS15" s="21">
        <v>0.14960585028947301</v>
      </c>
      <c r="AT15" s="21"/>
      <c r="AU15" s="21">
        <v>0.191629571527067</v>
      </c>
      <c r="AV15" s="21">
        <v>0.16028114432132201</v>
      </c>
      <c r="AW15" s="21">
        <v>0.104415552932733</v>
      </c>
      <c r="AX15" s="21"/>
      <c r="AY15" s="21">
        <v>0.20611842420000401</v>
      </c>
      <c r="AZ15" s="21">
        <v>0.14636287856781799</v>
      </c>
      <c r="BA15" s="21">
        <v>0.154400623912578</v>
      </c>
      <c r="BB15" s="21">
        <v>0.20409056967155301</v>
      </c>
      <c r="BC15" s="21"/>
      <c r="BD15" s="21">
        <v>0.34161021326229302</v>
      </c>
      <c r="BE15" s="21">
        <v>0.14683563896657101</v>
      </c>
      <c r="BF15" s="21">
        <v>8.8004155386310901E-2</v>
      </c>
      <c r="BG15" s="21">
        <v>0.226649879825223</v>
      </c>
      <c r="BH15" s="21"/>
      <c r="BI15" s="21">
        <v>0.21892184701063799</v>
      </c>
      <c r="BJ15" s="21">
        <v>0.150588183493436</v>
      </c>
      <c r="BK15" s="21">
        <v>0.12961248119681701</v>
      </c>
      <c r="BL15" s="21">
        <v>0.26797926912164699</v>
      </c>
      <c r="BM15" s="21"/>
      <c r="BN15" s="21">
        <v>0.25813878617395097</v>
      </c>
      <c r="BO15" s="21">
        <v>0.14836522067526101</v>
      </c>
      <c r="BP15" s="21">
        <v>0.15664965239541601</v>
      </c>
      <c r="BQ15" s="21">
        <v>0.14897185710395999</v>
      </c>
      <c r="BR15" s="21"/>
      <c r="BS15" s="21">
        <v>0.36028302674718399</v>
      </c>
      <c r="BT15" s="21">
        <v>8.1881717222799494E-2</v>
      </c>
      <c r="BU15" s="21">
        <v>0.10365305011237699</v>
      </c>
      <c r="BV15" s="21">
        <v>0.20754152988464999</v>
      </c>
      <c r="BW15" s="21"/>
      <c r="BX15" s="21">
        <v>0.20455140198866001</v>
      </c>
      <c r="BY15" s="21">
        <v>0.15192348266452099</v>
      </c>
      <c r="BZ15" s="21">
        <v>0.16522906115966299</v>
      </c>
      <c r="CA15" s="21">
        <v>0.15318395587522199</v>
      </c>
    </row>
    <row r="16" spans="2:79" x14ac:dyDescent="0.3">
      <c r="B16" s="18" t="s">
        <v>316</v>
      </c>
      <c r="C16" s="21">
        <v>0.54627204741370805</v>
      </c>
      <c r="D16" s="21">
        <v>0.58413767058999999</v>
      </c>
      <c r="E16" s="21">
        <v>0.51175536234933705</v>
      </c>
      <c r="F16" s="21"/>
      <c r="G16" s="21">
        <v>0.55095809625405501</v>
      </c>
      <c r="H16" s="21">
        <v>0.53709673462260399</v>
      </c>
      <c r="I16" s="21">
        <v>0.55315912775260001</v>
      </c>
      <c r="J16" s="21"/>
      <c r="K16" s="21">
        <v>0.61887407222282997</v>
      </c>
      <c r="L16" s="21">
        <v>0.51387278059723196</v>
      </c>
      <c r="M16" s="21">
        <v>0.49639327097382901</v>
      </c>
      <c r="N16" s="21">
        <v>0.53162883008114104</v>
      </c>
      <c r="O16" s="21"/>
      <c r="P16" s="21">
        <v>0.56338409201292505</v>
      </c>
      <c r="Q16" s="21">
        <v>0.50712215814860095</v>
      </c>
      <c r="R16" s="21">
        <v>0.58607271201425304</v>
      </c>
      <c r="S16" s="21">
        <v>0.57159131592023305</v>
      </c>
      <c r="T16" s="21">
        <v>0.529544088375831</v>
      </c>
      <c r="U16" s="21"/>
      <c r="V16" s="21">
        <v>0.48363143673848602</v>
      </c>
      <c r="W16" s="21">
        <v>0.54896764656853603</v>
      </c>
      <c r="X16" s="21">
        <v>0.63710054823344597</v>
      </c>
      <c r="Y16" s="21"/>
      <c r="Z16" s="21">
        <v>0.52599715743650299</v>
      </c>
      <c r="AA16" s="21">
        <v>0.650250840663676</v>
      </c>
      <c r="AB16" s="21"/>
      <c r="AC16" s="21">
        <v>0.54747120375988101</v>
      </c>
      <c r="AD16" s="21">
        <v>0.54336148211950697</v>
      </c>
      <c r="AE16" s="21"/>
      <c r="AF16" s="21">
        <v>0.71207555066382899</v>
      </c>
      <c r="AG16" s="21">
        <v>0.55081841447052204</v>
      </c>
      <c r="AH16" s="21">
        <v>0.53628981785227803</v>
      </c>
      <c r="AI16" s="21"/>
      <c r="AJ16" s="21">
        <v>0.56121657162118199</v>
      </c>
      <c r="AK16" s="21">
        <v>0.53720114033424704</v>
      </c>
      <c r="AL16" s="21">
        <v>0.55407397636945299</v>
      </c>
      <c r="AM16" s="21">
        <v>0.55300205247743495</v>
      </c>
      <c r="AN16" s="21">
        <v>0.53916683439026303</v>
      </c>
      <c r="AO16" s="21">
        <v>0.58083495723246903</v>
      </c>
      <c r="AP16" s="21">
        <v>0.50474278712009601</v>
      </c>
      <c r="AQ16" s="21"/>
      <c r="AR16" s="21">
        <v>0.55595882351315096</v>
      </c>
      <c r="AS16" s="21">
        <v>0.54607445677157695</v>
      </c>
      <c r="AT16" s="21"/>
      <c r="AU16" s="21">
        <v>0.44863154425436902</v>
      </c>
      <c r="AV16" s="21">
        <v>0.56119317624600495</v>
      </c>
      <c r="AW16" s="21">
        <v>0.682448414243229</v>
      </c>
      <c r="AX16" s="21"/>
      <c r="AY16" s="21">
        <v>0.36264066780486098</v>
      </c>
      <c r="AZ16" s="21">
        <v>0.53130170505804997</v>
      </c>
      <c r="BA16" s="21">
        <v>0.62392007635592905</v>
      </c>
      <c r="BB16" s="21">
        <v>0.54347179496489695</v>
      </c>
      <c r="BC16" s="21"/>
      <c r="BD16" s="21">
        <v>0.25318353332476801</v>
      </c>
      <c r="BE16" s="21">
        <v>0.48820466015568498</v>
      </c>
      <c r="BF16" s="21">
        <v>0.66439835047704898</v>
      </c>
      <c r="BG16" s="21">
        <v>0.59953569947502905</v>
      </c>
      <c r="BH16" s="21"/>
      <c r="BI16" s="21">
        <v>0.433054353050838</v>
      </c>
      <c r="BJ16" s="21">
        <v>0.50817760135532297</v>
      </c>
      <c r="BK16" s="21">
        <v>0.60110927753391696</v>
      </c>
      <c r="BL16" s="21">
        <v>0.53975258683438199</v>
      </c>
      <c r="BM16" s="21"/>
      <c r="BN16" s="21">
        <v>0.31777966222382098</v>
      </c>
      <c r="BO16" s="21">
        <v>0.49639633021516499</v>
      </c>
      <c r="BP16" s="21">
        <v>0.52660944938307597</v>
      </c>
      <c r="BQ16" s="21">
        <v>0.66825353095425699</v>
      </c>
      <c r="BR16" s="21"/>
      <c r="BS16" s="21">
        <v>0.250550152950893</v>
      </c>
      <c r="BT16" s="21">
        <v>0.47307048923459299</v>
      </c>
      <c r="BU16" s="21">
        <v>0.73255917647590696</v>
      </c>
      <c r="BV16" s="21">
        <v>0.683872819435144</v>
      </c>
      <c r="BW16" s="21"/>
      <c r="BX16" s="21">
        <v>0.32304454815468397</v>
      </c>
      <c r="BY16" s="21">
        <v>0.55571501434395798</v>
      </c>
      <c r="BZ16" s="21">
        <v>0.55221068976893195</v>
      </c>
      <c r="CA16" s="21">
        <v>0.62346366000449005</v>
      </c>
    </row>
    <row r="17" spans="2:79" x14ac:dyDescent="0.3">
      <c r="B17" s="18" t="s">
        <v>212</v>
      </c>
      <c r="C17" s="22">
        <v>-0.384822427971869</v>
      </c>
      <c r="D17" s="22">
        <v>-0.45084514162459999</v>
      </c>
      <c r="E17" s="22">
        <v>-0.32324421245969398</v>
      </c>
      <c r="F17" s="22"/>
      <c r="G17" s="22">
        <v>-0.43949649485411102</v>
      </c>
      <c r="H17" s="22">
        <v>-0.35731049442961399</v>
      </c>
      <c r="I17" s="22">
        <v>-0.37869729949112102</v>
      </c>
      <c r="J17" s="22"/>
      <c r="K17" s="22">
        <v>-0.44433287568207203</v>
      </c>
      <c r="L17" s="22">
        <v>-0.35023037411731101</v>
      </c>
      <c r="M17" s="22">
        <v>-0.35944484221916201</v>
      </c>
      <c r="N17" s="22">
        <v>-0.36665213315196099</v>
      </c>
      <c r="O17" s="22"/>
      <c r="P17" s="22">
        <v>-0.44757094512568502</v>
      </c>
      <c r="Q17" s="22">
        <v>-0.31064155413753403</v>
      </c>
      <c r="R17" s="22">
        <v>-0.424105376242983</v>
      </c>
      <c r="S17" s="22">
        <v>-0.41495494777023501</v>
      </c>
      <c r="T17" s="22">
        <v>-0.38627851651380501</v>
      </c>
      <c r="U17" s="22"/>
      <c r="V17" s="22">
        <v>-0.26865191493604801</v>
      </c>
      <c r="W17" s="22">
        <v>-0.39485353198926099</v>
      </c>
      <c r="X17" s="22">
        <v>-0.51848706634011599</v>
      </c>
      <c r="Y17" s="22"/>
      <c r="Z17" s="22">
        <v>-0.35669822779763299</v>
      </c>
      <c r="AA17" s="22">
        <v>-0.53395534970312797</v>
      </c>
      <c r="AB17" s="22"/>
      <c r="AC17" s="22">
        <v>-0.39836744584240402</v>
      </c>
      <c r="AD17" s="22">
        <v>-0.35194626545218</v>
      </c>
      <c r="AE17" s="22"/>
      <c r="AF17" s="22">
        <v>-0.54942289297848901</v>
      </c>
      <c r="AG17" s="22">
        <v>-0.41769229984662098</v>
      </c>
      <c r="AH17" s="22">
        <v>-0.37603856444877398</v>
      </c>
      <c r="AI17" s="22"/>
      <c r="AJ17" s="22">
        <v>-0.47758181081073903</v>
      </c>
      <c r="AK17" s="22">
        <v>-0.39651905191561498</v>
      </c>
      <c r="AL17" s="22">
        <v>-0.388138132874356</v>
      </c>
      <c r="AM17" s="22">
        <v>-0.39711225230074698</v>
      </c>
      <c r="AN17" s="22">
        <v>-0.30835771389051397</v>
      </c>
      <c r="AO17" s="22">
        <v>-0.40055737874268998</v>
      </c>
      <c r="AP17" s="22">
        <v>-0.33023874171075501</v>
      </c>
      <c r="AQ17" s="22"/>
      <c r="AR17" s="22">
        <v>-0.36544314559952001</v>
      </c>
      <c r="AS17" s="22">
        <v>-0.39646860648210402</v>
      </c>
      <c r="AT17" s="22"/>
      <c r="AU17" s="22">
        <v>-0.25700197272730202</v>
      </c>
      <c r="AV17" s="22">
        <v>-0.400912031924683</v>
      </c>
      <c r="AW17" s="22">
        <v>-0.57803286131049703</v>
      </c>
      <c r="AX17" s="22"/>
      <c r="AY17" s="22">
        <v>-0.156522243604857</v>
      </c>
      <c r="AZ17" s="22">
        <v>-0.38493882649023198</v>
      </c>
      <c r="BA17" s="22">
        <v>-0.46951945244335103</v>
      </c>
      <c r="BB17" s="22">
        <v>-0.33938122529334402</v>
      </c>
      <c r="BC17" s="22"/>
      <c r="BD17" s="22">
        <v>8.8426679937525399E-2</v>
      </c>
      <c r="BE17" s="22">
        <v>-0.341369021189114</v>
      </c>
      <c r="BF17" s="22">
        <v>-0.57639419509073897</v>
      </c>
      <c r="BG17" s="22">
        <v>-0.37288581964980599</v>
      </c>
      <c r="BH17" s="22"/>
      <c r="BI17" s="22">
        <v>-0.21413250604020001</v>
      </c>
      <c r="BJ17" s="22">
        <v>-0.35758941786188703</v>
      </c>
      <c r="BK17" s="22">
        <v>-0.47149679633710001</v>
      </c>
      <c r="BL17" s="22">
        <v>-0.271773317712735</v>
      </c>
      <c r="BM17" s="22"/>
      <c r="BN17" s="22">
        <v>-5.9640876049870097E-2</v>
      </c>
      <c r="BO17" s="22">
        <v>-0.34803110953990402</v>
      </c>
      <c r="BP17" s="22">
        <v>-0.36995979698766002</v>
      </c>
      <c r="BQ17" s="22">
        <v>-0.519281673850297</v>
      </c>
      <c r="BR17" s="22"/>
      <c r="BS17" s="22">
        <v>0.109732873796291</v>
      </c>
      <c r="BT17" s="22">
        <v>-0.39118877201179297</v>
      </c>
      <c r="BU17" s="22">
        <v>-0.62890612636353005</v>
      </c>
      <c r="BV17" s="22">
        <v>-0.47633128955049397</v>
      </c>
      <c r="BW17" s="22"/>
      <c r="BX17" s="22">
        <v>-0.11849314616602399</v>
      </c>
      <c r="BY17" s="22">
        <v>-0.40379153167943599</v>
      </c>
      <c r="BZ17" s="22">
        <v>-0.38698162860926899</v>
      </c>
      <c r="CA17" s="22">
        <v>-0.47027970412926901</v>
      </c>
    </row>
    <row r="18" spans="2:79" x14ac:dyDescent="0.3">
      <c r="B18" s="16" t="s">
        <v>337</v>
      </c>
    </row>
    <row r="19" spans="2:79" x14ac:dyDescent="0.3">
      <c r="B19" t="s">
        <v>76</v>
      </c>
    </row>
    <row r="20" spans="2:79" x14ac:dyDescent="0.3">
      <c r="B20" t="s">
        <v>77</v>
      </c>
    </row>
    <row r="22" spans="2:79" x14ac:dyDescent="0.3">
      <c r="B22" s="8" t="str">
        <f>HYPERLINK("#'Contents'!A1", "Return to Contents")</f>
        <v>Return to Contents</v>
      </c>
    </row>
  </sheetData>
  <mergeCells count="18">
    <mergeCell ref="BX5:CA5"/>
    <mergeCell ref="D2:BL2"/>
    <mergeCell ref="AU5:AW5"/>
    <mergeCell ref="AY5:BB5"/>
    <mergeCell ref="BD5:BG5"/>
    <mergeCell ref="BI5:BL5"/>
    <mergeCell ref="BN5:BQ5"/>
    <mergeCell ref="Z5:AA5"/>
    <mergeCell ref="AC5:AD5"/>
    <mergeCell ref="AF5:AH5"/>
    <mergeCell ref="AJ5:AP5"/>
    <mergeCell ref="AR5:AS5"/>
    <mergeCell ref="D5:E5"/>
    <mergeCell ref="G5:I5"/>
    <mergeCell ref="K5:N5"/>
    <mergeCell ref="P5:T5"/>
    <mergeCell ref="V5:X5"/>
    <mergeCell ref="BS5:BV5"/>
  </mergeCells>
  <pageMargins left="0.7" right="0.7" top="0.75" bottom="0.75" header="0.3" footer="0.3"/>
  <pageSetup paperSize="9" orientation="portrait" horizontalDpi="300" verticalDpi="300"/>
  <drawing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B2:CA22"/>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9" width="10.77734375" customWidth="1"/>
    <col min="10" max="10" width="2.21875" customWidth="1"/>
    <col min="11" max="14" width="10.77734375" customWidth="1"/>
    <col min="15" max="15" width="2.21875" customWidth="1"/>
    <col min="16" max="20" width="10.77734375" customWidth="1"/>
    <col min="21" max="21" width="2.21875" customWidth="1"/>
    <col min="22" max="24" width="10.77734375" customWidth="1"/>
    <col min="25" max="25" width="2.21875" customWidth="1"/>
    <col min="26" max="27" width="10.77734375" customWidth="1"/>
    <col min="28" max="28" width="2.21875" customWidth="1"/>
    <col min="29" max="30" width="10.77734375" customWidth="1"/>
    <col min="31" max="31" width="2.21875" customWidth="1"/>
    <col min="32" max="34" width="10.77734375" customWidth="1"/>
    <col min="35" max="35" width="2.21875" customWidth="1"/>
    <col min="36" max="42" width="10.77734375" customWidth="1"/>
    <col min="43" max="43" width="2.21875" customWidth="1"/>
    <col min="44" max="45" width="10.77734375" customWidth="1"/>
    <col min="46" max="46" width="2.21875" customWidth="1"/>
    <col min="47" max="49" width="10.77734375" customWidth="1"/>
    <col min="50" max="50" width="2.21875" customWidth="1"/>
    <col min="51" max="54" width="10.77734375" customWidth="1"/>
    <col min="55" max="55" width="2.21875" customWidth="1"/>
    <col min="56" max="59" width="10.77734375" customWidth="1"/>
    <col min="60" max="60" width="2.21875" customWidth="1"/>
    <col min="61" max="64" width="10.77734375" customWidth="1"/>
    <col min="65" max="65" width="2.21875" customWidth="1"/>
    <col min="66" max="69" width="10.77734375" customWidth="1"/>
    <col min="70" max="70" width="2.21875" customWidth="1"/>
    <col min="71" max="74" width="10.77734375" customWidth="1"/>
    <col min="75" max="75" width="2.21875" customWidth="1"/>
    <col min="76" max="79" width="10.77734375" customWidth="1"/>
    <col min="80" max="80" width="2.21875" customWidth="1"/>
  </cols>
  <sheetData>
    <row r="2" spans="2:79" ht="40.049999999999997" customHeight="1" x14ac:dyDescent="0.3">
      <c r="D2" s="30" t="s">
        <v>319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9" ht="30" customHeight="1" x14ac:dyDescent="0.3">
      <c r="B5" s="15"/>
      <c r="C5" s="15"/>
      <c r="D5" s="29" t="s">
        <v>54</v>
      </c>
      <c r="E5" s="29"/>
      <c r="F5" s="15"/>
      <c r="G5" s="29" t="s">
        <v>55</v>
      </c>
      <c r="H5" s="29"/>
      <c r="I5" s="29"/>
      <c r="J5" s="15"/>
      <c r="K5" s="29" t="s">
        <v>56</v>
      </c>
      <c r="L5" s="29"/>
      <c r="M5" s="29"/>
      <c r="N5" s="29"/>
      <c r="O5" s="15"/>
      <c r="P5" s="29" t="s">
        <v>57</v>
      </c>
      <c r="Q5" s="29"/>
      <c r="R5" s="29"/>
      <c r="S5" s="29"/>
      <c r="T5" s="29"/>
      <c r="U5" s="15"/>
      <c r="V5" s="29" t="s">
        <v>58</v>
      </c>
      <c r="W5" s="29"/>
      <c r="X5" s="29"/>
      <c r="Y5" s="15"/>
      <c r="Z5" s="29" t="s">
        <v>59</v>
      </c>
      <c r="AA5" s="29"/>
      <c r="AB5" s="15"/>
      <c r="AC5" s="29" t="s">
        <v>60</v>
      </c>
      <c r="AD5" s="29"/>
      <c r="AE5" s="15"/>
      <c r="AF5" s="29" t="s">
        <v>61</v>
      </c>
      <c r="AG5" s="29"/>
      <c r="AH5" s="29"/>
      <c r="AI5" s="15"/>
      <c r="AJ5" s="29" t="s">
        <v>62</v>
      </c>
      <c r="AK5" s="29"/>
      <c r="AL5" s="29"/>
      <c r="AM5" s="29"/>
      <c r="AN5" s="29"/>
      <c r="AO5" s="29"/>
      <c r="AP5" s="29"/>
      <c r="AQ5" s="15"/>
      <c r="AR5" s="29" t="s">
        <v>63</v>
      </c>
      <c r="AS5" s="29"/>
      <c r="AT5" s="15"/>
      <c r="AU5" s="29" t="s">
        <v>64</v>
      </c>
      <c r="AV5" s="29"/>
      <c r="AW5" s="29"/>
      <c r="AX5" s="15"/>
      <c r="AY5" s="29" t="s">
        <v>65</v>
      </c>
      <c r="AZ5" s="29"/>
      <c r="BA5" s="29"/>
      <c r="BB5" s="29"/>
      <c r="BC5" s="15"/>
      <c r="BD5" s="29" t="s">
        <v>66</v>
      </c>
      <c r="BE5" s="29"/>
      <c r="BF5" s="29"/>
      <c r="BG5" s="29"/>
      <c r="BH5" s="15"/>
      <c r="BI5" s="29" t="s">
        <v>67</v>
      </c>
      <c r="BJ5" s="29"/>
      <c r="BK5" s="29"/>
      <c r="BL5" s="29"/>
      <c r="BM5" s="15"/>
      <c r="BN5" s="29" t="s">
        <v>68</v>
      </c>
      <c r="BO5" s="29"/>
      <c r="BP5" s="29"/>
      <c r="BQ5" s="29"/>
      <c r="BR5" s="15"/>
      <c r="BS5" s="29" t="s">
        <v>69</v>
      </c>
      <c r="BT5" s="29"/>
      <c r="BU5" s="29"/>
      <c r="BV5" s="29"/>
      <c r="BW5" s="15"/>
      <c r="BX5" s="29" t="s">
        <v>70</v>
      </c>
      <c r="BY5" s="29"/>
      <c r="BZ5" s="29"/>
      <c r="CA5" s="29"/>
    </row>
    <row r="6" spans="2:79" ht="43.2" x14ac:dyDescent="0.3">
      <c r="B6" t="s">
        <v>13</v>
      </c>
      <c r="C6" s="9" t="s">
        <v>14</v>
      </c>
      <c r="D6" s="12" t="s">
        <v>15</v>
      </c>
      <c r="E6" s="12" t="s">
        <v>16</v>
      </c>
      <c r="G6" s="12" t="s">
        <v>19</v>
      </c>
      <c r="H6" s="12" t="s">
        <v>20</v>
      </c>
      <c r="I6" s="12" t="s">
        <v>21</v>
      </c>
      <c r="K6" s="12" t="s">
        <v>22</v>
      </c>
      <c r="L6" s="12" t="s">
        <v>23</v>
      </c>
      <c r="M6" s="12" t="s">
        <v>24</v>
      </c>
      <c r="N6" s="12" t="s">
        <v>25</v>
      </c>
      <c r="P6" s="12" t="s">
        <v>26</v>
      </c>
      <c r="Q6" s="12" t="s">
        <v>27</v>
      </c>
      <c r="R6" s="12" t="s">
        <v>28</v>
      </c>
      <c r="S6" s="12" t="s">
        <v>29</v>
      </c>
      <c r="T6" s="12" t="s">
        <v>30</v>
      </c>
      <c r="V6" s="12" t="s">
        <v>31</v>
      </c>
      <c r="W6" s="12" t="s">
        <v>32</v>
      </c>
      <c r="X6" s="12" t="s">
        <v>33</v>
      </c>
      <c r="Z6" s="12" t="s">
        <v>34</v>
      </c>
      <c r="AA6" s="12" t="s">
        <v>35</v>
      </c>
      <c r="AC6" s="12" t="s">
        <v>36</v>
      </c>
      <c r="AD6" s="12" t="s">
        <v>37</v>
      </c>
      <c r="AF6" s="12" t="s">
        <v>38</v>
      </c>
      <c r="AG6" s="12" t="s">
        <v>39</v>
      </c>
      <c r="AH6" s="12" t="s">
        <v>40</v>
      </c>
      <c r="AJ6" s="12" t="s">
        <v>41</v>
      </c>
      <c r="AK6" s="12" t="s">
        <v>42</v>
      </c>
      <c r="AL6" s="12" t="s">
        <v>43</v>
      </c>
      <c r="AM6" s="12" t="s">
        <v>44</v>
      </c>
      <c r="AN6" s="12" t="s">
        <v>45</v>
      </c>
      <c r="AO6" s="12" t="s">
        <v>46</v>
      </c>
      <c r="AP6" s="12" t="s">
        <v>47</v>
      </c>
      <c r="AR6" s="12" t="s">
        <v>48</v>
      </c>
      <c r="AS6" s="12" t="s">
        <v>49</v>
      </c>
      <c r="AU6" s="12" t="s">
        <v>50</v>
      </c>
      <c r="AV6" s="12" t="s">
        <v>51</v>
      </c>
      <c r="AW6" s="12" t="s">
        <v>52</v>
      </c>
      <c r="AY6" s="12" t="s">
        <v>50</v>
      </c>
      <c r="AZ6" s="12" t="s">
        <v>51</v>
      </c>
      <c r="BA6" s="12" t="s">
        <v>52</v>
      </c>
      <c r="BB6" s="12" t="s">
        <v>53</v>
      </c>
      <c r="BD6" s="12" t="s">
        <v>50</v>
      </c>
      <c r="BE6" s="12" t="s">
        <v>51</v>
      </c>
      <c r="BF6" s="12" t="s">
        <v>52</v>
      </c>
      <c r="BG6" s="12" t="s">
        <v>53</v>
      </c>
      <c r="BI6" s="12" t="s">
        <v>50</v>
      </c>
      <c r="BJ6" s="12" t="s">
        <v>51</v>
      </c>
      <c r="BK6" s="12" t="s">
        <v>52</v>
      </c>
      <c r="BL6" s="12" t="s">
        <v>53</v>
      </c>
      <c r="BN6" s="12" t="s">
        <v>50</v>
      </c>
      <c r="BO6" s="12" t="s">
        <v>51</v>
      </c>
      <c r="BP6" s="12" t="s">
        <v>52</v>
      </c>
      <c r="BQ6" s="12" t="s">
        <v>53</v>
      </c>
      <c r="BS6" s="12" t="s">
        <v>50</v>
      </c>
      <c r="BT6" s="12" t="s">
        <v>51</v>
      </c>
      <c r="BU6" s="12" t="s">
        <v>52</v>
      </c>
      <c r="BV6" s="12" t="s">
        <v>53</v>
      </c>
      <c r="BX6" s="12" t="s">
        <v>50</v>
      </c>
      <c r="BY6" s="12" t="s">
        <v>51</v>
      </c>
      <c r="BZ6" s="12" t="s">
        <v>52</v>
      </c>
      <c r="CA6" s="12" t="s">
        <v>53</v>
      </c>
    </row>
    <row r="7" spans="2:79" ht="30" customHeight="1" x14ac:dyDescent="0.3">
      <c r="B7" s="10" t="s">
        <v>17</v>
      </c>
      <c r="C7" s="10">
        <v>1000</v>
      </c>
      <c r="D7" s="10">
        <v>513</v>
      </c>
      <c r="E7" s="10">
        <v>484</v>
      </c>
      <c r="F7" s="10"/>
      <c r="G7" s="10">
        <v>206</v>
      </c>
      <c r="H7" s="10">
        <v>470</v>
      </c>
      <c r="I7" s="10">
        <v>324</v>
      </c>
      <c r="J7" s="10"/>
      <c r="K7" s="10">
        <v>413</v>
      </c>
      <c r="L7" s="10">
        <v>261</v>
      </c>
      <c r="M7" s="10">
        <v>173</v>
      </c>
      <c r="N7" s="10">
        <v>152</v>
      </c>
      <c r="O7" s="10"/>
      <c r="P7" s="10">
        <v>137</v>
      </c>
      <c r="Q7" s="10">
        <v>313</v>
      </c>
      <c r="R7" s="10">
        <v>147</v>
      </c>
      <c r="S7" s="10">
        <v>264</v>
      </c>
      <c r="T7" s="10">
        <v>139</v>
      </c>
      <c r="U7" s="10"/>
      <c r="V7" s="10">
        <v>235</v>
      </c>
      <c r="W7" s="10">
        <v>387</v>
      </c>
      <c r="X7" s="10">
        <v>344</v>
      </c>
      <c r="Y7" s="10"/>
      <c r="Z7" s="10">
        <v>831</v>
      </c>
      <c r="AA7" s="10">
        <v>166</v>
      </c>
      <c r="AB7" s="10"/>
      <c r="AC7" s="10">
        <v>745</v>
      </c>
      <c r="AD7" s="10">
        <v>255</v>
      </c>
      <c r="AE7" s="10"/>
      <c r="AF7" s="10">
        <v>72</v>
      </c>
      <c r="AG7" s="10">
        <v>86</v>
      </c>
      <c r="AH7" s="10">
        <v>836</v>
      </c>
      <c r="AI7" s="10"/>
      <c r="AJ7" s="10">
        <v>111</v>
      </c>
      <c r="AK7" s="10">
        <v>143</v>
      </c>
      <c r="AL7" s="10">
        <v>154</v>
      </c>
      <c r="AM7" s="10">
        <v>160</v>
      </c>
      <c r="AN7" s="10">
        <v>145</v>
      </c>
      <c r="AO7" s="10">
        <v>154</v>
      </c>
      <c r="AP7" s="10">
        <v>133</v>
      </c>
      <c r="AQ7" s="10"/>
      <c r="AR7" s="10">
        <v>294</v>
      </c>
      <c r="AS7" s="10">
        <v>675</v>
      </c>
      <c r="AT7" s="10"/>
      <c r="AU7" s="10">
        <v>252</v>
      </c>
      <c r="AV7" s="10">
        <v>591</v>
      </c>
      <c r="AW7" s="10">
        <v>157</v>
      </c>
      <c r="AX7" s="10"/>
      <c r="AY7" s="10">
        <v>92</v>
      </c>
      <c r="AZ7" s="10">
        <v>463</v>
      </c>
      <c r="BA7" s="10">
        <v>311</v>
      </c>
      <c r="BB7" s="10">
        <v>134</v>
      </c>
      <c r="BC7" s="10"/>
      <c r="BD7" s="10">
        <v>139</v>
      </c>
      <c r="BE7" s="10">
        <v>283</v>
      </c>
      <c r="BF7" s="10">
        <v>421</v>
      </c>
      <c r="BG7" s="10">
        <v>157</v>
      </c>
      <c r="BH7" s="10"/>
      <c r="BI7" s="10">
        <v>112</v>
      </c>
      <c r="BJ7" s="10">
        <v>303</v>
      </c>
      <c r="BK7" s="10">
        <v>469</v>
      </c>
      <c r="BL7" s="10">
        <v>116</v>
      </c>
      <c r="BM7" s="10"/>
      <c r="BN7" s="10">
        <v>92</v>
      </c>
      <c r="BO7" s="10">
        <v>231</v>
      </c>
      <c r="BP7" s="10">
        <v>347</v>
      </c>
      <c r="BQ7" s="10">
        <v>330</v>
      </c>
      <c r="BR7" s="10"/>
      <c r="BS7" s="10">
        <v>210</v>
      </c>
      <c r="BT7" s="10">
        <v>284</v>
      </c>
      <c r="BU7" s="10">
        <v>411</v>
      </c>
      <c r="BV7" s="10">
        <v>95</v>
      </c>
      <c r="BW7" s="10"/>
      <c r="BX7" s="10">
        <v>95</v>
      </c>
      <c r="BY7" s="10">
        <v>369</v>
      </c>
      <c r="BZ7" s="10">
        <v>329</v>
      </c>
      <c r="CA7" s="10">
        <v>207</v>
      </c>
    </row>
    <row r="8" spans="2:79" ht="30" customHeight="1" x14ac:dyDescent="0.3">
      <c r="B8" s="11" t="s">
        <v>18</v>
      </c>
      <c r="C8" s="11">
        <v>1000</v>
      </c>
      <c r="D8" s="11">
        <v>498</v>
      </c>
      <c r="E8" s="11">
        <v>499</v>
      </c>
      <c r="F8" s="11"/>
      <c r="G8" s="11">
        <v>240</v>
      </c>
      <c r="H8" s="11">
        <v>396</v>
      </c>
      <c r="I8" s="11">
        <v>364</v>
      </c>
      <c r="J8" s="11"/>
      <c r="K8" s="11">
        <v>300</v>
      </c>
      <c r="L8" s="11">
        <v>259</v>
      </c>
      <c r="M8" s="11">
        <v>210</v>
      </c>
      <c r="N8" s="11">
        <v>230</v>
      </c>
      <c r="O8" s="11"/>
      <c r="P8" s="11">
        <v>140</v>
      </c>
      <c r="Q8" s="11">
        <v>300</v>
      </c>
      <c r="R8" s="11">
        <v>160</v>
      </c>
      <c r="S8" s="11">
        <v>230</v>
      </c>
      <c r="T8" s="11">
        <v>170</v>
      </c>
      <c r="U8" s="11"/>
      <c r="V8" s="11">
        <v>283</v>
      </c>
      <c r="W8" s="11">
        <v>396</v>
      </c>
      <c r="X8" s="11">
        <v>281</v>
      </c>
      <c r="Y8" s="11"/>
      <c r="Z8" s="11">
        <v>835</v>
      </c>
      <c r="AA8" s="11">
        <v>162</v>
      </c>
      <c r="AB8" s="11"/>
      <c r="AC8" s="11">
        <v>708</v>
      </c>
      <c r="AD8" s="11">
        <v>292</v>
      </c>
      <c r="AE8" s="11"/>
      <c r="AF8" s="11">
        <v>56</v>
      </c>
      <c r="AG8" s="11">
        <v>77</v>
      </c>
      <c r="AH8" s="11">
        <v>860</v>
      </c>
      <c r="AI8" s="11"/>
      <c r="AJ8" s="11">
        <v>125</v>
      </c>
      <c r="AK8" s="11">
        <v>157</v>
      </c>
      <c r="AL8" s="11">
        <v>131</v>
      </c>
      <c r="AM8" s="11">
        <v>141</v>
      </c>
      <c r="AN8" s="11">
        <v>114</v>
      </c>
      <c r="AO8" s="11">
        <v>160</v>
      </c>
      <c r="AP8" s="11">
        <v>172</v>
      </c>
      <c r="AQ8" s="11"/>
      <c r="AR8" s="11">
        <v>320</v>
      </c>
      <c r="AS8" s="11">
        <v>650</v>
      </c>
      <c r="AT8" s="11"/>
      <c r="AU8" s="11">
        <v>278</v>
      </c>
      <c r="AV8" s="11">
        <v>587</v>
      </c>
      <c r="AW8" s="11">
        <v>135</v>
      </c>
      <c r="AX8" s="11"/>
      <c r="AY8" s="11">
        <v>92</v>
      </c>
      <c r="AZ8" s="11">
        <v>472</v>
      </c>
      <c r="BA8" s="11">
        <v>314</v>
      </c>
      <c r="BB8" s="11">
        <v>122</v>
      </c>
      <c r="BC8" s="11"/>
      <c r="BD8" s="11">
        <v>140</v>
      </c>
      <c r="BE8" s="11">
        <v>287</v>
      </c>
      <c r="BF8" s="11">
        <v>421</v>
      </c>
      <c r="BG8" s="11">
        <v>151</v>
      </c>
      <c r="BH8" s="11"/>
      <c r="BI8" s="11">
        <v>117</v>
      </c>
      <c r="BJ8" s="11">
        <v>308</v>
      </c>
      <c r="BK8" s="11">
        <v>467</v>
      </c>
      <c r="BL8" s="11">
        <v>108</v>
      </c>
      <c r="BM8" s="11"/>
      <c r="BN8" s="11">
        <v>90</v>
      </c>
      <c r="BO8" s="11">
        <v>231</v>
      </c>
      <c r="BP8" s="11">
        <v>357</v>
      </c>
      <c r="BQ8" s="11">
        <v>322</v>
      </c>
      <c r="BR8" s="11"/>
      <c r="BS8" s="11">
        <v>218</v>
      </c>
      <c r="BT8" s="11">
        <v>298</v>
      </c>
      <c r="BU8" s="11">
        <v>404</v>
      </c>
      <c r="BV8" s="11">
        <v>80</v>
      </c>
      <c r="BW8" s="11"/>
      <c r="BX8" s="11">
        <v>94</v>
      </c>
      <c r="BY8" s="11">
        <v>381</v>
      </c>
      <c r="BZ8" s="11">
        <v>324</v>
      </c>
      <c r="CA8" s="11">
        <v>201</v>
      </c>
    </row>
    <row r="9" spans="2:79" x14ac:dyDescent="0.3">
      <c r="B9" s="18" t="s">
        <v>310</v>
      </c>
      <c r="C9" s="17">
        <v>0.111068459147115</v>
      </c>
      <c r="D9" s="17">
        <v>9.4138340907739995E-2</v>
      </c>
      <c r="E9" s="17">
        <v>0.12662104101965699</v>
      </c>
      <c r="F9" s="17"/>
      <c r="G9" s="17">
        <v>8.6471468779368302E-2</v>
      </c>
      <c r="H9" s="17">
        <v>0.12042441036502199</v>
      </c>
      <c r="I9" s="17">
        <v>0.117108865785851</v>
      </c>
      <c r="J9" s="17"/>
      <c r="K9" s="17">
        <v>6.0089775201838197E-2</v>
      </c>
      <c r="L9" s="17">
        <v>8.3567310929954397E-2</v>
      </c>
      <c r="M9" s="17">
        <v>0.137544681662954</v>
      </c>
      <c r="N9" s="17">
        <v>0.18483909413090899</v>
      </c>
      <c r="O9" s="17"/>
      <c r="P9" s="17">
        <v>6.6537040748694903E-2</v>
      </c>
      <c r="Q9" s="17">
        <v>0.15106893655099299</v>
      </c>
      <c r="R9" s="17">
        <v>0.107524037647167</v>
      </c>
      <c r="S9" s="17">
        <v>0.11229527432438299</v>
      </c>
      <c r="T9" s="17">
        <v>7.8853426245754699E-2</v>
      </c>
      <c r="U9" s="17"/>
      <c r="V9" s="17">
        <v>0.19047156040187299</v>
      </c>
      <c r="W9" s="17">
        <v>7.8162870971747303E-2</v>
      </c>
      <c r="X9" s="17">
        <v>6.8585344873333495E-2</v>
      </c>
      <c r="Y9" s="17"/>
      <c r="Z9" s="17">
        <v>0.125396918438823</v>
      </c>
      <c r="AA9" s="17">
        <v>3.1712053015553097E-2</v>
      </c>
      <c r="AB9" s="17"/>
      <c r="AC9" s="17">
        <v>0.112507034775921</v>
      </c>
      <c r="AD9" s="17">
        <v>0.107576780758681</v>
      </c>
      <c r="AE9" s="17"/>
      <c r="AF9" s="17">
        <v>0.14027795535013901</v>
      </c>
      <c r="AG9" s="17">
        <v>0.112112029002849</v>
      </c>
      <c r="AH9" s="17">
        <v>0.106478496086514</v>
      </c>
      <c r="AI9" s="17"/>
      <c r="AJ9" s="17">
        <v>5.9090465872648601E-2</v>
      </c>
      <c r="AK9" s="17">
        <v>0.116948017209817</v>
      </c>
      <c r="AL9" s="17">
        <v>9.1237139464658196E-2</v>
      </c>
      <c r="AM9" s="17">
        <v>0.125480466847574</v>
      </c>
      <c r="AN9" s="17">
        <v>0.14802714985226101</v>
      </c>
      <c r="AO9" s="17">
        <v>9.3314406776638395E-2</v>
      </c>
      <c r="AP9" s="17">
        <v>0.13883900812836</v>
      </c>
      <c r="AQ9" s="17"/>
      <c r="AR9" s="17">
        <v>0.118904756181565</v>
      </c>
      <c r="AS9" s="17">
        <v>0.10948025504930101</v>
      </c>
      <c r="AT9" s="17"/>
      <c r="AU9" s="17">
        <v>0.13069156785102001</v>
      </c>
      <c r="AV9" s="17">
        <v>0.101055176920627</v>
      </c>
      <c r="AW9" s="17">
        <v>0.114139752427399</v>
      </c>
      <c r="AX9" s="17"/>
      <c r="AY9" s="17">
        <v>0.162738282294071</v>
      </c>
      <c r="AZ9" s="17">
        <v>8.9317505049067603E-2</v>
      </c>
      <c r="BA9" s="17">
        <v>0.123463218203078</v>
      </c>
      <c r="BB9" s="17">
        <v>0.124107451987868</v>
      </c>
      <c r="BC9" s="17"/>
      <c r="BD9" s="17">
        <v>0.284493022637124</v>
      </c>
      <c r="BE9" s="17">
        <v>9.2166146113210501E-2</v>
      </c>
      <c r="BF9" s="17">
        <v>6.7494849722486705E-2</v>
      </c>
      <c r="BG9" s="17">
        <v>0.10749599721073801</v>
      </c>
      <c r="BH9" s="17"/>
      <c r="BI9" s="17">
        <v>0.12847922219171601</v>
      </c>
      <c r="BJ9" s="17">
        <v>0.13001442250756601</v>
      </c>
      <c r="BK9" s="17">
        <v>6.7918428907696393E-2</v>
      </c>
      <c r="BL9" s="17">
        <v>0.22480842498440401</v>
      </c>
      <c r="BM9" s="17"/>
      <c r="BN9" s="17">
        <v>0.169145261157085</v>
      </c>
      <c r="BO9" s="17">
        <v>5.0543195439325797E-2</v>
      </c>
      <c r="BP9" s="17">
        <v>0.113831955312977</v>
      </c>
      <c r="BQ9" s="17">
        <v>0.13516265277518499</v>
      </c>
      <c r="BR9" s="17"/>
      <c r="BS9" s="17">
        <v>0.25820553308410099</v>
      </c>
      <c r="BT9" s="17">
        <v>9.0559894067810495E-2</v>
      </c>
      <c r="BU9" s="17">
        <v>4.5954858377676898E-2</v>
      </c>
      <c r="BV9" s="17">
        <v>0.115271400918996</v>
      </c>
      <c r="BW9" s="17"/>
      <c r="BX9" s="17">
        <v>0.16011976246551299</v>
      </c>
      <c r="BY9" s="17">
        <v>8.6434444606137598E-2</v>
      </c>
      <c r="BZ9" s="17">
        <v>0.130167072536816</v>
      </c>
      <c r="CA9" s="17">
        <v>0.10389323838679899</v>
      </c>
    </row>
    <row r="10" spans="2:79" x14ac:dyDescent="0.3">
      <c r="B10" s="18" t="s">
        <v>311</v>
      </c>
      <c r="C10" s="17">
        <v>0.28810783918851401</v>
      </c>
      <c r="D10" s="17">
        <v>0.24748315134478799</v>
      </c>
      <c r="E10" s="17">
        <v>0.32639763643315201</v>
      </c>
      <c r="F10" s="17"/>
      <c r="G10" s="17">
        <v>0.27166547177550998</v>
      </c>
      <c r="H10" s="17">
        <v>0.27914007134797197</v>
      </c>
      <c r="I10" s="17">
        <v>0.30869562583649002</v>
      </c>
      <c r="J10" s="17"/>
      <c r="K10" s="17">
        <v>0.28949734518419901</v>
      </c>
      <c r="L10" s="17">
        <v>0.30404816179065203</v>
      </c>
      <c r="M10" s="17">
        <v>0.28306463926979902</v>
      </c>
      <c r="N10" s="17">
        <v>0.274202423667818</v>
      </c>
      <c r="O10" s="17"/>
      <c r="P10" s="17">
        <v>0.28467500596161899</v>
      </c>
      <c r="Q10" s="17">
        <v>0.29916625726116602</v>
      </c>
      <c r="R10" s="17">
        <v>0.293154795959023</v>
      </c>
      <c r="S10" s="17">
        <v>0.29277509197467799</v>
      </c>
      <c r="T10" s="17">
        <v>0.26035498775004701</v>
      </c>
      <c r="U10" s="17"/>
      <c r="V10" s="17">
        <v>0.30127698981300799</v>
      </c>
      <c r="W10" s="17">
        <v>0.304766675372384</v>
      </c>
      <c r="X10" s="17">
        <v>0.24232407990448299</v>
      </c>
      <c r="Y10" s="17"/>
      <c r="Z10" s="17">
        <v>0.30387871668514899</v>
      </c>
      <c r="AA10" s="17">
        <v>0.21200404813175999</v>
      </c>
      <c r="AB10" s="17"/>
      <c r="AC10" s="17">
        <v>0.26977064733797401</v>
      </c>
      <c r="AD10" s="17">
        <v>0.33261545853573699</v>
      </c>
      <c r="AE10" s="17"/>
      <c r="AF10" s="17">
        <v>0.14014834632902801</v>
      </c>
      <c r="AG10" s="17">
        <v>0.32094265965777802</v>
      </c>
      <c r="AH10" s="17">
        <v>0.29573390518707499</v>
      </c>
      <c r="AI10" s="17"/>
      <c r="AJ10" s="17">
        <v>0.25910655286111101</v>
      </c>
      <c r="AK10" s="17">
        <v>0.24906843276090501</v>
      </c>
      <c r="AL10" s="17">
        <v>0.26300618369515799</v>
      </c>
      <c r="AM10" s="17">
        <v>0.29696686032988401</v>
      </c>
      <c r="AN10" s="17">
        <v>0.308427936741969</v>
      </c>
      <c r="AO10" s="17">
        <v>0.33329923510079601</v>
      </c>
      <c r="AP10" s="17">
        <v>0.30130359879928298</v>
      </c>
      <c r="AQ10" s="17"/>
      <c r="AR10" s="17">
        <v>0.30309077049771399</v>
      </c>
      <c r="AS10" s="17">
        <v>0.27768229503469199</v>
      </c>
      <c r="AT10" s="17"/>
      <c r="AU10" s="17">
        <v>0.30407538865092099</v>
      </c>
      <c r="AV10" s="17">
        <v>0.29763948455509798</v>
      </c>
      <c r="AW10" s="17">
        <v>0.21388779517173101</v>
      </c>
      <c r="AX10" s="17"/>
      <c r="AY10" s="17">
        <v>0.30483617782181499</v>
      </c>
      <c r="AZ10" s="17">
        <v>0.33216041662416501</v>
      </c>
      <c r="BA10" s="17">
        <v>0.21868491573099599</v>
      </c>
      <c r="BB10" s="17">
        <v>0.28379161438387601</v>
      </c>
      <c r="BC10" s="17"/>
      <c r="BD10" s="17">
        <v>0.40512614987815798</v>
      </c>
      <c r="BE10" s="17">
        <v>0.346480372074979</v>
      </c>
      <c r="BF10" s="17">
        <v>0.25344737381372101</v>
      </c>
      <c r="BG10" s="17">
        <v>0.16514874664740101</v>
      </c>
      <c r="BH10" s="17"/>
      <c r="BI10" s="17">
        <v>0.253398956112459</v>
      </c>
      <c r="BJ10" s="17">
        <v>0.29362300343418901</v>
      </c>
      <c r="BK10" s="17">
        <v>0.31741199369334799</v>
      </c>
      <c r="BL10" s="17">
        <v>0.18321044679920001</v>
      </c>
      <c r="BM10" s="17"/>
      <c r="BN10" s="17">
        <v>0.28982602742854902</v>
      </c>
      <c r="BO10" s="17">
        <v>0.34072335328778902</v>
      </c>
      <c r="BP10" s="17">
        <v>0.30569085141355601</v>
      </c>
      <c r="BQ10" s="17">
        <v>0.230286043996829</v>
      </c>
      <c r="BR10" s="17"/>
      <c r="BS10" s="17">
        <v>0.41305567627900602</v>
      </c>
      <c r="BT10" s="17">
        <v>0.35680380609832402</v>
      </c>
      <c r="BU10" s="17">
        <v>0.19573423933109399</v>
      </c>
      <c r="BV10" s="17">
        <v>0.15827650179692901</v>
      </c>
      <c r="BW10" s="17"/>
      <c r="BX10" s="17">
        <v>0.32324917773610801</v>
      </c>
      <c r="BY10" s="17">
        <v>0.30408051651279699</v>
      </c>
      <c r="BZ10" s="17">
        <v>0.26773220085949401</v>
      </c>
      <c r="CA10" s="17">
        <v>0.27427862416807502</v>
      </c>
    </row>
    <row r="11" spans="2:79" x14ac:dyDescent="0.3">
      <c r="B11" s="18" t="s">
        <v>312</v>
      </c>
      <c r="C11" s="17">
        <v>0.30976260009078699</v>
      </c>
      <c r="D11" s="17">
        <v>0.33416173772133301</v>
      </c>
      <c r="E11" s="17">
        <v>0.28726781944945801</v>
      </c>
      <c r="F11" s="17"/>
      <c r="G11" s="17">
        <v>0.30644327277085698</v>
      </c>
      <c r="H11" s="17">
        <v>0.31286573440459797</v>
      </c>
      <c r="I11" s="17">
        <v>0.30857660564494599</v>
      </c>
      <c r="J11" s="17"/>
      <c r="K11" s="17">
        <v>0.28549523582484898</v>
      </c>
      <c r="L11" s="17">
        <v>0.31748223496212802</v>
      </c>
      <c r="M11" s="17">
        <v>0.35326746028874501</v>
      </c>
      <c r="N11" s="17">
        <v>0.28999947064753301</v>
      </c>
      <c r="O11" s="17"/>
      <c r="P11" s="17">
        <v>0.25310571139427701</v>
      </c>
      <c r="Q11" s="17">
        <v>0.31462059573873102</v>
      </c>
      <c r="R11" s="17">
        <v>0.29374261190416701</v>
      </c>
      <c r="S11" s="17">
        <v>0.27797192742932197</v>
      </c>
      <c r="T11" s="17">
        <v>0.40598283228716497</v>
      </c>
      <c r="U11" s="17"/>
      <c r="V11" s="17">
        <v>0.28676936671694597</v>
      </c>
      <c r="W11" s="17">
        <v>0.31789203357201301</v>
      </c>
      <c r="X11" s="17">
        <v>0.33995511495172998</v>
      </c>
      <c r="Y11" s="17"/>
      <c r="Z11" s="17">
        <v>0.31980698635885102</v>
      </c>
      <c r="AA11" s="17">
        <v>0.26348988013937602</v>
      </c>
      <c r="AB11" s="17"/>
      <c r="AC11" s="17">
        <v>0.316309401842572</v>
      </c>
      <c r="AD11" s="17">
        <v>0.29387235022673303</v>
      </c>
      <c r="AE11" s="17"/>
      <c r="AF11" s="17">
        <v>0.26893746877984598</v>
      </c>
      <c r="AG11" s="17">
        <v>0.24652663489335599</v>
      </c>
      <c r="AH11" s="17">
        <v>0.31868091142752097</v>
      </c>
      <c r="AI11" s="17"/>
      <c r="AJ11" s="17">
        <v>0.30163843792247802</v>
      </c>
      <c r="AK11" s="17">
        <v>0.34855496112885898</v>
      </c>
      <c r="AL11" s="17">
        <v>0.34310728642202298</v>
      </c>
      <c r="AM11" s="17">
        <v>0.27714799934899398</v>
      </c>
      <c r="AN11" s="17">
        <v>0.30517662234410797</v>
      </c>
      <c r="AO11" s="17">
        <v>0.27452582278134802</v>
      </c>
      <c r="AP11" s="17">
        <v>0.31719767324468101</v>
      </c>
      <c r="AQ11" s="17"/>
      <c r="AR11" s="17">
        <v>0.28810643805466202</v>
      </c>
      <c r="AS11" s="17">
        <v>0.315023119167887</v>
      </c>
      <c r="AT11" s="17"/>
      <c r="AU11" s="17">
        <v>0.28227874064316499</v>
      </c>
      <c r="AV11" s="17">
        <v>0.32260938729868199</v>
      </c>
      <c r="AW11" s="17">
        <v>0.31057144374809698</v>
      </c>
      <c r="AX11" s="17"/>
      <c r="AY11" s="17">
        <v>0.35148975129021798</v>
      </c>
      <c r="AZ11" s="17">
        <v>0.327055904548124</v>
      </c>
      <c r="BA11" s="17">
        <v>0.29066844408664</v>
      </c>
      <c r="BB11" s="17">
        <v>0.26039492309199302</v>
      </c>
      <c r="BC11" s="17"/>
      <c r="BD11" s="17">
        <v>0.19042827598945999</v>
      </c>
      <c r="BE11" s="17">
        <v>0.30747381997623402</v>
      </c>
      <c r="BF11" s="17">
        <v>0.35806780415552197</v>
      </c>
      <c r="BG11" s="17">
        <v>0.290280641057647</v>
      </c>
      <c r="BH11" s="17"/>
      <c r="BI11" s="17">
        <v>0.37340280226795403</v>
      </c>
      <c r="BJ11" s="17">
        <v>0.28927874700533202</v>
      </c>
      <c r="BK11" s="17">
        <v>0.31159255555322402</v>
      </c>
      <c r="BL11" s="17">
        <v>0.29158441446976702</v>
      </c>
      <c r="BM11" s="17"/>
      <c r="BN11" s="17">
        <v>0.357099888862771</v>
      </c>
      <c r="BO11" s="17">
        <v>0.31756185135432802</v>
      </c>
      <c r="BP11" s="17">
        <v>0.324575593500743</v>
      </c>
      <c r="BQ11" s="17">
        <v>0.274391510685013</v>
      </c>
      <c r="BR11" s="17"/>
      <c r="BS11" s="17">
        <v>0.220353794171296</v>
      </c>
      <c r="BT11" s="17">
        <v>0.347264319265083</v>
      </c>
      <c r="BU11" s="17">
        <v>0.350364362531492</v>
      </c>
      <c r="BV11" s="17">
        <v>0.20845463281448501</v>
      </c>
      <c r="BW11" s="17"/>
      <c r="BX11" s="17">
        <v>0.32644019129316598</v>
      </c>
      <c r="BY11" s="17">
        <v>0.32830241908764102</v>
      </c>
      <c r="BZ11" s="17">
        <v>0.30147334374414902</v>
      </c>
      <c r="CA11" s="17">
        <v>0.28019922600100799</v>
      </c>
    </row>
    <row r="12" spans="2:79" x14ac:dyDescent="0.3">
      <c r="B12" s="18" t="s">
        <v>313</v>
      </c>
      <c r="C12" s="17">
        <v>0.187904091992532</v>
      </c>
      <c r="D12" s="17">
        <v>0.19162060706990999</v>
      </c>
      <c r="E12" s="17">
        <v>0.18532252579043801</v>
      </c>
      <c r="F12" s="17"/>
      <c r="G12" s="17">
        <v>0.220864281208735</v>
      </c>
      <c r="H12" s="17">
        <v>0.19377384053636601</v>
      </c>
      <c r="I12" s="17">
        <v>0.15979722419610101</v>
      </c>
      <c r="J12" s="17"/>
      <c r="K12" s="17">
        <v>0.25243350928388197</v>
      </c>
      <c r="L12" s="17">
        <v>0.16960482084277201</v>
      </c>
      <c r="M12" s="17">
        <v>0.152478646375728</v>
      </c>
      <c r="N12" s="17">
        <v>0.157506562211224</v>
      </c>
      <c r="O12" s="17"/>
      <c r="P12" s="17">
        <v>0.211250143566344</v>
      </c>
      <c r="Q12" s="17">
        <v>0.15147220860722099</v>
      </c>
      <c r="R12" s="17">
        <v>0.19570020151846901</v>
      </c>
      <c r="S12" s="17">
        <v>0.22153628629283301</v>
      </c>
      <c r="T12" s="17">
        <v>0.18011507921766701</v>
      </c>
      <c r="U12" s="17"/>
      <c r="V12" s="17">
        <v>0.15465045685093401</v>
      </c>
      <c r="W12" s="17">
        <v>0.178134036160951</v>
      </c>
      <c r="X12" s="17">
        <v>0.231981704832976</v>
      </c>
      <c r="Y12" s="17"/>
      <c r="Z12" s="17">
        <v>0.172353174319405</v>
      </c>
      <c r="AA12" s="17">
        <v>0.26714117329708098</v>
      </c>
      <c r="AB12" s="17"/>
      <c r="AC12" s="17">
        <v>0.19940558703203601</v>
      </c>
      <c r="AD12" s="17">
        <v>0.15998792209506199</v>
      </c>
      <c r="AE12" s="17"/>
      <c r="AF12" s="17">
        <v>0.25448419192258998</v>
      </c>
      <c r="AG12" s="17">
        <v>0.24180910754555901</v>
      </c>
      <c r="AH12" s="17">
        <v>0.17904935163834801</v>
      </c>
      <c r="AI12" s="17"/>
      <c r="AJ12" s="17">
        <v>0.298388812944545</v>
      </c>
      <c r="AK12" s="17">
        <v>0.15481581523450899</v>
      </c>
      <c r="AL12" s="17">
        <v>0.18026537458276101</v>
      </c>
      <c r="AM12" s="17">
        <v>0.221367415445032</v>
      </c>
      <c r="AN12" s="17">
        <v>0.17991000286497499</v>
      </c>
      <c r="AO12" s="17">
        <v>0.17388450338237799</v>
      </c>
      <c r="AP12" s="17">
        <v>0.13464818464627601</v>
      </c>
      <c r="AQ12" s="17"/>
      <c r="AR12" s="17">
        <v>0.17437249322498299</v>
      </c>
      <c r="AS12" s="17">
        <v>0.19867135713203499</v>
      </c>
      <c r="AT12" s="17"/>
      <c r="AU12" s="17">
        <v>0.16369100838438799</v>
      </c>
      <c r="AV12" s="17">
        <v>0.18430034701574399</v>
      </c>
      <c r="AW12" s="17">
        <v>0.25336818173060299</v>
      </c>
      <c r="AX12" s="17"/>
      <c r="AY12" s="17">
        <v>0.11417168406406</v>
      </c>
      <c r="AZ12" s="17">
        <v>0.184829596513816</v>
      </c>
      <c r="BA12" s="17">
        <v>0.21547205291536101</v>
      </c>
      <c r="BB12" s="17">
        <v>0.18471597563127701</v>
      </c>
      <c r="BC12" s="17"/>
      <c r="BD12" s="17">
        <v>7.7435182462116003E-2</v>
      </c>
      <c r="BE12" s="17">
        <v>0.150367782246878</v>
      </c>
      <c r="BF12" s="17">
        <v>0.243637323539972</v>
      </c>
      <c r="BG12" s="17">
        <v>0.20651497383516801</v>
      </c>
      <c r="BH12" s="17"/>
      <c r="BI12" s="17">
        <v>0.108034301734001</v>
      </c>
      <c r="BJ12" s="17">
        <v>0.18836673035615401</v>
      </c>
      <c r="BK12" s="17">
        <v>0.20921435558120199</v>
      </c>
      <c r="BL12" s="17">
        <v>0.18057408290444599</v>
      </c>
      <c r="BM12" s="17"/>
      <c r="BN12" s="17">
        <v>9.00429274037544E-2</v>
      </c>
      <c r="BO12" s="17">
        <v>0.21862886339000701</v>
      </c>
      <c r="BP12" s="17">
        <v>0.18851329700446501</v>
      </c>
      <c r="BQ12" s="17">
        <v>0.192683464480395</v>
      </c>
      <c r="BR12" s="17"/>
      <c r="BS12" s="17">
        <v>6.2556040626190301E-2</v>
      </c>
      <c r="BT12" s="17">
        <v>0.150814335850283</v>
      </c>
      <c r="BU12" s="17">
        <v>0.27890957562475299</v>
      </c>
      <c r="BV12" s="17">
        <v>0.20775057860239901</v>
      </c>
      <c r="BW12" s="17"/>
      <c r="BX12" s="17">
        <v>0.101389045876315</v>
      </c>
      <c r="BY12" s="17">
        <v>0.207428855833208</v>
      </c>
      <c r="BZ12" s="17">
        <v>0.19848601675914901</v>
      </c>
      <c r="CA12" s="17">
        <v>0.17437642894875799</v>
      </c>
    </row>
    <row r="13" spans="2:79" x14ac:dyDescent="0.3">
      <c r="B13" s="18" t="s">
        <v>314</v>
      </c>
      <c r="C13" s="17">
        <v>8.2898361915138594E-2</v>
      </c>
      <c r="D13" s="17">
        <v>0.104005122294163</v>
      </c>
      <c r="E13" s="17">
        <v>6.2327871023697398E-2</v>
      </c>
      <c r="F13" s="17"/>
      <c r="G13" s="17">
        <v>0.107044883012395</v>
      </c>
      <c r="H13" s="17">
        <v>8.2876523067565003E-2</v>
      </c>
      <c r="I13" s="17">
        <v>6.7006426680218001E-2</v>
      </c>
      <c r="J13" s="17"/>
      <c r="K13" s="17">
        <v>0.101671248568798</v>
      </c>
      <c r="L13" s="17">
        <v>8.5219261720846207E-2</v>
      </c>
      <c r="M13" s="17">
        <v>5.8484875466868799E-2</v>
      </c>
      <c r="N13" s="17">
        <v>7.84493999343472E-2</v>
      </c>
      <c r="O13" s="17"/>
      <c r="P13" s="17">
        <v>0.161342377483674</v>
      </c>
      <c r="Q13" s="17">
        <v>7.3943656144836598E-2</v>
      </c>
      <c r="R13" s="17">
        <v>9.2061162245282699E-2</v>
      </c>
      <c r="S13" s="17">
        <v>6.9286243714688694E-2</v>
      </c>
      <c r="T13" s="17">
        <v>4.3837027472911801E-2</v>
      </c>
      <c r="U13" s="17"/>
      <c r="V13" s="17">
        <v>5.3872306589814699E-2</v>
      </c>
      <c r="W13" s="17">
        <v>9.5222140491960705E-2</v>
      </c>
      <c r="X13" s="17">
        <v>9.7217874203276503E-2</v>
      </c>
      <c r="Y13" s="17"/>
      <c r="Z13" s="17">
        <v>5.99294935921246E-2</v>
      </c>
      <c r="AA13" s="17">
        <v>0.19668892306342101</v>
      </c>
      <c r="AB13" s="17"/>
      <c r="AC13" s="17">
        <v>8.7513244997702397E-2</v>
      </c>
      <c r="AD13" s="17">
        <v>7.1697221563617006E-2</v>
      </c>
      <c r="AE13" s="17"/>
      <c r="AF13" s="17">
        <v>0.182125711918529</v>
      </c>
      <c r="AG13" s="17">
        <v>7.8609568900458601E-2</v>
      </c>
      <c r="AH13" s="17">
        <v>7.7424203414340406E-2</v>
      </c>
      <c r="AI13" s="17"/>
      <c r="AJ13" s="17">
        <v>6.7345531320839896E-2</v>
      </c>
      <c r="AK13" s="17">
        <v>0.13061277366591201</v>
      </c>
      <c r="AL13" s="17">
        <v>9.9267166284682601E-2</v>
      </c>
      <c r="AM13" s="17">
        <v>7.4692976003903705E-2</v>
      </c>
      <c r="AN13" s="17">
        <v>5.2563221688286602E-2</v>
      </c>
      <c r="AO13" s="17">
        <v>9.3480862187750605E-2</v>
      </c>
      <c r="AP13" s="17">
        <v>5.5024948449319398E-2</v>
      </c>
      <c r="AQ13" s="17"/>
      <c r="AR13" s="17">
        <v>0.10102082409053401</v>
      </c>
      <c r="AS13" s="17">
        <v>7.6056987610915394E-2</v>
      </c>
      <c r="AT13" s="17"/>
      <c r="AU13" s="17">
        <v>7.5204583520033397E-2</v>
      </c>
      <c r="AV13" s="17">
        <v>8.3012198993917499E-2</v>
      </c>
      <c r="AW13" s="17">
        <v>9.8236701091472006E-2</v>
      </c>
      <c r="AX13" s="17"/>
      <c r="AY13" s="17">
        <v>3.5890744420672402E-2</v>
      </c>
      <c r="AZ13" s="17">
        <v>5.0077949006306799E-2</v>
      </c>
      <c r="BA13" s="17">
        <v>0.13214045320083101</v>
      </c>
      <c r="BB13" s="17">
        <v>0.11869657491934001</v>
      </c>
      <c r="BC13" s="17"/>
      <c r="BD13" s="17">
        <v>1.7839668550494601E-2</v>
      </c>
      <c r="BE13" s="17">
        <v>6.0396793634353498E-2</v>
      </c>
      <c r="BF13" s="17">
        <v>7.2623808305428805E-2</v>
      </c>
      <c r="BG13" s="17">
        <v>0.21460370384642499</v>
      </c>
      <c r="BH13" s="17"/>
      <c r="BI13" s="17">
        <v>0.10790793430045501</v>
      </c>
      <c r="BJ13" s="17">
        <v>7.0278252414526607E-2</v>
      </c>
      <c r="BK13" s="17">
        <v>8.1590328068346804E-2</v>
      </c>
      <c r="BL13" s="17">
        <v>9.7517989020742005E-2</v>
      </c>
      <c r="BM13" s="17"/>
      <c r="BN13" s="17">
        <v>6.0333794237038101E-2</v>
      </c>
      <c r="BO13" s="17">
        <v>3.9188257989736901E-2</v>
      </c>
      <c r="BP13" s="17">
        <v>5.4610216008373999E-2</v>
      </c>
      <c r="BQ13" s="17">
        <v>0.152068620918899</v>
      </c>
      <c r="BR13" s="17"/>
      <c r="BS13" s="17">
        <v>1.4784921723969099E-2</v>
      </c>
      <c r="BT13" s="17">
        <v>2.3264427325407299E-2</v>
      </c>
      <c r="BU13" s="17">
        <v>0.1202341935697</v>
      </c>
      <c r="BV13" s="17">
        <v>0.30258703956449101</v>
      </c>
      <c r="BW13" s="17"/>
      <c r="BX13" s="17">
        <v>5.6563536189870797E-2</v>
      </c>
      <c r="BY13" s="17">
        <v>4.7227806516034899E-2</v>
      </c>
      <c r="BZ13" s="17">
        <v>8.7994757094650905E-2</v>
      </c>
      <c r="CA13" s="17">
        <v>0.154613906085836</v>
      </c>
    </row>
    <row r="14" spans="2:79" x14ac:dyDescent="0.3">
      <c r="B14" s="18" t="s">
        <v>73</v>
      </c>
      <c r="C14" s="17">
        <v>2.02586476659137E-2</v>
      </c>
      <c r="D14" s="17">
        <v>2.8591040662065501E-2</v>
      </c>
      <c r="E14" s="17">
        <v>1.2063106283598701E-2</v>
      </c>
      <c r="F14" s="17"/>
      <c r="G14" s="17">
        <v>7.51062245313371E-3</v>
      </c>
      <c r="H14" s="17">
        <v>1.0919420278476E-2</v>
      </c>
      <c r="I14" s="17">
        <v>3.8815251856393299E-2</v>
      </c>
      <c r="J14" s="17"/>
      <c r="K14" s="17">
        <v>1.0812885936433401E-2</v>
      </c>
      <c r="L14" s="17">
        <v>4.0078209753648203E-2</v>
      </c>
      <c r="M14" s="17">
        <v>1.51596969359047E-2</v>
      </c>
      <c r="N14" s="17">
        <v>1.5003049408168601E-2</v>
      </c>
      <c r="O14" s="17"/>
      <c r="P14" s="17">
        <v>2.3089720845390699E-2</v>
      </c>
      <c r="Q14" s="17">
        <v>9.7283456970515304E-3</v>
      </c>
      <c r="R14" s="17">
        <v>1.7817190725890601E-2</v>
      </c>
      <c r="S14" s="17">
        <v>2.6135176264095401E-2</v>
      </c>
      <c r="T14" s="17">
        <v>3.0856647026454301E-2</v>
      </c>
      <c r="U14" s="17"/>
      <c r="V14" s="17">
        <v>1.29593196274237E-2</v>
      </c>
      <c r="W14" s="17">
        <v>2.5822243430944299E-2</v>
      </c>
      <c r="X14" s="17">
        <v>1.9935881234200498E-2</v>
      </c>
      <c r="Y14" s="17"/>
      <c r="Z14" s="17">
        <v>1.8634710605647399E-2</v>
      </c>
      <c r="AA14" s="17">
        <v>2.8963922352809E-2</v>
      </c>
      <c r="AB14" s="17"/>
      <c r="AC14" s="17">
        <v>1.4494084013795899E-2</v>
      </c>
      <c r="AD14" s="17">
        <v>3.4250266820169697E-2</v>
      </c>
      <c r="AE14" s="17"/>
      <c r="AF14" s="17">
        <v>1.4026325699867699E-2</v>
      </c>
      <c r="AG14" s="17">
        <v>0</v>
      </c>
      <c r="AH14" s="17">
        <v>2.2633132246201702E-2</v>
      </c>
      <c r="AI14" s="17"/>
      <c r="AJ14" s="17">
        <v>1.4430199078377099E-2</v>
      </c>
      <c r="AK14" s="17">
        <v>0</v>
      </c>
      <c r="AL14" s="17">
        <v>2.31168495507168E-2</v>
      </c>
      <c r="AM14" s="17">
        <v>4.3442820246127603E-3</v>
      </c>
      <c r="AN14" s="17">
        <v>5.8950665084005699E-3</v>
      </c>
      <c r="AO14" s="17">
        <v>3.1495169771089397E-2</v>
      </c>
      <c r="AP14" s="17">
        <v>5.2986586732079698E-2</v>
      </c>
      <c r="AQ14" s="17"/>
      <c r="AR14" s="17">
        <v>1.4504717950542499E-2</v>
      </c>
      <c r="AS14" s="17">
        <v>2.3085986005169999E-2</v>
      </c>
      <c r="AT14" s="17"/>
      <c r="AU14" s="17">
        <v>4.4058710950473402E-2</v>
      </c>
      <c r="AV14" s="17">
        <v>1.1383405215931199E-2</v>
      </c>
      <c r="AW14" s="17">
        <v>9.7961258306993003E-3</v>
      </c>
      <c r="AX14" s="17"/>
      <c r="AY14" s="17">
        <v>3.0873360109164E-2</v>
      </c>
      <c r="AZ14" s="17">
        <v>1.6558628258520801E-2</v>
      </c>
      <c r="BA14" s="17">
        <v>1.95709158630951E-2</v>
      </c>
      <c r="BB14" s="17">
        <v>2.8293459985645499E-2</v>
      </c>
      <c r="BC14" s="17"/>
      <c r="BD14" s="17">
        <v>2.4677700482646898E-2</v>
      </c>
      <c r="BE14" s="17">
        <v>4.3115085954344802E-2</v>
      </c>
      <c r="BF14" s="17">
        <v>4.7288404628691404E-3</v>
      </c>
      <c r="BG14" s="17">
        <v>1.5955937402621499E-2</v>
      </c>
      <c r="BH14" s="17"/>
      <c r="BI14" s="17">
        <v>2.8776783393415301E-2</v>
      </c>
      <c r="BJ14" s="17">
        <v>2.8438844282231601E-2</v>
      </c>
      <c r="BK14" s="17">
        <v>1.2272338196183201E-2</v>
      </c>
      <c r="BL14" s="17">
        <v>2.2304641821441599E-2</v>
      </c>
      <c r="BM14" s="17"/>
      <c r="BN14" s="17">
        <v>3.3552100910802699E-2</v>
      </c>
      <c r="BO14" s="17">
        <v>3.3354478538813903E-2</v>
      </c>
      <c r="BP14" s="17">
        <v>1.27780867598842E-2</v>
      </c>
      <c r="BQ14" s="17">
        <v>1.54077071436781E-2</v>
      </c>
      <c r="BR14" s="17"/>
      <c r="BS14" s="17">
        <v>3.1044034115437699E-2</v>
      </c>
      <c r="BT14" s="17">
        <v>3.1293217393092501E-2</v>
      </c>
      <c r="BU14" s="17">
        <v>8.8027705652829295E-3</v>
      </c>
      <c r="BV14" s="17">
        <v>7.6598463027006203E-3</v>
      </c>
      <c r="BW14" s="17"/>
      <c r="BX14" s="17">
        <v>3.2238286439026501E-2</v>
      </c>
      <c r="BY14" s="17">
        <v>2.6525957444181101E-2</v>
      </c>
      <c r="BZ14" s="17">
        <v>1.41466090057411E-2</v>
      </c>
      <c r="CA14" s="17">
        <v>1.26385764095246E-2</v>
      </c>
    </row>
    <row r="15" spans="2:79" x14ac:dyDescent="0.3">
      <c r="B15" s="18" t="s">
        <v>315</v>
      </c>
      <c r="C15" s="21">
        <v>0.39917629833562901</v>
      </c>
      <c r="D15" s="21">
        <v>0.34162149225252803</v>
      </c>
      <c r="E15" s="21">
        <v>0.45301867745280799</v>
      </c>
      <c r="F15" s="21"/>
      <c r="G15" s="21">
        <v>0.35813694055487799</v>
      </c>
      <c r="H15" s="21">
        <v>0.39956448171299502</v>
      </c>
      <c r="I15" s="21">
        <v>0.42580449162234202</v>
      </c>
      <c r="J15" s="21"/>
      <c r="K15" s="21">
        <v>0.34958712038603701</v>
      </c>
      <c r="L15" s="21">
        <v>0.38761547272060598</v>
      </c>
      <c r="M15" s="21">
        <v>0.42060932093275399</v>
      </c>
      <c r="N15" s="21">
        <v>0.45904151779872798</v>
      </c>
      <c r="O15" s="21"/>
      <c r="P15" s="21">
        <v>0.35121204671031397</v>
      </c>
      <c r="Q15" s="21">
        <v>0.45023519381215898</v>
      </c>
      <c r="R15" s="21">
        <v>0.40067883360619</v>
      </c>
      <c r="S15" s="21">
        <v>0.40507036629906101</v>
      </c>
      <c r="T15" s="21">
        <v>0.33920841399580198</v>
      </c>
      <c r="U15" s="21"/>
      <c r="V15" s="21">
        <v>0.49174855021488101</v>
      </c>
      <c r="W15" s="21">
        <v>0.38292954634413101</v>
      </c>
      <c r="X15" s="21">
        <v>0.31090942477781702</v>
      </c>
      <c r="Y15" s="21"/>
      <c r="Z15" s="21">
        <v>0.42927563512397199</v>
      </c>
      <c r="AA15" s="21">
        <v>0.24371610114731301</v>
      </c>
      <c r="AB15" s="21"/>
      <c r="AC15" s="21">
        <v>0.38227768211389401</v>
      </c>
      <c r="AD15" s="21">
        <v>0.44019223929441798</v>
      </c>
      <c r="AE15" s="21"/>
      <c r="AF15" s="21">
        <v>0.28042630167916699</v>
      </c>
      <c r="AG15" s="21">
        <v>0.43305468866062602</v>
      </c>
      <c r="AH15" s="21">
        <v>0.40221240127358898</v>
      </c>
      <c r="AI15" s="21"/>
      <c r="AJ15" s="21">
        <v>0.31819701873376</v>
      </c>
      <c r="AK15" s="21">
        <v>0.36601644997072103</v>
      </c>
      <c r="AL15" s="21">
        <v>0.35424332315981599</v>
      </c>
      <c r="AM15" s="21">
        <v>0.42244732717745798</v>
      </c>
      <c r="AN15" s="21">
        <v>0.45645508659423001</v>
      </c>
      <c r="AO15" s="21">
        <v>0.426613641877434</v>
      </c>
      <c r="AP15" s="21">
        <v>0.44014260692764401</v>
      </c>
      <c r="AQ15" s="21"/>
      <c r="AR15" s="21">
        <v>0.42199552667927898</v>
      </c>
      <c r="AS15" s="21">
        <v>0.38716255008399297</v>
      </c>
      <c r="AT15" s="21"/>
      <c r="AU15" s="21">
        <v>0.43476695650194003</v>
      </c>
      <c r="AV15" s="21">
        <v>0.39869466147572602</v>
      </c>
      <c r="AW15" s="21">
        <v>0.328027547599129</v>
      </c>
      <c r="AX15" s="21"/>
      <c r="AY15" s="21">
        <v>0.46757446011588599</v>
      </c>
      <c r="AZ15" s="21">
        <v>0.421477921673232</v>
      </c>
      <c r="BA15" s="21">
        <v>0.34214813393407301</v>
      </c>
      <c r="BB15" s="21">
        <v>0.407899066371744</v>
      </c>
      <c r="BC15" s="21"/>
      <c r="BD15" s="21">
        <v>0.68961917251528204</v>
      </c>
      <c r="BE15" s="21">
        <v>0.43864651818819</v>
      </c>
      <c r="BF15" s="21">
        <v>0.32094222353620799</v>
      </c>
      <c r="BG15" s="21">
        <v>0.27264474385813903</v>
      </c>
      <c r="BH15" s="21"/>
      <c r="BI15" s="21">
        <v>0.38187817830417398</v>
      </c>
      <c r="BJ15" s="21">
        <v>0.42363742594175502</v>
      </c>
      <c r="BK15" s="21">
        <v>0.385330422601044</v>
      </c>
      <c r="BL15" s="21">
        <v>0.40801887178360402</v>
      </c>
      <c r="BM15" s="21"/>
      <c r="BN15" s="21">
        <v>0.45897128858563402</v>
      </c>
      <c r="BO15" s="21">
        <v>0.39126654872711403</v>
      </c>
      <c r="BP15" s="21">
        <v>0.41952280672653403</v>
      </c>
      <c r="BQ15" s="21">
        <v>0.36544869677201502</v>
      </c>
      <c r="BR15" s="21"/>
      <c r="BS15" s="21">
        <v>0.67126120936310696</v>
      </c>
      <c r="BT15" s="21">
        <v>0.44736370016613403</v>
      </c>
      <c r="BU15" s="21">
        <v>0.24168909770877101</v>
      </c>
      <c r="BV15" s="21">
        <v>0.273547902715925</v>
      </c>
      <c r="BW15" s="21"/>
      <c r="BX15" s="21">
        <v>0.48336894020162102</v>
      </c>
      <c r="BY15" s="21">
        <v>0.39051496111893402</v>
      </c>
      <c r="BZ15" s="21">
        <v>0.39789927339630998</v>
      </c>
      <c r="CA15" s="21">
        <v>0.37817186255487301</v>
      </c>
    </row>
    <row r="16" spans="2:79" x14ac:dyDescent="0.3">
      <c r="B16" s="18" t="s">
        <v>316</v>
      </c>
      <c r="C16" s="21">
        <v>0.27080245390766999</v>
      </c>
      <c r="D16" s="21">
        <v>0.295625729364073</v>
      </c>
      <c r="E16" s="21">
        <v>0.247650396814135</v>
      </c>
      <c r="F16" s="21"/>
      <c r="G16" s="21">
        <v>0.32790916422113098</v>
      </c>
      <c r="H16" s="21">
        <v>0.27665036360393103</v>
      </c>
      <c r="I16" s="21">
        <v>0.22680365087631901</v>
      </c>
      <c r="J16" s="21"/>
      <c r="K16" s="21">
        <v>0.35410475785267997</v>
      </c>
      <c r="L16" s="21">
        <v>0.25482408256361799</v>
      </c>
      <c r="M16" s="21">
        <v>0.21096352184259701</v>
      </c>
      <c r="N16" s="21">
        <v>0.23595596214557099</v>
      </c>
      <c r="O16" s="21"/>
      <c r="P16" s="21">
        <v>0.372592521050018</v>
      </c>
      <c r="Q16" s="21">
        <v>0.22541586475205799</v>
      </c>
      <c r="R16" s="21">
        <v>0.287761363763752</v>
      </c>
      <c r="S16" s="21">
        <v>0.29082253000752101</v>
      </c>
      <c r="T16" s="21">
        <v>0.22395210669057899</v>
      </c>
      <c r="U16" s="21"/>
      <c r="V16" s="21">
        <v>0.20852276344074899</v>
      </c>
      <c r="W16" s="21">
        <v>0.27335617665291101</v>
      </c>
      <c r="X16" s="21">
        <v>0.32919957903625302</v>
      </c>
      <c r="Y16" s="21"/>
      <c r="Z16" s="21">
        <v>0.23228266791152999</v>
      </c>
      <c r="AA16" s="21">
        <v>0.46383009636050199</v>
      </c>
      <c r="AB16" s="21"/>
      <c r="AC16" s="21">
        <v>0.286918832029738</v>
      </c>
      <c r="AD16" s="21">
        <v>0.23168514365867901</v>
      </c>
      <c r="AE16" s="21"/>
      <c r="AF16" s="21">
        <v>0.43660990384111997</v>
      </c>
      <c r="AG16" s="21">
        <v>0.32041867644601801</v>
      </c>
      <c r="AH16" s="21">
        <v>0.25647355505268898</v>
      </c>
      <c r="AI16" s="21"/>
      <c r="AJ16" s="21">
        <v>0.36573434426538498</v>
      </c>
      <c r="AK16" s="21">
        <v>0.28542858890042</v>
      </c>
      <c r="AL16" s="21">
        <v>0.279532540867444</v>
      </c>
      <c r="AM16" s="21">
        <v>0.29606039144893598</v>
      </c>
      <c r="AN16" s="21">
        <v>0.232473224553261</v>
      </c>
      <c r="AO16" s="21">
        <v>0.26736536557012902</v>
      </c>
      <c r="AP16" s="21">
        <v>0.189673133095596</v>
      </c>
      <c r="AQ16" s="21"/>
      <c r="AR16" s="21">
        <v>0.27539331731551703</v>
      </c>
      <c r="AS16" s="21">
        <v>0.27472834474294999</v>
      </c>
      <c r="AT16" s="21"/>
      <c r="AU16" s="21">
        <v>0.238895591904421</v>
      </c>
      <c r="AV16" s="21">
        <v>0.26731254600966098</v>
      </c>
      <c r="AW16" s="21">
        <v>0.35160488282207503</v>
      </c>
      <c r="AX16" s="21"/>
      <c r="AY16" s="21">
        <v>0.150062428484732</v>
      </c>
      <c r="AZ16" s="21">
        <v>0.234907545520123</v>
      </c>
      <c r="BA16" s="21">
        <v>0.34761250611619199</v>
      </c>
      <c r="BB16" s="21">
        <v>0.303412550550618</v>
      </c>
      <c r="BC16" s="21"/>
      <c r="BD16" s="21">
        <v>9.5274851012610601E-2</v>
      </c>
      <c r="BE16" s="21">
        <v>0.21076457588123201</v>
      </c>
      <c r="BF16" s="21">
        <v>0.316261131845401</v>
      </c>
      <c r="BG16" s="21">
        <v>0.421118677681593</v>
      </c>
      <c r="BH16" s="21"/>
      <c r="BI16" s="21">
        <v>0.215942236034456</v>
      </c>
      <c r="BJ16" s="21">
        <v>0.25864498277068099</v>
      </c>
      <c r="BK16" s="21">
        <v>0.29080468364954898</v>
      </c>
      <c r="BL16" s="21">
        <v>0.27809207192518798</v>
      </c>
      <c r="BM16" s="21"/>
      <c r="BN16" s="21">
        <v>0.15037672164079299</v>
      </c>
      <c r="BO16" s="21">
        <v>0.257817121379744</v>
      </c>
      <c r="BP16" s="21">
        <v>0.24312351301283899</v>
      </c>
      <c r="BQ16" s="21">
        <v>0.34475208539929397</v>
      </c>
      <c r="BR16" s="21"/>
      <c r="BS16" s="21">
        <v>7.7340962350159304E-2</v>
      </c>
      <c r="BT16" s="21">
        <v>0.17407876317569099</v>
      </c>
      <c r="BU16" s="21">
        <v>0.39914376919445399</v>
      </c>
      <c r="BV16" s="21">
        <v>0.51033761816688905</v>
      </c>
      <c r="BW16" s="21"/>
      <c r="BX16" s="21">
        <v>0.15795258206618601</v>
      </c>
      <c r="BY16" s="21">
        <v>0.254656662349243</v>
      </c>
      <c r="BZ16" s="21">
        <v>0.2864807738538</v>
      </c>
      <c r="CA16" s="21">
        <v>0.32899033503459402</v>
      </c>
    </row>
    <row r="17" spans="2:79" x14ac:dyDescent="0.3">
      <c r="B17" s="18" t="s">
        <v>212</v>
      </c>
      <c r="C17" s="22">
        <v>0.12837384442795899</v>
      </c>
      <c r="D17" s="22">
        <v>4.5995762888455097E-2</v>
      </c>
      <c r="E17" s="22">
        <v>0.20536828063867299</v>
      </c>
      <c r="F17" s="22"/>
      <c r="G17" s="22">
        <v>3.02277763337475E-2</v>
      </c>
      <c r="H17" s="22">
        <v>0.122914118109064</v>
      </c>
      <c r="I17" s="22">
        <v>0.19900084074602301</v>
      </c>
      <c r="J17" s="22"/>
      <c r="K17" s="22">
        <v>-4.5176374666430199E-3</v>
      </c>
      <c r="L17" s="22">
        <v>0.13279139015698799</v>
      </c>
      <c r="M17" s="22">
        <v>0.20964579909015699</v>
      </c>
      <c r="N17" s="22">
        <v>0.22308555565315699</v>
      </c>
      <c r="O17" s="22"/>
      <c r="P17" s="22">
        <v>-2.13804743397039E-2</v>
      </c>
      <c r="Q17" s="22">
        <v>0.22481932906010099</v>
      </c>
      <c r="R17" s="22">
        <v>0.112917469842439</v>
      </c>
      <c r="S17" s="22">
        <v>0.11424783629154001</v>
      </c>
      <c r="T17" s="22">
        <v>0.115256307305223</v>
      </c>
      <c r="U17" s="22"/>
      <c r="V17" s="22">
        <v>0.28322578677413202</v>
      </c>
      <c r="W17" s="22">
        <v>0.10957336969122</v>
      </c>
      <c r="X17" s="22">
        <v>-1.8290154258435901E-2</v>
      </c>
      <c r="Y17" s="22"/>
      <c r="Z17" s="22">
        <v>0.196992967212442</v>
      </c>
      <c r="AA17" s="22">
        <v>-0.220113995213189</v>
      </c>
      <c r="AB17" s="22"/>
      <c r="AC17" s="22">
        <v>9.5358850084156302E-2</v>
      </c>
      <c r="AD17" s="22">
        <v>0.20850709563573999</v>
      </c>
      <c r="AE17" s="22"/>
      <c r="AF17" s="22">
        <v>-0.15618360216195301</v>
      </c>
      <c r="AG17" s="22">
        <v>0.112636012214609</v>
      </c>
      <c r="AH17" s="22">
        <v>0.1457388462209</v>
      </c>
      <c r="AI17" s="22"/>
      <c r="AJ17" s="22">
        <v>-4.7537325531625402E-2</v>
      </c>
      <c r="AK17" s="22">
        <v>8.0587861070301303E-2</v>
      </c>
      <c r="AL17" s="22">
        <v>7.4710782292372005E-2</v>
      </c>
      <c r="AM17" s="22">
        <v>0.126386935728522</v>
      </c>
      <c r="AN17" s="22">
        <v>0.22398186204096801</v>
      </c>
      <c r="AO17" s="22">
        <v>0.15924827630730601</v>
      </c>
      <c r="AP17" s="22">
        <v>0.25046947383204798</v>
      </c>
      <c r="AQ17" s="22"/>
      <c r="AR17" s="22">
        <v>0.146602209363762</v>
      </c>
      <c r="AS17" s="22">
        <v>0.112434205341042</v>
      </c>
      <c r="AT17" s="22"/>
      <c r="AU17" s="22">
        <v>0.195871364597519</v>
      </c>
      <c r="AV17" s="22">
        <v>0.13138211546606501</v>
      </c>
      <c r="AW17" s="22">
        <v>-2.3577335222945799E-2</v>
      </c>
      <c r="AX17" s="22"/>
      <c r="AY17" s="22">
        <v>0.31751203163115299</v>
      </c>
      <c r="AZ17" s="22">
        <v>0.18657037615310901</v>
      </c>
      <c r="BA17" s="22">
        <v>-5.4643721821184803E-3</v>
      </c>
      <c r="BB17" s="22">
        <v>0.104486515821126</v>
      </c>
      <c r="BC17" s="22"/>
      <c r="BD17" s="22">
        <v>0.59434432150267202</v>
      </c>
      <c r="BE17" s="22">
        <v>0.22788194230695799</v>
      </c>
      <c r="BF17" s="22">
        <v>4.6810916908067704E-3</v>
      </c>
      <c r="BG17" s="22">
        <v>-0.148473933823454</v>
      </c>
      <c r="BH17" s="22"/>
      <c r="BI17" s="22">
        <v>0.165935942269719</v>
      </c>
      <c r="BJ17" s="22">
        <v>0.164992443171075</v>
      </c>
      <c r="BK17" s="22">
        <v>9.45257389514952E-2</v>
      </c>
      <c r="BL17" s="22">
        <v>0.12992679985841599</v>
      </c>
      <c r="BM17" s="22"/>
      <c r="BN17" s="22">
        <v>0.308594566944842</v>
      </c>
      <c r="BO17" s="22">
        <v>0.13344942734737</v>
      </c>
      <c r="BP17" s="22">
        <v>0.176399293713695</v>
      </c>
      <c r="BQ17" s="22">
        <v>2.0696611372720299E-2</v>
      </c>
      <c r="BR17" s="22"/>
      <c r="BS17" s="22">
        <v>0.59392024701294699</v>
      </c>
      <c r="BT17" s="22">
        <v>0.27328493699044298</v>
      </c>
      <c r="BU17" s="22">
        <v>-0.15745467148568201</v>
      </c>
      <c r="BV17" s="22">
        <v>-0.236789715450964</v>
      </c>
      <c r="BW17" s="22"/>
      <c r="BX17" s="22">
        <v>0.32541635813543501</v>
      </c>
      <c r="BY17" s="22">
        <v>0.13585829876969099</v>
      </c>
      <c r="BZ17" s="22">
        <v>0.11141849954251</v>
      </c>
      <c r="CA17" s="22">
        <v>4.9181527520279399E-2</v>
      </c>
    </row>
    <row r="18" spans="2:79" x14ac:dyDescent="0.3">
      <c r="B18" s="16" t="s">
        <v>337</v>
      </c>
    </row>
    <row r="19" spans="2:79" x14ac:dyDescent="0.3">
      <c r="B19" t="s">
        <v>76</v>
      </c>
    </row>
    <row r="20" spans="2:79" x14ac:dyDescent="0.3">
      <c r="B20" t="s">
        <v>77</v>
      </c>
    </row>
    <row r="22" spans="2:79" x14ac:dyDescent="0.3">
      <c r="B22" s="8" t="str">
        <f>HYPERLINK("#'Contents'!A1", "Return to Contents")</f>
        <v>Return to Contents</v>
      </c>
    </row>
  </sheetData>
  <mergeCells count="18">
    <mergeCell ref="BX5:CA5"/>
    <mergeCell ref="D2:BL2"/>
    <mergeCell ref="AU5:AW5"/>
    <mergeCell ref="AY5:BB5"/>
    <mergeCell ref="BD5:BG5"/>
    <mergeCell ref="BI5:BL5"/>
    <mergeCell ref="BN5:BQ5"/>
    <mergeCell ref="Z5:AA5"/>
    <mergeCell ref="AC5:AD5"/>
    <mergeCell ref="AF5:AH5"/>
    <mergeCell ref="AJ5:AP5"/>
    <mergeCell ref="AR5:AS5"/>
    <mergeCell ref="D5:E5"/>
    <mergeCell ref="G5:I5"/>
    <mergeCell ref="K5:N5"/>
    <mergeCell ref="P5:T5"/>
    <mergeCell ref="V5:X5"/>
    <mergeCell ref="BS5:BV5"/>
  </mergeCells>
  <pageMargins left="0.7" right="0.7" top="0.75" bottom="0.75" header="0.3" footer="0.3"/>
  <pageSetup paperSize="9" orientation="portrait" horizontalDpi="300" verticalDpi="300"/>
  <drawing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B2:CA22"/>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9" width="10.77734375" customWidth="1"/>
    <col min="10" max="10" width="2.21875" customWidth="1"/>
    <col min="11" max="14" width="10.77734375" customWidth="1"/>
    <col min="15" max="15" width="2.21875" customWidth="1"/>
    <col min="16" max="20" width="10.77734375" customWidth="1"/>
    <col min="21" max="21" width="2.21875" customWidth="1"/>
    <col min="22" max="24" width="10.77734375" customWidth="1"/>
    <col min="25" max="25" width="2.21875" customWidth="1"/>
    <col min="26" max="27" width="10.77734375" customWidth="1"/>
    <col min="28" max="28" width="2.21875" customWidth="1"/>
    <col min="29" max="30" width="10.77734375" customWidth="1"/>
    <col min="31" max="31" width="2.21875" customWidth="1"/>
    <col min="32" max="34" width="10.77734375" customWidth="1"/>
    <col min="35" max="35" width="2.21875" customWidth="1"/>
    <col min="36" max="42" width="10.77734375" customWidth="1"/>
    <col min="43" max="43" width="2.21875" customWidth="1"/>
    <col min="44" max="45" width="10.77734375" customWidth="1"/>
    <col min="46" max="46" width="2.21875" customWidth="1"/>
    <col min="47" max="49" width="10.77734375" customWidth="1"/>
    <col min="50" max="50" width="2.21875" customWidth="1"/>
    <col min="51" max="54" width="10.77734375" customWidth="1"/>
    <col min="55" max="55" width="2.21875" customWidth="1"/>
    <col min="56" max="59" width="10.77734375" customWidth="1"/>
    <col min="60" max="60" width="2.21875" customWidth="1"/>
    <col min="61" max="64" width="10.77734375" customWidth="1"/>
    <col min="65" max="65" width="2.21875" customWidth="1"/>
    <col min="66" max="69" width="10.77734375" customWidth="1"/>
    <col min="70" max="70" width="2.21875" customWidth="1"/>
    <col min="71" max="74" width="10.77734375" customWidth="1"/>
    <col min="75" max="75" width="2.21875" customWidth="1"/>
    <col min="76" max="79" width="10.77734375" customWidth="1"/>
    <col min="80" max="80" width="2.21875" customWidth="1"/>
  </cols>
  <sheetData>
    <row r="2" spans="2:79" ht="40.049999999999997" customHeight="1" x14ac:dyDescent="0.3">
      <c r="D2" s="30" t="s">
        <v>320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9" ht="30" customHeight="1" x14ac:dyDescent="0.3">
      <c r="B5" s="15"/>
      <c r="C5" s="15"/>
      <c r="D5" s="29" t="s">
        <v>54</v>
      </c>
      <c r="E5" s="29"/>
      <c r="F5" s="15"/>
      <c r="G5" s="29" t="s">
        <v>55</v>
      </c>
      <c r="H5" s="29"/>
      <c r="I5" s="29"/>
      <c r="J5" s="15"/>
      <c r="K5" s="29" t="s">
        <v>56</v>
      </c>
      <c r="L5" s="29"/>
      <c r="M5" s="29"/>
      <c r="N5" s="29"/>
      <c r="O5" s="15"/>
      <c r="P5" s="29" t="s">
        <v>57</v>
      </c>
      <c r="Q5" s="29"/>
      <c r="R5" s="29"/>
      <c r="S5" s="29"/>
      <c r="T5" s="29"/>
      <c r="U5" s="15"/>
      <c r="V5" s="29" t="s">
        <v>58</v>
      </c>
      <c r="W5" s="29"/>
      <c r="X5" s="29"/>
      <c r="Y5" s="15"/>
      <c r="Z5" s="29" t="s">
        <v>59</v>
      </c>
      <c r="AA5" s="29"/>
      <c r="AB5" s="15"/>
      <c r="AC5" s="29" t="s">
        <v>60</v>
      </c>
      <c r="AD5" s="29"/>
      <c r="AE5" s="15"/>
      <c r="AF5" s="29" t="s">
        <v>61</v>
      </c>
      <c r="AG5" s="29"/>
      <c r="AH5" s="29"/>
      <c r="AI5" s="15"/>
      <c r="AJ5" s="29" t="s">
        <v>62</v>
      </c>
      <c r="AK5" s="29"/>
      <c r="AL5" s="29"/>
      <c r="AM5" s="29"/>
      <c r="AN5" s="29"/>
      <c r="AO5" s="29"/>
      <c r="AP5" s="29"/>
      <c r="AQ5" s="15"/>
      <c r="AR5" s="29" t="s">
        <v>63</v>
      </c>
      <c r="AS5" s="29"/>
      <c r="AT5" s="15"/>
      <c r="AU5" s="29" t="s">
        <v>64</v>
      </c>
      <c r="AV5" s="29"/>
      <c r="AW5" s="29"/>
      <c r="AX5" s="15"/>
      <c r="AY5" s="29" t="s">
        <v>65</v>
      </c>
      <c r="AZ5" s="29"/>
      <c r="BA5" s="29"/>
      <c r="BB5" s="29"/>
      <c r="BC5" s="15"/>
      <c r="BD5" s="29" t="s">
        <v>66</v>
      </c>
      <c r="BE5" s="29"/>
      <c r="BF5" s="29"/>
      <c r="BG5" s="29"/>
      <c r="BH5" s="15"/>
      <c r="BI5" s="29" t="s">
        <v>67</v>
      </c>
      <c r="BJ5" s="29"/>
      <c r="BK5" s="29"/>
      <c r="BL5" s="29"/>
      <c r="BM5" s="15"/>
      <c r="BN5" s="29" t="s">
        <v>68</v>
      </c>
      <c r="BO5" s="29"/>
      <c r="BP5" s="29"/>
      <c r="BQ5" s="29"/>
      <c r="BR5" s="15"/>
      <c r="BS5" s="29" t="s">
        <v>69</v>
      </c>
      <c r="BT5" s="29"/>
      <c r="BU5" s="29"/>
      <c r="BV5" s="29"/>
      <c r="BW5" s="15"/>
      <c r="BX5" s="29" t="s">
        <v>70</v>
      </c>
      <c r="BY5" s="29"/>
      <c r="BZ5" s="29"/>
      <c r="CA5" s="29"/>
    </row>
    <row r="6" spans="2:79" ht="43.2" x14ac:dyDescent="0.3">
      <c r="B6" t="s">
        <v>13</v>
      </c>
      <c r="C6" s="9" t="s">
        <v>14</v>
      </c>
      <c r="D6" s="12" t="s">
        <v>15</v>
      </c>
      <c r="E6" s="12" t="s">
        <v>16</v>
      </c>
      <c r="G6" s="12" t="s">
        <v>19</v>
      </c>
      <c r="H6" s="12" t="s">
        <v>20</v>
      </c>
      <c r="I6" s="12" t="s">
        <v>21</v>
      </c>
      <c r="K6" s="12" t="s">
        <v>22</v>
      </c>
      <c r="L6" s="12" t="s">
        <v>23</v>
      </c>
      <c r="M6" s="12" t="s">
        <v>24</v>
      </c>
      <c r="N6" s="12" t="s">
        <v>25</v>
      </c>
      <c r="P6" s="12" t="s">
        <v>26</v>
      </c>
      <c r="Q6" s="12" t="s">
        <v>27</v>
      </c>
      <c r="R6" s="12" t="s">
        <v>28</v>
      </c>
      <c r="S6" s="12" t="s">
        <v>29</v>
      </c>
      <c r="T6" s="12" t="s">
        <v>30</v>
      </c>
      <c r="V6" s="12" t="s">
        <v>31</v>
      </c>
      <c r="W6" s="12" t="s">
        <v>32</v>
      </c>
      <c r="X6" s="12" t="s">
        <v>33</v>
      </c>
      <c r="Z6" s="12" t="s">
        <v>34</v>
      </c>
      <c r="AA6" s="12" t="s">
        <v>35</v>
      </c>
      <c r="AC6" s="12" t="s">
        <v>36</v>
      </c>
      <c r="AD6" s="12" t="s">
        <v>37</v>
      </c>
      <c r="AF6" s="12" t="s">
        <v>38</v>
      </c>
      <c r="AG6" s="12" t="s">
        <v>39</v>
      </c>
      <c r="AH6" s="12" t="s">
        <v>40</v>
      </c>
      <c r="AJ6" s="12" t="s">
        <v>41</v>
      </c>
      <c r="AK6" s="12" t="s">
        <v>42</v>
      </c>
      <c r="AL6" s="12" t="s">
        <v>43</v>
      </c>
      <c r="AM6" s="12" t="s">
        <v>44</v>
      </c>
      <c r="AN6" s="12" t="s">
        <v>45</v>
      </c>
      <c r="AO6" s="12" t="s">
        <v>46</v>
      </c>
      <c r="AP6" s="12" t="s">
        <v>47</v>
      </c>
      <c r="AR6" s="12" t="s">
        <v>48</v>
      </c>
      <c r="AS6" s="12" t="s">
        <v>49</v>
      </c>
      <c r="AU6" s="12" t="s">
        <v>50</v>
      </c>
      <c r="AV6" s="12" t="s">
        <v>51</v>
      </c>
      <c r="AW6" s="12" t="s">
        <v>52</v>
      </c>
      <c r="AY6" s="12" t="s">
        <v>50</v>
      </c>
      <c r="AZ6" s="12" t="s">
        <v>51</v>
      </c>
      <c r="BA6" s="12" t="s">
        <v>52</v>
      </c>
      <c r="BB6" s="12" t="s">
        <v>53</v>
      </c>
      <c r="BD6" s="12" t="s">
        <v>50</v>
      </c>
      <c r="BE6" s="12" t="s">
        <v>51</v>
      </c>
      <c r="BF6" s="12" t="s">
        <v>52</v>
      </c>
      <c r="BG6" s="12" t="s">
        <v>53</v>
      </c>
      <c r="BI6" s="12" t="s">
        <v>50</v>
      </c>
      <c r="BJ6" s="12" t="s">
        <v>51</v>
      </c>
      <c r="BK6" s="12" t="s">
        <v>52</v>
      </c>
      <c r="BL6" s="12" t="s">
        <v>53</v>
      </c>
      <c r="BN6" s="12" t="s">
        <v>50</v>
      </c>
      <c r="BO6" s="12" t="s">
        <v>51</v>
      </c>
      <c r="BP6" s="12" t="s">
        <v>52</v>
      </c>
      <c r="BQ6" s="12" t="s">
        <v>53</v>
      </c>
      <c r="BS6" s="12" t="s">
        <v>50</v>
      </c>
      <c r="BT6" s="12" t="s">
        <v>51</v>
      </c>
      <c r="BU6" s="12" t="s">
        <v>52</v>
      </c>
      <c r="BV6" s="12" t="s">
        <v>53</v>
      </c>
      <c r="BX6" s="12" t="s">
        <v>50</v>
      </c>
      <c r="BY6" s="12" t="s">
        <v>51</v>
      </c>
      <c r="BZ6" s="12" t="s">
        <v>52</v>
      </c>
      <c r="CA6" s="12" t="s">
        <v>53</v>
      </c>
    </row>
    <row r="7" spans="2:79" ht="30" customHeight="1" x14ac:dyDescent="0.3">
      <c r="B7" s="10" t="s">
        <v>17</v>
      </c>
      <c r="C7" s="10">
        <v>1000</v>
      </c>
      <c r="D7" s="10">
        <v>513</v>
      </c>
      <c r="E7" s="10">
        <v>484</v>
      </c>
      <c r="F7" s="10"/>
      <c r="G7" s="10">
        <v>206</v>
      </c>
      <c r="H7" s="10">
        <v>470</v>
      </c>
      <c r="I7" s="10">
        <v>324</v>
      </c>
      <c r="J7" s="10"/>
      <c r="K7" s="10">
        <v>413</v>
      </c>
      <c r="L7" s="10">
        <v>261</v>
      </c>
      <c r="M7" s="10">
        <v>173</v>
      </c>
      <c r="N7" s="10">
        <v>152</v>
      </c>
      <c r="O7" s="10"/>
      <c r="P7" s="10">
        <v>137</v>
      </c>
      <c r="Q7" s="10">
        <v>313</v>
      </c>
      <c r="R7" s="10">
        <v>147</v>
      </c>
      <c r="S7" s="10">
        <v>264</v>
      </c>
      <c r="T7" s="10">
        <v>139</v>
      </c>
      <c r="U7" s="10"/>
      <c r="V7" s="10">
        <v>235</v>
      </c>
      <c r="W7" s="10">
        <v>387</v>
      </c>
      <c r="X7" s="10">
        <v>344</v>
      </c>
      <c r="Y7" s="10"/>
      <c r="Z7" s="10">
        <v>831</v>
      </c>
      <c r="AA7" s="10">
        <v>166</v>
      </c>
      <c r="AB7" s="10"/>
      <c r="AC7" s="10">
        <v>745</v>
      </c>
      <c r="AD7" s="10">
        <v>255</v>
      </c>
      <c r="AE7" s="10"/>
      <c r="AF7" s="10">
        <v>72</v>
      </c>
      <c r="AG7" s="10">
        <v>86</v>
      </c>
      <c r="AH7" s="10">
        <v>836</v>
      </c>
      <c r="AI7" s="10"/>
      <c r="AJ7" s="10">
        <v>111</v>
      </c>
      <c r="AK7" s="10">
        <v>143</v>
      </c>
      <c r="AL7" s="10">
        <v>154</v>
      </c>
      <c r="AM7" s="10">
        <v>160</v>
      </c>
      <c r="AN7" s="10">
        <v>145</v>
      </c>
      <c r="AO7" s="10">
        <v>154</v>
      </c>
      <c r="AP7" s="10">
        <v>133</v>
      </c>
      <c r="AQ7" s="10"/>
      <c r="AR7" s="10">
        <v>294</v>
      </c>
      <c r="AS7" s="10">
        <v>675</v>
      </c>
      <c r="AT7" s="10"/>
      <c r="AU7" s="10">
        <v>252</v>
      </c>
      <c r="AV7" s="10">
        <v>591</v>
      </c>
      <c r="AW7" s="10">
        <v>157</v>
      </c>
      <c r="AX7" s="10"/>
      <c r="AY7" s="10">
        <v>92</v>
      </c>
      <c r="AZ7" s="10">
        <v>463</v>
      </c>
      <c r="BA7" s="10">
        <v>311</v>
      </c>
      <c r="BB7" s="10">
        <v>134</v>
      </c>
      <c r="BC7" s="10"/>
      <c r="BD7" s="10">
        <v>139</v>
      </c>
      <c r="BE7" s="10">
        <v>283</v>
      </c>
      <c r="BF7" s="10">
        <v>421</v>
      </c>
      <c r="BG7" s="10">
        <v>157</v>
      </c>
      <c r="BH7" s="10"/>
      <c r="BI7" s="10">
        <v>112</v>
      </c>
      <c r="BJ7" s="10">
        <v>303</v>
      </c>
      <c r="BK7" s="10">
        <v>469</v>
      </c>
      <c r="BL7" s="10">
        <v>116</v>
      </c>
      <c r="BM7" s="10"/>
      <c r="BN7" s="10">
        <v>92</v>
      </c>
      <c r="BO7" s="10">
        <v>231</v>
      </c>
      <c r="BP7" s="10">
        <v>347</v>
      </c>
      <c r="BQ7" s="10">
        <v>330</v>
      </c>
      <c r="BR7" s="10"/>
      <c r="BS7" s="10">
        <v>210</v>
      </c>
      <c r="BT7" s="10">
        <v>284</v>
      </c>
      <c r="BU7" s="10">
        <v>411</v>
      </c>
      <c r="BV7" s="10">
        <v>95</v>
      </c>
      <c r="BW7" s="10"/>
      <c r="BX7" s="10">
        <v>95</v>
      </c>
      <c r="BY7" s="10">
        <v>369</v>
      </c>
      <c r="BZ7" s="10">
        <v>329</v>
      </c>
      <c r="CA7" s="10">
        <v>207</v>
      </c>
    </row>
    <row r="8" spans="2:79" ht="30" customHeight="1" x14ac:dyDescent="0.3">
      <c r="B8" s="11" t="s">
        <v>18</v>
      </c>
      <c r="C8" s="11">
        <v>1000</v>
      </c>
      <c r="D8" s="11">
        <v>498</v>
      </c>
      <c r="E8" s="11">
        <v>499</v>
      </c>
      <c r="F8" s="11"/>
      <c r="G8" s="11">
        <v>240</v>
      </c>
      <c r="H8" s="11">
        <v>396</v>
      </c>
      <c r="I8" s="11">
        <v>364</v>
      </c>
      <c r="J8" s="11"/>
      <c r="K8" s="11">
        <v>300</v>
      </c>
      <c r="L8" s="11">
        <v>259</v>
      </c>
      <c r="M8" s="11">
        <v>210</v>
      </c>
      <c r="N8" s="11">
        <v>230</v>
      </c>
      <c r="O8" s="11"/>
      <c r="P8" s="11">
        <v>140</v>
      </c>
      <c r="Q8" s="11">
        <v>300</v>
      </c>
      <c r="R8" s="11">
        <v>160</v>
      </c>
      <c r="S8" s="11">
        <v>230</v>
      </c>
      <c r="T8" s="11">
        <v>170</v>
      </c>
      <c r="U8" s="11"/>
      <c r="V8" s="11">
        <v>283</v>
      </c>
      <c r="W8" s="11">
        <v>396</v>
      </c>
      <c r="X8" s="11">
        <v>281</v>
      </c>
      <c r="Y8" s="11"/>
      <c r="Z8" s="11">
        <v>835</v>
      </c>
      <c r="AA8" s="11">
        <v>162</v>
      </c>
      <c r="AB8" s="11"/>
      <c r="AC8" s="11">
        <v>708</v>
      </c>
      <c r="AD8" s="11">
        <v>292</v>
      </c>
      <c r="AE8" s="11"/>
      <c r="AF8" s="11">
        <v>56</v>
      </c>
      <c r="AG8" s="11">
        <v>77</v>
      </c>
      <c r="AH8" s="11">
        <v>860</v>
      </c>
      <c r="AI8" s="11"/>
      <c r="AJ8" s="11">
        <v>125</v>
      </c>
      <c r="AK8" s="11">
        <v>157</v>
      </c>
      <c r="AL8" s="11">
        <v>131</v>
      </c>
      <c r="AM8" s="11">
        <v>141</v>
      </c>
      <c r="AN8" s="11">
        <v>114</v>
      </c>
      <c r="AO8" s="11">
        <v>160</v>
      </c>
      <c r="AP8" s="11">
        <v>172</v>
      </c>
      <c r="AQ8" s="11"/>
      <c r="AR8" s="11">
        <v>320</v>
      </c>
      <c r="AS8" s="11">
        <v>650</v>
      </c>
      <c r="AT8" s="11"/>
      <c r="AU8" s="11">
        <v>278</v>
      </c>
      <c r="AV8" s="11">
        <v>587</v>
      </c>
      <c r="AW8" s="11">
        <v>135</v>
      </c>
      <c r="AX8" s="11"/>
      <c r="AY8" s="11">
        <v>92</v>
      </c>
      <c r="AZ8" s="11">
        <v>472</v>
      </c>
      <c r="BA8" s="11">
        <v>314</v>
      </c>
      <c r="BB8" s="11">
        <v>122</v>
      </c>
      <c r="BC8" s="11"/>
      <c r="BD8" s="11">
        <v>140</v>
      </c>
      <c r="BE8" s="11">
        <v>287</v>
      </c>
      <c r="BF8" s="11">
        <v>421</v>
      </c>
      <c r="BG8" s="11">
        <v>151</v>
      </c>
      <c r="BH8" s="11"/>
      <c r="BI8" s="11">
        <v>117</v>
      </c>
      <c r="BJ8" s="11">
        <v>308</v>
      </c>
      <c r="BK8" s="11">
        <v>467</v>
      </c>
      <c r="BL8" s="11">
        <v>108</v>
      </c>
      <c r="BM8" s="11"/>
      <c r="BN8" s="11">
        <v>90</v>
      </c>
      <c r="BO8" s="11">
        <v>231</v>
      </c>
      <c r="BP8" s="11">
        <v>357</v>
      </c>
      <c r="BQ8" s="11">
        <v>322</v>
      </c>
      <c r="BR8" s="11"/>
      <c r="BS8" s="11">
        <v>218</v>
      </c>
      <c r="BT8" s="11">
        <v>298</v>
      </c>
      <c r="BU8" s="11">
        <v>404</v>
      </c>
      <c r="BV8" s="11">
        <v>80</v>
      </c>
      <c r="BW8" s="11"/>
      <c r="BX8" s="11">
        <v>94</v>
      </c>
      <c r="BY8" s="11">
        <v>381</v>
      </c>
      <c r="BZ8" s="11">
        <v>324</v>
      </c>
      <c r="CA8" s="11">
        <v>201</v>
      </c>
    </row>
    <row r="9" spans="2:79" x14ac:dyDescent="0.3">
      <c r="B9" s="18" t="s">
        <v>310</v>
      </c>
      <c r="C9" s="17">
        <v>9.7587466642904894E-2</v>
      </c>
      <c r="D9" s="17">
        <v>0.10726661555821899</v>
      </c>
      <c r="E9" s="17">
        <v>8.8511905009481098E-2</v>
      </c>
      <c r="F9" s="17"/>
      <c r="G9" s="17">
        <v>0.132102429907131</v>
      </c>
      <c r="H9" s="17">
        <v>9.1168428653209496E-2</v>
      </c>
      <c r="I9" s="17">
        <v>8.1816695905652007E-2</v>
      </c>
      <c r="J9" s="17"/>
      <c r="K9" s="17">
        <v>0.141036795935888</v>
      </c>
      <c r="L9" s="17">
        <v>7.5543458267071401E-2</v>
      </c>
      <c r="M9" s="17">
        <v>0.11235193383797799</v>
      </c>
      <c r="N9" s="17">
        <v>5.2685612556158397E-2</v>
      </c>
      <c r="O9" s="17"/>
      <c r="P9" s="17">
        <v>0.25123528320154498</v>
      </c>
      <c r="Q9" s="17">
        <v>5.7574966046159699E-2</v>
      </c>
      <c r="R9" s="17">
        <v>7.2095973376118103E-2</v>
      </c>
      <c r="S9" s="17">
        <v>9.3319525471127401E-2</v>
      </c>
      <c r="T9" s="17">
        <v>7.1324620320061302E-2</v>
      </c>
      <c r="U9" s="17"/>
      <c r="V9" s="17">
        <v>8.5438359858248505E-2</v>
      </c>
      <c r="W9" s="17">
        <v>7.7635424538578302E-2</v>
      </c>
      <c r="X9" s="17">
        <v>0.14370385582665199</v>
      </c>
      <c r="Y9" s="17"/>
      <c r="Z9" s="17">
        <v>8.0890284142809202E-2</v>
      </c>
      <c r="AA9" s="17">
        <v>0.18516773545712101</v>
      </c>
      <c r="AB9" s="17"/>
      <c r="AC9" s="17">
        <v>0.103820382815909</v>
      </c>
      <c r="AD9" s="17">
        <v>8.2459072791094101E-2</v>
      </c>
      <c r="AE9" s="17"/>
      <c r="AF9" s="17">
        <v>0.30248608333543198</v>
      </c>
      <c r="AG9" s="17">
        <v>0.133250772852574</v>
      </c>
      <c r="AH9" s="17">
        <v>8.1733353452196997E-2</v>
      </c>
      <c r="AI9" s="17"/>
      <c r="AJ9" s="17">
        <v>0.114050618962762</v>
      </c>
      <c r="AK9" s="17">
        <v>0.13768566715049599</v>
      </c>
      <c r="AL9" s="17">
        <v>0.111151819429856</v>
      </c>
      <c r="AM9" s="17">
        <v>6.8209709166157803E-2</v>
      </c>
      <c r="AN9" s="17">
        <v>9.0689855053300197E-2</v>
      </c>
      <c r="AO9" s="17">
        <v>0.119849223505437</v>
      </c>
      <c r="AP9" s="17">
        <v>4.6390500476544402E-2</v>
      </c>
      <c r="AQ9" s="17"/>
      <c r="AR9" s="17">
        <v>0.13959044521872799</v>
      </c>
      <c r="AS9" s="17">
        <v>7.6657288276652302E-2</v>
      </c>
      <c r="AT9" s="17"/>
      <c r="AU9" s="17">
        <v>4.4845051356056702E-2</v>
      </c>
      <c r="AV9" s="17">
        <v>0.11231401283700999</v>
      </c>
      <c r="AW9" s="17">
        <v>0.14221651887943201</v>
      </c>
      <c r="AX9" s="17"/>
      <c r="AY9" s="17">
        <v>1.7361116979641301E-2</v>
      </c>
      <c r="AZ9" s="17">
        <v>3.8497466553001902E-2</v>
      </c>
      <c r="BA9" s="17">
        <v>0.17800331346475201</v>
      </c>
      <c r="BB9" s="17">
        <v>0.17991690229569299</v>
      </c>
      <c r="BC9" s="17"/>
      <c r="BD9" s="17">
        <v>1.9884535916301901E-2</v>
      </c>
      <c r="BE9" s="17">
        <v>3.5356582219620201E-2</v>
      </c>
      <c r="BF9" s="17">
        <v>8.5604647576185702E-2</v>
      </c>
      <c r="BG9" s="17">
        <v>0.32128790180050798</v>
      </c>
      <c r="BH9" s="17"/>
      <c r="BI9" s="17">
        <v>4.5150347292321001E-2</v>
      </c>
      <c r="BJ9" s="17">
        <v>6.5015115622769806E-2</v>
      </c>
      <c r="BK9" s="17">
        <v>0.115332027206716</v>
      </c>
      <c r="BL9" s="17">
        <v>0.17011488022139701</v>
      </c>
      <c r="BM9" s="17"/>
      <c r="BN9" s="17">
        <v>4.3512210355854203E-2</v>
      </c>
      <c r="BO9" s="17">
        <v>1.40135133323486E-2</v>
      </c>
      <c r="BP9" s="17">
        <v>5.80914695727833E-2</v>
      </c>
      <c r="BQ9" s="17">
        <v>0.21672132810977399</v>
      </c>
      <c r="BR9" s="17"/>
      <c r="BS9" s="17">
        <v>1.5803858374217099E-2</v>
      </c>
      <c r="BT9" s="17">
        <v>1.31806199383063E-2</v>
      </c>
      <c r="BU9" s="17">
        <v>0.134253165209236</v>
      </c>
      <c r="BV9" s="17">
        <v>0.450604896283541</v>
      </c>
      <c r="BW9" s="17"/>
      <c r="BX9" s="17">
        <v>2.48258320482013E-2</v>
      </c>
      <c r="BY9" s="17">
        <v>4.7375467416186201E-2</v>
      </c>
      <c r="BZ9" s="17">
        <v>8.2527154188532806E-2</v>
      </c>
      <c r="CA9" s="17">
        <v>0.25119922306365999</v>
      </c>
    </row>
    <row r="10" spans="2:79" x14ac:dyDescent="0.3">
      <c r="B10" s="18" t="s">
        <v>311</v>
      </c>
      <c r="C10" s="17">
        <v>0.35308980983003302</v>
      </c>
      <c r="D10" s="17">
        <v>0.37564439249922599</v>
      </c>
      <c r="E10" s="17">
        <v>0.33269634763633399</v>
      </c>
      <c r="F10" s="17"/>
      <c r="G10" s="17">
        <v>0.38216316387357901</v>
      </c>
      <c r="H10" s="17">
        <v>0.34514362855166397</v>
      </c>
      <c r="I10" s="17">
        <v>0.34256613861049501</v>
      </c>
      <c r="J10" s="17"/>
      <c r="K10" s="17">
        <v>0.36660343365718501</v>
      </c>
      <c r="L10" s="17">
        <v>0.33515367040646399</v>
      </c>
      <c r="M10" s="17">
        <v>0.33665396656237001</v>
      </c>
      <c r="N10" s="17">
        <v>0.36785445380384701</v>
      </c>
      <c r="O10" s="17"/>
      <c r="P10" s="17">
        <v>0.32682302859261098</v>
      </c>
      <c r="Q10" s="17">
        <v>0.32819343547327601</v>
      </c>
      <c r="R10" s="17">
        <v>0.415926090696147</v>
      </c>
      <c r="S10" s="17">
        <v>0.362675467416123</v>
      </c>
      <c r="T10" s="17">
        <v>0.34656960952627403</v>
      </c>
      <c r="U10" s="17"/>
      <c r="V10" s="17">
        <v>0.30110003764417897</v>
      </c>
      <c r="W10" s="17">
        <v>0.37383248542264302</v>
      </c>
      <c r="X10" s="17">
        <v>0.39473711066087103</v>
      </c>
      <c r="Y10" s="17"/>
      <c r="Z10" s="17">
        <v>0.34321894570963202</v>
      </c>
      <c r="AA10" s="17">
        <v>0.40598614558409002</v>
      </c>
      <c r="AB10" s="17"/>
      <c r="AC10" s="17">
        <v>0.35655706594237602</v>
      </c>
      <c r="AD10" s="17">
        <v>0.344674163831164</v>
      </c>
      <c r="AE10" s="17"/>
      <c r="AF10" s="17">
        <v>0.37305454367447899</v>
      </c>
      <c r="AG10" s="17">
        <v>0.37633765609076297</v>
      </c>
      <c r="AH10" s="17">
        <v>0.34948072698411198</v>
      </c>
      <c r="AI10" s="17"/>
      <c r="AJ10" s="17">
        <v>0.39407466153833398</v>
      </c>
      <c r="AK10" s="17">
        <v>0.36272656196748498</v>
      </c>
      <c r="AL10" s="17">
        <v>0.32618007251964198</v>
      </c>
      <c r="AM10" s="17">
        <v>0.40621314031945299</v>
      </c>
      <c r="AN10" s="17">
        <v>0.35003406414222399</v>
      </c>
      <c r="AO10" s="17">
        <v>0.354923273853191</v>
      </c>
      <c r="AP10" s="17">
        <v>0.29187704591975</v>
      </c>
      <c r="AQ10" s="17"/>
      <c r="AR10" s="17">
        <v>0.33996039370168502</v>
      </c>
      <c r="AS10" s="17">
        <v>0.36393523782628501</v>
      </c>
      <c r="AT10" s="17"/>
      <c r="AU10" s="17">
        <v>0.334358123341776</v>
      </c>
      <c r="AV10" s="17">
        <v>0.35425602975937898</v>
      </c>
      <c r="AW10" s="17">
        <v>0.38657531798986899</v>
      </c>
      <c r="AX10" s="17"/>
      <c r="AY10" s="17">
        <v>0.30798765955093499</v>
      </c>
      <c r="AZ10" s="17">
        <v>0.34774945550494701</v>
      </c>
      <c r="BA10" s="17">
        <v>0.37138336395726501</v>
      </c>
      <c r="BB10" s="17">
        <v>0.36083987331621697</v>
      </c>
      <c r="BC10" s="17"/>
      <c r="BD10" s="17">
        <v>0.117251441763222</v>
      </c>
      <c r="BE10" s="17">
        <v>0.32446790699614603</v>
      </c>
      <c r="BF10" s="17">
        <v>0.43949408769721898</v>
      </c>
      <c r="BG10" s="17">
        <v>0.38561871668386699</v>
      </c>
      <c r="BH10" s="17"/>
      <c r="BI10" s="17">
        <v>0.29128417134704498</v>
      </c>
      <c r="BJ10" s="17">
        <v>0.31081657933849699</v>
      </c>
      <c r="BK10" s="17">
        <v>0.37272604700579698</v>
      </c>
      <c r="BL10" s="17">
        <v>0.45514428787113898</v>
      </c>
      <c r="BM10" s="17"/>
      <c r="BN10" s="17">
        <v>0.28882695754932802</v>
      </c>
      <c r="BO10" s="17">
        <v>0.38715827282651899</v>
      </c>
      <c r="BP10" s="17">
        <v>0.35078206464505002</v>
      </c>
      <c r="BQ10" s="17">
        <v>0.349248082586468</v>
      </c>
      <c r="BR10" s="17"/>
      <c r="BS10" s="17">
        <v>0.18285224195043601</v>
      </c>
      <c r="BT10" s="17">
        <v>0.28208864329717398</v>
      </c>
      <c r="BU10" s="17">
        <v>0.50746371203001395</v>
      </c>
      <c r="BV10" s="17">
        <v>0.30089875414234901</v>
      </c>
      <c r="BW10" s="17"/>
      <c r="BX10" s="17">
        <v>0.24437832872205201</v>
      </c>
      <c r="BY10" s="17">
        <v>0.36662664152559898</v>
      </c>
      <c r="BZ10" s="17">
        <v>0.36992645911965999</v>
      </c>
      <c r="CA10" s="17">
        <v>0.351213375757712</v>
      </c>
    </row>
    <row r="11" spans="2:79" x14ac:dyDescent="0.3">
      <c r="B11" s="18" t="s">
        <v>312</v>
      </c>
      <c r="C11" s="17">
        <v>0.29262986914829398</v>
      </c>
      <c r="D11" s="17">
        <v>0.28724044610237098</v>
      </c>
      <c r="E11" s="17">
        <v>0.29976637223584301</v>
      </c>
      <c r="F11" s="17"/>
      <c r="G11" s="17">
        <v>0.25005432601911298</v>
      </c>
      <c r="H11" s="17">
        <v>0.31442839163581499</v>
      </c>
      <c r="I11" s="17">
        <v>0.29699237102834303</v>
      </c>
      <c r="J11" s="17"/>
      <c r="K11" s="17">
        <v>0.28289422557748101</v>
      </c>
      <c r="L11" s="17">
        <v>0.296445066803049</v>
      </c>
      <c r="M11" s="17">
        <v>0.31331269767854297</v>
      </c>
      <c r="N11" s="17">
        <v>0.28342107050120102</v>
      </c>
      <c r="O11" s="17"/>
      <c r="P11" s="17">
        <v>0.25007341394473598</v>
      </c>
      <c r="Q11" s="17">
        <v>0.30987448104529303</v>
      </c>
      <c r="R11" s="17">
        <v>0.24055106613479901</v>
      </c>
      <c r="S11" s="17">
        <v>0.32733758130381702</v>
      </c>
      <c r="T11" s="17">
        <v>0.29932732473743001</v>
      </c>
      <c r="U11" s="17"/>
      <c r="V11" s="17">
        <v>0.30189337964648699</v>
      </c>
      <c r="W11" s="17">
        <v>0.28990104550007101</v>
      </c>
      <c r="X11" s="17">
        <v>0.29017292255642702</v>
      </c>
      <c r="Y11" s="17"/>
      <c r="Z11" s="17">
        <v>0.30288882109315401</v>
      </c>
      <c r="AA11" s="17">
        <v>0.24495537926101299</v>
      </c>
      <c r="AB11" s="17"/>
      <c r="AC11" s="17">
        <v>0.28562625503156103</v>
      </c>
      <c r="AD11" s="17">
        <v>0.30962888370314401</v>
      </c>
      <c r="AE11" s="17"/>
      <c r="AF11" s="17">
        <v>0.18728932987154201</v>
      </c>
      <c r="AG11" s="17">
        <v>0.26259691728138701</v>
      </c>
      <c r="AH11" s="17">
        <v>0.30455432304907898</v>
      </c>
      <c r="AI11" s="17"/>
      <c r="AJ11" s="17">
        <v>0.22425973397820101</v>
      </c>
      <c r="AK11" s="17">
        <v>0.24602661232472001</v>
      </c>
      <c r="AL11" s="17">
        <v>0.32007364817302097</v>
      </c>
      <c r="AM11" s="17">
        <v>0.325930009862613</v>
      </c>
      <c r="AN11" s="17">
        <v>0.31844816617142602</v>
      </c>
      <c r="AO11" s="17">
        <v>0.32039361864140098</v>
      </c>
      <c r="AP11" s="17">
        <v>0.29373394748617199</v>
      </c>
      <c r="AQ11" s="17"/>
      <c r="AR11" s="17">
        <v>0.26993602448203002</v>
      </c>
      <c r="AS11" s="17">
        <v>0.30012485131723698</v>
      </c>
      <c r="AT11" s="17"/>
      <c r="AU11" s="17">
        <v>0.296852070118716</v>
      </c>
      <c r="AV11" s="17">
        <v>0.28639491928598099</v>
      </c>
      <c r="AW11" s="17">
        <v>0.31099749353040401</v>
      </c>
      <c r="AX11" s="17"/>
      <c r="AY11" s="17">
        <v>0.36024324770135702</v>
      </c>
      <c r="AZ11" s="17">
        <v>0.33335449314029902</v>
      </c>
      <c r="BA11" s="17">
        <v>0.22781441213759099</v>
      </c>
      <c r="BB11" s="17">
        <v>0.250734632632861</v>
      </c>
      <c r="BC11" s="17"/>
      <c r="BD11" s="17">
        <v>0.25618436679689899</v>
      </c>
      <c r="BE11" s="17">
        <v>0.38529249766440499</v>
      </c>
      <c r="BF11" s="17">
        <v>0.292832242544457</v>
      </c>
      <c r="BG11" s="17">
        <v>0.14973847566717099</v>
      </c>
      <c r="BH11" s="17"/>
      <c r="BI11" s="17">
        <v>0.34923760592629499</v>
      </c>
      <c r="BJ11" s="17">
        <v>0.34715113711078099</v>
      </c>
      <c r="BK11" s="17">
        <v>0.26739361148749802</v>
      </c>
      <c r="BL11" s="17">
        <v>0.185513647326879</v>
      </c>
      <c r="BM11" s="17"/>
      <c r="BN11" s="17">
        <v>0.31855192897423801</v>
      </c>
      <c r="BO11" s="17">
        <v>0.33395108210156399</v>
      </c>
      <c r="BP11" s="17">
        <v>0.33927495924893403</v>
      </c>
      <c r="BQ11" s="17">
        <v>0.20385514039254199</v>
      </c>
      <c r="BR11" s="17"/>
      <c r="BS11" s="17">
        <v>0.29883957985878601</v>
      </c>
      <c r="BT11" s="17">
        <v>0.41141648233363398</v>
      </c>
      <c r="BU11" s="17">
        <v>0.23849423576043099</v>
      </c>
      <c r="BV11" s="17">
        <v>0.106765387194882</v>
      </c>
      <c r="BW11" s="17"/>
      <c r="BX11" s="17">
        <v>0.38448580581080499</v>
      </c>
      <c r="BY11" s="17">
        <v>0.34174411385115</v>
      </c>
      <c r="BZ11" s="17">
        <v>0.26224876574891298</v>
      </c>
      <c r="CA11" s="17">
        <v>0.20556277085447899</v>
      </c>
    </row>
    <row r="12" spans="2:79" x14ac:dyDescent="0.3">
      <c r="B12" s="18" t="s">
        <v>313</v>
      </c>
      <c r="C12" s="17">
        <v>0.13221979540579201</v>
      </c>
      <c r="D12" s="17">
        <v>0.11542932872049901</v>
      </c>
      <c r="E12" s="17">
        <v>0.14376951363245799</v>
      </c>
      <c r="F12" s="17"/>
      <c r="G12" s="17">
        <v>7.20152826088893E-2</v>
      </c>
      <c r="H12" s="17">
        <v>0.120078252341541</v>
      </c>
      <c r="I12" s="17">
        <v>0.18510315810397801</v>
      </c>
      <c r="J12" s="17"/>
      <c r="K12" s="17">
        <v>0.122627802705088</v>
      </c>
      <c r="L12" s="17">
        <v>0.14070357882057399</v>
      </c>
      <c r="M12" s="17">
        <v>0.12678316072326501</v>
      </c>
      <c r="N12" s="17">
        <v>0.14071549916965401</v>
      </c>
      <c r="O12" s="17"/>
      <c r="P12" s="17">
        <v>0.10560175815374701</v>
      </c>
      <c r="Q12" s="17">
        <v>0.15612809201007299</v>
      </c>
      <c r="R12" s="17">
        <v>8.9703572361767597E-2</v>
      </c>
      <c r="S12" s="17">
        <v>0.120120785267011</v>
      </c>
      <c r="T12" s="17">
        <v>0.16835135294665399</v>
      </c>
      <c r="U12" s="17"/>
      <c r="V12" s="17">
        <v>0.176622654037314</v>
      </c>
      <c r="W12" s="17">
        <v>0.11421213206172</v>
      </c>
      <c r="X12" s="17">
        <v>0.103887133645591</v>
      </c>
      <c r="Y12" s="17"/>
      <c r="Z12" s="17">
        <v>0.14664397856407199</v>
      </c>
      <c r="AA12" s="17">
        <v>5.2739117322942702E-2</v>
      </c>
      <c r="AB12" s="17"/>
      <c r="AC12" s="17">
        <v>0.116829456233611</v>
      </c>
      <c r="AD12" s="17">
        <v>0.16957488025647099</v>
      </c>
      <c r="AE12" s="17"/>
      <c r="AF12" s="17">
        <v>5.7715272384943998E-2</v>
      </c>
      <c r="AG12" s="17">
        <v>0.14926435944307301</v>
      </c>
      <c r="AH12" s="17">
        <v>0.13401710435078701</v>
      </c>
      <c r="AI12" s="17"/>
      <c r="AJ12" s="17">
        <v>7.4098156755651706E-2</v>
      </c>
      <c r="AK12" s="17">
        <v>0.11194042777433599</v>
      </c>
      <c r="AL12" s="17">
        <v>0.125731578483535</v>
      </c>
      <c r="AM12" s="17">
        <v>8.2320681100806606E-2</v>
      </c>
      <c r="AN12" s="17">
        <v>0.132906829171476</v>
      </c>
      <c r="AO12" s="17">
        <v>0.13652751971148</v>
      </c>
      <c r="AP12" s="17">
        <v>0.23444118902612299</v>
      </c>
      <c r="AQ12" s="17"/>
      <c r="AR12" s="17">
        <v>0.129965053193974</v>
      </c>
      <c r="AS12" s="17">
        <v>0.13286992355400701</v>
      </c>
      <c r="AT12" s="17"/>
      <c r="AU12" s="17">
        <v>0.150083360968499</v>
      </c>
      <c r="AV12" s="17">
        <v>0.13382871619827799</v>
      </c>
      <c r="AW12" s="17">
        <v>8.8478194664804097E-2</v>
      </c>
      <c r="AX12" s="17"/>
      <c r="AY12" s="17">
        <v>0.19328893932407301</v>
      </c>
      <c r="AZ12" s="17">
        <v>0.147902468567297</v>
      </c>
      <c r="BA12" s="17">
        <v>8.9847217963352599E-2</v>
      </c>
      <c r="BB12" s="17">
        <v>0.134363116126546</v>
      </c>
      <c r="BC12" s="17"/>
      <c r="BD12" s="17">
        <v>0.31666557174211202</v>
      </c>
      <c r="BE12" s="17">
        <v>0.14024502272754899</v>
      </c>
      <c r="BF12" s="17">
        <v>9.3454270437448098E-2</v>
      </c>
      <c r="BG12" s="17">
        <v>5.38591000081012E-2</v>
      </c>
      <c r="BH12" s="17"/>
      <c r="BI12" s="17">
        <v>0.18569700024223701</v>
      </c>
      <c r="BJ12" s="17">
        <v>0.13090689262864799</v>
      </c>
      <c r="BK12" s="17">
        <v>0.12813809601238099</v>
      </c>
      <c r="BL12" s="17">
        <v>9.5974730346397502E-2</v>
      </c>
      <c r="BM12" s="17"/>
      <c r="BN12" s="17">
        <v>0.18674760807479501</v>
      </c>
      <c r="BO12" s="17">
        <v>0.137359562967837</v>
      </c>
      <c r="BP12" s="17">
        <v>0.160713965995084</v>
      </c>
      <c r="BQ12" s="17">
        <v>8.1550253579745796E-2</v>
      </c>
      <c r="BR12" s="17"/>
      <c r="BS12" s="17">
        <v>0.29775689715050102</v>
      </c>
      <c r="BT12" s="17">
        <v>0.16161384389679401</v>
      </c>
      <c r="BU12" s="17">
        <v>4.5158804936175398E-2</v>
      </c>
      <c r="BV12" s="17">
        <v>1.10768163335619E-2</v>
      </c>
      <c r="BW12" s="17"/>
      <c r="BX12" s="17">
        <v>0.145806882283564</v>
      </c>
      <c r="BY12" s="17">
        <v>0.13693647161129899</v>
      </c>
      <c r="BZ12" s="17">
        <v>0.148127518599529</v>
      </c>
      <c r="CA12" s="17">
        <v>9.1207794548017807E-2</v>
      </c>
    </row>
    <row r="13" spans="2:79" x14ac:dyDescent="0.3">
      <c r="B13" s="18" t="s">
        <v>314</v>
      </c>
      <c r="C13" s="17">
        <v>3.4645141111428697E-2</v>
      </c>
      <c r="D13" s="17">
        <v>2.2485110067589902E-2</v>
      </c>
      <c r="E13" s="17">
        <v>4.6990966403131697E-2</v>
      </c>
      <c r="F13" s="17"/>
      <c r="G13" s="17">
        <v>2.5147105619297401E-2</v>
      </c>
      <c r="H13" s="17">
        <v>4.2898405497927602E-2</v>
      </c>
      <c r="I13" s="17">
        <v>3.1932272580663203E-2</v>
      </c>
      <c r="J13" s="17"/>
      <c r="K13" s="17">
        <v>1.60212132518977E-2</v>
      </c>
      <c r="L13" s="17">
        <v>3.1598522691038897E-2</v>
      </c>
      <c r="M13" s="17">
        <v>3.53360891280627E-2</v>
      </c>
      <c r="N13" s="17">
        <v>6.1886769362651098E-2</v>
      </c>
      <c r="O13" s="17"/>
      <c r="P13" s="17">
        <v>1.11106792180986E-2</v>
      </c>
      <c r="Q13" s="17">
        <v>5.4542230303925E-2</v>
      </c>
      <c r="R13" s="17">
        <v>5.4610894475105601E-2</v>
      </c>
      <c r="S13" s="17">
        <v>2.8972946181078599E-2</v>
      </c>
      <c r="T13" s="17">
        <v>7.8106790136943001E-3</v>
      </c>
      <c r="U13" s="17"/>
      <c r="V13" s="17">
        <v>5.4766800866505601E-2</v>
      </c>
      <c r="W13" s="17">
        <v>3.4992393238117203E-2</v>
      </c>
      <c r="X13" s="17">
        <v>1.0324202415000301E-2</v>
      </c>
      <c r="Y13" s="17"/>
      <c r="Z13" s="17">
        <v>4.0087642240090801E-2</v>
      </c>
      <c r="AA13" s="17">
        <v>7.2545275643954004E-3</v>
      </c>
      <c r="AB13" s="17"/>
      <c r="AC13" s="17">
        <v>3.6183557945173098E-2</v>
      </c>
      <c r="AD13" s="17">
        <v>3.0911130397479801E-2</v>
      </c>
      <c r="AE13" s="17"/>
      <c r="AF13" s="17">
        <v>2.6492613853518698E-2</v>
      </c>
      <c r="AG13" s="17">
        <v>4.4356939843098499E-2</v>
      </c>
      <c r="AH13" s="17">
        <v>3.2296104255911597E-2</v>
      </c>
      <c r="AI13" s="17"/>
      <c r="AJ13" s="17">
        <v>1.0946715173725899E-2</v>
      </c>
      <c r="AK13" s="17">
        <v>3.5982868475838502E-2</v>
      </c>
      <c r="AL13" s="17">
        <v>4.3722963565338703E-2</v>
      </c>
      <c r="AM13" s="17">
        <v>4.6163287501594E-2</v>
      </c>
      <c r="AN13" s="17">
        <v>3.2890978022483197E-2</v>
      </c>
      <c r="AO13" s="17">
        <v>1.6302367741297001E-2</v>
      </c>
      <c r="AP13" s="17">
        <v>5.2543674509435603E-2</v>
      </c>
      <c r="AQ13" s="17"/>
      <c r="AR13" s="17">
        <v>5.4244083810595298E-2</v>
      </c>
      <c r="AS13" s="17">
        <v>2.5406173671792001E-2</v>
      </c>
      <c r="AT13" s="17"/>
      <c r="AU13" s="17">
        <v>3.9138659643679803E-2</v>
      </c>
      <c r="AV13" s="17">
        <v>3.7721415076662802E-2</v>
      </c>
      <c r="AW13" s="17">
        <v>1.20490726856133E-2</v>
      </c>
      <c r="AX13" s="17"/>
      <c r="AY13" s="17">
        <v>1.9472757223536401E-2</v>
      </c>
      <c r="AZ13" s="17">
        <v>3.6478684533565002E-2</v>
      </c>
      <c r="BA13" s="17">
        <v>4.4715259747450803E-2</v>
      </c>
      <c r="BB13" s="17">
        <v>1.31247137978476E-2</v>
      </c>
      <c r="BC13" s="17"/>
      <c r="BD13" s="17">
        <v>0.16229642430365099</v>
      </c>
      <c r="BE13" s="17">
        <v>2.40481759712017E-2</v>
      </c>
      <c r="BF13" s="17">
        <v>4.3094791729762901E-3</v>
      </c>
      <c r="BG13" s="17">
        <v>2.08754104973373E-2</v>
      </c>
      <c r="BH13" s="17"/>
      <c r="BI13" s="17">
        <v>4.1011381749675703E-2</v>
      </c>
      <c r="BJ13" s="17">
        <v>4.6122645341877599E-2</v>
      </c>
      <c r="BK13" s="17">
        <v>2.25926395141413E-2</v>
      </c>
      <c r="BL13" s="17">
        <v>4.7192681209387403E-2</v>
      </c>
      <c r="BM13" s="17"/>
      <c r="BN13" s="17">
        <v>4.3146804456500598E-2</v>
      </c>
      <c r="BO13" s="17">
        <v>3.4470594211737801E-2</v>
      </c>
      <c r="BP13" s="17">
        <v>2.5518956730962199E-2</v>
      </c>
      <c r="BQ13" s="17">
        <v>4.2508325957651603E-2</v>
      </c>
      <c r="BR13" s="17"/>
      <c r="BS13" s="17">
        <v>0.11837687013782</v>
      </c>
      <c r="BT13" s="17">
        <v>1.3028018706083999E-2</v>
      </c>
      <c r="BU13" s="17">
        <v>5.2094045569311201E-3</v>
      </c>
      <c r="BV13" s="17">
        <v>3.5518132569790799E-2</v>
      </c>
      <c r="BW13" s="17"/>
      <c r="BX13" s="17">
        <v>9.1550577545662398E-2</v>
      </c>
      <c r="BY13" s="17">
        <v>1.4240019607276701E-2</v>
      </c>
      <c r="BZ13" s="17">
        <v>5.0344697951210098E-2</v>
      </c>
      <c r="CA13" s="17">
        <v>2.1264246845328901E-2</v>
      </c>
    </row>
    <row r="14" spans="2:79" x14ac:dyDescent="0.3">
      <c r="B14" s="18" t="s">
        <v>73</v>
      </c>
      <c r="C14" s="17">
        <v>8.9827917861546897E-2</v>
      </c>
      <c r="D14" s="17">
        <v>9.1934107052095204E-2</v>
      </c>
      <c r="E14" s="17">
        <v>8.8264895082751801E-2</v>
      </c>
      <c r="F14" s="17"/>
      <c r="G14" s="17">
        <v>0.13851769197199101</v>
      </c>
      <c r="H14" s="17">
        <v>8.6282893319842999E-2</v>
      </c>
      <c r="I14" s="17">
        <v>6.1589363770868301E-2</v>
      </c>
      <c r="J14" s="17"/>
      <c r="K14" s="17">
        <v>7.0816528872460094E-2</v>
      </c>
      <c r="L14" s="17">
        <v>0.120555703011802</v>
      </c>
      <c r="M14" s="17">
        <v>7.5562152069781299E-2</v>
      </c>
      <c r="N14" s="17">
        <v>9.3436594606489606E-2</v>
      </c>
      <c r="O14" s="17"/>
      <c r="P14" s="17">
        <v>5.5155836889260797E-2</v>
      </c>
      <c r="Q14" s="17">
        <v>9.36867951212733E-2</v>
      </c>
      <c r="R14" s="17">
        <v>0.12711240295606299</v>
      </c>
      <c r="S14" s="17">
        <v>6.7573694360842707E-2</v>
      </c>
      <c r="T14" s="17">
        <v>0.106616413455885</v>
      </c>
      <c r="U14" s="17"/>
      <c r="V14" s="17">
        <v>8.0178767947266402E-2</v>
      </c>
      <c r="W14" s="17">
        <v>0.10942651923886999</v>
      </c>
      <c r="X14" s="17">
        <v>5.7174774895459503E-2</v>
      </c>
      <c r="Y14" s="17"/>
      <c r="Z14" s="17">
        <v>8.6270328250242501E-2</v>
      </c>
      <c r="AA14" s="17">
        <v>0.103897094810438</v>
      </c>
      <c r="AB14" s="17"/>
      <c r="AC14" s="17">
        <v>0.100983282031371</v>
      </c>
      <c r="AD14" s="17">
        <v>6.2751869020647499E-2</v>
      </c>
      <c r="AE14" s="17"/>
      <c r="AF14" s="17">
        <v>5.2962156880084099E-2</v>
      </c>
      <c r="AG14" s="17">
        <v>3.4193354489103399E-2</v>
      </c>
      <c r="AH14" s="17">
        <v>9.7918387907913004E-2</v>
      </c>
      <c r="AI14" s="17"/>
      <c r="AJ14" s="17">
        <v>0.18257011359132599</v>
      </c>
      <c r="AK14" s="17">
        <v>0.10563786230712501</v>
      </c>
      <c r="AL14" s="17">
        <v>7.3139917828607098E-2</v>
      </c>
      <c r="AM14" s="17">
        <v>7.1163172049375098E-2</v>
      </c>
      <c r="AN14" s="17">
        <v>7.5030107439089999E-2</v>
      </c>
      <c r="AO14" s="17">
        <v>5.2003996547194301E-2</v>
      </c>
      <c r="AP14" s="17">
        <v>8.1013642581974701E-2</v>
      </c>
      <c r="AQ14" s="17"/>
      <c r="AR14" s="17">
        <v>6.63039995929883E-2</v>
      </c>
      <c r="AS14" s="17">
        <v>0.101006525354027</v>
      </c>
      <c r="AT14" s="17"/>
      <c r="AU14" s="17">
        <v>0.13472273457127201</v>
      </c>
      <c r="AV14" s="17">
        <v>7.5484906842689894E-2</v>
      </c>
      <c r="AW14" s="17">
        <v>5.9683402249877997E-2</v>
      </c>
      <c r="AX14" s="17"/>
      <c r="AY14" s="17">
        <v>0.10164627922045701</v>
      </c>
      <c r="AZ14" s="17">
        <v>9.6017431700890402E-2</v>
      </c>
      <c r="BA14" s="17">
        <v>8.8236432729587894E-2</v>
      </c>
      <c r="BB14" s="17">
        <v>6.1020761830835303E-2</v>
      </c>
      <c r="BC14" s="17"/>
      <c r="BD14" s="17">
        <v>0.12771765947781299</v>
      </c>
      <c r="BE14" s="17">
        <v>9.0589814421078399E-2</v>
      </c>
      <c r="BF14" s="17">
        <v>8.4305272571713899E-2</v>
      </c>
      <c r="BG14" s="17">
        <v>6.8620395343016005E-2</v>
      </c>
      <c r="BH14" s="17"/>
      <c r="BI14" s="17">
        <v>8.7619493442426699E-2</v>
      </c>
      <c r="BJ14" s="17">
        <v>9.9987629957425994E-2</v>
      </c>
      <c r="BK14" s="17">
        <v>9.3817578773467497E-2</v>
      </c>
      <c r="BL14" s="17">
        <v>4.6059773024800202E-2</v>
      </c>
      <c r="BM14" s="17"/>
      <c r="BN14" s="17">
        <v>0.119214490589285</v>
      </c>
      <c r="BO14" s="17">
        <v>9.3046974559993403E-2</v>
      </c>
      <c r="BP14" s="17">
        <v>6.5618583807187006E-2</v>
      </c>
      <c r="BQ14" s="17">
        <v>0.10611686937381901</v>
      </c>
      <c r="BR14" s="17"/>
      <c r="BS14" s="17">
        <v>8.6370552528240496E-2</v>
      </c>
      <c r="BT14" s="17">
        <v>0.118672391828007</v>
      </c>
      <c r="BU14" s="17">
        <v>6.9420677507213202E-2</v>
      </c>
      <c r="BV14" s="17">
        <v>9.51360134758754E-2</v>
      </c>
      <c r="BW14" s="17"/>
      <c r="BX14" s="17">
        <v>0.108952573589715</v>
      </c>
      <c r="BY14" s="17">
        <v>9.30772859884888E-2</v>
      </c>
      <c r="BZ14" s="17">
        <v>8.6825404392155595E-2</v>
      </c>
      <c r="CA14" s="17">
        <v>7.9552588930802096E-2</v>
      </c>
    </row>
    <row r="15" spans="2:79" x14ac:dyDescent="0.3">
      <c r="B15" s="18" t="s">
        <v>315</v>
      </c>
      <c r="C15" s="21">
        <v>0.45067727647293798</v>
      </c>
      <c r="D15" s="21">
        <v>0.48291100805744502</v>
      </c>
      <c r="E15" s="21">
        <v>0.42120825264581502</v>
      </c>
      <c r="F15" s="21"/>
      <c r="G15" s="21">
        <v>0.51426559378071002</v>
      </c>
      <c r="H15" s="21">
        <v>0.43631205720487398</v>
      </c>
      <c r="I15" s="21">
        <v>0.424382834516147</v>
      </c>
      <c r="J15" s="21"/>
      <c r="K15" s="21">
        <v>0.50764022959307398</v>
      </c>
      <c r="L15" s="21">
        <v>0.41069712867353497</v>
      </c>
      <c r="M15" s="21">
        <v>0.44900590040034799</v>
      </c>
      <c r="N15" s="21">
        <v>0.42054006636000502</v>
      </c>
      <c r="O15" s="21"/>
      <c r="P15" s="21">
        <v>0.57805831179415701</v>
      </c>
      <c r="Q15" s="21">
        <v>0.38576840151943498</v>
      </c>
      <c r="R15" s="21">
        <v>0.488022064072265</v>
      </c>
      <c r="S15" s="21">
        <v>0.45599499288724998</v>
      </c>
      <c r="T15" s="21">
        <v>0.41789422984633601</v>
      </c>
      <c r="U15" s="21"/>
      <c r="V15" s="21">
        <v>0.38653839750242702</v>
      </c>
      <c r="W15" s="21">
        <v>0.45146790996122199</v>
      </c>
      <c r="X15" s="21">
        <v>0.53844096648752304</v>
      </c>
      <c r="Y15" s="21"/>
      <c r="Z15" s="21">
        <v>0.42410922985244098</v>
      </c>
      <c r="AA15" s="21">
        <v>0.59115388104121103</v>
      </c>
      <c r="AB15" s="21"/>
      <c r="AC15" s="21">
        <v>0.46037744875828401</v>
      </c>
      <c r="AD15" s="21">
        <v>0.42713323662225799</v>
      </c>
      <c r="AE15" s="21"/>
      <c r="AF15" s="21">
        <v>0.67554062700991202</v>
      </c>
      <c r="AG15" s="21">
        <v>0.509588428943338</v>
      </c>
      <c r="AH15" s="21">
        <v>0.43121408043630899</v>
      </c>
      <c r="AI15" s="21"/>
      <c r="AJ15" s="21">
        <v>0.50812528050109496</v>
      </c>
      <c r="AK15" s="21">
        <v>0.50041222911798</v>
      </c>
      <c r="AL15" s="21">
        <v>0.43733189194949801</v>
      </c>
      <c r="AM15" s="21">
        <v>0.47442284948561098</v>
      </c>
      <c r="AN15" s="21">
        <v>0.44072391919552401</v>
      </c>
      <c r="AO15" s="21">
        <v>0.47477249735862898</v>
      </c>
      <c r="AP15" s="21">
        <v>0.33826754639629403</v>
      </c>
      <c r="AQ15" s="21"/>
      <c r="AR15" s="21">
        <v>0.479550838920413</v>
      </c>
      <c r="AS15" s="21">
        <v>0.44059252610293698</v>
      </c>
      <c r="AT15" s="21"/>
      <c r="AU15" s="21">
        <v>0.37920317469783299</v>
      </c>
      <c r="AV15" s="21">
        <v>0.46657004259638801</v>
      </c>
      <c r="AW15" s="21">
        <v>0.52879183686929998</v>
      </c>
      <c r="AX15" s="21"/>
      <c r="AY15" s="21">
        <v>0.32534877653057698</v>
      </c>
      <c r="AZ15" s="21">
        <v>0.38624692205794903</v>
      </c>
      <c r="BA15" s="21">
        <v>0.54938667742201697</v>
      </c>
      <c r="BB15" s="21">
        <v>0.54075677561191005</v>
      </c>
      <c r="BC15" s="21"/>
      <c r="BD15" s="21">
        <v>0.13713597767952401</v>
      </c>
      <c r="BE15" s="21">
        <v>0.35982448921576599</v>
      </c>
      <c r="BF15" s="21">
        <v>0.525098735273405</v>
      </c>
      <c r="BG15" s="21">
        <v>0.70690661848437497</v>
      </c>
      <c r="BH15" s="21"/>
      <c r="BI15" s="21">
        <v>0.33643451863936602</v>
      </c>
      <c r="BJ15" s="21">
        <v>0.375831694961267</v>
      </c>
      <c r="BK15" s="21">
        <v>0.48805807421251302</v>
      </c>
      <c r="BL15" s="21">
        <v>0.62525916809253601</v>
      </c>
      <c r="BM15" s="21"/>
      <c r="BN15" s="21">
        <v>0.33233916790518198</v>
      </c>
      <c r="BO15" s="21">
        <v>0.40117178615886701</v>
      </c>
      <c r="BP15" s="21">
        <v>0.40887353421783301</v>
      </c>
      <c r="BQ15" s="21">
        <v>0.56596941069624196</v>
      </c>
      <c r="BR15" s="21"/>
      <c r="BS15" s="21">
        <v>0.198656100324653</v>
      </c>
      <c r="BT15" s="21">
        <v>0.29526926323548103</v>
      </c>
      <c r="BU15" s="21">
        <v>0.64171687723924997</v>
      </c>
      <c r="BV15" s="21">
        <v>0.75150365042588996</v>
      </c>
      <c r="BW15" s="21"/>
      <c r="BX15" s="21">
        <v>0.269204160770254</v>
      </c>
      <c r="BY15" s="21">
        <v>0.41400210894178502</v>
      </c>
      <c r="BZ15" s="21">
        <v>0.452453613308192</v>
      </c>
      <c r="CA15" s="21">
        <v>0.60241259882137299</v>
      </c>
    </row>
    <row r="16" spans="2:79" x14ac:dyDescent="0.3">
      <c r="B16" s="18" t="s">
        <v>316</v>
      </c>
      <c r="C16" s="21">
        <v>0.16686493651722101</v>
      </c>
      <c r="D16" s="21">
        <v>0.13791443878808901</v>
      </c>
      <c r="E16" s="21">
        <v>0.19076048003559001</v>
      </c>
      <c r="F16" s="21"/>
      <c r="G16" s="21">
        <v>9.7162388228186597E-2</v>
      </c>
      <c r="H16" s="21">
        <v>0.16297665783946899</v>
      </c>
      <c r="I16" s="21">
        <v>0.21703543068464101</v>
      </c>
      <c r="J16" s="21"/>
      <c r="K16" s="21">
        <v>0.138649015956986</v>
      </c>
      <c r="L16" s="21">
        <v>0.17230210151161299</v>
      </c>
      <c r="M16" s="21">
        <v>0.162119249851327</v>
      </c>
      <c r="N16" s="21">
        <v>0.20260226853230501</v>
      </c>
      <c r="O16" s="21"/>
      <c r="P16" s="21">
        <v>0.116712437371846</v>
      </c>
      <c r="Q16" s="21">
        <v>0.21067032231399799</v>
      </c>
      <c r="R16" s="21">
        <v>0.14431446683687299</v>
      </c>
      <c r="S16" s="21">
        <v>0.14909373144808999</v>
      </c>
      <c r="T16" s="21">
        <v>0.17616203196034899</v>
      </c>
      <c r="U16" s="21"/>
      <c r="V16" s="21">
        <v>0.23138945490382001</v>
      </c>
      <c r="W16" s="21">
        <v>0.14920452529983699</v>
      </c>
      <c r="X16" s="21">
        <v>0.114211336060591</v>
      </c>
      <c r="Y16" s="21"/>
      <c r="Z16" s="21">
        <v>0.186731620804163</v>
      </c>
      <c r="AA16" s="21">
        <v>5.9993644887338098E-2</v>
      </c>
      <c r="AB16" s="21"/>
      <c r="AC16" s="21">
        <v>0.15301301417878399</v>
      </c>
      <c r="AD16" s="21">
        <v>0.20048601065395</v>
      </c>
      <c r="AE16" s="21"/>
      <c r="AF16" s="21">
        <v>8.4207886238462801E-2</v>
      </c>
      <c r="AG16" s="21">
        <v>0.193621299286171</v>
      </c>
      <c r="AH16" s="21">
        <v>0.16631320860669899</v>
      </c>
      <c r="AI16" s="21"/>
      <c r="AJ16" s="21">
        <v>8.5044871929377694E-2</v>
      </c>
      <c r="AK16" s="21">
        <v>0.147923296250175</v>
      </c>
      <c r="AL16" s="21">
        <v>0.169454542048873</v>
      </c>
      <c r="AM16" s="21">
        <v>0.12848396860240099</v>
      </c>
      <c r="AN16" s="21">
        <v>0.16579780719395901</v>
      </c>
      <c r="AO16" s="21">
        <v>0.15282988745277701</v>
      </c>
      <c r="AP16" s="21">
        <v>0.28698486353555802</v>
      </c>
      <c r="AQ16" s="21"/>
      <c r="AR16" s="21">
        <v>0.18420913700456901</v>
      </c>
      <c r="AS16" s="21">
        <v>0.158276097225799</v>
      </c>
      <c r="AT16" s="21"/>
      <c r="AU16" s="21">
        <v>0.18922202061217899</v>
      </c>
      <c r="AV16" s="21">
        <v>0.17155013127494101</v>
      </c>
      <c r="AW16" s="21">
        <v>0.100527267350417</v>
      </c>
      <c r="AX16" s="21"/>
      <c r="AY16" s="21">
        <v>0.21276169654761001</v>
      </c>
      <c r="AZ16" s="21">
        <v>0.18438115310086201</v>
      </c>
      <c r="BA16" s="21">
        <v>0.13456247771080301</v>
      </c>
      <c r="BB16" s="21">
        <v>0.14748782992439399</v>
      </c>
      <c r="BC16" s="21"/>
      <c r="BD16" s="21">
        <v>0.47896199604576301</v>
      </c>
      <c r="BE16" s="21">
        <v>0.164293198698751</v>
      </c>
      <c r="BF16" s="21">
        <v>9.7763749610424402E-2</v>
      </c>
      <c r="BG16" s="21">
        <v>7.4734510505438598E-2</v>
      </c>
      <c r="BH16" s="21"/>
      <c r="BI16" s="21">
        <v>0.22670838199191301</v>
      </c>
      <c r="BJ16" s="21">
        <v>0.17702953797052601</v>
      </c>
      <c r="BK16" s="21">
        <v>0.150730735526522</v>
      </c>
      <c r="BL16" s="21">
        <v>0.143167411555785</v>
      </c>
      <c r="BM16" s="21"/>
      <c r="BN16" s="21">
        <v>0.229894412531295</v>
      </c>
      <c r="BO16" s="21">
        <v>0.171830157179575</v>
      </c>
      <c r="BP16" s="21">
        <v>0.186232922726046</v>
      </c>
      <c r="BQ16" s="21">
        <v>0.124058579537397</v>
      </c>
      <c r="BR16" s="21"/>
      <c r="BS16" s="21">
        <v>0.41613376728832102</v>
      </c>
      <c r="BT16" s="21">
        <v>0.17464186260287801</v>
      </c>
      <c r="BU16" s="21">
        <v>5.0368209493106497E-2</v>
      </c>
      <c r="BV16" s="21">
        <v>4.6594948903352702E-2</v>
      </c>
      <c r="BW16" s="21"/>
      <c r="BX16" s="21">
        <v>0.23735745982922599</v>
      </c>
      <c r="BY16" s="21">
        <v>0.15117649121857599</v>
      </c>
      <c r="BZ16" s="21">
        <v>0.19847221655073899</v>
      </c>
      <c r="CA16" s="21">
        <v>0.112472041393347</v>
      </c>
    </row>
    <row r="17" spans="2:79" x14ac:dyDescent="0.3">
      <c r="B17" s="18" t="s">
        <v>212</v>
      </c>
      <c r="C17" s="22">
        <v>0.28381233995571697</v>
      </c>
      <c r="D17" s="22">
        <v>0.34499656926935601</v>
      </c>
      <c r="E17" s="22">
        <v>0.230447772610225</v>
      </c>
      <c r="F17" s="22"/>
      <c r="G17" s="22">
        <v>0.417103205552523</v>
      </c>
      <c r="H17" s="22">
        <v>0.27333539936540502</v>
      </c>
      <c r="I17" s="22">
        <v>0.20734740383150599</v>
      </c>
      <c r="J17" s="22"/>
      <c r="K17" s="22">
        <v>0.368991213636088</v>
      </c>
      <c r="L17" s="22">
        <v>0.23839502716192201</v>
      </c>
      <c r="M17" s="22">
        <v>0.28688665054902102</v>
      </c>
      <c r="N17" s="22">
        <v>0.21793779782770001</v>
      </c>
      <c r="O17" s="22"/>
      <c r="P17" s="22">
        <v>0.46134587442231101</v>
      </c>
      <c r="Q17" s="22">
        <v>0.17509807920543699</v>
      </c>
      <c r="R17" s="22">
        <v>0.34370759723539202</v>
      </c>
      <c r="S17" s="22">
        <v>0.30690126143916002</v>
      </c>
      <c r="T17" s="22">
        <v>0.24173219788598699</v>
      </c>
      <c r="U17" s="22"/>
      <c r="V17" s="22">
        <v>0.15514894259860801</v>
      </c>
      <c r="W17" s="22">
        <v>0.30226338466138403</v>
      </c>
      <c r="X17" s="22">
        <v>0.42422963042693101</v>
      </c>
      <c r="Y17" s="22"/>
      <c r="Z17" s="22">
        <v>0.23737760904827801</v>
      </c>
      <c r="AA17" s="22">
        <v>0.53116023615387298</v>
      </c>
      <c r="AB17" s="22"/>
      <c r="AC17" s="22">
        <v>0.30736443457950102</v>
      </c>
      <c r="AD17" s="22">
        <v>0.226647225968308</v>
      </c>
      <c r="AE17" s="22"/>
      <c r="AF17" s="22">
        <v>0.59133274077144904</v>
      </c>
      <c r="AG17" s="22">
        <v>0.315967129657166</v>
      </c>
      <c r="AH17" s="22">
        <v>0.26490087182960997</v>
      </c>
      <c r="AI17" s="22"/>
      <c r="AJ17" s="22">
        <v>0.42308040857171803</v>
      </c>
      <c r="AK17" s="22">
        <v>0.35248893286780603</v>
      </c>
      <c r="AL17" s="22">
        <v>0.26787734990062501</v>
      </c>
      <c r="AM17" s="22">
        <v>0.34593888088321101</v>
      </c>
      <c r="AN17" s="22">
        <v>0.27492611200156503</v>
      </c>
      <c r="AO17" s="22">
        <v>0.321942609905852</v>
      </c>
      <c r="AP17" s="22">
        <v>5.1282682860735999E-2</v>
      </c>
      <c r="AQ17" s="22"/>
      <c r="AR17" s="22">
        <v>0.29534170191584402</v>
      </c>
      <c r="AS17" s="22">
        <v>0.28231642887713898</v>
      </c>
      <c r="AT17" s="22"/>
      <c r="AU17" s="22">
        <v>0.189981154085654</v>
      </c>
      <c r="AV17" s="22">
        <v>0.295019911321447</v>
      </c>
      <c r="AW17" s="22">
        <v>0.42826456951888298</v>
      </c>
      <c r="AX17" s="22"/>
      <c r="AY17" s="22">
        <v>0.11258707998296701</v>
      </c>
      <c r="AZ17" s="22">
        <v>0.20186576895708699</v>
      </c>
      <c r="BA17" s="22">
        <v>0.41482419971121398</v>
      </c>
      <c r="BB17" s="22">
        <v>0.39326894568751702</v>
      </c>
      <c r="BC17" s="22"/>
      <c r="BD17" s="22">
        <v>-0.34182601836623899</v>
      </c>
      <c r="BE17" s="22">
        <v>0.19553129051701501</v>
      </c>
      <c r="BF17" s="22">
        <v>0.42733498566298</v>
      </c>
      <c r="BG17" s="22">
        <v>0.63217210797893597</v>
      </c>
      <c r="BH17" s="22"/>
      <c r="BI17" s="22">
        <v>0.109726136647453</v>
      </c>
      <c r="BJ17" s="22">
        <v>0.198802156990741</v>
      </c>
      <c r="BK17" s="22">
        <v>0.33732733868599002</v>
      </c>
      <c r="BL17" s="22">
        <v>0.48209175653675101</v>
      </c>
      <c r="BM17" s="22"/>
      <c r="BN17" s="22">
        <v>0.102444755373886</v>
      </c>
      <c r="BO17" s="22">
        <v>0.229341628979292</v>
      </c>
      <c r="BP17" s="22">
        <v>0.22264061149178599</v>
      </c>
      <c r="BQ17" s="22">
        <v>0.441910831158845</v>
      </c>
      <c r="BR17" s="22"/>
      <c r="BS17" s="22">
        <v>-0.21747766696366699</v>
      </c>
      <c r="BT17" s="22">
        <v>0.12062740063260299</v>
      </c>
      <c r="BU17" s="22">
        <v>0.59134866774614303</v>
      </c>
      <c r="BV17" s="22">
        <v>0.70490870152253704</v>
      </c>
      <c r="BW17" s="22"/>
      <c r="BX17" s="22">
        <v>3.1846700941027199E-2</v>
      </c>
      <c r="BY17" s="22">
        <v>0.262825617723209</v>
      </c>
      <c r="BZ17" s="22">
        <v>0.25398139675745302</v>
      </c>
      <c r="CA17" s="22">
        <v>0.489940557428026</v>
      </c>
    </row>
    <row r="18" spans="2:79" x14ac:dyDescent="0.3">
      <c r="B18" s="16" t="s">
        <v>337</v>
      </c>
    </row>
    <row r="19" spans="2:79" x14ac:dyDescent="0.3">
      <c r="B19" t="s">
        <v>76</v>
      </c>
    </row>
    <row r="20" spans="2:79" x14ac:dyDescent="0.3">
      <c r="B20" t="s">
        <v>77</v>
      </c>
    </row>
    <row r="22" spans="2:79" x14ac:dyDescent="0.3">
      <c r="B22" s="8" t="str">
        <f>HYPERLINK("#'Contents'!A1", "Return to Contents")</f>
        <v>Return to Contents</v>
      </c>
    </row>
  </sheetData>
  <mergeCells count="18">
    <mergeCell ref="BX5:CA5"/>
    <mergeCell ref="D2:BL2"/>
    <mergeCell ref="AU5:AW5"/>
    <mergeCell ref="AY5:BB5"/>
    <mergeCell ref="BD5:BG5"/>
    <mergeCell ref="BI5:BL5"/>
    <mergeCell ref="BN5:BQ5"/>
    <mergeCell ref="Z5:AA5"/>
    <mergeCell ref="AC5:AD5"/>
    <mergeCell ref="AF5:AH5"/>
    <mergeCell ref="AJ5:AP5"/>
    <mergeCell ref="AR5:AS5"/>
    <mergeCell ref="D5:E5"/>
    <mergeCell ref="G5:I5"/>
    <mergeCell ref="K5:N5"/>
    <mergeCell ref="P5:T5"/>
    <mergeCell ref="V5:X5"/>
    <mergeCell ref="BS5:BV5"/>
  </mergeCells>
  <pageMargins left="0.7" right="0.7" top="0.75" bottom="0.75" header="0.3" footer="0.3"/>
  <pageSetup paperSize="9" orientation="portrait" horizontalDpi="300" verticalDpi="300"/>
  <drawing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B2:CA18"/>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9" width="10.77734375" customWidth="1"/>
    <col min="10" max="10" width="2.21875" customWidth="1"/>
    <col min="11" max="14" width="10.77734375" customWidth="1"/>
    <col min="15" max="15" width="2.21875" customWidth="1"/>
    <col min="16" max="20" width="10.77734375" customWidth="1"/>
    <col min="21" max="21" width="2.21875" customWidth="1"/>
    <col min="22" max="24" width="10.77734375" customWidth="1"/>
    <col min="25" max="25" width="2.21875" customWidth="1"/>
    <col min="26" max="27" width="10.77734375" customWidth="1"/>
    <col min="28" max="28" width="2.21875" customWidth="1"/>
    <col min="29" max="30" width="10.77734375" customWidth="1"/>
    <col min="31" max="31" width="2.21875" customWidth="1"/>
    <col min="32" max="34" width="10.77734375" customWidth="1"/>
    <col min="35" max="35" width="2.21875" customWidth="1"/>
    <col min="36" max="42" width="10.77734375" customWidth="1"/>
    <col min="43" max="43" width="2.21875" customWidth="1"/>
    <col min="44" max="45" width="10.77734375" customWidth="1"/>
    <col min="46" max="46" width="2.21875" customWidth="1"/>
    <col min="47" max="49" width="10.77734375" customWidth="1"/>
    <col min="50" max="50" width="2.21875" customWidth="1"/>
    <col min="51" max="54" width="10.77734375" customWidth="1"/>
    <col min="55" max="55" width="2.21875" customWidth="1"/>
    <col min="56" max="59" width="10.77734375" customWidth="1"/>
    <col min="60" max="60" width="2.21875" customWidth="1"/>
    <col min="61" max="64" width="10.77734375" customWidth="1"/>
    <col min="65" max="65" width="2.21875" customWidth="1"/>
    <col min="66" max="69" width="10.77734375" customWidth="1"/>
    <col min="70" max="70" width="2.21875" customWidth="1"/>
    <col min="71" max="74" width="10.77734375" customWidth="1"/>
    <col min="75" max="75" width="2.21875" customWidth="1"/>
    <col min="76" max="79" width="10.77734375" customWidth="1"/>
    <col min="80" max="80" width="2.21875" customWidth="1"/>
  </cols>
  <sheetData>
    <row r="2" spans="2:79" ht="40.049999999999997" customHeight="1" x14ac:dyDescent="0.3">
      <c r="D2" s="30" t="s">
        <v>324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9" ht="30" customHeight="1" x14ac:dyDescent="0.3">
      <c r="B5" s="15"/>
      <c r="C5" s="15"/>
      <c r="D5" s="29" t="s">
        <v>54</v>
      </c>
      <c r="E5" s="29"/>
      <c r="F5" s="15"/>
      <c r="G5" s="29" t="s">
        <v>55</v>
      </c>
      <c r="H5" s="29"/>
      <c r="I5" s="29"/>
      <c r="J5" s="15"/>
      <c r="K5" s="29" t="s">
        <v>56</v>
      </c>
      <c r="L5" s="29"/>
      <c r="M5" s="29"/>
      <c r="N5" s="29"/>
      <c r="O5" s="15"/>
      <c r="P5" s="29" t="s">
        <v>57</v>
      </c>
      <c r="Q5" s="29"/>
      <c r="R5" s="29"/>
      <c r="S5" s="29"/>
      <c r="T5" s="29"/>
      <c r="U5" s="15"/>
      <c r="V5" s="29" t="s">
        <v>58</v>
      </c>
      <c r="W5" s="29"/>
      <c r="X5" s="29"/>
      <c r="Y5" s="15"/>
      <c r="Z5" s="29" t="s">
        <v>59</v>
      </c>
      <c r="AA5" s="29"/>
      <c r="AB5" s="15"/>
      <c r="AC5" s="29" t="s">
        <v>60</v>
      </c>
      <c r="AD5" s="29"/>
      <c r="AE5" s="15"/>
      <c r="AF5" s="29" t="s">
        <v>61</v>
      </c>
      <c r="AG5" s="29"/>
      <c r="AH5" s="29"/>
      <c r="AI5" s="15"/>
      <c r="AJ5" s="29" t="s">
        <v>62</v>
      </c>
      <c r="AK5" s="29"/>
      <c r="AL5" s="29"/>
      <c r="AM5" s="29"/>
      <c r="AN5" s="29"/>
      <c r="AO5" s="29"/>
      <c r="AP5" s="29"/>
      <c r="AQ5" s="15"/>
      <c r="AR5" s="29" t="s">
        <v>63</v>
      </c>
      <c r="AS5" s="29"/>
      <c r="AT5" s="15"/>
      <c r="AU5" s="29" t="s">
        <v>64</v>
      </c>
      <c r="AV5" s="29"/>
      <c r="AW5" s="29"/>
      <c r="AX5" s="15"/>
      <c r="AY5" s="29" t="s">
        <v>65</v>
      </c>
      <c r="AZ5" s="29"/>
      <c r="BA5" s="29"/>
      <c r="BB5" s="29"/>
      <c r="BC5" s="15"/>
      <c r="BD5" s="29" t="s">
        <v>66</v>
      </c>
      <c r="BE5" s="29"/>
      <c r="BF5" s="29"/>
      <c r="BG5" s="29"/>
      <c r="BH5" s="15"/>
      <c r="BI5" s="29" t="s">
        <v>67</v>
      </c>
      <c r="BJ5" s="29"/>
      <c r="BK5" s="29"/>
      <c r="BL5" s="29"/>
      <c r="BM5" s="15"/>
      <c r="BN5" s="29" t="s">
        <v>68</v>
      </c>
      <c r="BO5" s="29"/>
      <c r="BP5" s="29"/>
      <c r="BQ5" s="29"/>
      <c r="BR5" s="15"/>
      <c r="BS5" s="29" t="s">
        <v>69</v>
      </c>
      <c r="BT5" s="29"/>
      <c r="BU5" s="29"/>
      <c r="BV5" s="29"/>
      <c r="BW5" s="15"/>
      <c r="BX5" s="29" t="s">
        <v>70</v>
      </c>
      <c r="BY5" s="29"/>
      <c r="BZ5" s="29"/>
      <c r="CA5" s="29"/>
    </row>
    <row r="6" spans="2:79" ht="43.2" x14ac:dyDescent="0.3">
      <c r="B6" t="s">
        <v>13</v>
      </c>
      <c r="C6" s="9" t="s">
        <v>14</v>
      </c>
      <c r="D6" s="12" t="s">
        <v>15</v>
      </c>
      <c r="E6" s="12" t="s">
        <v>16</v>
      </c>
      <c r="G6" s="12" t="s">
        <v>19</v>
      </c>
      <c r="H6" s="12" t="s">
        <v>20</v>
      </c>
      <c r="I6" s="12" t="s">
        <v>21</v>
      </c>
      <c r="K6" s="12" t="s">
        <v>22</v>
      </c>
      <c r="L6" s="12" t="s">
        <v>23</v>
      </c>
      <c r="M6" s="12" t="s">
        <v>24</v>
      </c>
      <c r="N6" s="12" t="s">
        <v>25</v>
      </c>
      <c r="P6" s="12" t="s">
        <v>26</v>
      </c>
      <c r="Q6" s="12" t="s">
        <v>27</v>
      </c>
      <c r="R6" s="12" t="s">
        <v>28</v>
      </c>
      <c r="S6" s="12" t="s">
        <v>29</v>
      </c>
      <c r="T6" s="12" t="s">
        <v>30</v>
      </c>
      <c r="V6" s="12" t="s">
        <v>31</v>
      </c>
      <c r="W6" s="12" t="s">
        <v>32</v>
      </c>
      <c r="X6" s="12" t="s">
        <v>33</v>
      </c>
      <c r="Z6" s="12" t="s">
        <v>34</v>
      </c>
      <c r="AA6" s="12" t="s">
        <v>35</v>
      </c>
      <c r="AC6" s="12" t="s">
        <v>36</v>
      </c>
      <c r="AD6" s="12" t="s">
        <v>37</v>
      </c>
      <c r="AF6" s="12" t="s">
        <v>38</v>
      </c>
      <c r="AG6" s="12" t="s">
        <v>39</v>
      </c>
      <c r="AH6" s="12" t="s">
        <v>40</v>
      </c>
      <c r="AJ6" s="12" t="s">
        <v>41</v>
      </c>
      <c r="AK6" s="12" t="s">
        <v>42</v>
      </c>
      <c r="AL6" s="12" t="s">
        <v>43</v>
      </c>
      <c r="AM6" s="12" t="s">
        <v>44</v>
      </c>
      <c r="AN6" s="12" t="s">
        <v>45</v>
      </c>
      <c r="AO6" s="12" t="s">
        <v>46</v>
      </c>
      <c r="AP6" s="12" t="s">
        <v>47</v>
      </c>
      <c r="AR6" s="12" t="s">
        <v>48</v>
      </c>
      <c r="AS6" s="12" t="s">
        <v>49</v>
      </c>
      <c r="AU6" s="12" t="s">
        <v>50</v>
      </c>
      <c r="AV6" s="12" t="s">
        <v>51</v>
      </c>
      <c r="AW6" s="12" t="s">
        <v>52</v>
      </c>
      <c r="AY6" s="12" t="s">
        <v>50</v>
      </c>
      <c r="AZ6" s="12" t="s">
        <v>51</v>
      </c>
      <c r="BA6" s="12" t="s">
        <v>52</v>
      </c>
      <c r="BB6" s="12" t="s">
        <v>53</v>
      </c>
      <c r="BD6" s="12" t="s">
        <v>50</v>
      </c>
      <c r="BE6" s="12" t="s">
        <v>51</v>
      </c>
      <c r="BF6" s="12" t="s">
        <v>52</v>
      </c>
      <c r="BG6" s="12" t="s">
        <v>53</v>
      </c>
      <c r="BI6" s="12" t="s">
        <v>50</v>
      </c>
      <c r="BJ6" s="12" t="s">
        <v>51</v>
      </c>
      <c r="BK6" s="12" t="s">
        <v>52</v>
      </c>
      <c r="BL6" s="12" t="s">
        <v>53</v>
      </c>
      <c r="BN6" s="12" t="s">
        <v>50</v>
      </c>
      <c r="BO6" s="12" t="s">
        <v>51</v>
      </c>
      <c r="BP6" s="12" t="s">
        <v>52</v>
      </c>
      <c r="BQ6" s="12" t="s">
        <v>53</v>
      </c>
      <c r="BS6" s="12" t="s">
        <v>50</v>
      </c>
      <c r="BT6" s="12" t="s">
        <v>51</v>
      </c>
      <c r="BU6" s="12" t="s">
        <v>52</v>
      </c>
      <c r="BV6" s="12" t="s">
        <v>53</v>
      </c>
      <c r="BX6" s="12" t="s">
        <v>50</v>
      </c>
      <c r="BY6" s="12" t="s">
        <v>51</v>
      </c>
      <c r="BZ6" s="12" t="s">
        <v>52</v>
      </c>
      <c r="CA6" s="12" t="s">
        <v>53</v>
      </c>
    </row>
    <row r="7" spans="2:79" ht="30" customHeight="1" x14ac:dyDescent="0.3">
      <c r="B7" s="10" t="s">
        <v>17</v>
      </c>
      <c r="C7" s="10">
        <v>1000</v>
      </c>
      <c r="D7" s="10">
        <v>513</v>
      </c>
      <c r="E7" s="10">
        <v>484</v>
      </c>
      <c r="F7" s="10"/>
      <c r="G7" s="10">
        <v>206</v>
      </c>
      <c r="H7" s="10">
        <v>470</v>
      </c>
      <c r="I7" s="10">
        <v>324</v>
      </c>
      <c r="J7" s="10"/>
      <c r="K7" s="10">
        <v>413</v>
      </c>
      <c r="L7" s="10">
        <v>261</v>
      </c>
      <c r="M7" s="10">
        <v>173</v>
      </c>
      <c r="N7" s="10">
        <v>152</v>
      </c>
      <c r="O7" s="10"/>
      <c r="P7" s="10">
        <v>137</v>
      </c>
      <c r="Q7" s="10">
        <v>313</v>
      </c>
      <c r="R7" s="10">
        <v>147</v>
      </c>
      <c r="S7" s="10">
        <v>264</v>
      </c>
      <c r="T7" s="10">
        <v>139</v>
      </c>
      <c r="U7" s="10"/>
      <c r="V7" s="10">
        <v>235</v>
      </c>
      <c r="W7" s="10">
        <v>387</v>
      </c>
      <c r="X7" s="10">
        <v>344</v>
      </c>
      <c r="Y7" s="10"/>
      <c r="Z7" s="10">
        <v>831</v>
      </c>
      <c r="AA7" s="10">
        <v>166</v>
      </c>
      <c r="AB7" s="10"/>
      <c r="AC7" s="10">
        <v>745</v>
      </c>
      <c r="AD7" s="10">
        <v>255</v>
      </c>
      <c r="AE7" s="10"/>
      <c r="AF7" s="10">
        <v>72</v>
      </c>
      <c r="AG7" s="10">
        <v>86</v>
      </c>
      <c r="AH7" s="10">
        <v>836</v>
      </c>
      <c r="AI7" s="10"/>
      <c r="AJ7" s="10">
        <v>111</v>
      </c>
      <c r="AK7" s="10">
        <v>143</v>
      </c>
      <c r="AL7" s="10">
        <v>154</v>
      </c>
      <c r="AM7" s="10">
        <v>160</v>
      </c>
      <c r="AN7" s="10">
        <v>145</v>
      </c>
      <c r="AO7" s="10">
        <v>154</v>
      </c>
      <c r="AP7" s="10">
        <v>133</v>
      </c>
      <c r="AQ7" s="10"/>
      <c r="AR7" s="10">
        <v>294</v>
      </c>
      <c r="AS7" s="10">
        <v>675</v>
      </c>
      <c r="AT7" s="10"/>
      <c r="AU7" s="10">
        <v>252</v>
      </c>
      <c r="AV7" s="10">
        <v>591</v>
      </c>
      <c r="AW7" s="10">
        <v>157</v>
      </c>
      <c r="AX7" s="10"/>
      <c r="AY7" s="10">
        <v>92</v>
      </c>
      <c r="AZ7" s="10">
        <v>463</v>
      </c>
      <c r="BA7" s="10">
        <v>311</v>
      </c>
      <c r="BB7" s="10">
        <v>134</v>
      </c>
      <c r="BC7" s="10"/>
      <c r="BD7" s="10">
        <v>139</v>
      </c>
      <c r="BE7" s="10">
        <v>283</v>
      </c>
      <c r="BF7" s="10">
        <v>421</v>
      </c>
      <c r="BG7" s="10">
        <v>157</v>
      </c>
      <c r="BH7" s="10"/>
      <c r="BI7" s="10">
        <v>112</v>
      </c>
      <c r="BJ7" s="10">
        <v>303</v>
      </c>
      <c r="BK7" s="10">
        <v>469</v>
      </c>
      <c r="BL7" s="10">
        <v>116</v>
      </c>
      <c r="BM7" s="10"/>
      <c r="BN7" s="10">
        <v>92</v>
      </c>
      <c r="BO7" s="10">
        <v>231</v>
      </c>
      <c r="BP7" s="10">
        <v>347</v>
      </c>
      <c r="BQ7" s="10">
        <v>330</v>
      </c>
      <c r="BR7" s="10"/>
      <c r="BS7" s="10">
        <v>210</v>
      </c>
      <c r="BT7" s="10">
        <v>284</v>
      </c>
      <c r="BU7" s="10">
        <v>411</v>
      </c>
      <c r="BV7" s="10">
        <v>95</v>
      </c>
      <c r="BW7" s="10"/>
      <c r="BX7" s="10">
        <v>95</v>
      </c>
      <c r="BY7" s="10">
        <v>369</v>
      </c>
      <c r="BZ7" s="10">
        <v>329</v>
      </c>
      <c r="CA7" s="10">
        <v>207</v>
      </c>
    </row>
    <row r="8" spans="2:79" ht="30" customHeight="1" x14ac:dyDescent="0.3">
      <c r="B8" s="11" t="s">
        <v>18</v>
      </c>
      <c r="C8" s="11">
        <v>1000</v>
      </c>
      <c r="D8" s="11">
        <v>498</v>
      </c>
      <c r="E8" s="11">
        <v>499</v>
      </c>
      <c r="F8" s="11"/>
      <c r="G8" s="11">
        <v>240</v>
      </c>
      <c r="H8" s="11">
        <v>396</v>
      </c>
      <c r="I8" s="11">
        <v>364</v>
      </c>
      <c r="J8" s="11"/>
      <c r="K8" s="11">
        <v>300</v>
      </c>
      <c r="L8" s="11">
        <v>259</v>
      </c>
      <c r="M8" s="11">
        <v>210</v>
      </c>
      <c r="N8" s="11">
        <v>230</v>
      </c>
      <c r="O8" s="11"/>
      <c r="P8" s="11">
        <v>140</v>
      </c>
      <c r="Q8" s="11">
        <v>300</v>
      </c>
      <c r="R8" s="11">
        <v>160</v>
      </c>
      <c r="S8" s="11">
        <v>230</v>
      </c>
      <c r="T8" s="11">
        <v>170</v>
      </c>
      <c r="U8" s="11"/>
      <c r="V8" s="11">
        <v>283</v>
      </c>
      <c r="W8" s="11">
        <v>396</v>
      </c>
      <c r="X8" s="11">
        <v>281</v>
      </c>
      <c r="Y8" s="11"/>
      <c r="Z8" s="11">
        <v>835</v>
      </c>
      <c r="AA8" s="11">
        <v>162</v>
      </c>
      <c r="AB8" s="11"/>
      <c r="AC8" s="11">
        <v>708</v>
      </c>
      <c r="AD8" s="11">
        <v>292</v>
      </c>
      <c r="AE8" s="11"/>
      <c r="AF8" s="11">
        <v>56</v>
      </c>
      <c r="AG8" s="11">
        <v>77</v>
      </c>
      <c r="AH8" s="11">
        <v>860</v>
      </c>
      <c r="AI8" s="11"/>
      <c r="AJ8" s="11">
        <v>125</v>
      </c>
      <c r="AK8" s="11">
        <v>157</v>
      </c>
      <c r="AL8" s="11">
        <v>131</v>
      </c>
      <c r="AM8" s="11">
        <v>141</v>
      </c>
      <c r="AN8" s="11">
        <v>114</v>
      </c>
      <c r="AO8" s="11">
        <v>160</v>
      </c>
      <c r="AP8" s="11">
        <v>172</v>
      </c>
      <c r="AQ8" s="11"/>
      <c r="AR8" s="11">
        <v>320</v>
      </c>
      <c r="AS8" s="11">
        <v>650</v>
      </c>
      <c r="AT8" s="11"/>
      <c r="AU8" s="11">
        <v>278</v>
      </c>
      <c r="AV8" s="11">
        <v>587</v>
      </c>
      <c r="AW8" s="11">
        <v>135</v>
      </c>
      <c r="AX8" s="11"/>
      <c r="AY8" s="11">
        <v>92</v>
      </c>
      <c r="AZ8" s="11">
        <v>472</v>
      </c>
      <c r="BA8" s="11">
        <v>314</v>
      </c>
      <c r="BB8" s="11">
        <v>122</v>
      </c>
      <c r="BC8" s="11"/>
      <c r="BD8" s="11">
        <v>140</v>
      </c>
      <c r="BE8" s="11">
        <v>287</v>
      </c>
      <c r="BF8" s="11">
        <v>421</v>
      </c>
      <c r="BG8" s="11">
        <v>151</v>
      </c>
      <c r="BH8" s="11"/>
      <c r="BI8" s="11">
        <v>117</v>
      </c>
      <c r="BJ8" s="11">
        <v>308</v>
      </c>
      <c r="BK8" s="11">
        <v>467</v>
      </c>
      <c r="BL8" s="11">
        <v>108</v>
      </c>
      <c r="BM8" s="11"/>
      <c r="BN8" s="11">
        <v>90</v>
      </c>
      <c r="BO8" s="11">
        <v>231</v>
      </c>
      <c r="BP8" s="11">
        <v>357</v>
      </c>
      <c r="BQ8" s="11">
        <v>322</v>
      </c>
      <c r="BR8" s="11"/>
      <c r="BS8" s="11">
        <v>218</v>
      </c>
      <c r="BT8" s="11">
        <v>298</v>
      </c>
      <c r="BU8" s="11">
        <v>404</v>
      </c>
      <c r="BV8" s="11">
        <v>80</v>
      </c>
      <c r="BW8" s="11"/>
      <c r="BX8" s="11">
        <v>94</v>
      </c>
      <c r="BY8" s="11">
        <v>381</v>
      </c>
      <c r="BZ8" s="11">
        <v>324</v>
      </c>
      <c r="CA8" s="11">
        <v>201</v>
      </c>
    </row>
    <row r="9" spans="2:79" x14ac:dyDescent="0.3">
      <c r="B9" s="18" t="s">
        <v>321</v>
      </c>
      <c r="C9" s="17">
        <v>4.9067748684387402E-2</v>
      </c>
      <c r="D9" s="17">
        <v>2.91276757639207E-2</v>
      </c>
      <c r="E9" s="17">
        <v>6.9265996481347694E-2</v>
      </c>
      <c r="F9" s="17"/>
      <c r="G9" s="17">
        <v>5.0269750590180497E-2</v>
      </c>
      <c r="H9" s="17">
        <v>5.5031997948243802E-2</v>
      </c>
      <c r="I9" s="17">
        <v>4.1790887192954297E-2</v>
      </c>
      <c r="J9" s="17"/>
      <c r="K9" s="17">
        <v>2.7140034834772699E-2</v>
      </c>
      <c r="L9" s="17">
        <v>4.24153092022213E-2</v>
      </c>
      <c r="M9" s="17">
        <v>4.1067806778680001E-2</v>
      </c>
      <c r="N9" s="17">
        <v>8.83272267878637E-2</v>
      </c>
      <c r="O9" s="17"/>
      <c r="P9" s="17">
        <v>5.3341537264472903E-2</v>
      </c>
      <c r="Q9" s="17">
        <v>5.4333458200024699E-2</v>
      </c>
      <c r="R9" s="17">
        <v>3.01931219030009E-2</v>
      </c>
      <c r="S9" s="17">
        <v>3.1234523971204499E-2</v>
      </c>
      <c r="T9" s="17">
        <v>7.8145800564313694E-2</v>
      </c>
      <c r="U9" s="17"/>
      <c r="V9" s="17">
        <v>8.5701795577757395E-2</v>
      </c>
      <c r="W9" s="17">
        <v>4.5427665294969603E-2</v>
      </c>
      <c r="X9" s="17">
        <v>2.0107828704840999E-2</v>
      </c>
      <c r="Y9" s="17"/>
      <c r="Z9" s="17">
        <v>5.38991653487765E-2</v>
      </c>
      <c r="AA9" s="17">
        <v>2.5071238087154901E-2</v>
      </c>
      <c r="AB9" s="17"/>
      <c r="AC9" s="17">
        <v>4.8801289524661902E-2</v>
      </c>
      <c r="AD9" s="17">
        <v>4.9714492359716998E-2</v>
      </c>
      <c r="AE9" s="17"/>
      <c r="AF9" s="17">
        <v>7.1280231138718703E-2</v>
      </c>
      <c r="AG9" s="17">
        <v>0</v>
      </c>
      <c r="AH9" s="17">
        <v>5.23687433936533E-2</v>
      </c>
      <c r="AI9" s="17"/>
      <c r="AJ9" s="17">
        <v>5.7206656287920502E-2</v>
      </c>
      <c r="AK9" s="17">
        <v>6.0363350939859797E-2</v>
      </c>
      <c r="AL9" s="17">
        <v>6.6563550127999097E-2</v>
      </c>
      <c r="AM9" s="17">
        <v>2.7752635942823699E-2</v>
      </c>
      <c r="AN9" s="17">
        <v>5.24295361654709E-2</v>
      </c>
      <c r="AO9" s="17">
        <v>4.3728371913852197E-2</v>
      </c>
      <c r="AP9" s="17">
        <v>3.9589780237425501E-2</v>
      </c>
      <c r="AQ9" s="17"/>
      <c r="AR9" s="17">
        <v>8.6649880208782198E-2</v>
      </c>
      <c r="AS9" s="17">
        <v>2.85239498028961E-2</v>
      </c>
      <c r="AT9" s="17"/>
      <c r="AU9" s="17">
        <v>4.4233447149794901E-2</v>
      </c>
      <c r="AV9" s="17">
        <v>4.8432295741873702E-2</v>
      </c>
      <c r="AW9" s="17">
        <v>6.1773319597685901E-2</v>
      </c>
      <c r="AX9" s="17"/>
      <c r="AY9" s="17">
        <v>3.72351869883445E-2</v>
      </c>
      <c r="AZ9" s="17">
        <v>4.4026720644792801E-2</v>
      </c>
      <c r="BA9" s="17">
        <v>6.0637573540954497E-2</v>
      </c>
      <c r="BB9" s="17">
        <v>4.77460666595943E-2</v>
      </c>
      <c r="BC9" s="17"/>
      <c r="BD9" s="17">
        <v>0.120168263245338</v>
      </c>
      <c r="BE9" s="17">
        <v>1.7416530274919399E-2</v>
      </c>
      <c r="BF9" s="17">
        <v>4.1501375873743598E-2</v>
      </c>
      <c r="BG9" s="17">
        <v>6.4361403074726306E-2</v>
      </c>
      <c r="BH9" s="17"/>
      <c r="BI9" s="17">
        <v>5.8564041997564903E-2</v>
      </c>
      <c r="BJ9" s="17">
        <v>4.1548371379350503E-2</v>
      </c>
      <c r="BK9" s="17">
        <v>4.7206967592279797E-2</v>
      </c>
      <c r="BL9" s="17">
        <v>6.8273551712472499E-2</v>
      </c>
      <c r="BM9" s="17"/>
      <c r="BN9" s="17">
        <v>8.3453205726545202E-2</v>
      </c>
      <c r="BO9" s="17">
        <v>4.1264016755888699E-2</v>
      </c>
      <c r="BP9" s="17">
        <v>2.6963459437106901E-2</v>
      </c>
      <c r="BQ9" s="17">
        <v>6.9536511332726897E-2</v>
      </c>
      <c r="BR9" s="17"/>
      <c r="BS9" s="17">
        <v>8.1400347620119898E-2</v>
      </c>
      <c r="BT9" s="17">
        <v>4.6250680560953703E-2</v>
      </c>
      <c r="BU9" s="17">
        <v>2.5409630357485301E-2</v>
      </c>
      <c r="BV9" s="17">
        <v>9.1126048684092506E-2</v>
      </c>
      <c r="BW9" s="17"/>
      <c r="BX9" s="17">
        <v>0.11059774022692</v>
      </c>
      <c r="BY9" s="17">
        <v>5.1021100105159201E-2</v>
      </c>
      <c r="BZ9" s="17">
        <v>4.7865353584913201E-2</v>
      </c>
      <c r="CA9" s="17">
        <v>1.8454226955208999E-2</v>
      </c>
    </row>
    <row r="10" spans="2:79" x14ac:dyDescent="0.3">
      <c r="B10" s="18" t="s">
        <v>322</v>
      </c>
      <c r="C10" s="17">
        <v>0.17576886500077099</v>
      </c>
      <c r="D10" s="17">
        <v>0.14216461323208501</v>
      </c>
      <c r="E10" s="17">
        <v>0.206298864662078</v>
      </c>
      <c r="F10" s="17"/>
      <c r="G10" s="17">
        <v>0.193224777312099</v>
      </c>
      <c r="H10" s="17">
        <v>0.17427614036009201</v>
      </c>
      <c r="I10" s="17">
        <v>0.165886115928462</v>
      </c>
      <c r="J10" s="17"/>
      <c r="K10" s="17">
        <v>0.189152795510865</v>
      </c>
      <c r="L10" s="17">
        <v>0.15581256805816901</v>
      </c>
      <c r="M10" s="17">
        <v>0.20335822783944499</v>
      </c>
      <c r="N10" s="17">
        <v>0.15636093821486099</v>
      </c>
      <c r="O10" s="17"/>
      <c r="P10" s="17">
        <v>0.14095283482717899</v>
      </c>
      <c r="Q10" s="17">
        <v>0.18628163464755099</v>
      </c>
      <c r="R10" s="17">
        <v>0.16451631491152299</v>
      </c>
      <c r="S10" s="17">
        <v>0.189107857646612</v>
      </c>
      <c r="T10" s="17">
        <v>0.17845510430544001</v>
      </c>
      <c r="U10" s="17"/>
      <c r="V10" s="17">
        <v>0.20805095764960199</v>
      </c>
      <c r="W10" s="17">
        <v>0.176420493094985</v>
      </c>
      <c r="X10" s="17">
        <v>0.144264975697492</v>
      </c>
      <c r="Y10" s="17"/>
      <c r="Z10" s="17">
        <v>0.182849370773392</v>
      </c>
      <c r="AA10" s="17">
        <v>0.14240906109402701</v>
      </c>
      <c r="AB10" s="17"/>
      <c r="AC10" s="17">
        <v>0.192482686701754</v>
      </c>
      <c r="AD10" s="17">
        <v>0.13520145314360599</v>
      </c>
      <c r="AE10" s="17"/>
      <c r="AF10" s="17">
        <v>0.13457879820108101</v>
      </c>
      <c r="AG10" s="17">
        <v>0.172486456862462</v>
      </c>
      <c r="AH10" s="17">
        <v>0.176703195220591</v>
      </c>
      <c r="AI10" s="17"/>
      <c r="AJ10" s="17">
        <v>0.18294425741308601</v>
      </c>
      <c r="AK10" s="17">
        <v>0.18664866002746</v>
      </c>
      <c r="AL10" s="17">
        <v>0.192579625837353</v>
      </c>
      <c r="AM10" s="17">
        <v>0.15712335791434401</v>
      </c>
      <c r="AN10" s="17">
        <v>0.183144699186193</v>
      </c>
      <c r="AO10" s="17">
        <v>0.19163670824913601</v>
      </c>
      <c r="AP10" s="17">
        <v>0.14327827457363701</v>
      </c>
      <c r="AQ10" s="17"/>
      <c r="AR10" s="17">
        <v>0.207153181376316</v>
      </c>
      <c r="AS10" s="17">
        <v>0.16168837524549301</v>
      </c>
      <c r="AT10" s="17"/>
      <c r="AU10" s="17">
        <v>0.166995859952178</v>
      </c>
      <c r="AV10" s="17">
        <v>0.190017771318781</v>
      </c>
      <c r="AW10" s="17">
        <v>0.13198995001657901</v>
      </c>
      <c r="AX10" s="17"/>
      <c r="AY10" s="17">
        <v>0.212153825420035</v>
      </c>
      <c r="AZ10" s="17">
        <v>0.20758414901966299</v>
      </c>
      <c r="BA10" s="17">
        <v>0.117426652316557</v>
      </c>
      <c r="BB10" s="17">
        <v>0.175349490025863</v>
      </c>
      <c r="BC10" s="17"/>
      <c r="BD10" s="17">
        <v>0.195104436103788</v>
      </c>
      <c r="BE10" s="17">
        <v>0.20521496287980301</v>
      </c>
      <c r="BF10" s="17">
        <v>0.146808862366056</v>
      </c>
      <c r="BG10" s="17">
        <v>0.18250156104974</v>
      </c>
      <c r="BH10" s="17"/>
      <c r="BI10" s="17">
        <v>0.22427862684431399</v>
      </c>
      <c r="BJ10" s="17">
        <v>0.162521912933169</v>
      </c>
      <c r="BK10" s="17">
        <v>0.16507918226298299</v>
      </c>
      <c r="BL10" s="17">
        <v>0.20738367775128</v>
      </c>
      <c r="BM10" s="17"/>
      <c r="BN10" s="17">
        <v>0.196716738470115</v>
      </c>
      <c r="BO10" s="17">
        <v>0.19925884632136801</v>
      </c>
      <c r="BP10" s="17">
        <v>0.178156045964596</v>
      </c>
      <c r="BQ10" s="17">
        <v>0.15033884872505299</v>
      </c>
      <c r="BR10" s="17"/>
      <c r="BS10" s="17">
        <v>0.25494440203847502</v>
      </c>
      <c r="BT10" s="17">
        <v>0.16506459744906801</v>
      </c>
      <c r="BU10" s="17">
        <v>0.149791581564824</v>
      </c>
      <c r="BV10" s="17">
        <v>0.130814676387837</v>
      </c>
      <c r="BW10" s="17"/>
      <c r="BX10" s="17">
        <v>0.249155165172329</v>
      </c>
      <c r="BY10" s="17">
        <v>0.188182037630686</v>
      </c>
      <c r="BZ10" s="17">
        <v>0.19059673431203</v>
      </c>
      <c r="CA10" s="17">
        <v>9.3873049857757199E-2</v>
      </c>
    </row>
    <row r="11" spans="2:79" x14ac:dyDescent="0.3">
      <c r="B11" s="18" t="s">
        <v>323</v>
      </c>
      <c r="C11" s="17">
        <v>0.27868727796023302</v>
      </c>
      <c r="D11" s="17">
        <v>0.30397054916319299</v>
      </c>
      <c r="E11" s="17">
        <v>0.25318766068896797</v>
      </c>
      <c r="F11" s="17"/>
      <c r="G11" s="17">
        <v>0.27039455867526502</v>
      </c>
      <c r="H11" s="17">
        <v>0.29854992712108203</v>
      </c>
      <c r="I11" s="17">
        <v>0.26255773067675298</v>
      </c>
      <c r="J11" s="17"/>
      <c r="K11" s="17">
        <v>0.31400919836797198</v>
      </c>
      <c r="L11" s="17">
        <v>0.27765316353708402</v>
      </c>
      <c r="M11" s="17">
        <v>0.27415210441736099</v>
      </c>
      <c r="N11" s="17">
        <v>0.23913452270663599</v>
      </c>
      <c r="O11" s="17"/>
      <c r="P11" s="17">
        <v>0.31277603508465601</v>
      </c>
      <c r="Q11" s="17">
        <v>0.28319108434518803</v>
      </c>
      <c r="R11" s="17">
        <v>0.27773336877370403</v>
      </c>
      <c r="S11" s="17">
        <v>0.237923756222575</v>
      </c>
      <c r="T11" s="17">
        <v>0.29869360575123999</v>
      </c>
      <c r="U11" s="17"/>
      <c r="V11" s="17">
        <v>0.22261784399321399</v>
      </c>
      <c r="W11" s="17">
        <v>0.29687604014747299</v>
      </c>
      <c r="X11" s="17">
        <v>0.314382035498043</v>
      </c>
      <c r="Y11" s="17"/>
      <c r="Z11" s="17">
        <v>0.28141235206663301</v>
      </c>
      <c r="AA11" s="17">
        <v>0.26952067862872903</v>
      </c>
      <c r="AB11" s="17"/>
      <c r="AC11" s="17">
        <v>0.29206281801100697</v>
      </c>
      <c r="AD11" s="17">
        <v>0.246222468190257</v>
      </c>
      <c r="AE11" s="17"/>
      <c r="AF11" s="17">
        <v>0.26954100836224199</v>
      </c>
      <c r="AG11" s="17">
        <v>0.34691249524014101</v>
      </c>
      <c r="AH11" s="17">
        <v>0.27425439862024698</v>
      </c>
      <c r="AI11" s="17"/>
      <c r="AJ11" s="17">
        <v>0.24993710044206599</v>
      </c>
      <c r="AK11" s="17">
        <v>0.28083359634112398</v>
      </c>
      <c r="AL11" s="17">
        <v>0.31732129250548402</v>
      </c>
      <c r="AM11" s="17">
        <v>0.33173278969640402</v>
      </c>
      <c r="AN11" s="17">
        <v>0.297733974412552</v>
      </c>
      <c r="AO11" s="17">
        <v>0.23574093867166199</v>
      </c>
      <c r="AP11" s="17">
        <v>0.25196971155799602</v>
      </c>
      <c r="AQ11" s="17"/>
      <c r="AR11" s="17">
        <v>0.30542347790333202</v>
      </c>
      <c r="AS11" s="17">
        <v>0.257181924191758</v>
      </c>
      <c r="AT11" s="17"/>
      <c r="AU11" s="17">
        <v>0.27168342641552901</v>
      </c>
      <c r="AV11" s="17">
        <v>0.27608154419074699</v>
      </c>
      <c r="AW11" s="17">
        <v>0.30440725770694699</v>
      </c>
      <c r="AX11" s="17"/>
      <c r="AY11" s="17">
        <v>0.33000484430034699</v>
      </c>
      <c r="AZ11" s="17">
        <v>0.26046704396673398</v>
      </c>
      <c r="BA11" s="17">
        <v>0.291053440653535</v>
      </c>
      <c r="BB11" s="17">
        <v>0.27840882321072802</v>
      </c>
      <c r="BC11" s="17"/>
      <c r="BD11" s="17">
        <v>0.29171598394916298</v>
      </c>
      <c r="BE11" s="17">
        <v>0.28718403126797598</v>
      </c>
      <c r="BF11" s="17">
        <v>0.27781017878637898</v>
      </c>
      <c r="BG11" s="17">
        <v>0.25289779934527801</v>
      </c>
      <c r="BH11" s="17"/>
      <c r="BI11" s="17">
        <v>0.24603794975197199</v>
      </c>
      <c r="BJ11" s="17">
        <v>0.32011087525857401</v>
      </c>
      <c r="BK11" s="17">
        <v>0.25620694710618103</v>
      </c>
      <c r="BL11" s="17">
        <v>0.29310007404599903</v>
      </c>
      <c r="BM11" s="17"/>
      <c r="BN11" s="17">
        <v>0.28126689108723302</v>
      </c>
      <c r="BO11" s="17">
        <v>0.297699629118792</v>
      </c>
      <c r="BP11" s="17">
        <v>0.26496797382036902</v>
      </c>
      <c r="BQ11" s="17">
        <v>0.27952384179603401</v>
      </c>
      <c r="BR11" s="17"/>
      <c r="BS11" s="17">
        <v>0.29975007163713802</v>
      </c>
      <c r="BT11" s="17">
        <v>0.25790985403172401</v>
      </c>
      <c r="BU11" s="17">
        <v>0.29326566582927599</v>
      </c>
      <c r="BV11" s="17">
        <v>0.224638177257138</v>
      </c>
      <c r="BW11" s="17"/>
      <c r="BX11" s="17">
        <v>0.30583345810470403</v>
      </c>
      <c r="BY11" s="17">
        <v>0.25955259189086299</v>
      </c>
      <c r="BZ11" s="17">
        <v>0.31401459257379899</v>
      </c>
      <c r="CA11" s="17">
        <v>0.24514223991172299</v>
      </c>
    </row>
    <row r="12" spans="2:79" x14ac:dyDescent="0.3">
      <c r="B12" s="18" t="s">
        <v>49</v>
      </c>
      <c r="C12" s="17">
        <v>0.489319569529787</v>
      </c>
      <c r="D12" s="17">
        <v>0.51887136228878905</v>
      </c>
      <c r="E12" s="17">
        <v>0.46275959056239802</v>
      </c>
      <c r="F12" s="17"/>
      <c r="G12" s="17">
        <v>0.476281304748291</v>
      </c>
      <c r="H12" s="17">
        <v>0.46642995131422799</v>
      </c>
      <c r="I12" s="17">
        <v>0.52280004343324005</v>
      </c>
      <c r="J12" s="17"/>
      <c r="K12" s="17">
        <v>0.46416382419579599</v>
      </c>
      <c r="L12" s="17">
        <v>0.51273039898424</v>
      </c>
      <c r="M12" s="17">
        <v>0.47618796510880901</v>
      </c>
      <c r="N12" s="17">
        <v>0.50988394467093801</v>
      </c>
      <c r="O12" s="17"/>
      <c r="P12" s="17">
        <v>0.49292959282369198</v>
      </c>
      <c r="Q12" s="17">
        <v>0.47619382280723599</v>
      </c>
      <c r="R12" s="17">
        <v>0.50483317201845002</v>
      </c>
      <c r="S12" s="17">
        <v>0.52642243795458998</v>
      </c>
      <c r="T12" s="17">
        <v>0.444705489379005</v>
      </c>
      <c r="U12" s="17"/>
      <c r="V12" s="17">
        <v>0.47852236147993998</v>
      </c>
      <c r="W12" s="17">
        <v>0.47619929831890301</v>
      </c>
      <c r="X12" s="17">
        <v>0.51533705542303299</v>
      </c>
      <c r="Y12" s="17"/>
      <c r="Z12" s="17">
        <v>0.47375363038351198</v>
      </c>
      <c r="AA12" s="17">
        <v>0.56049596169196603</v>
      </c>
      <c r="AB12" s="17"/>
      <c r="AC12" s="17">
        <v>0.46012921707785898</v>
      </c>
      <c r="AD12" s="17">
        <v>0.56016973601824605</v>
      </c>
      <c r="AE12" s="17"/>
      <c r="AF12" s="17">
        <v>0.52459996229795802</v>
      </c>
      <c r="AG12" s="17">
        <v>0.48060104789739699</v>
      </c>
      <c r="AH12" s="17">
        <v>0.48835290484918598</v>
      </c>
      <c r="AI12" s="17"/>
      <c r="AJ12" s="17">
        <v>0.49832408214213197</v>
      </c>
      <c r="AK12" s="17">
        <v>0.466356459761536</v>
      </c>
      <c r="AL12" s="17">
        <v>0.41778496417709898</v>
      </c>
      <c r="AM12" s="17">
        <v>0.47557075010289301</v>
      </c>
      <c r="AN12" s="17">
        <v>0.46313586233343701</v>
      </c>
      <c r="AO12" s="17">
        <v>0.52889398116534903</v>
      </c>
      <c r="AP12" s="17">
        <v>0.55038756358316399</v>
      </c>
      <c r="AQ12" s="17"/>
      <c r="AR12" s="17">
        <v>0.40077346051156998</v>
      </c>
      <c r="AS12" s="17">
        <v>0.54159313920072705</v>
      </c>
      <c r="AT12" s="17"/>
      <c r="AU12" s="17">
        <v>0.50770612608812704</v>
      </c>
      <c r="AV12" s="17">
        <v>0.48177691621671798</v>
      </c>
      <c r="AW12" s="17">
        <v>0.48421433799374902</v>
      </c>
      <c r="AX12" s="17"/>
      <c r="AY12" s="17">
        <v>0.41243019499696298</v>
      </c>
      <c r="AZ12" s="17">
        <v>0.48598925784776598</v>
      </c>
      <c r="BA12" s="17">
        <v>0.513400285099325</v>
      </c>
      <c r="BB12" s="17">
        <v>0.49849562010381498</v>
      </c>
      <c r="BC12" s="17"/>
      <c r="BD12" s="17">
        <v>0.39301131670171102</v>
      </c>
      <c r="BE12" s="17">
        <v>0.48373124124248001</v>
      </c>
      <c r="BF12" s="17">
        <v>0.52225385283696502</v>
      </c>
      <c r="BG12" s="17">
        <v>0.49755280537148899</v>
      </c>
      <c r="BH12" s="17"/>
      <c r="BI12" s="17">
        <v>0.46168992095168798</v>
      </c>
      <c r="BJ12" s="17">
        <v>0.46908291416907699</v>
      </c>
      <c r="BK12" s="17">
        <v>0.52298356553145697</v>
      </c>
      <c r="BL12" s="17">
        <v>0.43124269649024799</v>
      </c>
      <c r="BM12" s="17"/>
      <c r="BN12" s="17">
        <v>0.43020895872582798</v>
      </c>
      <c r="BO12" s="17">
        <v>0.45783303830299199</v>
      </c>
      <c r="BP12" s="17">
        <v>0.52277707233085502</v>
      </c>
      <c r="BQ12" s="17">
        <v>0.491449035840483</v>
      </c>
      <c r="BR12" s="17"/>
      <c r="BS12" s="17">
        <v>0.36390517870426797</v>
      </c>
      <c r="BT12" s="17">
        <v>0.51971417911885798</v>
      </c>
      <c r="BU12" s="17">
        <v>0.52298297409366001</v>
      </c>
      <c r="BV12" s="17">
        <v>0.54832388474905602</v>
      </c>
      <c r="BW12" s="17"/>
      <c r="BX12" s="17">
        <v>0.31670628710598198</v>
      </c>
      <c r="BY12" s="17">
        <v>0.494986975953838</v>
      </c>
      <c r="BZ12" s="17">
        <v>0.44306190214490199</v>
      </c>
      <c r="CA12" s="17">
        <v>0.63426311152817305</v>
      </c>
    </row>
    <row r="13" spans="2:79" x14ac:dyDescent="0.3">
      <c r="B13" s="18" t="s">
        <v>73</v>
      </c>
      <c r="C13" s="19">
        <v>7.1565388248223203E-3</v>
      </c>
      <c r="D13" s="19">
        <v>5.8657995520116401E-3</v>
      </c>
      <c r="E13" s="19">
        <v>8.4878876052087594E-3</v>
      </c>
      <c r="F13" s="19"/>
      <c r="G13" s="19">
        <v>9.8296086741643893E-3</v>
      </c>
      <c r="H13" s="19">
        <v>5.7119832563538404E-3</v>
      </c>
      <c r="I13" s="19">
        <v>6.9652227685910797E-3</v>
      </c>
      <c r="J13" s="19"/>
      <c r="K13" s="19">
        <v>5.53414709059498E-3</v>
      </c>
      <c r="L13" s="19">
        <v>1.13885602182853E-2</v>
      </c>
      <c r="M13" s="19">
        <v>5.2338958557047299E-3</v>
      </c>
      <c r="N13" s="19">
        <v>6.29336761970132E-3</v>
      </c>
      <c r="O13" s="19"/>
      <c r="P13" s="19">
        <v>0</v>
      </c>
      <c r="Q13" s="19">
        <v>0</v>
      </c>
      <c r="R13" s="19">
        <v>2.2724022393322201E-2</v>
      </c>
      <c r="S13" s="19">
        <v>1.53114242050186E-2</v>
      </c>
      <c r="T13" s="19">
        <v>0</v>
      </c>
      <c r="U13" s="19"/>
      <c r="V13" s="19">
        <v>5.1070412994863998E-3</v>
      </c>
      <c r="W13" s="19">
        <v>5.0765031436692896E-3</v>
      </c>
      <c r="X13" s="19">
        <v>5.9081046765912301E-3</v>
      </c>
      <c r="Y13" s="19"/>
      <c r="Z13" s="19">
        <v>8.0854814276873493E-3</v>
      </c>
      <c r="AA13" s="19">
        <v>2.5030604981226999E-3</v>
      </c>
      <c r="AB13" s="19"/>
      <c r="AC13" s="19">
        <v>6.5239886847174404E-3</v>
      </c>
      <c r="AD13" s="19">
        <v>8.6918502881743204E-3</v>
      </c>
      <c r="AE13" s="19"/>
      <c r="AF13" s="19">
        <v>0</v>
      </c>
      <c r="AG13" s="19">
        <v>0</v>
      </c>
      <c r="AH13" s="19">
        <v>8.3207579163228004E-3</v>
      </c>
      <c r="AI13" s="19"/>
      <c r="AJ13" s="19">
        <v>1.15879037147956E-2</v>
      </c>
      <c r="AK13" s="19">
        <v>5.7979329300197804E-3</v>
      </c>
      <c r="AL13" s="19">
        <v>5.7505673520650896E-3</v>
      </c>
      <c r="AM13" s="19">
        <v>7.8204663435349191E-3</v>
      </c>
      <c r="AN13" s="19">
        <v>3.5559279023467901E-3</v>
      </c>
      <c r="AO13" s="19">
        <v>0</v>
      </c>
      <c r="AP13" s="19">
        <v>1.47746700477771E-2</v>
      </c>
      <c r="AQ13" s="19"/>
      <c r="AR13" s="19">
        <v>0</v>
      </c>
      <c r="AS13" s="19">
        <v>1.1012611559125699E-2</v>
      </c>
      <c r="AT13" s="19"/>
      <c r="AU13" s="19">
        <v>9.3811403943706798E-3</v>
      </c>
      <c r="AV13" s="19">
        <v>3.69147253188085E-3</v>
      </c>
      <c r="AW13" s="19">
        <v>1.7615134685039401E-2</v>
      </c>
      <c r="AX13" s="19"/>
      <c r="AY13" s="19">
        <v>8.1759482943104603E-3</v>
      </c>
      <c r="AZ13" s="19">
        <v>1.9328285210451E-3</v>
      </c>
      <c r="BA13" s="19">
        <v>1.74820483896285E-2</v>
      </c>
      <c r="BB13" s="19">
        <v>0</v>
      </c>
      <c r="BC13" s="19"/>
      <c r="BD13" s="19">
        <v>0</v>
      </c>
      <c r="BE13" s="19">
        <v>6.4532343348211504E-3</v>
      </c>
      <c r="BF13" s="19">
        <v>1.1625730136857E-2</v>
      </c>
      <c r="BG13" s="19">
        <v>2.6864311587666001E-3</v>
      </c>
      <c r="BH13" s="19"/>
      <c r="BI13" s="19">
        <v>9.4294604544601004E-3</v>
      </c>
      <c r="BJ13" s="19">
        <v>6.7359262598283799E-3</v>
      </c>
      <c r="BK13" s="19">
        <v>8.5233375070992903E-3</v>
      </c>
      <c r="BL13" s="19">
        <v>0</v>
      </c>
      <c r="BM13" s="19"/>
      <c r="BN13" s="19">
        <v>8.35420599027842E-3</v>
      </c>
      <c r="BO13" s="19">
        <v>3.9444695009595099E-3</v>
      </c>
      <c r="BP13" s="19">
        <v>7.1354484470725101E-3</v>
      </c>
      <c r="BQ13" s="19">
        <v>9.1517623057033402E-3</v>
      </c>
      <c r="BR13" s="19"/>
      <c r="BS13" s="19">
        <v>0</v>
      </c>
      <c r="BT13" s="19">
        <v>1.10606888393955E-2</v>
      </c>
      <c r="BU13" s="19">
        <v>8.5501481547552993E-3</v>
      </c>
      <c r="BV13" s="19">
        <v>5.0972129218762397E-3</v>
      </c>
      <c r="BW13" s="19"/>
      <c r="BX13" s="19">
        <v>1.7707349390064998E-2</v>
      </c>
      <c r="BY13" s="19">
        <v>6.2572944194537799E-3</v>
      </c>
      <c r="BZ13" s="19">
        <v>4.46141738435626E-3</v>
      </c>
      <c r="CA13" s="19">
        <v>8.2673717471378194E-3</v>
      </c>
    </row>
    <row r="14" spans="2:79" x14ac:dyDescent="0.3">
      <c r="B14" s="16" t="s">
        <v>337</v>
      </c>
    </row>
    <row r="15" spans="2:79" x14ac:dyDescent="0.3">
      <c r="B15" t="s">
        <v>76</v>
      </c>
    </row>
    <row r="16" spans="2:79" x14ac:dyDescent="0.3">
      <c r="B16" t="s">
        <v>77</v>
      </c>
    </row>
    <row r="18" spans="2:2" x14ac:dyDescent="0.3">
      <c r="B18" s="8" t="str">
        <f>HYPERLINK("#'Contents'!A1", "Return to Contents")</f>
        <v>Return to Contents</v>
      </c>
    </row>
  </sheetData>
  <mergeCells count="18">
    <mergeCell ref="BX5:CA5"/>
    <mergeCell ref="D2:BL2"/>
    <mergeCell ref="AU5:AW5"/>
    <mergeCell ref="AY5:BB5"/>
    <mergeCell ref="BD5:BG5"/>
    <mergeCell ref="BI5:BL5"/>
    <mergeCell ref="BN5:BQ5"/>
    <mergeCell ref="Z5:AA5"/>
    <mergeCell ref="AC5:AD5"/>
    <mergeCell ref="AF5:AH5"/>
    <mergeCell ref="AJ5:AP5"/>
    <mergeCell ref="AR5:AS5"/>
    <mergeCell ref="D5:E5"/>
    <mergeCell ref="G5:I5"/>
    <mergeCell ref="K5:N5"/>
    <mergeCell ref="P5:T5"/>
    <mergeCell ref="V5:X5"/>
    <mergeCell ref="BS5:BV5"/>
  </mergeCells>
  <pageMargins left="0.7" right="0.7" top="0.75" bottom="0.75" header="0.3" footer="0.3"/>
  <pageSetup paperSize="9" orientation="portrait" horizontalDpi="300" verticalDpi="300"/>
  <drawing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B2:CA25"/>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9" width="10.77734375" customWidth="1"/>
    <col min="10" max="10" width="2.21875" customWidth="1"/>
    <col min="11" max="14" width="10.77734375" customWidth="1"/>
    <col min="15" max="15" width="2.21875" customWidth="1"/>
    <col min="16" max="20" width="10.77734375" customWidth="1"/>
    <col min="21" max="21" width="2.21875" customWidth="1"/>
    <col min="22" max="24" width="10.77734375" customWidth="1"/>
    <col min="25" max="25" width="2.21875" customWidth="1"/>
    <col min="26" max="27" width="10.77734375" customWidth="1"/>
    <col min="28" max="28" width="2.21875" customWidth="1"/>
    <col min="29" max="30" width="10.77734375" customWidth="1"/>
    <col min="31" max="31" width="2.21875" customWidth="1"/>
    <col min="32" max="34" width="10.77734375" customWidth="1"/>
    <col min="35" max="35" width="2.21875" customWidth="1"/>
    <col min="36" max="42" width="10.77734375" customWidth="1"/>
    <col min="43" max="43" width="2.21875" customWidth="1"/>
    <col min="44" max="45" width="10.77734375" customWidth="1"/>
    <col min="46" max="46" width="2.21875" customWidth="1"/>
    <col min="47" max="49" width="10.77734375" customWidth="1"/>
    <col min="50" max="50" width="2.21875" customWidth="1"/>
    <col min="51" max="54" width="10.77734375" customWidth="1"/>
    <col min="55" max="55" width="2.21875" customWidth="1"/>
    <col min="56" max="59" width="10.77734375" customWidth="1"/>
    <col min="60" max="60" width="2.21875" customWidth="1"/>
    <col min="61" max="64" width="10.77734375" customWidth="1"/>
    <col min="65" max="65" width="2.21875" customWidth="1"/>
    <col min="66" max="69" width="10.77734375" customWidth="1"/>
    <col min="70" max="70" width="2.21875" customWidth="1"/>
    <col min="71" max="74" width="10.77734375" customWidth="1"/>
    <col min="75" max="75" width="2.21875" customWidth="1"/>
    <col min="76" max="79" width="10.77734375" customWidth="1"/>
    <col min="80" max="80" width="2.21875" customWidth="1"/>
  </cols>
  <sheetData>
    <row r="2" spans="2:79" ht="40.049999999999997" customHeight="1" x14ac:dyDescent="0.3">
      <c r="D2" s="30" t="s">
        <v>334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5" spans="2:79" ht="30" customHeight="1" x14ac:dyDescent="0.3">
      <c r="B5" s="15"/>
      <c r="C5" s="15"/>
      <c r="D5" s="29" t="s">
        <v>54</v>
      </c>
      <c r="E5" s="29"/>
      <c r="F5" s="15"/>
      <c r="G5" s="29" t="s">
        <v>55</v>
      </c>
      <c r="H5" s="29"/>
      <c r="I5" s="29"/>
      <c r="J5" s="15"/>
      <c r="K5" s="29" t="s">
        <v>56</v>
      </c>
      <c r="L5" s="29"/>
      <c r="M5" s="29"/>
      <c r="N5" s="29"/>
      <c r="O5" s="15"/>
      <c r="P5" s="29" t="s">
        <v>57</v>
      </c>
      <c r="Q5" s="29"/>
      <c r="R5" s="29"/>
      <c r="S5" s="29"/>
      <c r="T5" s="29"/>
      <c r="U5" s="15"/>
      <c r="V5" s="29" t="s">
        <v>58</v>
      </c>
      <c r="W5" s="29"/>
      <c r="X5" s="29"/>
      <c r="Y5" s="15"/>
      <c r="Z5" s="29" t="s">
        <v>59</v>
      </c>
      <c r="AA5" s="29"/>
      <c r="AB5" s="15"/>
      <c r="AC5" s="29" t="s">
        <v>60</v>
      </c>
      <c r="AD5" s="29"/>
      <c r="AE5" s="15"/>
      <c r="AF5" s="29" t="s">
        <v>61</v>
      </c>
      <c r="AG5" s="29"/>
      <c r="AH5" s="29"/>
      <c r="AI5" s="15"/>
      <c r="AJ5" s="29" t="s">
        <v>62</v>
      </c>
      <c r="AK5" s="29"/>
      <c r="AL5" s="29"/>
      <c r="AM5" s="29"/>
      <c r="AN5" s="29"/>
      <c r="AO5" s="29"/>
      <c r="AP5" s="29"/>
      <c r="AQ5" s="15"/>
      <c r="AR5" s="29" t="s">
        <v>63</v>
      </c>
      <c r="AS5" s="29"/>
      <c r="AT5" s="15"/>
      <c r="AU5" s="29" t="s">
        <v>64</v>
      </c>
      <c r="AV5" s="29"/>
      <c r="AW5" s="29"/>
      <c r="AX5" s="15"/>
      <c r="AY5" s="29" t="s">
        <v>65</v>
      </c>
      <c r="AZ5" s="29"/>
      <c r="BA5" s="29"/>
      <c r="BB5" s="29"/>
      <c r="BC5" s="15"/>
      <c r="BD5" s="29" t="s">
        <v>66</v>
      </c>
      <c r="BE5" s="29"/>
      <c r="BF5" s="29"/>
      <c r="BG5" s="29"/>
      <c r="BH5" s="15"/>
      <c r="BI5" s="29" t="s">
        <v>67</v>
      </c>
      <c r="BJ5" s="29"/>
      <c r="BK5" s="29"/>
      <c r="BL5" s="29"/>
      <c r="BM5" s="15"/>
      <c r="BN5" s="29" t="s">
        <v>68</v>
      </c>
      <c r="BO5" s="29"/>
      <c r="BP5" s="29"/>
      <c r="BQ5" s="29"/>
      <c r="BR5" s="15"/>
      <c r="BS5" s="29" t="s">
        <v>69</v>
      </c>
      <c r="BT5" s="29"/>
      <c r="BU5" s="29"/>
      <c r="BV5" s="29"/>
      <c r="BW5" s="15"/>
      <c r="BX5" s="29" t="s">
        <v>70</v>
      </c>
      <c r="BY5" s="29"/>
      <c r="BZ5" s="29"/>
      <c r="CA5" s="29"/>
    </row>
    <row r="6" spans="2:79" ht="43.2" x14ac:dyDescent="0.3">
      <c r="B6" t="s">
        <v>13</v>
      </c>
      <c r="C6" s="9" t="s">
        <v>14</v>
      </c>
      <c r="D6" s="12" t="s">
        <v>15</v>
      </c>
      <c r="E6" s="12" t="s">
        <v>16</v>
      </c>
      <c r="G6" s="12" t="s">
        <v>19</v>
      </c>
      <c r="H6" s="12" t="s">
        <v>20</v>
      </c>
      <c r="I6" s="12" t="s">
        <v>21</v>
      </c>
      <c r="K6" s="12" t="s">
        <v>22</v>
      </c>
      <c r="L6" s="12" t="s">
        <v>23</v>
      </c>
      <c r="M6" s="12" t="s">
        <v>24</v>
      </c>
      <c r="N6" s="12" t="s">
        <v>25</v>
      </c>
      <c r="P6" s="12" t="s">
        <v>26</v>
      </c>
      <c r="Q6" s="12" t="s">
        <v>27</v>
      </c>
      <c r="R6" s="12" t="s">
        <v>28</v>
      </c>
      <c r="S6" s="12" t="s">
        <v>29</v>
      </c>
      <c r="T6" s="12" t="s">
        <v>30</v>
      </c>
      <c r="V6" s="12" t="s">
        <v>31</v>
      </c>
      <c r="W6" s="12" t="s">
        <v>32</v>
      </c>
      <c r="X6" s="12" t="s">
        <v>33</v>
      </c>
      <c r="Z6" s="12" t="s">
        <v>34</v>
      </c>
      <c r="AA6" s="12" t="s">
        <v>35</v>
      </c>
      <c r="AC6" s="12" t="s">
        <v>36</v>
      </c>
      <c r="AD6" s="12" t="s">
        <v>37</v>
      </c>
      <c r="AF6" s="12" t="s">
        <v>38</v>
      </c>
      <c r="AG6" s="12" t="s">
        <v>39</v>
      </c>
      <c r="AH6" s="12" t="s">
        <v>40</v>
      </c>
      <c r="AJ6" s="12" t="s">
        <v>41</v>
      </c>
      <c r="AK6" s="12" t="s">
        <v>42</v>
      </c>
      <c r="AL6" s="12" t="s">
        <v>43</v>
      </c>
      <c r="AM6" s="12" t="s">
        <v>44</v>
      </c>
      <c r="AN6" s="12" t="s">
        <v>45</v>
      </c>
      <c r="AO6" s="12" t="s">
        <v>46</v>
      </c>
      <c r="AP6" s="12" t="s">
        <v>47</v>
      </c>
      <c r="AR6" s="12" t="s">
        <v>48</v>
      </c>
      <c r="AS6" s="12" t="s">
        <v>49</v>
      </c>
      <c r="AU6" s="12" t="s">
        <v>50</v>
      </c>
      <c r="AV6" s="12" t="s">
        <v>51</v>
      </c>
      <c r="AW6" s="12" t="s">
        <v>52</v>
      </c>
      <c r="AY6" s="12" t="s">
        <v>50</v>
      </c>
      <c r="AZ6" s="12" t="s">
        <v>51</v>
      </c>
      <c r="BA6" s="12" t="s">
        <v>52</v>
      </c>
      <c r="BB6" s="12" t="s">
        <v>53</v>
      </c>
      <c r="BD6" s="12" t="s">
        <v>50</v>
      </c>
      <c r="BE6" s="12" t="s">
        <v>51</v>
      </c>
      <c r="BF6" s="12" t="s">
        <v>52</v>
      </c>
      <c r="BG6" s="12" t="s">
        <v>53</v>
      </c>
      <c r="BI6" s="12" t="s">
        <v>50</v>
      </c>
      <c r="BJ6" s="12" t="s">
        <v>51</v>
      </c>
      <c r="BK6" s="12" t="s">
        <v>52</v>
      </c>
      <c r="BL6" s="12" t="s">
        <v>53</v>
      </c>
      <c r="BN6" s="12" t="s">
        <v>50</v>
      </c>
      <c r="BO6" s="12" t="s">
        <v>51</v>
      </c>
      <c r="BP6" s="12" t="s">
        <v>52</v>
      </c>
      <c r="BQ6" s="12" t="s">
        <v>53</v>
      </c>
      <c r="BS6" s="12" t="s">
        <v>50</v>
      </c>
      <c r="BT6" s="12" t="s">
        <v>51</v>
      </c>
      <c r="BU6" s="12" t="s">
        <v>52</v>
      </c>
      <c r="BV6" s="12" t="s">
        <v>53</v>
      </c>
      <c r="BX6" s="12" t="s">
        <v>50</v>
      </c>
      <c r="BY6" s="12" t="s">
        <v>51</v>
      </c>
      <c r="BZ6" s="12" t="s">
        <v>52</v>
      </c>
      <c r="CA6" s="12" t="s">
        <v>53</v>
      </c>
    </row>
    <row r="7" spans="2:79" ht="30" customHeight="1" x14ac:dyDescent="0.3">
      <c r="B7" s="10" t="s">
        <v>17</v>
      </c>
      <c r="C7" s="10">
        <v>1000</v>
      </c>
      <c r="D7" s="10">
        <v>513</v>
      </c>
      <c r="E7" s="10">
        <v>484</v>
      </c>
      <c r="F7" s="10"/>
      <c r="G7" s="10">
        <v>206</v>
      </c>
      <c r="H7" s="10">
        <v>470</v>
      </c>
      <c r="I7" s="10">
        <v>324</v>
      </c>
      <c r="J7" s="10"/>
      <c r="K7" s="10">
        <v>413</v>
      </c>
      <c r="L7" s="10">
        <v>261</v>
      </c>
      <c r="M7" s="10">
        <v>173</v>
      </c>
      <c r="N7" s="10">
        <v>152</v>
      </c>
      <c r="O7" s="10"/>
      <c r="P7" s="10">
        <v>137</v>
      </c>
      <c r="Q7" s="10">
        <v>313</v>
      </c>
      <c r="R7" s="10">
        <v>147</v>
      </c>
      <c r="S7" s="10">
        <v>264</v>
      </c>
      <c r="T7" s="10">
        <v>139</v>
      </c>
      <c r="U7" s="10"/>
      <c r="V7" s="10">
        <v>235</v>
      </c>
      <c r="W7" s="10">
        <v>387</v>
      </c>
      <c r="X7" s="10">
        <v>344</v>
      </c>
      <c r="Y7" s="10"/>
      <c r="Z7" s="10">
        <v>831</v>
      </c>
      <c r="AA7" s="10">
        <v>166</v>
      </c>
      <c r="AB7" s="10"/>
      <c r="AC7" s="10">
        <v>745</v>
      </c>
      <c r="AD7" s="10">
        <v>255</v>
      </c>
      <c r="AE7" s="10"/>
      <c r="AF7" s="10">
        <v>72</v>
      </c>
      <c r="AG7" s="10">
        <v>86</v>
      </c>
      <c r="AH7" s="10">
        <v>836</v>
      </c>
      <c r="AI7" s="10"/>
      <c r="AJ7" s="10">
        <v>111</v>
      </c>
      <c r="AK7" s="10">
        <v>143</v>
      </c>
      <c r="AL7" s="10">
        <v>154</v>
      </c>
      <c r="AM7" s="10">
        <v>160</v>
      </c>
      <c r="AN7" s="10">
        <v>145</v>
      </c>
      <c r="AO7" s="10">
        <v>154</v>
      </c>
      <c r="AP7" s="10">
        <v>133</v>
      </c>
      <c r="AQ7" s="10"/>
      <c r="AR7" s="10">
        <v>294</v>
      </c>
      <c r="AS7" s="10">
        <v>675</v>
      </c>
      <c r="AT7" s="10"/>
      <c r="AU7" s="10">
        <v>252</v>
      </c>
      <c r="AV7" s="10">
        <v>591</v>
      </c>
      <c r="AW7" s="10">
        <v>157</v>
      </c>
      <c r="AX7" s="10"/>
      <c r="AY7" s="10">
        <v>92</v>
      </c>
      <c r="AZ7" s="10">
        <v>463</v>
      </c>
      <c r="BA7" s="10">
        <v>311</v>
      </c>
      <c r="BB7" s="10">
        <v>134</v>
      </c>
      <c r="BC7" s="10"/>
      <c r="BD7" s="10">
        <v>139</v>
      </c>
      <c r="BE7" s="10">
        <v>283</v>
      </c>
      <c r="BF7" s="10">
        <v>421</v>
      </c>
      <c r="BG7" s="10">
        <v>157</v>
      </c>
      <c r="BH7" s="10"/>
      <c r="BI7" s="10">
        <v>112</v>
      </c>
      <c r="BJ7" s="10">
        <v>303</v>
      </c>
      <c r="BK7" s="10">
        <v>469</v>
      </c>
      <c r="BL7" s="10">
        <v>116</v>
      </c>
      <c r="BM7" s="10"/>
      <c r="BN7" s="10">
        <v>92</v>
      </c>
      <c r="BO7" s="10">
        <v>231</v>
      </c>
      <c r="BP7" s="10">
        <v>347</v>
      </c>
      <c r="BQ7" s="10">
        <v>330</v>
      </c>
      <c r="BR7" s="10"/>
      <c r="BS7" s="10">
        <v>210</v>
      </c>
      <c r="BT7" s="10">
        <v>284</v>
      </c>
      <c r="BU7" s="10">
        <v>411</v>
      </c>
      <c r="BV7" s="10">
        <v>95</v>
      </c>
      <c r="BW7" s="10"/>
      <c r="BX7" s="10">
        <v>95</v>
      </c>
      <c r="BY7" s="10">
        <v>369</v>
      </c>
      <c r="BZ7" s="10">
        <v>329</v>
      </c>
      <c r="CA7" s="10">
        <v>207</v>
      </c>
    </row>
    <row r="8" spans="2:79" ht="30" customHeight="1" x14ac:dyDescent="0.3">
      <c r="B8" s="11" t="s">
        <v>18</v>
      </c>
      <c r="C8" s="11">
        <v>1000</v>
      </c>
      <c r="D8" s="11">
        <v>498</v>
      </c>
      <c r="E8" s="11">
        <v>499</v>
      </c>
      <c r="F8" s="11"/>
      <c r="G8" s="11">
        <v>240</v>
      </c>
      <c r="H8" s="11">
        <v>396</v>
      </c>
      <c r="I8" s="11">
        <v>364</v>
      </c>
      <c r="J8" s="11"/>
      <c r="K8" s="11">
        <v>300</v>
      </c>
      <c r="L8" s="11">
        <v>259</v>
      </c>
      <c r="M8" s="11">
        <v>210</v>
      </c>
      <c r="N8" s="11">
        <v>230</v>
      </c>
      <c r="O8" s="11"/>
      <c r="P8" s="11">
        <v>140</v>
      </c>
      <c r="Q8" s="11">
        <v>300</v>
      </c>
      <c r="R8" s="11">
        <v>160</v>
      </c>
      <c r="S8" s="11">
        <v>230</v>
      </c>
      <c r="T8" s="11">
        <v>170</v>
      </c>
      <c r="U8" s="11"/>
      <c r="V8" s="11">
        <v>283</v>
      </c>
      <c r="W8" s="11">
        <v>396</v>
      </c>
      <c r="X8" s="11">
        <v>281</v>
      </c>
      <c r="Y8" s="11"/>
      <c r="Z8" s="11">
        <v>835</v>
      </c>
      <c r="AA8" s="11">
        <v>162</v>
      </c>
      <c r="AB8" s="11"/>
      <c r="AC8" s="11">
        <v>708</v>
      </c>
      <c r="AD8" s="11">
        <v>292</v>
      </c>
      <c r="AE8" s="11"/>
      <c r="AF8" s="11">
        <v>56</v>
      </c>
      <c r="AG8" s="11">
        <v>77</v>
      </c>
      <c r="AH8" s="11">
        <v>860</v>
      </c>
      <c r="AI8" s="11"/>
      <c r="AJ8" s="11">
        <v>125</v>
      </c>
      <c r="AK8" s="11">
        <v>157</v>
      </c>
      <c r="AL8" s="11">
        <v>131</v>
      </c>
      <c r="AM8" s="11">
        <v>141</v>
      </c>
      <c r="AN8" s="11">
        <v>114</v>
      </c>
      <c r="AO8" s="11">
        <v>160</v>
      </c>
      <c r="AP8" s="11">
        <v>172</v>
      </c>
      <c r="AQ8" s="11"/>
      <c r="AR8" s="11">
        <v>320</v>
      </c>
      <c r="AS8" s="11">
        <v>650</v>
      </c>
      <c r="AT8" s="11"/>
      <c r="AU8" s="11">
        <v>278</v>
      </c>
      <c r="AV8" s="11">
        <v>587</v>
      </c>
      <c r="AW8" s="11">
        <v>135</v>
      </c>
      <c r="AX8" s="11"/>
      <c r="AY8" s="11">
        <v>92</v>
      </c>
      <c r="AZ8" s="11">
        <v>472</v>
      </c>
      <c r="BA8" s="11">
        <v>314</v>
      </c>
      <c r="BB8" s="11">
        <v>122</v>
      </c>
      <c r="BC8" s="11"/>
      <c r="BD8" s="11">
        <v>140</v>
      </c>
      <c r="BE8" s="11">
        <v>287</v>
      </c>
      <c r="BF8" s="11">
        <v>421</v>
      </c>
      <c r="BG8" s="11">
        <v>151</v>
      </c>
      <c r="BH8" s="11"/>
      <c r="BI8" s="11">
        <v>117</v>
      </c>
      <c r="BJ8" s="11">
        <v>308</v>
      </c>
      <c r="BK8" s="11">
        <v>467</v>
      </c>
      <c r="BL8" s="11">
        <v>108</v>
      </c>
      <c r="BM8" s="11"/>
      <c r="BN8" s="11">
        <v>90</v>
      </c>
      <c r="BO8" s="11">
        <v>231</v>
      </c>
      <c r="BP8" s="11">
        <v>357</v>
      </c>
      <c r="BQ8" s="11">
        <v>322</v>
      </c>
      <c r="BR8" s="11"/>
      <c r="BS8" s="11">
        <v>218</v>
      </c>
      <c r="BT8" s="11">
        <v>298</v>
      </c>
      <c r="BU8" s="11">
        <v>404</v>
      </c>
      <c r="BV8" s="11">
        <v>80</v>
      </c>
      <c r="BW8" s="11"/>
      <c r="BX8" s="11">
        <v>94</v>
      </c>
      <c r="BY8" s="11">
        <v>381</v>
      </c>
      <c r="BZ8" s="11">
        <v>324</v>
      </c>
      <c r="CA8" s="11">
        <v>201</v>
      </c>
    </row>
    <row r="9" spans="2:79" x14ac:dyDescent="0.3">
      <c r="B9" s="18" t="s">
        <v>325</v>
      </c>
      <c r="C9" s="17">
        <v>0.64029867410783403</v>
      </c>
      <c r="D9" s="17">
        <v>0.62295552260263198</v>
      </c>
      <c r="E9" s="17">
        <v>0.65944098766000303</v>
      </c>
      <c r="F9" s="17"/>
      <c r="G9" s="17">
        <v>0.588678925461666</v>
      </c>
      <c r="H9" s="17">
        <v>0.64450080328439696</v>
      </c>
      <c r="I9" s="17">
        <v>0.66975402798462902</v>
      </c>
      <c r="J9" s="17"/>
      <c r="K9" s="17">
        <v>0.63941291762610497</v>
      </c>
      <c r="L9" s="17">
        <v>0.67581487888106995</v>
      </c>
      <c r="M9" s="17">
        <v>0.61978570141704403</v>
      </c>
      <c r="N9" s="17">
        <v>0.61862257952555599</v>
      </c>
      <c r="O9" s="17"/>
      <c r="P9" s="17">
        <v>0.59835623420505002</v>
      </c>
      <c r="Q9" s="17">
        <v>0.62187336809552995</v>
      </c>
      <c r="R9" s="17">
        <v>0.69545659955327999</v>
      </c>
      <c r="S9" s="17">
        <v>0.62883210904673603</v>
      </c>
      <c r="T9" s="17">
        <v>0.67099075288855403</v>
      </c>
      <c r="U9" s="17"/>
      <c r="V9" s="17">
        <v>0.66352778187256201</v>
      </c>
      <c r="W9" s="17">
        <v>0.61331761464941603</v>
      </c>
      <c r="X9" s="17">
        <v>0.66594806861424904</v>
      </c>
      <c r="Y9" s="17"/>
      <c r="Z9" s="17">
        <v>0.664923244091569</v>
      </c>
      <c r="AA9" s="17">
        <v>0.51719406640666399</v>
      </c>
      <c r="AB9" s="17"/>
      <c r="AC9" s="17">
        <v>0.63804319074203897</v>
      </c>
      <c r="AD9" s="17">
        <v>0.645773132569467</v>
      </c>
      <c r="AE9" s="17"/>
      <c r="AF9" s="17">
        <v>0.58984321837936904</v>
      </c>
      <c r="AG9" s="17">
        <v>0.57989021662116402</v>
      </c>
      <c r="AH9" s="17">
        <v>0.64758782518358804</v>
      </c>
      <c r="AI9" s="17"/>
      <c r="AJ9" s="17">
        <v>0.68768527541995705</v>
      </c>
      <c r="AK9" s="17">
        <v>0.51855663705716704</v>
      </c>
      <c r="AL9" s="17">
        <v>0.62271939977155899</v>
      </c>
      <c r="AM9" s="17">
        <v>0.64210201015619095</v>
      </c>
      <c r="AN9" s="17">
        <v>0.71599676204741103</v>
      </c>
      <c r="AO9" s="17">
        <v>0.66853066684129203</v>
      </c>
      <c r="AP9" s="17">
        <v>0.65261812252344997</v>
      </c>
      <c r="AQ9" s="17"/>
      <c r="AR9" s="17">
        <v>0.64704907788819899</v>
      </c>
      <c r="AS9" s="17">
        <v>0.63559039298421205</v>
      </c>
      <c r="AT9" s="17"/>
      <c r="AU9" s="17">
        <v>0.62393098087946797</v>
      </c>
      <c r="AV9" s="17">
        <v>0.64645818224378304</v>
      </c>
      <c r="AW9" s="17">
        <v>0.647251527486569</v>
      </c>
      <c r="AX9" s="17"/>
      <c r="AY9" s="17">
        <v>0.63442941115276696</v>
      </c>
      <c r="AZ9" s="17">
        <v>0.65124243463963305</v>
      </c>
      <c r="BA9" s="17">
        <v>0.63911858744730399</v>
      </c>
      <c r="BB9" s="17">
        <v>0.60545373916059098</v>
      </c>
      <c r="BC9" s="17"/>
      <c r="BD9" s="17">
        <v>0.69114490891326996</v>
      </c>
      <c r="BE9" s="17">
        <v>0.64145773004098305</v>
      </c>
      <c r="BF9" s="17">
        <v>0.66237119795389598</v>
      </c>
      <c r="BG9" s="17">
        <v>0.52949035112103904</v>
      </c>
      <c r="BH9" s="17"/>
      <c r="BI9" s="17">
        <v>0.59183188608354798</v>
      </c>
      <c r="BJ9" s="17">
        <v>0.64763419122322496</v>
      </c>
      <c r="BK9" s="17">
        <v>0.66030073644062603</v>
      </c>
      <c r="BL9" s="17">
        <v>0.58522939166185495</v>
      </c>
      <c r="BM9" s="17"/>
      <c r="BN9" s="17">
        <v>0.53412466079670196</v>
      </c>
      <c r="BO9" s="17">
        <v>0.65742863907531102</v>
      </c>
      <c r="BP9" s="17">
        <v>0.65906047383956501</v>
      </c>
      <c r="BQ9" s="17">
        <v>0.63703970792104003</v>
      </c>
      <c r="BR9" s="17"/>
      <c r="BS9" s="17">
        <v>0.69942368111318298</v>
      </c>
      <c r="BT9" s="17">
        <v>0.67387955456149995</v>
      </c>
      <c r="BU9" s="17">
        <v>0.61580413617375396</v>
      </c>
      <c r="BV9" s="17">
        <v>0.47734100507287103</v>
      </c>
      <c r="BW9" s="17"/>
      <c r="BX9" s="17">
        <v>0.65555856152076397</v>
      </c>
      <c r="BY9" s="17">
        <v>0.65791392014875705</v>
      </c>
      <c r="BZ9" s="17">
        <v>0.65079303685325496</v>
      </c>
      <c r="CA9" s="17">
        <v>0.58280410084384304</v>
      </c>
    </row>
    <row r="10" spans="2:79" x14ac:dyDescent="0.3">
      <c r="B10" s="18" t="s">
        <v>326</v>
      </c>
      <c r="C10" s="17">
        <v>0.29073221715219999</v>
      </c>
      <c r="D10" s="17">
        <v>0.268559684970123</v>
      </c>
      <c r="E10" s="17">
        <v>0.31267403454916498</v>
      </c>
      <c r="F10" s="17"/>
      <c r="G10" s="17">
        <v>0.22701047652473</v>
      </c>
      <c r="H10" s="17">
        <v>0.29124798585536799</v>
      </c>
      <c r="I10" s="17">
        <v>0.33217231717207701</v>
      </c>
      <c r="J10" s="17"/>
      <c r="K10" s="17">
        <v>0.274538252667201</v>
      </c>
      <c r="L10" s="17">
        <v>0.31596625596708</v>
      </c>
      <c r="M10" s="17">
        <v>0.26479135910352097</v>
      </c>
      <c r="N10" s="17">
        <v>0.30838576750286001</v>
      </c>
      <c r="O10" s="17"/>
      <c r="P10" s="17">
        <v>0.34162055643878603</v>
      </c>
      <c r="Q10" s="17">
        <v>0.29853055007579299</v>
      </c>
      <c r="R10" s="17">
        <v>0.33773305820677801</v>
      </c>
      <c r="S10" s="17">
        <v>0.24777092050590699</v>
      </c>
      <c r="T10" s="17">
        <v>0.248915369153481</v>
      </c>
      <c r="U10" s="17"/>
      <c r="V10" s="17">
        <v>0.33017131750066098</v>
      </c>
      <c r="W10" s="17">
        <v>0.282510075320071</v>
      </c>
      <c r="X10" s="17">
        <v>0.256254458859836</v>
      </c>
      <c r="Y10" s="17"/>
      <c r="Z10" s="17">
        <v>0.29177390582305301</v>
      </c>
      <c r="AA10" s="17">
        <v>0.29043372715793803</v>
      </c>
      <c r="AB10" s="17"/>
      <c r="AC10" s="17">
        <v>0.27590597442966602</v>
      </c>
      <c r="AD10" s="17">
        <v>0.32671813979632502</v>
      </c>
      <c r="AE10" s="17"/>
      <c r="AF10" s="17">
        <v>0.27001738949016502</v>
      </c>
      <c r="AG10" s="17">
        <v>0.35611835699795202</v>
      </c>
      <c r="AH10" s="17">
        <v>0.28788217468566302</v>
      </c>
      <c r="AI10" s="17"/>
      <c r="AJ10" s="17">
        <v>0.21869053796388099</v>
      </c>
      <c r="AK10" s="17">
        <v>0.249903323282858</v>
      </c>
      <c r="AL10" s="17">
        <v>0.23916255619399601</v>
      </c>
      <c r="AM10" s="17">
        <v>0.32652674984117802</v>
      </c>
      <c r="AN10" s="17">
        <v>0.32839761700627501</v>
      </c>
      <c r="AO10" s="17">
        <v>0.27506331004047402</v>
      </c>
      <c r="AP10" s="17">
        <v>0.38027103029409798</v>
      </c>
      <c r="AQ10" s="17"/>
      <c r="AR10" s="17">
        <v>0.32669236643913502</v>
      </c>
      <c r="AS10" s="17">
        <v>0.27360348724593198</v>
      </c>
      <c r="AT10" s="17"/>
      <c r="AU10" s="17">
        <v>0.25676555680823598</v>
      </c>
      <c r="AV10" s="17">
        <v>0.29651987154853798</v>
      </c>
      <c r="AW10" s="17">
        <v>0.33551401642156098</v>
      </c>
      <c r="AX10" s="17"/>
      <c r="AY10" s="17">
        <v>0.29046157212331097</v>
      </c>
      <c r="AZ10" s="17">
        <v>0.29573110253769003</v>
      </c>
      <c r="BA10" s="17">
        <v>0.30308484084559401</v>
      </c>
      <c r="BB10" s="17">
        <v>0.239788588923079</v>
      </c>
      <c r="BC10" s="17"/>
      <c r="BD10" s="17">
        <v>0.34504964801395299</v>
      </c>
      <c r="BE10" s="17">
        <v>0.24119412974145399</v>
      </c>
      <c r="BF10" s="17">
        <v>0.304879300732045</v>
      </c>
      <c r="BG10" s="17">
        <v>0.29513155307560601</v>
      </c>
      <c r="BH10" s="17"/>
      <c r="BI10" s="17">
        <v>0.26587218150876102</v>
      </c>
      <c r="BJ10" s="17">
        <v>0.32122708637241398</v>
      </c>
      <c r="BK10" s="17">
        <v>0.266025057853497</v>
      </c>
      <c r="BL10" s="17">
        <v>0.33747329717492502</v>
      </c>
      <c r="BM10" s="17"/>
      <c r="BN10" s="17">
        <v>0.18922469699296601</v>
      </c>
      <c r="BO10" s="17">
        <v>0.29962580512435799</v>
      </c>
      <c r="BP10" s="17">
        <v>0.29796162242543101</v>
      </c>
      <c r="BQ10" s="17">
        <v>0.30488165416635798</v>
      </c>
      <c r="BR10" s="17"/>
      <c r="BS10" s="17">
        <v>0.31160253713556102</v>
      </c>
      <c r="BT10" s="17">
        <v>0.28268508597848901</v>
      </c>
      <c r="BU10" s="17">
        <v>0.27838500747554401</v>
      </c>
      <c r="BV10" s="17">
        <v>0.326302962867214</v>
      </c>
      <c r="BW10" s="17"/>
      <c r="BX10" s="17">
        <v>0.36477343049891697</v>
      </c>
      <c r="BY10" s="17">
        <v>0.26793851554884801</v>
      </c>
      <c r="BZ10" s="17">
        <v>0.300991013684835</v>
      </c>
      <c r="CA10" s="17">
        <v>0.28263267699193301</v>
      </c>
    </row>
    <row r="11" spans="2:79" x14ac:dyDescent="0.3">
      <c r="B11" s="18" t="s">
        <v>85</v>
      </c>
      <c r="C11" s="17">
        <v>0.28929881741416502</v>
      </c>
      <c r="D11" s="17">
        <v>0.24221201440321999</v>
      </c>
      <c r="E11" s="17">
        <v>0.33803653428474401</v>
      </c>
      <c r="F11" s="17"/>
      <c r="G11" s="17">
        <v>0.22120720258760199</v>
      </c>
      <c r="H11" s="17">
        <v>0.31528785786702701</v>
      </c>
      <c r="I11" s="17">
        <v>0.305923599261062</v>
      </c>
      <c r="J11" s="17"/>
      <c r="K11" s="17">
        <v>0.29119887884147</v>
      </c>
      <c r="L11" s="17">
        <v>0.31197059749151002</v>
      </c>
      <c r="M11" s="17">
        <v>0.29447950023448199</v>
      </c>
      <c r="N11" s="17">
        <v>0.25346876260760098</v>
      </c>
      <c r="O11" s="17"/>
      <c r="P11" s="17">
        <v>0.28671025223317398</v>
      </c>
      <c r="Q11" s="17">
        <v>0.260766169965366</v>
      </c>
      <c r="R11" s="17">
        <v>0.32337945947954899</v>
      </c>
      <c r="S11" s="17">
        <v>0.30150718257499198</v>
      </c>
      <c r="T11" s="17">
        <v>0.293194824134412</v>
      </c>
      <c r="U11" s="17"/>
      <c r="V11" s="17">
        <v>0.28618053718131398</v>
      </c>
      <c r="W11" s="17">
        <v>0.26481808013566699</v>
      </c>
      <c r="X11" s="17">
        <v>0.334599179059062</v>
      </c>
      <c r="Y11" s="17"/>
      <c r="Z11" s="17">
        <v>0.29555295705822898</v>
      </c>
      <c r="AA11" s="17">
        <v>0.26216512430463101</v>
      </c>
      <c r="AB11" s="17"/>
      <c r="AC11" s="17">
        <v>0.28561555872272998</v>
      </c>
      <c r="AD11" s="17">
        <v>0.298238740011467</v>
      </c>
      <c r="AE11" s="17"/>
      <c r="AF11" s="17">
        <v>0.26066750131243499</v>
      </c>
      <c r="AG11" s="17">
        <v>0.349327654631093</v>
      </c>
      <c r="AH11" s="17">
        <v>0.28814028068781</v>
      </c>
      <c r="AI11" s="17"/>
      <c r="AJ11" s="17">
        <v>0.21172865598622201</v>
      </c>
      <c r="AK11" s="17">
        <v>0.229678979094256</v>
      </c>
      <c r="AL11" s="17">
        <v>0.30355984885154602</v>
      </c>
      <c r="AM11" s="17">
        <v>0.34842306381875998</v>
      </c>
      <c r="AN11" s="17">
        <v>0.33262103119005598</v>
      </c>
      <c r="AO11" s="17">
        <v>0.29661735312814003</v>
      </c>
      <c r="AP11" s="17">
        <v>0.30537377720131098</v>
      </c>
      <c r="AQ11" s="17"/>
      <c r="AR11" s="17">
        <v>0.29503633236049798</v>
      </c>
      <c r="AS11" s="17">
        <v>0.28915271816446397</v>
      </c>
      <c r="AT11" s="17"/>
      <c r="AU11" s="17">
        <v>0.269172740522513</v>
      </c>
      <c r="AV11" s="17">
        <v>0.29129281698861298</v>
      </c>
      <c r="AW11" s="17">
        <v>0.32206162569479901</v>
      </c>
      <c r="AX11" s="17"/>
      <c r="AY11" s="17">
        <v>0.269879972724821</v>
      </c>
      <c r="AZ11" s="17">
        <v>0.27560598141352999</v>
      </c>
      <c r="BA11" s="17">
        <v>0.28474535819292601</v>
      </c>
      <c r="BB11" s="17">
        <v>0.36872024399331299</v>
      </c>
      <c r="BC11" s="17"/>
      <c r="BD11" s="17">
        <v>0.30421380893963501</v>
      </c>
      <c r="BE11" s="17">
        <v>0.30652534269260501</v>
      </c>
      <c r="BF11" s="17">
        <v>0.27492462227501502</v>
      </c>
      <c r="BG11" s="17">
        <v>0.28274640072427298</v>
      </c>
      <c r="BH11" s="17"/>
      <c r="BI11" s="17">
        <v>0.23346445928846499</v>
      </c>
      <c r="BJ11" s="17">
        <v>0.29765914497432999</v>
      </c>
      <c r="BK11" s="17">
        <v>0.28150119597608703</v>
      </c>
      <c r="BL11" s="17">
        <v>0.359348319485573</v>
      </c>
      <c r="BM11" s="17"/>
      <c r="BN11" s="17">
        <v>0.25669742256988998</v>
      </c>
      <c r="BO11" s="17">
        <v>0.33143368009254198</v>
      </c>
      <c r="BP11" s="17">
        <v>0.26830892544891</v>
      </c>
      <c r="BQ11" s="17">
        <v>0.29148616522510201</v>
      </c>
      <c r="BR11" s="17"/>
      <c r="BS11" s="17">
        <v>0.31723633702883702</v>
      </c>
      <c r="BT11" s="17">
        <v>0.298064669747033</v>
      </c>
      <c r="BU11" s="17">
        <v>0.24002363909573499</v>
      </c>
      <c r="BV11" s="17">
        <v>0.430126119046223</v>
      </c>
      <c r="BW11" s="17"/>
      <c r="BX11" s="17">
        <v>0.26641633653254299</v>
      </c>
      <c r="BY11" s="17">
        <v>0.24815532916282201</v>
      </c>
      <c r="BZ11" s="17">
        <v>0.31935561416964803</v>
      </c>
      <c r="CA11" s="17">
        <v>0.32943938528335998</v>
      </c>
    </row>
    <row r="12" spans="2:79" x14ac:dyDescent="0.3">
      <c r="B12" s="18" t="s">
        <v>327</v>
      </c>
      <c r="C12" s="17">
        <v>0.272966742606357</v>
      </c>
      <c r="D12" s="17">
        <v>0.28451390364171902</v>
      </c>
      <c r="E12" s="17">
        <v>0.26307954322360499</v>
      </c>
      <c r="F12" s="17"/>
      <c r="G12" s="17">
        <v>0.253763980018541</v>
      </c>
      <c r="H12" s="17">
        <v>0.28354491123873998</v>
      </c>
      <c r="I12" s="17">
        <v>0.27412280867168898</v>
      </c>
      <c r="J12" s="17"/>
      <c r="K12" s="17">
        <v>0.303748378644914</v>
      </c>
      <c r="L12" s="17">
        <v>0.263492264755391</v>
      </c>
      <c r="M12" s="17">
        <v>0.236153392845947</v>
      </c>
      <c r="N12" s="17">
        <v>0.27828543481267998</v>
      </c>
      <c r="O12" s="17"/>
      <c r="P12" s="17">
        <v>0.41935935677331798</v>
      </c>
      <c r="Q12" s="17">
        <v>0.22607953196258801</v>
      </c>
      <c r="R12" s="17">
        <v>0.31882553828645799</v>
      </c>
      <c r="S12" s="17">
        <v>0.23229976534218499</v>
      </c>
      <c r="T12" s="17">
        <v>0.24691344151536199</v>
      </c>
      <c r="U12" s="17"/>
      <c r="V12" s="17">
        <v>0.24069824748003499</v>
      </c>
      <c r="W12" s="17">
        <v>0.28929349283232098</v>
      </c>
      <c r="X12" s="17">
        <v>0.29096315615572199</v>
      </c>
      <c r="Y12" s="17"/>
      <c r="Z12" s="17">
        <v>0.23486246241011999</v>
      </c>
      <c r="AA12" s="17">
        <v>0.47370650872688802</v>
      </c>
      <c r="AB12" s="17"/>
      <c r="AC12" s="17">
        <v>0.27063810592149001</v>
      </c>
      <c r="AD12" s="17">
        <v>0.27861875715759299</v>
      </c>
      <c r="AE12" s="17"/>
      <c r="AF12" s="17">
        <v>0.30783763528198899</v>
      </c>
      <c r="AG12" s="17">
        <v>0.28526850836788697</v>
      </c>
      <c r="AH12" s="17">
        <v>0.27105087045822601</v>
      </c>
      <c r="AI12" s="17"/>
      <c r="AJ12" s="17">
        <v>0.25550293306126598</v>
      </c>
      <c r="AK12" s="17">
        <v>0.26741612010712501</v>
      </c>
      <c r="AL12" s="17">
        <v>0.23607026222315899</v>
      </c>
      <c r="AM12" s="17">
        <v>0.31207433136770102</v>
      </c>
      <c r="AN12" s="17">
        <v>0.31875171412861297</v>
      </c>
      <c r="AO12" s="17">
        <v>0.22274176447123201</v>
      </c>
      <c r="AP12" s="17">
        <v>0.30332291767929698</v>
      </c>
      <c r="AQ12" s="17"/>
      <c r="AR12" s="17">
        <v>0.32864454174956997</v>
      </c>
      <c r="AS12" s="17">
        <v>0.251143469930798</v>
      </c>
      <c r="AT12" s="17"/>
      <c r="AU12" s="17">
        <v>0.23879642452226299</v>
      </c>
      <c r="AV12" s="17">
        <v>0.279109622331916</v>
      </c>
      <c r="AW12" s="17">
        <v>0.31662615634708802</v>
      </c>
      <c r="AX12" s="17"/>
      <c r="AY12" s="17">
        <v>0.210781981944274</v>
      </c>
      <c r="AZ12" s="17">
        <v>0.27079883024085699</v>
      </c>
      <c r="BA12" s="17">
        <v>0.30654521903630899</v>
      </c>
      <c r="BB12" s="17">
        <v>0.24203609437297199</v>
      </c>
      <c r="BC12" s="17"/>
      <c r="BD12" s="17">
        <v>0.309127537040709</v>
      </c>
      <c r="BE12" s="17">
        <v>0.22860022123184701</v>
      </c>
      <c r="BF12" s="17">
        <v>0.30335987095759098</v>
      </c>
      <c r="BG12" s="17">
        <v>0.23914069309238101</v>
      </c>
      <c r="BH12" s="17"/>
      <c r="BI12" s="17">
        <v>0.29332089111137499</v>
      </c>
      <c r="BJ12" s="17">
        <v>0.27335605433486798</v>
      </c>
      <c r="BK12" s="17">
        <v>0.25809919580784502</v>
      </c>
      <c r="BL12" s="17">
        <v>0.31415933070388102</v>
      </c>
      <c r="BM12" s="17"/>
      <c r="BN12" s="17">
        <v>0.145081520328183</v>
      </c>
      <c r="BO12" s="17">
        <v>0.30266818524408801</v>
      </c>
      <c r="BP12" s="17">
        <v>0.26811286641867099</v>
      </c>
      <c r="BQ12" s="17">
        <v>0.29299549278526998</v>
      </c>
      <c r="BR12" s="17"/>
      <c r="BS12" s="17">
        <v>0.278778366840366</v>
      </c>
      <c r="BT12" s="17">
        <v>0.222135260888571</v>
      </c>
      <c r="BU12" s="17">
        <v>0.30458669576199598</v>
      </c>
      <c r="BV12" s="17">
        <v>0.28641967695301401</v>
      </c>
      <c r="BW12" s="17"/>
      <c r="BX12" s="17">
        <v>0.22367965648674201</v>
      </c>
      <c r="BY12" s="17">
        <v>0.30930502297242501</v>
      </c>
      <c r="BZ12" s="17">
        <v>0.26271752417382399</v>
      </c>
      <c r="CA12" s="17">
        <v>0.243773803587847</v>
      </c>
    </row>
    <row r="13" spans="2:79" x14ac:dyDescent="0.3">
      <c r="B13" s="18" t="s">
        <v>328</v>
      </c>
      <c r="C13" s="17">
        <v>0.24943388576095599</v>
      </c>
      <c r="D13" s="17">
        <v>0.25011084478302997</v>
      </c>
      <c r="E13" s="17">
        <v>0.248201029493686</v>
      </c>
      <c r="F13" s="17"/>
      <c r="G13" s="17">
        <v>0.19801469532118901</v>
      </c>
      <c r="H13" s="17">
        <v>0.263419422921297</v>
      </c>
      <c r="I13" s="17">
        <v>0.26812010635898698</v>
      </c>
      <c r="J13" s="17"/>
      <c r="K13" s="17">
        <v>0.27470464818846702</v>
      </c>
      <c r="L13" s="17">
        <v>0.26378399284041198</v>
      </c>
      <c r="M13" s="17">
        <v>0.22583826394992301</v>
      </c>
      <c r="N13" s="17">
        <v>0.22294121937877001</v>
      </c>
      <c r="O13" s="17"/>
      <c r="P13" s="17">
        <v>0.279428147057461</v>
      </c>
      <c r="Q13" s="17">
        <v>0.27400885986405898</v>
      </c>
      <c r="R13" s="17">
        <v>0.234463191424235</v>
      </c>
      <c r="S13" s="17">
        <v>0.259811881669198</v>
      </c>
      <c r="T13" s="17">
        <v>0.181385671676423</v>
      </c>
      <c r="U13" s="17"/>
      <c r="V13" s="17">
        <v>0.254860463054914</v>
      </c>
      <c r="W13" s="17">
        <v>0.24552111775601301</v>
      </c>
      <c r="X13" s="17">
        <v>0.26893040150073799</v>
      </c>
      <c r="Y13" s="17"/>
      <c r="Z13" s="17">
        <v>0.25821939085824802</v>
      </c>
      <c r="AA13" s="17">
        <v>0.20858636063119099</v>
      </c>
      <c r="AB13" s="17"/>
      <c r="AC13" s="17">
        <v>0.244784904916447</v>
      </c>
      <c r="AD13" s="17">
        <v>0.26071778743283902</v>
      </c>
      <c r="AE13" s="17"/>
      <c r="AF13" s="17">
        <v>0.29855917868342802</v>
      </c>
      <c r="AG13" s="17">
        <v>0.204123179656158</v>
      </c>
      <c r="AH13" s="17">
        <v>0.25222982555173901</v>
      </c>
      <c r="AI13" s="17"/>
      <c r="AJ13" s="17">
        <v>0.19934933639476299</v>
      </c>
      <c r="AK13" s="17">
        <v>0.22574078015985</v>
      </c>
      <c r="AL13" s="17">
        <v>0.27779637968870502</v>
      </c>
      <c r="AM13" s="17">
        <v>0.25952345512178299</v>
      </c>
      <c r="AN13" s="17">
        <v>0.26012438104216901</v>
      </c>
      <c r="AO13" s="17">
        <v>0.27080629418098401</v>
      </c>
      <c r="AP13" s="17">
        <v>0.25057112003593301</v>
      </c>
      <c r="AQ13" s="17"/>
      <c r="AR13" s="17">
        <v>0.26557246358856201</v>
      </c>
      <c r="AS13" s="17">
        <v>0.243940709143352</v>
      </c>
      <c r="AT13" s="17"/>
      <c r="AU13" s="17">
        <v>0.21412797400241099</v>
      </c>
      <c r="AV13" s="17">
        <v>0.25177672827173597</v>
      </c>
      <c r="AW13" s="17">
        <v>0.31192011730892699</v>
      </c>
      <c r="AX13" s="17"/>
      <c r="AY13" s="17">
        <v>0.28805945015719198</v>
      </c>
      <c r="AZ13" s="17">
        <v>0.247578617248667</v>
      </c>
      <c r="BA13" s="17">
        <v>0.262858968576689</v>
      </c>
      <c r="BB13" s="17">
        <v>0.19274697463867599</v>
      </c>
      <c r="BC13" s="17"/>
      <c r="BD13" s="17">
        <v>0.279988869285002</v>
      </c>
      <c r="BE13" s="17">
        <v>0.27459734665069302</v>
      </c>
      <c r="BF13" s="17">
        <v>0.23869343583340999</v>
      </c>
      <c r="BG13" s="17">
        <v>0.20317534802585699</v>
      </c>
      <c r="BH13" s="17"/>
      <c r="BI13" s="17">
        <v>0.29459498128675798</v>
      </c>
      <c r="BJ13" s="17">
        <v>0.27019976170993698</v>
      </c>
      <c r="BK13" s="17">
        <v>0.22166091414980901</v>
      </c>
      <c r="BL13" s="17">
        <v>0.26166710263545401</v>
      </c>
      <c r="BM13" s="17"/>
      <c r="BN13" s="17">
        <v>0.20616837434694699</v>
      </c>
      <c r="BO13" s="17">
        <v>0.21242159382707201</v>
      </c>
      <c r="BP13" s="17">
        <v>0.237535907515634</v>
      </c>
      <c r="BQ13" s="17">
        <v>0.30142195911941499</v>
      </c>
      <c r="BR13" s="17"/>
      <c r="BS13" s="17">
        <v>0.264208886365563</v>
      </c>
      <c r="BT13" s="17">
        <v>0.22982751462545101</v>
      </c>
      <c r="BU13" s="17">
        <v>0.24947485210379799</v>
      </c>
      <c r="BV13" s="17">
        <v>0.281992737116391</v>
      </c>
      <c r="BW13" s="17"/>
      <c r="BX13" s="17">
        <v>0.26815926636146797</v>
      </c>
      <c r="BY13" s="17">
        <v>0.21090924045211901</v>
      </c>
      <c r="BZ13" s="17">
        <v>0.27283174608009098</v>
      </c>
      <c r="CA13" s="17">
        <v>0.27585817983834199</v>
      </c>
    </row>
    <row r="14" spans="2:79" x14ac:dyDescent="0.3">
      <c r="B14" s="18" t="s">
        <v>329</v>
      </c>
      <c r="C14" s="17">
        <v>0.241623190011963</v>
      </c>
      <c r="D14" s="17">
        <v>0.24207840858052301</v>
      </c>
      <c r="E14" s="17">
        <v>0.242619487910573</v>
      </c>
      <c r="F14" s="17"/>
      <c r="G14" s="17">
        <v>0.25913008679687</v>
      </c>
      <c r="H14" s="17">
        <v>0.23866025184060899</v>
      </c>
      <c r="I14" s="17">
        <v>0.233305314595284</v>
      </c>
      <c r="J14" s="17"/>
      <c r="K14" s="17">
        <v>0.21983940991720699</v>
      </c>
      <c r="L14" s="17">
        <v>0.21557224557773999</v>
      </c>
      <c r="M14" s="17">
        <v>0.26810480064591402</v>
      </c>
      <c r="N14" s="17">
        <v>0.27624508672498699</v>
      </c>
      <c r="O14" s="17"/>
      <c r="P14" s="17">
        <v>0.27198305167454401</v>
      </c>
      <c r="Q14" s="17">
        <v>0.26256721673748201</v>
      </c>
      <c r="R14" s="17">
        <v>0.24076972795085999</v>
      </c>
      <c r="S14" s="17">
        <v>0.19591766776560299</v>
      </c>
      <c r="T14" s="17">
        <v>0.24227994086601601</v>
      </c>
      <c r="U14" s="17"/>
      <c r="V14" s="17">
        <v>0.31070335811345101</v>
      </c>
      <c r="W14" s="17">
        <v>0.215540161174367</v>
      </c>
      <c r="X14" s="17">
        <v>0.225714406656227</v>
      </c>
      <c r="Y14" s="17"/>
      <c r="Z14" s="17">
        <v>0.24897039947580199</v>
      </c>
      <c r="AA14" s="17">
        <v>0.208037618274516</v>
      </c>
      <c r="AB14" s="17"/>
      <c r="AC14" s="17">
        <v>0.250100528570946</v>
      </c>
      <c r="AD14" s="17">
        <v>0.22104718465977799</v>
      </c>
      <c r="AE14" s="17"/>
      <c r="AF14" s="17">
        <v>0.27385731786475298</v>
      </c>
      <c r="AG14" s="17">
        <v>0.28231906096187198</v>
      </c>
      <c r="AH14" s="17">
        <v>0.23435692178256201</v>
      </c>
      <c r="AI14" s="17"/>
      <c r="AJ14" s="17">
        <v>0.28713725734774598</v>
      </c>
      <c r="AK14" s="17">
        <v>0.231808285446406</v>
      </c>
      <c r="AL14" s="17">
        <v>0.23655436002933</v>
      </c>
      <c r="AM14" s="17">
        <v>0.23255798065309899</v>
      </c>
      <c r="AN14" s="17">
        <v>0.27089066445297999</v>
      </c>
      <c r="AO14" s="17">
        <v>0.20470683585733401</v>
      </c>
      <c r="AP14" s="17">
        <v>0.24371549980849</v>
      </c>
      <c r="AQ14" s="17"/>
      <c r="AR14" s="17">
        <v>0.30129618790545698</v>
      </c>
      <c r="AS14" s="17">
        <v>0.21535798182997301</v>
      </c>
      <c r="AT14" s="17"/>
      <c r="AU14" s="17">
        <v>0.225531132781117</v>
      </c>
      <c r="AV14" s="17">
        <v>0.24654303445381301</v>
      </c>
      <c r="AW14" s="17">
        <v>0.25338826684439097</v>
      </c>
      <c r="AX14" s="17"/>
      <c r="AY14" s="17">
        <v>0.27591110887657999</v>
      </c>
      <c r="AZ14" s="17">
        <v>0.20990715152016901</v>
      </c>
      <c r="BA14" s="17">
        <v>0.30593328061585701</v>
      </c>
      <c r="BB14" s="17">
        <v>0.17269676143342899</v>
      </c>
      <c r="BC14" s="17"/>
      <c r="BD14" s="17">
        <v>0.28665647330994698</v>
      </c>
      <c r="BE14" s="17">
        <v>0.228381140388207</v>
      </c>
      <c r="BF14" s="17">
        <v>0.23677888847176201</v>
      </c>
      <c r="BG14" s="17">
        <v>0.23852007674755299</v>
      </c>
      <c r="BH14" s="17"/>
      <c r="BI14" s="17">
        <v>0.28966344570790697</v>
      </c>
      <c r="BJ14" s="17">
        <v>0.26186737133023302</v>
      </c>
      <c r="BK14" s="17">
        <v>0.22059988987068399</v>
      </c>
      <c r="BL14" s="17">
        <v>0.22307980674831501</v>
      </c>
      <c r="BM14" s="17"/>
      <c r="BN14" s="17">
        <v>0.21670671913937301</v>
      </c>
      <c r="BO14" s="17">
        <v>0.184569145603661</v>
      </c>
      <c r="BP14" s="17">
        <v>0.21964325161613599</v>
      </c>
      <c r="BQ14" s="17">
        <v>0.314044817273814</v>
      </c>
      <c r="BR14" s="17"/>
      <c r="BS14" s="17">
        <v>0.27518292244097198</v>
      </c>
      <c r="BT14" s="17">
        <v>0.196924447792618</v>
      </c>
      <c r="BU14" s="17">
        <v>0.245383647668798</v>
      </c>
      <c r="BV14" s="17">
        <v>0.297583719072124</v>
      </c>
      <c r="BW14" s="17"/>
      <c r="BX14" s="17">
        <v>0.423344539273658</v>
      </c>
      <c r="BY14" s="17">
        <v>0.19374130046520799</v>
      </c>
      <c r="BZ14" s="17">
        <v>0.227758810074459</v>
      </c>
      <c r="CA14" s="17">
        <v>0.26954759387553701</v>
      </c>
    </row>
    <row r="15" spans="2:79" x14ac:dyDescent="0.3">
      <c r="B15" s="18" t="s">
        <v>330</v>
      </c>
      <c r="C15" s="17">
        <v>0.17407266428374099</v>
      </c>
      <c r="D15" s="17">
        <v>0.183688541837634</v>
      </c>
      <c r="E15" s="17">
        <v>0.165519469012607</v>
      </c>
      <c r="F15" s="17"/>
      <c r="G15" s="17">
        <v>0.17029158542685999</v>
      </c>
      <c r="H15" s="17">
        <v>0.18184972126816501</v>
      </c>
      <c r="I15" s="17">
        <v>0.16810933522128199</v>
      </c>
      <c r="J15" s="17"/>
      <c r="K15" s="17">
        <v>0.18912918487913299</v>
      </c>
      <c r="L15" s="17">
        <v>0.200299218282604</v>
      </c>
      <c r="M15" s="17">
        <v>0.182697519167245</v>
      </c>
      <c r="N15" s="17">
        <v>0.11778332198613201</v>
      </c>
      <c r="O15" s="17"/>
      <c r="P15" s="17">
        <v>0.27747560425491302</v>
      </c>
      <c r="Q15" s="17">
        <v>0.16896916174504201</v>
      </c>
      <c r="R15" s="17">
        <v>0.16888833010901599</v>
      </c>
      <c r="S15" s="17">
        <v>0.13244068416825</v>
      </c>
      <c r="T15" s="17">
        <v>0.159057529825894</v>
      </c>
      <c r="U15" s="17"/>
      <c r="V15" s="17">
        <v>0.18756407807728001</v>
      </c>
      <c r="W15" s="17">
        <v>0.135412090601021</v>
      </c>
      <c r="X15" s="17">
        <v>0.21255539627559</v>
      </c>
      <c r="Y15" s="17"/>
      <c r="Z15" s="17">
        <v>0.15304468233395699</v>
      </c>
      <c r="AA15" s="17">
        <v>0.28525944033452399</v>
      </c>
      <c r="AB15" s="17"/>
      <c r="AC15" s="17">
        <v>0.174424997833623</v>
      </c>
      <c r="AD15" s="17">
        <v>0.17321748822138699</v>
      </c>
      <c r="AE15" s="17"/>
      <c r="AF15" s="17">
        <v>0.26955222566357301</v>
      </c>
      <c r="AG15" s="17">
        <v>0.165197181497895</v>
      </c>
      <c r="AH15" s="17">
        <v>0.16809331295768301</v>
      </c>
      <c r="AI15" s="17"/>
      <c r="AJ15" s="17">
        <v>0.19379324333679801</v>
      </c>
      <c r="AK15" s="17">
        <v>0.15222538752821699</v>
      </c>
      <c r="AL15" s="17">
        <v>0.19089050757057299</v>
      </c>
      <c r="AM15" s="17">
        <v>0.19104072683331699</v>
      </c>
      <c r="AN15" s="17">
        <v>0.19566215145931901</v>
      </c>
      <c r="AO15" s="17">
        <v>0.157151922987638</v>
      </c>
      <c r="AP15" s="17">
        <v>0.154359368613389</v>
      </c>
      <c r="AQ15" s="17"/>
      <c r="AR15" s="17">
        <v>0.20635193621008699</v>
      </c>
      <c r="AS15" s="17">
        <v>0.161146249025027</v>
      </c>
      <c r="AT15" s="17"/>
      <c r="AU15" s="17">
        <v>0.152414952227822</v>
      </c>
      <c r="AV15" s="17">
        <v>0.184803908200872</v>
      </c>
      <c r="AW15" s="17">
        <v>0.17207265408693101</v>
      </c>
      <c r="AX15" s="17"/>
      <c r="AY15" s="17">
        <v>0.21926094528028101</v>
      </c>
      <c r="AZ15" s="17">
        <v>0.175193513126019</v>
      </c>
      <c r="BA15" s="17">
        <v>0.18392284122306199</v>
      </c>
      <c r="BB15" s="17">
        <v>0.110102592589725</v>
      </c>
      <c r="BC15" s="17"/>
      <c r="BD15" s="17">
        <v>0.14694912800841201</v>
      </c>
      <c r="BE15" s="17">
        <v>0.19390828853748299</v>
      </c>
      <c r="BF15" s="17">
        <v>0.16853565210587401</v>
      </c>
      <c r="BG15" s="17">
        <v>0.17693930526948301</v>
      </c>
      <c r="BH15" s="17"/>
      <c r="BI15" s="17">
        <v>0.18342098028687201</v>
      </c>
      <c r="BJ15" s="17">
        <v>0.183326835673915</v>
      </c>
      <c r="BK15" s="17">
        <v>0.16367471730480301</v>
      </c>
      <c r="BL15" s="17">
        <v>0.18258654502035601</v>
      </c>
      <c r="BM15" s="17"/>
      <c r="BN15" s="17">
        <v>0.17824249528626801</v>
      </c>
      <c r="BO15" s="17">
        <v>0.180820810695804</v>
      </c>
      <c r="BP15" s="17">
        <v>0.16418794786073401</v>
      </c>
      <c r="BQ15" s="17">
        <v>0.179020835382669</v>
      </c>
      <c r="BR15" s="17"/>
      <c r="BS15" s="17">
        <v>0.158812596543603</v>
      </c>
      <c r="BT15" s="17">
        <v>0.12608578143264201</v>
      </c>
      <c r="BU15" s="17">
        <v>0.19813230461804701</v>
      </c>
      <c r="BV15" s="17">
        <v>0.27295097277906599</v>
      </c>
      <c r="BW15" s="17"/>
      <c r="BX15" s="17">
        <v>0.16908290871922901</v>
      </c>
      <c r="BY15" s="17">
        <v>0.17405393816765799</v>
      </c>
      <c r="BZ15" s="17">
        <v>0.18736483066111001</v>
      </c>
      <c r="CA15" s="17">
        <v>0.15497228027586499</v>
      </c>
    </row>
    <row r="16" spans="2:79" x14ac:dyDescent="0.3">
      <c r="B16" s="18" t="s">
        <v>331</v>
      </c>
      <c r="C16" s="17">
        <v>0.143095168935439</v>
      </c>
      <c r="D16" s="17">
        <v>0.13042360706450001</v>
      </c>
      <c r="E16" s="17">
        <v>0.15660271534134401</v>
      </c>
      <c r="F16" s="17"/>
      <c r="G16" s="17">
        <v>0.16531302104621801</v>
      </c>
      <c r="H16" s="17">
        <v>0.16180295812567899</v>
      </c>
      <c r="I16" s="17">
        <v>0.108110823459222</v>
      </c>
      <c r="J16" s="17"/>
      <c r="K16" s="17">
        <v>0.167540114143445</v>
      </c>
      <c r="L16" s="17">
        <v>0.16882290485090601</v>
      </c>
      <c r="M16" s="17">
        <v>9.3435964271726596E-2</v>
      </c>
      <c r="N16" s="17">
        <v>0.123851276914497</v>
      </c>
      <c r="O16" s="17"/>
      <c r="P16" s="17">
        <v>0.14668996912559901</v>
      </c>
      <c r="Q16" s="17">
        <v>0.124881672153961</v>
      </c>
      <c r="R16" s="17">
        <v>0.146729638927423</v>
      </c>
      <c r="S16" s="17">
        <v>0.158476818914388</v>
      </c>
      <c r="T16" s="17">
        <v>0.14804406257070599</v>
      </c>
      <c r="U16" s="17"/>
      <c r="V16" s="17">
        <v>0.14111608202664799</v>
      </c>
      <c r="W16" s="17">
        <v>0.13463491112282699</v>
      </c>
      <c r="X16" s="17">
        <v>0.16374676207861799</v>
      </c>
      <c r="Y16" s="17"/>
      <c r="Z16" s="17">
        <v>0.14805682760980499</v>
      </c>
      <c r="AA16" s="17">
        <v>0.120065061151962</v>
      </c>
      <c r="AB16" s="17"/>
      <c r="AC16" s="17">
        <v>0.160203641055223</v>
      </c>
      <c r="AD16" s="17">
        <v>0.1015698704641</v>
      </c>
      <c r="AE16" s="17"/>
      <c r="AF16" s="17">
        <v>0.235695463353219</v>
      </c>
      <c r="AG16" s="17">
        <v>0.203588383091868</v>
      </c>
      <c r="AH16" s="17">
        <v>0.13020027889430499</v>
      </c>
      <c r="AI16" s="17"/>
      <c r="AJ16" s="17">
        <v>0.19903174063196999</v>
      </c>
      <c r="AK16" s="17">
        <v>0.143258734112786</v>
      </c>
      <c r="AL16" s="17">
        <v>0.137135142471492</v>
      </c>
      <c r="AM16" s="17">
        <v>0.18267320264582701</v>
      </c>
      <c r="AN16" s="17">
        <v>0.161167504262445</v>
      </c>
      <c r="AO16" s="17">
        <v>0.119993653180811</v>
      </c>
      <c r="AP16" s="17">
        <v>8.3898392570474906E-2</v>
      </c>
      <c r="AQ16" s="17"/>
      <c r="AR16" s="17">
        <v>0.158052117167856</v>
      </c>
      <c r="AS16" s="17">
        <v>0.13788591818174001</v>
      </c>
      <c r="AT16" s="17"/>
      <c r="AU16" s="17">
        <v>0.10775696166192</v>
      </c>
      <c r="AV16" s="17">
        <v>0.14434468091084701</v>
      </c>
      <c r="AW16" s="17">
        <v>0.21039228617848699</v>
      </c>
      <c r="AX16" s="17"/>
      <c r="AY16" s="17">
        <v>0.14275966636504001</v>
      </c>
      <c r="AZ16" s="17">
        <v>0.120734977891857</v>
      </c>
      <c r="BA16" s="17">
        <v>0.16488061170306101</v>
      </c>
      <c r="BB16" s="17">
        <v>0.173744453065348</v>
      </c>
      <c r="BC16" s="17"/>
      <c r="BD16" s="17">
        <v>0.122267093314816</v>
      </c>
      <c r="BE16" s="17">
        <v>0.109263440982</v>
      </c>
      <c r="BF16" s="17">
        <v>0.16297478671658699</v>
      </c>
      <c r="BG16" s="17">
        <v>0.17136412584985899</v>
      </c>
      <c r="BH16" s="17"/>
      <c r="BI16" s="17">
        <v>0.11445807030338399</v>
      </c>
      <c r="BJ16" s="17">
        <v>0.145455506330229</v>
      </c>
      <c r="BK16" s="17">
        <v>0.127086715487124</v>
      </c>
      <c r="BL16" s="17">
        <v>0.23638916828179299</v>
      </c>
      <c r="BM16" s="17"/>
      <c r="BN16" s="17">
        <v>0.15927630476698801</v>
      </c>
      <c r="BO16" s="17">
        <v>0.115113148798446</v>
      </c>
      <c r="BP16" s="17">
        <v>0.11577863974660001</v>
      </c>
      <c r="BQ16" s="17">
        <v>0.18897725070222701</v>
      </c>
      <c r="BR16" s="17"/>
      <c r="BS16" s="17">
        <v>0.130990096419934</v>
      </c>
      <c r="BT16" s="17">
        <v>0.114723329889254</v>
      </c>
      <c r="BU16" s="17">
        <v>0.14752033816972701</v>
      </c>
      <c r="BV16" s="17">
        <v>0.259723088672142</v>
      </c>
      <c r="BW16" s="17"/>
      <c r="BX16" s="17">
        <v>0.16691986869636499</v>
      </c>
      <c r="BY16" s="17">
        <v>0.12537565690275701</v>
      </c>
      <c r="BZ16" s="17">
        <v>0.142530754283171</v>
      </c>
      <c r="CA16" s="17">
        <v>0.16641514199383001</v>
      </c>
    </row>
    <row r="17" spans="2:79" x14ac:dyDescent="0.3">
      <c r="B17" s="18" t="s">
        <v>332</v>
      </c>
      <c r="C17" s="17">
        <v>0.12689740702325</v>
      </c>
      <c r="D17" s="17">
        <v>0.12826469230090901</v>
      </c>
      <c r="E17" s="17">
        <v>0.126294500471024</v>
      </c>
      <c r="F17" s="17"/>
      <c r="G17" s="17">
        <v>0.12579212604606299</v>
      </c>
      <c r="H17" s="17">
        <v>0.115829442813531</v>
      </c>
      <c r="I17" s="17">
        <v>0.13965949403707201</v>
      </c>
      <c r="J17" s="17"/>
      <c r="K17" s="17">
        <v>0.110882206715647</v>
      </c>
      <c r="L17" s="17">
        <v>0.107392265968629</v>
      </c>
      <c r="M17" s="17">
        <v>0.12835587076994601</v>
      </c>
      <c r="N17" s="17">
        <v>0.16897109337559801</v>
      </c>
      <c r="O17" s="17"/>
      <c r="P17" s="17">
        <v>0.18278177116813299</v>
      </c>
      <c r="Q17" s="17">
        <v>0.10022246658863899</v>
      </c>
      <c r="R17" s="17">
        <v>0.125813395393163</v>
      </c>
      <c r="S17" s="17">
        <v>0.108421141936191</v>
      </c>
      <c r="T17" s="17">
        <v>0.15393203357236801</v>
      </c>
      <c r="U17" s="17"/>
      <c r="V17" s="17">
        <v>0.13628721641817099</v>
      </c>
      <c r="W17" s="17">
        <v>0.14500814805749801</v>
      </c>
      <c r="X17" s="17">
        <v>9.2591016729188194E-2</v>
      </c>
      <c r="Y17" s="17"/>
      <c r="Z17" s="17">
        <v>0.107829916617599</v>
      </c>
      <c r="AA17" s="17">
        <v>0.227179425631229</v>
      </c>
      <c r="AB17" s="17"/>
      <c r="AC17" s="17">
        <v>0.116471054842397</v>
      </c>
      <c r="AD17" s="17">
        <v>0.15220401437227901</v>
      </c>
      <c r="AE17" s="17"/>
      <c r="AF17" s="17">
        <v>0.13578902671736101</v>
      </c>
      <c r="AG17" s="17">
        <v>0.12993858247840301</v>
      </c>
      <c r="AH17" s="17">
        <v>0.12587373465204599</v>
      </c>
      <c r="AI17" s="17"/>
      <c r="AJ17" s="17">
        <v>0.16377310910266701</v>
      </c>
      <c r="AK17" s="17">
        <v>9.2954050001577096E-2</v>
      </c>
      <c r="AL17" s="17">
        <v>9.7780022938831507E-2</v>
      </c>
      <c r="AM17" s="17">
        <v>0.147020117009632</v>
      </c>
      <c r="AN17" s="17">
        <v>0.112551540161436</v>
      </c>
      <c r="AO17" s="17">
        <v>8.6031213807149606E-2</v>
      </c>
      <c r="AP17" s="17">
        <v>0.184605482678114</v>
      </c>
      <c r="AQ17" s="17"/>
      <c r="AR17" s="17">
        <v>0.17124861716533801</v>
      </c>
      <c r="AS17" s="17">
        <v>0.102750389186804</v>
      </c>
      <c r="AT17" s="17"/>
      <c r="AU17" s="17">
        <v>0.109964299957759</v>
      </c>
      <c r="AV17" s="17">
        <v>0.12322970625898801</v>
      </c>
      <c r="AW17" s="17">
        <v>0.17765822657691399</v>
      </c>
      <c r="AX17" s="17"/>
      <c r="AY17" s="17">
        <v>0.114801322447666</v>
      </c>
      <c r="AZ17" s="17">
        <v>0.123123012602167</v>
      </c>
      <c r="BA17" s="17">
        <v>0.13880728092797401</v>
      </c>
      <c r="BB17" s="17">
        <v>0.120000008981355</v>
      </c>
      <c r="BC17" s="17"/>
      <c r="BD17" s="17">
        <v>0.112784654854805</v>
      </c>
      <c r="BE17" s="17">
        <v>0.12812712729238901</v>
      </c>
      <c r="BF17" s="17">
        <v>0.112593235266919</v>
      </c>
      <c r="BG17" s="17">
        <v>0.17747306416521599</v>
      </c>
      <c r="BH17" s="17"/>
      <c r="BI17" s="17">
        <v>0.10103677856148</v>
      </c>
      <c r="BJ17" s="17">
        <v>0.137153245642606</v>
      </c>
      <c r="BK17" s="17">
        <v>0.115428549766875</v>
      </c>
      <c r="BL17" s="17">
        <v>0.175120228481882</v>
      </c>
      <c r="BM17" s="17"/>
      <c r="BN17" s="17">
        <v>0.13796920034565199</v>
      </c>
      <c r="BO17" s="17">
        <v>9.9183842497703706E-2</v>
      </c>
      <c r="BP17" s="17">
        <v>0.13370297369467801</v>
      </c>
      <c r="BQ17" s="17">
        <v>0.13614792430911701</v>
      </c>
      <c r="BR17" s="17"/>
      <c r="BS17" s="17">
        <v>0.104461760585967</v>
      </c>
      <c r="BT17" s="17">
        <v>9.93089957807511E-2</v>
      </c>
      <c r="BU17" s="17">
        <v>0.13937869466618899</v>
      </c>
      <c r="BV17" s="17">
        <v>0.22800031656001399</v>
      </c>
      <c r="BW17" s="17"/>
      <c r="BX17" s="17">
        <v>9.1145518347863594E-2</v>
      </c>
      <c r="BY17" s="17">
        <v>0.106370795924221</v>
      </c>
      <c r="BZ17" s="17">
        <v>0.14190355675451699</v>
      </c>
      <c r="CA17" s="17">
        <v>0.15831853400311199</v>
      </c>
    </row>
    <row r="18" spans="2:79" x14ac:dyDescent="0.3">
      <c r="B18" s="18" t="s">
        <v>73</v>
      </c>
      <c r="C18" s="17">
        <v>0.108557628295083</v>
      </c>
      <c r="D18" s="17">
        <v>0.107501857160735</v>
      </c>
      <c r="E18" s="17">
        <v>0.11026324159989601</v>
      </c>
      <c r="F18" s="17"/>
      <c r="G18" s="17">
        <v>0.12567603896207299</v>
      </c>
      <c r="H18" s="17">
        <v>8.8663166561925993E-2</v>
      </c>
      <c r="I18" s="17">
        <v>0.118904491852227</v>
      </c>
      <c r="J18" s="17"/>
      <c r="K18" s="17">
        <v>7.8898398027430802E-2</v>
      </c>
      <c r="L18" s="17">
        <v>0.106617763495249</v>
      </c>
      <c r="M18" s="17">
        <v>0.111213074212346</v>
      </c>
      <c r="N18" s="17">
        <v>0.147474026920656</v>
      </c>
      <c r="O18" s="17"/>
      <c r="P18" s="17">
        <v>0.11664885251771399</v>
      </c>
      <c r="Q18" s="17">
        <v>9.3819321226008903E-2</v>
      </c>
      <c r="R18" s="17">
        <v>0.117587414773983</v>
      </c>
      <c r="S18" s="17">
        <v>0.13153214213893599</v>
      </c>
      <c r="T18" s="17">
        <v>8.8315050482685495E-2</v>
      </c>
      <c r="U18" s="17"/>
      <c r="V18" s="17">
        <v>9.9645073291345296E-2</v>
      </c>
      <c r="W18" s="17">
        <v>0.113983501949546</v>
      </c>
      <c r="X18" s="17">
        <v>7.8632486339399205E-2</v>
      </c>
      <c r="Y18" s="17"/>
      <c r="Z18" s="17">
        <v>0.110570849479464</v>
      </c>
      <c r="AA18" s="17">
        <v>9.0280166860174593E-2</v>
      </c>
      <c r="AB18" s="17"/>
      <c r="AC18" s="17">
        <v>9.6978081110211195E-2</v>
      </c>
      <c r="AD18" s="17">
        <v>0.13666324460308299</v>
      </c>
      <c r="AE18" s="17"/>
      <c r="AF18" s="17">
        <v>6.7118569266715306E-2</v>
      </c>
      <c r="AG18" s="17">
        <v>0.13125162210694499</v>
      </c>
      <c r="AH18" s="17">
        <v>0.10865985473055</v>
      </c>
      <c r="AI18" s="17"/>
      <c r="AJ18" s="17">
        <v>8.3058790253368597E-2</v>
      </c>
      <c r="AK18" s="17">
        <v>0.14848429993677301</v>
      </c>
      <c r="AL18" s="17">
        <v>0.10047626879286101</v>
      </c>
      <c r="AM18" s="17">
        <v>7.5518026173664501E-2</v>
      </c>
      <c r="AN18" s="17">
        <v>8.1439154842076894E-2</v>
      </c>
      <c r="AO18" s="17">
        <v>0.10622867511787901</v>
      </c>
      <c r="AP18" s="17">
        <v>0.14400160300937501</v>
      </c>
      <c r="AQ18" s="17"/>
      <c r="AR18" s="17">
        <v>7.3969919130010206E-2</v>
      </c>
      <c r="AS18" s="17">
        <v>0.119682128782543</v>
      </c>
      <c r="AT18" s="17"/>
      <c r="AU18" s="17">
        <v>0.13025657786128</v>
      </c>
      <c r="AV18" s="17">
        <v>0.104424554743017</v>
      </c>
      <c r="AW18" s="17">
        <v>8.1840503068235301E-2</v>
      </c>
      <c r="AX18" s="17"/>
      <c r="AY18" s="17">
        <v>0.14285458745264701</v>
      </c>
      <c r="AZ18" s="17">
        <v>0.109179957946425</v>
      </c>
      <c r="BA18" s="17">
        <v>0.101044815401897</v>
      </c>
      <c r="BB18" s="17">
        <v>9.9489392041377106E-2</v>
      </c>
      <c r="BC18" s="17"/>
      <c r="BD18" s="17">
        <v>0.141347844885712</v>
      </c>
      <c r="BE18" s="17">
        <v>0.111707050976407</v>
      </c>
      <c r="BF18" s="17">
        <v>9.4471443808675004E-2</v>
      </c>
      <c r="BG18" s="17">
        <v>0.11138380891152901</v>
      </c>
      <c r="BH18" s="17"/>
      <c r="BI18" s="17">
        <v>0.13774844603413</v>
      </c>
      <c r="BJ18" s="17">
        <v>0.11820297870919499</v>
      </c>
      <c r="BK18" s="17">
        <v>0.105243235263441</v>
      </c>
      <c r="BL18" s="17">
        <v>6.3978973942683495E-2</v>
      </c>
      <c r="BM18" s="17"/>
      <c r="BN18" s="17">
        <v>0.16465151920780799</v>
      </c>
      <c r="BO18" s="17">
        <v>0.109764899408552</v>
      </c>
      <c r="BP18" s="17">
        <v>0.104336993994373</v>
      </c>
      <c r="BQ18" s="17">
        <v>9.6588444394883094E-2</v>
      </c>
      <c r="BR18" s="17"/>
      <c r="BS18" s="17">
        <v>0.126342910265415</v>
      </c>
      <c r="BT18" s="17">
        <v>0.118464692870243</v>
      </c>
      <c r="BU18" s="17">
        <v>9.8381702139369795E-2</v>
      </c>
      <c r="BV18" s="17">
        <v>7.4511936818865102E-2</v>
      </c>
      <c r="BW18" s="17"/>
      <c r="BX18" s="17">
        <v>0.12279532507672999</v>
      </c>
      <c r="BY18" s="17">
        <v>0.10962588223962499</v>
      </c>
      <c r="BZ18" s="17">
        <v>0.105247303715074</v>
      </c>
      <c r="CA18" s="17">
        <v>0.105204825050653</v>
      </c>
    </row>
    <row r="19" spans="2:79" ht="28.8" x14ac:dyDescent="0.3">
      <c r="B19" s="18" t="s">
        <v>333</v>
      </c>
      <c r="C19" s="17">
        <v>4.1674358172091003E-2</v>
      </c>
      <c r="D19" s="17">
        <v>5.6335173476341802E-2</v>
      </c>
      <c r="E19" s="17">
        <v>2.7290532433581899E-2</v>
      </c>
      <c r="F19" s="17"/>
      <c r="G19" s="17">
        <v>3.8904398313397197E-2</v>
      </c>
      <c r="H19" s="17">
        <v>4.25624812559567E-2</v>
      </c>
      <c r="I19" s="17">
        <v>4.2534514461459401E-2</v>
      </c>
      <c r="J19" s="17"/>
      <c r="K19" s="17">
        <v>5.4650039012415899E-2</v>
      </c>
      <c r="L19" s="17">
        <v>1.28715819228908E-2</v>
      </c>
      <c r="M19" s="17">
        <v>4.4332753624014898E-2</v>
      </c>
      <c r="N19" s="17">
        <v>5.4939578485670902E-2</v>
      </c>
      <c r="O19" s="17"/>
      <c r="P19" s="17">
        <v>4.4200589591110097E-2</v>
      </c>
      <c r="Q19" s="17">
        <v>6.9770988018011307E-2</v>
      </c>
      <c r="R19" s="17">
        <v>1.32378238101971E-2</v>
      </c>
      <c r="S19" s="17">
        <v>4.72509750382595E-2</v>
      </c>
      <c r="T19" s="17">
        <v>9.2226764005028192E-3</v>
      </c>
      <c r="U19" s="17"/>
      <c r="V19" s="17">
        <v>5.0172044939249601E-2</v>
      </c>
      <c r="W19" s="17">
        <v>4.15868108540988E-2</v>
      </c>
      <c r="X19" s="17">
        <v>3.9082767701500098E-2</v>
      </c>
      <c r="Y19" s="17"/>
      <c r="Z19" s="17">
        <v>3.5198191030812197E-2</v>
      </c>
      <c r="AA19" s="17">
        <v>7.5709778860159005E-2</v>
      </c>
      <c r="AB19" s="17"/>
      <c r="AC19" s="17">
        <v>3.98268910005809E-2</v>
      </c>
      <c r="AD19" s="17">
        <v>4.6158488910115501E-2</v>
      </c>
      <c r="AE19" s="17"/>
      <c r="AF19" s="17">
        <v>3.9359762583485502E-2</v>
      </c>
      <c r="AG19" s="17">
        <v>6.2265782073800999E-2</v>
      </c>
      <c r="AH19" s="17">
        <v>4.0325173085094701E-2</v>
      </c>
      <c r="AI19" s="17"/>
      <c r="AJ19" s="17">
        <v>3.8191889127442501E-2</v>
      </c>
      <c r="AK19" s="17">
        <v>4.8281435728169099E-2</v>
      </c>
      <c r="AL19" s="17">
        <v>3.3335545509533E-2</v>
      </c>
      <c r="AM19" s="17">
        <v>5.0446171114140903E-2</v>
      </c>
      <c r="AN19" s="17">
        <v>2.05962341508148E-2</v>
      </c>
      <c r="AO19" s="17">
        <v>6.6304610781693599E-2</v>
      </c>
      <c r="AP19" s="17">
        <v>2.8438982343794501E-2</v>
      </c>
      <c r="AQ19" s="17"/>
      <c r="AR19" s="17">
        <v>4.1481040422789203E-2</v>
      </c>
      <c r="AS19" s="17">
        <v>4.3684674891946697E-2</v>
      </c>
      <c r="AT19" s="17"/>
      <c r="AU19" s="17">
        <v>4.9012336090689702E-2</v>
      </c>
      <c r="AV19" s="17">
        <v>3.5450284177569402E-2</v>
      </c>
      <c r="AW19" s="17">
        <v>5.3583113512446302E-2</v>
      </c>
      <c r="AX19" s="17"/>
      <c r="AY19" s="17">
        <v>1.91681935279246E-2</v>
      </c>
      <c r="AZ19" s="17">
        <v>3.1395071651745002E-2</v>
      </c>
      <c r="BA19" s="17">
        <v>5.7556929047260598E-2</v>
      </c>
      <c r="BB19" s="17">
        <v>5.76039501163211E-2</v>
      </c>
      <c r="BC19" s="17"/>
      <c r="BD19" s="17">
        <v>4.4706076991870101E-3</v>
      </c>
      <c r="BE19" s="17">
        <v>3.3993206631241002E-2</v>
      </c>
      <c r="BF19" s="17">
        <v>4.5026063930494499E-2</v>
      </c>
      <c r="BG19" s="17">
        <v>8.1441602613893896E-2</v>
      </c>
      <c r="BH19" s="17"/>
      <c r="BI19" s="17">
        <v>4.7913185633637299E-2</v>
      </c>
      <c r="BJ19" s="17">
        <v>2.9741471907561101E-2</v>
      </c>
      <c r="BK19" s="17">
        <v>4.2056545220083903E-2</v>
      </c>
      <c r="BL19" s="17">
        <v>6.7259394950228299E-2</v>
      </c>
      <c r="BM19" s="17"/>
      <c r="BN19" s="17">
        <v>3.2239065016982899E-2</v>
      </c>
      <c r="BO19" s="17">
        <v>2.75756538585319E-2</v>
      </c>
      <c r="BP19" s="17">
        <v>4.0199296738820799E-2</v>
      </c>
      <c r="BQ19" s="17">
        <v>5.6101378170337897E-2</v>
      </c>
      <c r="BR19" s="17"/>
      <c r="BS19" s="17">
        <v>4.2790775624342399E-3</v>
      </c>
      <c r="BT19" s="17">
        <v>3.2911155842101199E-2</v>
      </c>
      <c r="BU19" s="17">
        <v>5.3012799169672303E-2</v>
      </c>
      <c r="BV19" s="17">
        <v>0.119232166501965</v>
      </c>
      <c r="BW19" s="17"/>
      <c r="BX19" s="17">
        <v>9.9147439426864204E-3</v>
      </c>
      <c r="BY19" s="17">
        <v>4.7501324642498198E-2</v>
      </c>
      <c r="BZ19" s="17">
        <v>2.8760093395606399E-2</v>
      </c>
      <c r="CA19" s="17">
        <v>6.6390404181065801E-2</v>
      </c>
    </row>
    <row r="20" spans="2:79" x14ac:dyDescent="0.3">
      <c r="B20" s="18" t="s">
        <v>99</v>
      </c>
      <c r="C20" s="19">
        <v>2.30923105525489E-2</v>
      </c>
      <c r="D20" s="19">
        <v>2.9945798446712201E-2</v>
      </c>
      <c r="E20" s="19">
        <v>1.63899858883759E-2</v>
      </c>
      <c r="F20" s="19"/>
      <c r="G20" s="19">
        <v>4.6600617589831701E-2</v>
      </c>
      <c r="H20" s="19">
        <v>8.6991891539602902E-3</v>
      </c>
      <c r="I20" s="19">
        <v>2.3246113792541899E-2</v>
      </c>
      <c r="J20" s="19"/>
      <c r="K20" s="19">
        <v>1.58121275164021E-2</v>
      </c>
      <c r="L20" s="19">
        <v>4.2590740897158703E-2</v>
      </c>
      <c r="M20" s="19">
        <v>1.2290705025800701E-2</v>
      </c>
      <c r="N20" s="19">
        <v>2.0592607808094299E-2</v>
      </c>
      <c r="O20" s="19"/>
      <c r="P20" s="19">
        <v>7.9725962878383193E-3</v>
      </c>
      <c r="Q20" s="19">
        <v>3.96845387286099E-2</v>
      </c>
      <c r="R20" s="19">
        <v>1.9807343317150599E-2</v>
      </c>
      <c r="S20" s="19">
        <v>2.3959680679566501E-2</v>
      </c>
      <c r="T20" s="19">
        <v>8.1895107616287901E-3</v>
      </c>
      <c r="U20" s="19"/>
      <c r="V20" s="19">
        <v>3.4423577955389702E-2</v>
      </c>
      <c r="W20" s="19">
        <v>2.3326870621240399E-2</v>
      </c>
      <c r="X20" s="19">
        <v>1.4577452976611401E-2</v>
      </c>
      <c r="Y20" s="19"/>
      <c r="Z20" s="19">
        <v>2.3063579026458999E-2</v>
      </c>
      <c r="AA20" s="19">
        <v>2.36419529337197E-2</v>
      </c>
      <c r="AB20" s="19"/>
      <c r="AC20" s="19">
        <v>2.1838676196668998E-2</v>
      </c>
      <c r="AD20" s="19">
        <v>2.61351036457814E-2</v>
      </c>
      <c r="AE20" s="19"/>
      <c r="AF20" s="19">
        <v>0</v>
      </c>
      <c r="AG20" s="19">
        <v>0</v>
      </c>
      <c r="AH20" s="19">
        <v>2.6848946193074898E-2</v>
      </c>
      <c r="AI20" s="19"/>
      <c r="AJ20" s="19">
        <v>1.52229792405495E-2</v>
      </c>
      <c r="AK20" s="19">
        <v>5.9038590146250701E-2</v>
      </c>
      <c r="AL20" s="19">
        <v>1.41721090543244E-2</v>
      </c>
      <c r="AM20" s="19">
        <v>1.12490190947595E-2</v>
      </c>
      <c r="AN20" s="19">
        <v>7.3385194567967497E-3</v>
      </c>
      <c r="AO20" s="19">
        <v>3.3726507109944598E-2</v>
      </c>
      <c r="AP20" s="19">
        <v>1.29974385450381E-2</v>
      </c>
      <c r="AQ20" s="19"/>
      <c r="AR20" s="19">
        <v>2.89195309850604E-2</v>
      </c>
      <c r="AS20" s="19">
        <v>1.60923529732564E-2</v>
      </c>
      <c r="AT20" s="19"/>
      <c r="AU20" s="19">
        <v>1.6838603082730601E-2</v>
      </c>
      <c r="AV20" s="19">
        <v>2.75881401872724E-2</v>
      </c>
      <c r="AW20" s="19">
        <v>1.64519233461685E-2</v>
      </c>
      <c r="AX20" s="19"/>
      <c r="AY20" s="19">
        <v>0</v>
      </c>
      <c r="AZ20" s="19">
        <v>4.2079571059748001E-2</v>
      </c>
      <c r="BA20" s="19">
        <v>8.5925560703084703E-3</v>
      </c>
      <c r="BB20" s="19">
        <v>4.4942238057959901E-3</v>
      </c>
      <c r="BC20" s="19"/>
      <c r="BD20" s="19">
        <v>1.7317777740428801E-2</v>
      </c>
      <c r="BE20" s="19">
        <v>3.07269681706854E-2</v>
      </c>
      <c r="BF20" s="19">
        <v>2.6106353715164499E-2</v>
      </c>
      <c r="BG20" s="19">
        <v>5.5441020935612702E-3</v>
      </c>
      <c r="BH20" s="19"/>
      <c r="BI20" s="19">
        <v>3.1336746012024498E-2</v>
      </c>
      <c r="BJ20" s="19">
        <v>1.9911638896257699E-2</v>
      </c>
      <c r="BK20" s="19">
        <v>1.8458460198292299E-2</v>
      </c>
      <c r="BL20" s="19">
        <v>4.32800381697157E-2</v>
      </c>
      <c r="BM20" s="19"/>
      <c r="BN20" s="19">
        <v>1.53834920582601E-2</v>
      </c>
      <c r="BO20" s="19">
        <v>1.2817626761409099E-2</v>
      </c>
      <c r="BP20" s="19">
        <v>3.59844179249557E-2</v>
      </c>
      <c r="BQ20" s="19">
        <v>1.8336733252472499E-2</v>
      </c>
      <c r="BR20" s="19"/>
      <c r="BS20" s="19">
        <v>3.6424285227751901E-2</v>
      </c>
      <c r="BT20" s="19">
        <v>2.1062737578823799E-2</v>
      </c>
      <c r="BU20" s="19">
        <v>2.19443220220845E-2</v>
      </c>
      <c r="BV20" s="19">
        <v>0</v>
      </c>
      <c r="BW20" s="19"/>
      <c r="BX20" s="19">
        <v>3.08785790789694E-2</v>
      </c>
      <c r="BY20" s="19">
        <v>2.4680134688337001E-2</v>
      </c>
      <c r="BZ20" s="19">
        <v>2.9260110613502199E-2</v>
      </c>
      <c r="CA20" s="19">
        <v>6.4666836273916603E-3</v>
      </c>
    </row>
    <row r="21" spans="2:79" x14ac:dyDescent="0.3">
      <c r="B21" s="16" t="s">
        <v>337</v>
      </c>
    </row>
    <row r="22" spans="2:79" x14ac:dyDescent="0.3">
      <c r="B22" t="s">
        <v>76</v>
      </c>
    </row>
    <row r="23" spans="2:79" x14ac:dyDescent="0.3">
      <c r="B23" t="s">
        <v>77</v>
      </c>
    </row>
    <row r="25" spans="2:79" x14ac:dyDescent="0.3">
      <c r="B25" s="8" t="str">
        <f>HYPERLINK("#'Contents'!A1", "Return to Contents")</f>
        <v>Return to Contents</v>
      </c>
    </row>
  </sheetData>
  <mergeCells count="18">
    <mergeCell ref="BX5:CA5"/>
    <mergeCell ref="D2:BL2"/>
    <mergeCell ref="AU5:AW5"/>
    <mergeCell ref="AY5:BB5"/>
    <mergeCell ref="BD5:BG5"/>
    <mergeCell ref="BI5:BL5"/>
    <mergeCell ref="BN5:BQ5"/>
    <mergeCell ref="Z5:AA5"/>
    <mergeCell ref="AC5:AD5"/>
    <mergeCell ref="AF5:AH5"/>
    <mergeCell ref="AJ5:AP5"/>
    <mergeCell ref="AR5:AS5"/>
    <mergeCell ref="D5:E5"/>
    <mergeCell ref="G5:I5"/>
    <mergeCell ref="K5:N5"/>
    <mergeCell ref="P5:T5"/>
    <mergeCell ref="V5:X5"/>
    <mergeCell ref="BS5:BV5"/>
  </mergeCells>
  <pageMargins left="0.7" right="0.7" top="0.75" bottom="0.75" header="0.3" footer="0.3"/>
  <pageSetup paperSize="9" orientation="portrait" horizontalDpi="300" verticalDpi="300"/>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73</vt:i4>
      </vt:variant>
    </vt:vector>
  </HeadingPairs>
  <TitlesOfParts>
    <vt:vector size="73" baseType="lpstr">
      <vt:lpstr>Cover Sheet</vt:lpstr>
      <vt:lpstr>Contents</vt:lpstr>
      <vt:lpstr>Full Results</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Table 16</vt:lpstr>
      <vt:lpstr>Table 17</vt:lpstr>
      <vt:lpstr>Table 18</vt:lpstr>
      <vt:lpstr>Table 19</vt:lpstr>
      <vt:lpstr>Table 20</vt:lpstr>
      <vt:lpstr>Table 21</vt:lpstr>
      <vt:lpstr>Table 22</vt:lpstr>
      <vt:lpstr>Table 23</vt:lpstr>
      <vt:lpstr>Table 24</vt:lpstr>
      <vt:lpstr>Table 25</vt:lpstr>
      <vt:lpstr>Table 26</vt:lpstr>
      <vt:lpstr>Table 27</vt:lpstr>
      <vt:lpstr>Table 28</vt:lpstr>
      <vt:lpstr>Table 29</vt:lpstr>
      <vt:lpstr>Table 30</vt:lpstr>
      <vt:lpstr>Table 31</vt:lpstr>
      <vt:lpstr>Table 32</vt:lpstr>
      <vt:lpstr>Table 33</vt:lpstr>
      <vt:lpstr>Table 34</vt:lpstr>
      <vt:lpstr>Table 35</vt:lpstr>
      <vt:lpstr>Table 36</vt:lpstr>
      <vt:lpstr>Table 37</vt:lpstr>
      <vt:lpstr>Table 38</vt:lpstr>
      <vt:lpstr>Table 39</vt:lpstr>
      <vt:lpstr>Table 40</vt:lpstr>
      <vt:lpstr>Table 41</vt:lpstr>
      <vt:lpstr>Table 42</vt:lpstr>
      <vt:lpstr>Table 43</vt:lpstr>
      <vt:lpstr>Table 44</vt:lpstr>
      <vt:lpstr>Table 45</vt:lpstr>
      <vt:lpstr>Table 46</vt:lpstr>
      <vt:lpstr>Table 47</vt:lpstr>
      <vt:lpstr>Table 48</vt:lpstr>
      <vt:lpstr>Table 49</vt:lpstr>
      <vt:lpstr>Table 50</vt:lpstr>
      <vt:lpstr>Table 51</vt:lpstr>
      <vt:lpstr>Table 52</vt:lpstr>
      <vt:lpstr>Table 53</vt:lpstr>
      <vt:lpstr>Table 54</vt:lpstr>
      <vt:lpstr>Table 55</vt:lpstr>
      <vt:lpstr>Table 56</vt:lpstr>
      <vt:lpstr>Table 57</vt:lpstr>
      <vt:lpstr>Table 58</vt:lpstr>
      <vt:lpstr>Table 59</vt:lpstr>
      <vt:lpstr>Table 60</vt:lpstr>
      <vt:lpstr>Table 61</vt:lpstr>
      <vt:lpstr>Table 62</vt:lpstr>
      <vt:lpstr>Table 63</vt:lpstr>
      <vt:lpstr>Table 64</vt:lpstr>
      <vt:lpstr>Table 65</vt:lpstr>
      <vt:lpstr>Table 66</vt:lpstr>
      <vt:lpstr>Table 67</vt:lpstr>
      <vt:lpstr>Table 68</vt:lpstr>
      <vt:lpstr>Table 69</vt:lpstr>
      <vt:lpstr>Table 70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ElinorGray</dc:creator>
  <cp:lastModifiedBy>Jules Walkden</cp:lastModifiedBy>
  <dcterms:created xsi:type="dcterms:W3CDTF">2024-11-27T14:02:37Z</dcterms:created>
  <dcterms:modified xsi:type="dcterms:W3CDTF">2025-04-24T09:07:15Z</dcterms:modified>
</cp:coreProperties>
</file>